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Titkárság\Desktop\Rendeletek 2018\6 2018. (V. 31.) 2017. évi zárszámadás\"/>
    </mc:Choice>
  </mc:AlternateContent>
  <xr:revisionPtr revIDLastSave="0" documentId="10_ncr:8100000_{40BBD739-9D9D-4DF0-B3D2-2DC320CF39FA}" xr6:coauthVersionLast="33" xr6:coauthVersionMax="33" xr10:uidLastSave="{00000000-0000-0000-0000-000000000000}"/>
  <bookViews>
    <workbookView xWindow="0" yWindow="0" windowWidth="28800" windowHeight="12225" tabRatio="855" xr2:uid="{00000000-000D-0000-FFFF-FFFF00000000}"/>
  </bookViews>
  <sheets>
    <sheet name="1.1.sz.mell. össz önkorm" sheetId="4" r:id="rId1"/>
    <sheet name="1.2.sz.mell. össz köt" sheetId="1" r:id="rId2"/>
    <sheet name="1.3.sz.mell. össz önként" sheetId="2" r:id="rId3"/>
    <sheet name="1.4.sz.mell. ossz all.ig." sheetId="3" state="hidden" r:id="rId4"/>
    <sheet name="2.1.sz.mell  " sheetId="5" r:id="rId5"/>
    <sheet name="2.2.sz.mell  " sheetId="6" r:id="rId6"/>
    <sheet name="3.sz.mell.  " sheetId="7" r:id="rId7"/>
    <sheet name="4.sz.mell." sheetId="8" r:id="rId8"/>
    <sheet name="5.sz.mell." sheetId="9" r:id="rId9"/>
    <sheet name="6.sz.mell." sheetId="10" r:id="rId10"/>
    <sheet name="7.sz.mell." sheetId="11" r:id="rId11"/>
    <sheet name="8. sz. mell. " sheetId="12" r:id="rId12"/>
    <sheet name="9.1. sz. mell. önkorm össz" sheetId="23" r:id="rId13"/>
    <sheet name="9.1.1. sz. mell önkorm köt" sheetId="13" r:id="rId14"/>
    <sheet name="9.1.2. sz. mell önkorm önk" sheetId="14" r:id="rId15"/>
    <sheet name="9.1.3.a sz. mell önkorm állig" sheetId="15" state="hidden" r:id="rId16"/>
    <sheet name="9.2. sz. mell hiv" sheetId="20" r:id="rId17"/>
    <sheet name="9.2.1. sz. mell PH" sheetId="21" state="hidden" r:id="rId18"/>
    <sheet name="9.3. sz. mell ovi" sheetId="18" r:id="rId19"/>
    <sheet name="9.2.1.sz mell Ovoda" sheetId="19" state="hidden" r:id="rId20"/>
    <sheet name="9.4. sz. mell mkp" sheetId="17" r:id="rId21"/>
    <sheet name="10. sz. mell" sheetId="24" r:id="rId22"/>
    <sheet name="11. sz mell" sheetId="25" r:id="rId23"/>
    <sheet name="12. sz. mell" sheetId="26" r:id="rId24"/>
    <sheet name="13. sz. mell" sheetId="27" r:id="rId25"/>
    <sheet name="14. sz. mell" sheetId="28" r:id="rId26"/>
    <sheet name="15. sz. mell" sheetId="29" r:id="rId27"/>
    <sheet name="16. sz. mell" sheetId="30" r:id="rId28"/>
    <sheet name="17. sz. mell" sheetId="31" r:id="rId29"/>
    <sheet name="18. sz. mell" sheetId="32" r:id="rId30"/>
    <sheet name="19. sz. mell" sheetId="33" r:id="rId31"/>
    <sheet name="20. sz. mell" sheetId="34" r:id="rId32"/>
  </sheets>
  <definedNames>
    <definedName name="_xlnm.Print_Titles" localSheetId="12">'9.1. sz. mell. önkorm össz'!$1:$6</definedName>
    <definedName name="_xlnm.Print_Titles" localSheetId="13">'9.1.1. sz. mell önkorm köt'!$1:$6</definedName>
    <definedName name="_xlnm.Print_Titles" localSheetId="14">'9.1.2. sz. mell önkorm önk'!$1:$6</definedName>
    <definedName name="_xlnm.Print_Titles" localSheetId="15">'9.1.3.a sz. mell önkorm állig'!$1:$6</definedName>
    <definedName name="_xlnm.Print_Titles" localSheetId="16">'9.2. sz. mell hiv'!$1:$6</definedName>
    <definedName name="_xlnm.Print_Titles" localSheetId="17">'9.2.1. sz. mell PH'!$1:$6</definedName>
    <definedName name="_xlnm.Print_Titles" localSheetId="19">'9.2.1.sz mell Ovoda'!$1:$6</definedName>
    <definedName name="_xlnm.Print_Titles" localSheetId="18">'9.3. sz. mell ovi'!$1:$6</definedName>
    <definedName name="_xlnm.Print_Titles" localSheetId="20">'9.4. sz. mell mkp'!$1:$6</definedName>
    <definedName name="_xlnm.Print_Area" localSheetId="0">'1.1.sz.mell. össz önkorm'!$A$1:$E$161</definedName>
    <definedName name="_xlnm.Print_Area" localSheetId="1">'1.2.sz.mell. össz köt'!$A$1:$E$161</definedName>
    <definedName name="_xlnm.Print_Area" localSheetId="2">'1.3.sz.mell. össz önként'!$A$1:$E$161</definedName>
    <definedName name="_xlnm.Print_Area" localSheetId="3">'1.4.sz.mell. ossz all.ig.'!$A$1:$E$159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8" l="1"/>
  <c r="C15" i="28"/>
  <c r="C36" i="28"/>
  <c r="C35" i="28" s="1"/>
  <c r="C67" i="28"/>
  <c r="C64" i="28"/>
  <c r="C60" i="28"/>
  <c r="C55" i="28"/>
  <c r="D67" i="28"/>
  <c r="D64" i="28"/>
  <c r="C9" i="28" l="1"/>
  <c r="C52" i="28" s="1"/>
  <c r="C69" i="28" s="1"/>
  <c r="D60" i="28"/>
  <c r="D55" i="28"/>
  <c r="D35" i="28"/>
  <c r="D36" i="28"/>
  <c r="D15" i="28"/>
  <c r="D10" i="28"/>
  <c r="G10" i="28"/>
  <c r="G15" i="28"/>
  <c r="G20" i="28"/>
  <c r="G25" i="28"/>
  <c r="G30" i="28"/>
  <c r="G36" i="28"/>
  <c r="G41" i="28"/>
  <c r="G46" i="28"/>
  <c r="G55" i="28"/>
  <c r="G60" i="28"/>
  <c r="G64" i="28"/>
  <c r="G67" i="28"/>
  <c r="C19" i="29"/>
  <c r="C15" i="29"/>
  <c r="G9" i="28" l="1"/>
  <c r="C22" i="29"/>
  <c r="G35" i="28"/>
  <c r="G52" i="28" s="1"/>
  <c r="G69" i="28" s="1"/>
  <c r="D9" i="28"/>
  <c r="D52" i="28" s="1"/>
  <c r="D69" i="28" s="1"/>
  <c r="E73" i="1"/>
  <c r="E18" i="34" l="1"/>
  <c r="D18" i="34"/>
  <c r="D19" i="34" s="1"/>
  <c r="C18" i="34"/>
  <c r="E8" i="34"/>
  <c r="E15" i="34"/>
  <c r="E19" i="34" s="1"/>
  <c r="D15" i="34"/>
  <c r="C15" i="34"/>
  <c r="C19" i="34" s="1"/>
  <c r="E11" i="34"/>
  <c r="D11" i="34"/>
  <c r="C11" i="34"/>
  <c r="B18" i="34"/>
  <c r="B15" i="34"/>
  <c r="B19" i="34" s="1"/>
  <c r="B11" i="34"/>
  <c r="F24" i="34"/>
  <c r="F23" i="34"/>
  <c r="F21" i="34"/>
  <c r="F17" i="34"/>
  <c r="F16" i="34"/>
  <c r="F18" i="34" s="1"/>
  <c r="F14" i="34"/>
  <c r="F13" i="34"/>
  <c r="F15" i="34" s="1"/>
  <c r="F19" i="34" s="1"/>
  <c r="F10" i="34"/>
  <c r="F9" i="34"/>
  <c r="F11" i="34" s="1"/>
  <c r="F7" i="34"/>
  <c r="F6" i="34"/>
  <c r="D8" i="34"/>
  <c r="C8" i="34"/>
  <c r="B8" i="34"/>
  <c r="C12" i="34" l="1"/>
  <c r="C20" i="34" s="1"/>
  <c r="C22" i="34" s="1"/>
  <c r="D12" i="34"/>
  <c r="D20" i="34" s="1"/>
  <c r="D22" i="34" s="1"/>
  <c r="E12" i="34"/>
  <c r="E20" i="34" s="1"/>
  <c r="E22" i="34" s="1"/>
  <c r="F8" i="34"/>
  <c r="F12" i="34" s="1"/>
  <c r="F20" i="34" s="1"/>
  <c r="F22" i="34" s="1"/>
  <c r="B12" i="34"/>
  <c r="C19" i="6"/>
  <c r="D20" i="5"/>
  <c r="D31" i="5" s="1"/>
  <c r="D19" i="5"/>
  <c r="E19" i="5"/>
  <c r="C19" i="5"/>
  <c r="H31" i="5"/>
  <c r="H19" i="5"/>
  <c r="H31" i="6"/>
  <c r="H18" i="6"/>
  <c r="D25" i="6"/>
  <c r="D19" i="6"/>
  <c r="D18" i="6"/>
  <c r="D31" i="6" l="1"/>
  <c r="B20" i="34"/>
  <c r="B22" i="34" s="1"/>
  <c r="H32" i="5"/>
  <c r="H33" i="5"/>
  <c r="D32" i="5"/>
  <c r="D33" i="5"/>
  <c r="H33" i="6"/>
  <c r="H32" i="6"/>
  <c r="D32" i="6"/>
  <c r="F17" i="10"/>
  <c r="F18" i="10"/>
  <c r="F19" i="10"/>
  <c r="F20" i="10"/>
  <c r="F21" i="10"/>
  <c r="F22" i="10"/>
  <c r="F23" i="10"/>
  <c r="F24" i="10"/>
  <c r="F25" i="10"/>
  <c r="F36" i="28"/>
  <c r="F64" i="28"/>
  <c r="E64" i="28"/>
  <c r="C12" i="33"/>
  <c r="D22" i="12"/>
  <c r="C22" i="12"/>
  <c r="B22" i="12"/>
  <c r="E21" i="12"/>
  <c r="E20" i="12"/>
  <c r="E19" i="12"/>
  <c r="E18" i="12"/>
  <c r="E17" i="12"/>
  <c r="E16" i="12"/>
  <c r="E15" i="12"/>
  <c r="D12" i="12"/>
  <c r="C12" i="12"/>
  <c r="B12" i="12"/>
  <c r="E11" i="12"/>
  <c r="E10" i="12"/>
  <c r="E9" i="12"/>
  <c r="E8" i="12"/>
  <c r="E7" i="12"/>
  <c r="E6" i="12"/>
  <c r="E5" i="12"/>
  <c r="E12" i="12" l="1"/>
  <c r="D34" i="5"/>
  <c r="H34" i="5"/>
  <c r="H34" i="6"/>
  <c r="E22" i="12"/>
  <c r="C6" i="33"/>
  <c r="C11" i="33" s="1"/>
  <c r="E22" i="32"/>
  <c r="D22" i="32"/>
  <c r="D16" i="31"/>
  <c r="D10" i="31"/>
  <c r="D40" i="31" s="1"/>
  <c r="D19" i="30"/>
  <c r="D15" i="30"/>
  <c r="D10" i="30"/>
  <c r="D19" i="29"/>
  <c r="D15" i="29"/>
  <c r="F67" i="28"/>
  <c r="E67" i="28"/>
  <c r="F60" i="28"/>
  <c r="E60" i="28"/>
  <c r="F55" i="28"/>
  <c r="E55" i="28"/>
  <c r="F46" i="28"/>
  <c r="E46" i="28"/>
  <c r="F41" i="28"/>
  <c r="F35" i="28" s="1"/>
  <c r="E41" i="28"/>
  <c r="E36" i="28"/>
  <c r="F30" i="28"/>
  <c r="E30" i="28"/>
  <c r="F20" i="28"/>
  <c r="E20" i="28"/>
  <c r="F15" i="28"/>
  <c r="E15" i="28"/>
  <c r="F10" i="28"/>
  <c r="E10" i="28"/>
  <c r="E20" i="27"/>
  <c r="D20" i="27"/>
  <c r="D31" i="26"/>
  <c r="C31" i="26"/>
  <c r="G20" i="25"/>
  <c r="F20" i="25"/>
  <c r="E20" i="25"/>
  <c r="D20" i="25"/>
  <c r="C20" i="25"/>
  <c r="H19" i="25"/>
  <c r="I19" i="25" s="1"/>
  <c r="H18" i="25"/>
  <c r="G16" i="25"/>
  <c r="G21" i="25" s="1"/>
  <c r="F16" i="25"/>
  <c r="F21" i="25" s="1"/>
  <c r="E16" i="25"/>
  <c r="E21" i="25" s="1"/>
  <c r="D16" i="25"/>
  <c r="D21" i="25" s="1"/>
  <c r="C16" i="25"/>
  <c r="C21" i="25" s="1"/>
  <c r="I15" i="25"/>
  <c r="H15" i="25"/>
  <c r="H14" i="25"/>
  <c r="I14" i="25" s="1"/>
  <c r="I13" i="25"/>
  <c r="H13" i="25"/>
  <c r="H12" i="25"/>
  <c r="I12" i="25" s="1"/>
  <c r="I11" i="25"/>
  <c r="H11" i="25"/>
  <c r="H10" i="25"/>
  <c r="H16" i="25" s="1"/>
  <c r="I9" i="25"/>
  <c r="H9" i="25"/>
  <c r="J20" i="24"/>
  <c r="J19" i="24"/>
  <c r="I18" i="24"/>
  <c r="H18" i="24"/>
  <c r="G18" i="24"/>
  <c r="F18" i="24"/>
  <c r="E18" i="24"/>
  <c r="D18" i="24"/>
  <c r="J17" i="24"/>
  <c r="I16" i="24"/>
  <c r="H16" i="24"/>
  <c r="G16" i="24"/>
  <c r="G21" i="24" s="1"/>
  <c r="F16" i="24"/>
  <c r="E16" i="24"/>
  <c r="D16" i="24"/>
  <c r="J15" i="24"/>
  <c r="I14" i="24"/>
  <c r="H14" i="24"/>
  <c r="G14" i="24"/>
  <c r="F14" i="24"/>
  <c r="E14" i="24"/>
  <c r="D14" i="24"/>
  <c r="J13" i="24"/>
  <c r="J12" i="24"/>
  <c r="I11" i="24"/>
  <c r="H11" i="24"/>
  <c r="G11" i="24"/>
  <c r="F11" i="24"/>
  <c r="E11" i="24"/>
  <c r="D11" i="24"/>
  <c r="J10" i="24"/>
  <c r="J9" i="24"/>
  <c r="I8" i="24"/>
  <c r="H8" i="24"/>
  <c r="H21" i="24" s="1"/>
  <c r="G8" i="24"/>
  <c r="F8" i="24"/>
  <c r="E8" i="24"/>
  <c r="D8" i="24"/>
  <c r="D21" i="24" s="1"/>
  <c r="J16" i="24" l="1"/>
  <c r="F21" i="24"/>
  <c r="J11" i="24"/>
  <c r="J14" i="24"/>
  <c r="I10" i="25"/>
  <c r="I16" i="25" s="1"/>
  <c r="D39" i="30"/>
  <c r="E35" i="28"/>
  <c r="E21" i="24"/>
  <c r="J18" i="24"/>
  <c r="I21" i="24"/>
  <c r="F9" i="28"/>
  <c r="F52" i="28" s="1"/>
  <c r="F69" i="28" s="1"/>
  <c r="E9" i="28"/>
  <c r="D22" i="29"/>
  <c r="H20" i="25"/>
  <c r="H21" i="25" s="1"/>
  <c r="I18" i="25"/>
  <c r="I20" i="25" s="1"/>
  <c r="J8" i="24"/>
  <c r="E99" i="23"/>
  <c r="E94" i="13"/>
  <c r="I21" i="25" l="1"/>
  <c r="E52" i="28"/>
  <c r="E69" i="28" s="1"/>
  <c r="J21" i="24"/>
  <c r="D144" i="1"/>
  <c r="E144" i="1"/>
  <c r="E144" i="4" s="1"/>
  <c r="D130" i="4"/>
  <c r="D131" i="4"/>
  <c r="E131" i="4"/>
  <c r="D132" i="4"/>
  <c r="E132" i="4"/>
  <c r="D133" i="4"/>
  <c r="E133" i="4"/>
  <c r="D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3" i="4"/>
  <c r="E143" i="4"/>
  <c r="D144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D63" i="4"/>
  <c r="D64" i="4"/>
  <c r="E64" i="4"/>
  <c r="D65" i="4"/>
  <c r="E65" i="4"/>
  <c r="D66" i="4"/>
  <c r="E66" i="4"/>
  <c r="D67" i="4"/>
  <c r="D68" i="4"/>
  <c r="E68" i="4"/>
  <c r="D69" i="4"/>
  <c r="E69" i="4"/>
  <c r="D70" i="4"/>
  <c r="E70" i="4"/>
  <c r="D71" i="4"/>
  <c r="E71" i="4"/>
  <c r="D80" i="4"/>
  <c r="D81" i="4"/>
  <c r="E81" i="4"/>
  <c r="D82" i="4"/>
  <c r="E82" i="4"/>
  <c r="D83" i="4"/>
  <c r="E83" i="4"/>
  <c r="D84" i="4"/>
  <c r="E84" i="4"/>
  <c r="D85" i="4"/>
  <c r="E85" i="4"/>
  <c r="D86" i="4"/>
  <c r="D155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16" i="2"/>
  <c r="E11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D114" i="4" s="1"/>
  <c r="E114" i="2"/>
  <c r="E114" i="4" s="1"/>
  <c r="D96" i="2"/>
  <c r="E96" i="2"/>
  <c r="D95" i="2"/>
  <c r="E95" i="2"/>
  <c r="D77" i="2"/>
  <c r="E77" i="2"/>
  <c r="D78" i="2"/>
  <c r="E78" i="2"/>
  <c r="D79" i="2"/>
  <c r="E79" i="2"/>
  <c r="D76" i="2"/>
  <c r="E76" i="2"/>
  <c r="D74" i="2"/>
  <c r="E74" i="2"/>
  <c r="D73" i="2"/>
  <c r="E73" i="2"/>
  <c r="E73" i="4" s="1"/>
  <c r="D59" i="2"/>
  <c r="E59" i="2"/>
  <c r="D60" i="2"/>
  <c r="E60" i="2"/>
  <c r="D61" i="2"/>
  <c r="E61" i="2"/>
  <c r="D58" i="2"/>
  <c r="D57" i="2" s="1"/>
  <c r="E58" i="2"/>
  <c r="D54" i="2"/>
  <c r="E54" i="2"/>
  <c r="D55" i="2"/>
  <c r="E55" i="2"/>
  <c r="D56" i="2"/>
  <c r="E56" i="2"/>
  <c r="D53" i="2"/>
  <c r="E53" i="2"/>
  <c r="D48" i="2"/>
  <c r="E48" i="2"/>
  <c r="D49" i="2"/>
  <c r="E49" i="2"/>
  <c r="D50" i="2"/>
  <c r="E50" i="2"/>
  <c r="D51" i="2"/>
  <c r="E51" i="2"/>
  <c r="D47" i="2"/>
  <c r="E47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35" i="2"/>
  <c r="E35" i="2"/>
  <c r="D28" i="2"/>
  <c r="E28" i="2"/>
  <c r="D29" i="2"/>
  <c r="E29" i="2"/>
  <c r="D30" i="2"/>
  <c r="E30" i="2"/>
  <c r="D31" i="2"/>
  <c r="E31" i="2"/>
  <c r="D32" i="2"/>
  <c r="E32" i="2"/>
  <c r="D33" i="2"/>
  <c r="E33" i="2"/>
  <c r="D27" i="2"/>
  <c r="E27" i="2"/>
  <c r="D21" i="2"/>
  <c r="E21" i="2"/>
  <c r="D22" i="2"/>
  <c r="E22" i="2"/>
  <c r="D23" i="2"/>
  <c r="E23" i="2"/>
  <c r="D24" i="2"/>
  <c r="E24" i="2"/>
  <c r="D25" i="2"/>
  <c r="E25" i="2"/>
  <c r="D20" i="2"/>
  <c r="E20" i="2"/>
  <c r="D14" i="2"/>
  <c r="E14" i="2"/>
  <c r="D15" i="2"/>
  <c r="E15" i="2"/>
  <c r="D16" i="2"/>
  <c r="E16" i="2"/>
  <c r="D17" i="2"/>
  <c r="E17" i="2"/>
  <c r="D18" i="2"/>
  <c r="E18" i="2"/>
  <c r="D13" i="2"/>
  <c r="E13" i="2"/>
  <c r="D7" i="2"/>
  <c r="E7" i="2"/>
  <c r="D8" i="2"/>
  <c r="E8" i="2"/>
  <c r="D9" i="2"/>
  <c r="E9" i="2"/>
  <c r="D10" i="2"/>
  <c r="E10" i="2"/>
  <c r="D11" i="2"/>
  <c r="D11" i="4" s="1"/>
  <c r="E11" i="2"/>
  <c r="E11" i="4" s="1"/>
  <c r="D6" i="2"/>
  <c r="E6" i="2"/>
  <c r="D147" i="1"/>
  <c r="D147" i="4" s="1"/>
  <c r="D145" i="1"/>
  <c r="D145" i="4" s="1"/>
  <c r="E145" i="1"/>
  <c r="E145" i="4" s="1"/>
  <c r="D146" i="1"/>
  <c r="D146" i="4" s="1"/>
  <c r="E146" i="1"/>
  <c r="D142" i="1"/>
  <c r="D142" i="4" s="1"/>
  <c r="E142" i="1"/>
  <c r="E142" i="4" s="1"/>
  <c r="D120" i="1"/>
  <c r="D120" i="4" s="1"/>
  <c r="E120" i="1"/>
  <c r="D121" i="1"/>
  <c r="E121" i="1"/>
  <c r="D122" i="1"/>
  <c r="D122" i="4" s="1"/>
  <c r="E122" i="1"/>
  <c r="E122" i="4" s="1"/>
  <c r="D123" i="1"/>
  <c r="E123" i="1"/>
  <c r="D124" i="1"/>
  <c r="D124" i="4" s="1"/>
  <c r="E124" i="1"/>
  <c r="D125" i="1"/>
  <c r="E125" i="1"/>
  <c r="D126" i="1"/>
  <c r="D126" i="4" s="1"/>
  <c r="E126" i="1"/>
  <c r="E126" i="4" s="1"/>
  <c r="D127" i="1"/>
  <c r="E127" i="1"/>
  <c r="D128" i="1"/>
  <c r="E128" i="1"/>
  <c r="D119" i="1"/>
  <c r="E119" i="1"/>
  <c r="D118" i="1"/>
  <c r="D118" i="4" s="1"/>
  <c r="E118" i="1"/>
  <c r="D117" i="1"/>
  <c r="E117" i="1"/>
  <c r="D116" i="1"/>
  <c r="E116" i="1"/>
  <c r="E116" i="4" s="1"/>
  <c r="D109" i="1"/>
  <c r="D109" i="4" s="1"/>
  <c r="E109" i="1"/>
  <c r="D110" i="1"/>
  <c r="D110" i="4" s="1"/>
  <c r="E110" i="1"/>
  <c r="D111" i="1"/>
  <c r="D111" i="4" s="1"/>
  <c r="E111" i="1"/>
  <c r="D112" i="1"/>
  <c r="E112" i="1"/>
  <c r="E112" i="4" s="1"/>
  <c r="D113" i="1"/>
  <c r="D113" i="4" s="1"/>
  <c r="E113" i="1"/>
  <c r="D101" i="1"/>
  <c r="E101" i="1"/>
  <c r="D102" i="1"/>
  <c r="E102" i="1"/>
  <c r="D103" i="1"/>
  <c r="D103" i="4" s="1"/>
  <c r="E103" i="1"/>
  <c r="D104" i="1"/>
  <c r="E104" i="1"/>
  <c r="D105" i="1"/>
  <c r="E105" i="1"/>
  <c r="D106" i="1"/>
  <c r="E106" i="1"/>
  <c r="D107" i="1"/>
  <c r="D107" i="4" s="1"/>
  <c r="E107" i="1"/>
  <c r="D108" i="1"/>
  <c r="E108" i="1"/>
  <c r="D100" i="1"/>
  <c r="E100" i="1"/>
  <c r="E100" i="4" s="1"/>
  <c r="D98" i="1"/>
  <c r="E98" i="1"/>
  <c r="E97" i="1"/>
  <c r="D96" i="1"/>
  <c r="E96" i="1"/>
  <c r="D95" i="1"/>
  <c r="E95" i="1"/>
  <c r="D77" i="1"/>
  <c r="E77" i="1"/>
  <c r="D78" i="1"/>
  <c r="E78" i="1"/>
  <c r="D79" i="1"/>
  <c r="D79" i="4" s="1"/>
  <c r="E79" i="1"/>
  <c r="D76" i="1"/>
  <c r="E76" i="1"/>
  <c r="D74" i="1"/>
  <c r="E74" i="1"/>
  <c r="D73" i="1"/>
  <c r="D59" i="1"/>
  <c r="D59" i="4" s="1"/>
  <c r="E59" i="1"/>
  <c r="D60" i="1"/>
  <c r="E60" i="1"/>
  <c r="E60" i="4" s="1"/>
  <c r="D61" i="1"/>
  <c r="E61" i="1"/>
  <c r="D58" i="1"/>
  <c r="E58" i="1"/>
  <c r="D55" i="1"/>
  <c r="D55" i="4" s="1"/>
  <c r="E55" i="1"/>
  <c r="E55" i="4" s="1"/>
  <c r="D60" i="4" l="1"/>
  <c r="E104" i="4"/>
  <c r="E121" i="4"/>
  <c r="D58" i="4"/>
  <c r="D73" i="4"/>
  <c r="E108" i="4"/>
  <c r="E119" i="4"/>
  <c r="E127" i="4"/>
  <c r="E125" i="4"/>
  <c r="E123" i="4"/>
  <c r="D12" i="2"/>
  <c r="E61" i="4"/>
  <c r="E96" i="4"/>
  <c r="D125" i="4"/>
  <c r="D121" i="4"/>
  <c r="E59" i="4"/>
  <c r="E111" i="4"/>
  <c r="E107" i="4"/>
  <c r="E103" i="4"/>
  <c r="D75" i="2"/>
  <c r="D115" i="2"/>
  <c r="E58" i="4"/>
  <c r="E113" i="4"/>
  <c r="E109" i="4"/>
  <c r="D117" i="4"/>
  <c r="D46" i="2"/>
  <c r="D74" i="4"/>
  <c r="E110" i="4"/>
  <c r="D141" i="1"/>
  <c r="D141" i="4" s="1"/>
  <c r="D98" i="4"/>
  <c r="D128" i="4"/>
  <c r="E77" i="4"/>
  <c r="D96" i="4"/>
  <c r="D112" i="4"/>
  <c r="D108" i="4"/>
  <c r="E105" i="4"/>
  <c r="E101" i="4"/>
  <c r="E74" i="4"/>
  <c r="E76" i="4"/>
  <c r="E95" i="4"/>
  <c r="E98" i="4"/>
  <c r="E106" i="4"/>
  <c r="E102" i="4"/>
  <c r="E118" i="4"/>
  <c r="D5" i="2"/>
  <c r="E5" i="2"/>
  <c r="D19" i="2"/>
  <c r="D52" i="2"/>
  <c r="D104" i="4"/>
  <c r="D34" i="2"/>
  <c r="D94" i="2"/>
  <c r="D129" i="2" s="1"/>
  <c r="D156" i="2" s="1"/>
  <c r="D95" i="4"/>
  <c r="D61" i="4"/>
  <c r="E97" i="4"/>
  <c r="E117" i="4"/>
  <c r="E115" i="2"/>
  <c r="D105" i="4"/>
  <c r="D101" i="4"/>
  <c r="D100" i="4"/>
  <c r="D106" i="4"/>
  <c r="D102" i="4"/>
  <c r="D26" i="2"/>
  <c r="D116" i="4"/>
  <c r="D115" i="1"/>
  <c r="D115" i="4" s="1"/>
  <c r="D57" i="1"/>
  <c r="D57" i="4" s="1"/>
  <c r="D76" i="4"/>
  <c r="E78" i="4"/>
  <c r="D77" i="4"/>
  <c r="D72" i="2"/>
  <c r="D87" i="2" s="1"/>
  <c r="D161" i="2" s="1"/>
  <c r="D72" i="1"/>
  <c r="D78" i="4"/>
  <c r="D75" i="1"/>
  <c r="E128" i="4"/>
  <c r="D127" i="4"/>
  <c r="E124" i="4"/>
  <c r="D123" i="4"/>
  <c r="E120" i="4"/>
  <c r="D119" i="4"/>
  <c r="D155" i="1" l="1"/>
  <c r="D155" i="4" s="1"/>
  <c r="D62" i="2"/>
  <c r="D75" i="4"/>
  <c r="D87" i="1"/>
  <c r="D72" i="4"/>
  <c r="D160" i="2"/>
  <c r="D88" i="2"/>
  <c r="D87" i="4" l="1"/>
  <c r="D161" i="4" s="1"/>
  <c r="D161" i="1"/>
  <c r="D54" i="1"/>
  <c r="D54" i="4" s="1"/>
  <c r="E54" i="1"/>
  <c r="E54" i="4" s="1"/>
  <c r="D56" i="1"/>
  <c r="D56" i="4" s="1"/>
  <c r="E56" i="1"/>
  <c r="E56" i="4" s="1"/>
  <c r="D53" i="1"/>
  <c r="E53" i="1"/>
  <c r="E53" i="4" s="1"/>
  <c r="D17" i="1"/>
  <c r="D17" i="4" s="1"/>
  <c r="E17" i="1"/>
  <c r="E17" i="4" s="1"/>
  <c r="D51" i="1"/>
  <c r="D51" i="4" s="1"/>
  <c r="E51" i="1"/>
  <c r="E51" i="4" s="1"/>
  <c r="D50" i="1"/>
  <c r="D50" i="4" s="1"/>
  <c r="E50" i="1"/>
  <c r="E50" i="4" s="1"/>
  <c r="D49" i="1"/>
  <c r="D49" i="4" s="1"/>
  <c r="E49" i="1"/>
  <c r="E49" i="4" s="1"/>
  <c r="D48" i="1"/>
  <c r="D48" i="4" s="1"/>
  <c r="E48" i="1"/>
  <c r="E48" i="4" s="1"/>
  <c r="D47" i="1"/>
  <c r="D47" i="4" s="1"/>
  <c r="E47" i="1"/>
  <c r="E47" i="4" s="1"/>
  <c r="D36" i="1"/>
  <c r="D36" i="4" s="1"/>
  <c r="E36" i="1"/>
  <c r="E36" i="4" s="1"/>
  <c r="D37" i="1"/>
  <c r="D37" i="4" s="1"/>
  <c r="E37" i="1"/>
  <c r="E37" i="4" s="1"/>
  <c r="D38" i="1"/>
  <c r="D38" i="4" s="1"/>
  <c r="E38" i="1"/>
  <c r="E38" i="4" s="1"/>
  <c r="D39" i="1"/>
  <c r="D39" i="4" s="1"/>
  <c r="E39" i="1"/>
  <c r="E39" i="4" s="1"/>
  <c r="D40" i="1"/>
  <c r="D40" i="4" s="1"/>
  <c r="E40" i="1"/>
  <c r="E40" i="4" s="1"/>
  <c r="D41" i="1"/>
  <c r="D41" i="4" s="1"/>
  <c r="E41" i="1"/>
  <c r="E41" i="4" s="1"/>
  <c r="D42" i="1"/>
  <c r="D42" i="4" s="1"/>
  <c r="E42" i="1"/>
  <c r="E42" i="4" s="1"/>
  <c r="D43" i="1"/>
  <c r="D43" i="4" s="1"/>
  <c r="E43" i="1"/>
  <c r="E43" i="4" s="1"/>
  <c r="D44" i="1"/>
  <c r="D44" i="4" s="1"/>
  <c r="E44" i="1"/>
  <c r="E44" i="4" s="1"/>
  <c r="D45" i="1"/>
  <c r="D45" i="4" s="1"/>
  <c r="E45" i="1"/>
  <c r="E45" i="4" s="1"/>
  <c r="D35" i="1"/>
  <c r="D35" i="4" s="1"/>
  <c r="E35" i="1"/>
  <c r="E35" i="4" s="1"/>
  <c r="D28" i="1"/>
  <c r="D28" i="4" s="1"/>
  <c r="E28" i="1"/>
  <c r="E28" i="4" s="1"/>
  <c r="D29" i="1"/>
  <c r="D29" i="4" s="1"/>
  <c r="E29" i="1"/>
  <c r="E29" i="4" s="1"/>
  <c r="D30" i="1"/>
  <c r="D30" i="4" s="1"/>
  <c r="E30" i="1"/>
  <c r="E30" i="4" s="1"/>
  <c r="D31" i="1"/>
  <c r="D31" i="4" s="1"/>
  <c r="E31" i="1"/>
  <c r="E31" i="4" s="1"/>
  <c r="D32" i="1"/>
  <c r="D32" i="4" s="1"/>
  <c r="E32" i="1"/>
  <c r="E32" i="4" s="1"/>
  <c r="D33" i="1"/>
  <c r="D33" i="4" s="1"/>
  <c r="E33" i="1"/>
  <c r="E33" i="4" s="1"/>
  <c r="D27" i="1"/>
  <c r="D27" i="4" s="1"/>
  <c r="E27" i="1"/>
  <c r="E27" i="4" s="1"/>
  <c r="D21" i="1"/>
  <c r="D21" i="4" s="1"/>
  <c r="E21" i="1"/>
  <c r="E21" i="4" s="1"/>
  <c r="D22" i="1"/>
  <c r="D22" i="4" s="1"/>
  <c r="E22" i="1"/>
  <c r="E22" i="4" s="1"/>
  <c r="D23" i="1"/>
  <c r="D23" i="4" s="1"/>
  <c r="E23" i="1"/>
  <c r="E23" i="4" s="1"/>
  <c r="D24" i="1"/>
  <c r="D24" i="4" s="1"/>
  <c r="E24" i="1"/>
  <c r="E24" i="4" s="1"/>
  <c r="D25" i="1"/>
  <c r="D25" i="4" s="1"/>
  <c r="E25" i="1"/>
  <c r="E25" i="4" s="1"/>
  <c r="D20" i="1"/>
  <c r="D20" i="4" s="1"/>
  <c r="E20" i="1"/>
  <c r="E20" i="4" s="1"/>
  <c r="D14" i="1"/>
  <c r="D14" i="4" s="1"/>
  <c r="E14" i="1"/>
  <c r="E14" i="4" s="1"/>
  <c r="D15" i="1"/>
  <c r="D15" i="4" s="1"/>
  <c r="E15" i="1"/>
  <c r="E15" i="4" s="1"/>
  <c r="D16" i="1"/>
  <c r="D16" i="4" s="1"/>
  <c r="E16" i="1"/>
  <c r="E16" i="4" s="1"/>
  <c r="D18" i="1"/>
  <c r="D18" i="4" s="1"/>
  <c r="E18" i="1"/>
  <c r="E18" i="4" s="1"/>
  <c r="D13" i="1"/>
  <c r="E13" i="1"/>
  <c r="E13" i="4" s="1"/>
  <c r="D7" i="1"/>
  <c r="D7" i="4" s="1"/>
  <c r="E7" i="1"/>
  <c r="E7" i="4" s="1"/>
  <c r="D8" i="1"/>
  <c r="D8" i="4" s="1"/>
  <c r="E8" i="1"/>
  <c r="E8" i="4" s="1"/>
  <c r="D9" i="1"/>
  <c r="D9" i="4" s="1"/>
  <c r="E9" i="1"/>
  <c r="E9" i="4" s="1"/>
  <c r="D10" i="1"/>
  <c r="D10" i="4" s="1"/>
  <c r="E10" i="1"/>
  <c r="E10" i="4" s="1"/>
  <c r="D6" i="1"/>
  <c r="D6" i="4" s="1"/>
  <c r="E6" i="1"/>
  <c r="E6" i="4" s="1"/>
  <c r="D78" i="13"/>
  <c r="D75" i="13"/>
  <c r="D55" i="13"/>
  <c r="D49" i="13"/>
  <c r="D37" i="13"/>
  <c r="D22" i="13"/>
  <c r="D15" i="13"/>
  <c r="D8" i="13"/>
  <c r="D65" i="13" s="1"/>
  <c r="D141" i="13"/>
  <c r="D155" i="13" s="1"/>
  <c r="D143" i="23"/>
  <c r="D144" i="23"/>
  <c r="E143" i="23"/>
  <c r="E99" i="1"/>
  <c r="E99" i="4" s="1"/>
  <c r="E95" i="23"/>
  <c r="E96" i="23"/>
  <c r="E97" i="23"/>
  <c r="E98" i="23"/>
  <c r="D97" i="1"/>
  <c r="D115" i="13"/>
  <c r="D99" i="1"/>
  <c r="D99" i="4" s="1"/>
  <c r="D94" i="14"/>
  <c r="D37" i="14"/>
  <c r="D29" i="14"/>
  <c r="D154" i="23"/>
  <c r="D153" i="23"/>
  <c r="D149" i="23"/>
  <c r="E149" i="23"/>
  <c r="D150" i="23"/>
  <c r="E150" i="23"/>
  <c r="D151" i="23"/>
  <c r="E151" i="23"/>
  <c r="D152" i="23"/>
  <c r="E152" i="23"/>
  <c r="D148" i="23"/>
  <c r="E144" i="23"/>
  <c r="D145" i="23"/>
  <c r="E145" i="23"/>
  <c r="D146" i="23"/>
  <c r="E146" i="23"/>
  <c r="D142" i="23"/>
  <c r="D136" i="23"/>
  <c r="E136" i="23"/>
  <c r="D137" i="23"/>
  <c r="E137" i="23"/>
  <c r="D138" i="23"/>
  <c r="E138" i="23"/>
  <c r="D139" i="23"/>
  <c r="E139" i="23"/>
  <c r="D140" i="23"/>
  <c r="E140" i="23"/>
  <c r="D135" i="23"/>
  <c r="D132" i="23"/>
  <c r="E132" i="23"/>
  <c r="D133" i="23"/>
  <c r="E133" i="23"/>
  <c r="D131" i="23"/>
  <c r="D118" i="23"/>
  <c r="E118" i="23"/>
  <c r="D119" i="23"/>
  <c r="E119" i="23"/>
  <c r="D120" i="23"/>
  <c r="E120" i="23"/>
  <c r="D121" i="23"/>
  <c r="E121" i="23"/>
  <c r="D122" i="23"/>
  <c r="E122" i="23"/>
  <c r="D123" i="23"/>
  <c r="E123" i="23"/>
  <c r="D124" i="23"/>
  <c r="E124" i="23"/>
  <c r="D125" i="23"/>
  <c r="E125" i="23"/>
  <c r="D126" i="23"/>
  <c r="E126" i="23"/>
  <c r="D127" i="23"/>
  <c r="E127" i="23"/>
  <c r="D128" i="23"/>
  <c r="E128" i="23"/>
  <c r="D117" i="23"/>
  <c r="D116" i="23"/>
  <c r="D97" i="23"/>
  <c r="D98" i="23"/>
  <c r="D99" i="23"/>
  <c r="D100" i="23"/>
  <c r="E100" i="23"/>
  <c r="D101" i="23"/>
  <c r="E101" i="23"/>
  <c r="D102" i="23"/>
  <c r="E102" i="23"/>
  <c r="D103" i="23"/>
  <c r="E103" i="23"/>
  <c r="D104" i="23"/>
  <c r="E104" i="23"/>
  <c r="D105" i="23"/>
  <c r="E105" i="23"/>
  <c r="D106" i="23"/>
  <c r="E106" i="23"/>
  <c r="D107" i="23"/>
  <c r="E107" i="23"/>
  <c r="D108" i="23"/>
  <c r="E108" i="23"/>
  <c r="D109" i="23"/>
  <c r="E109" i="23"/>
  <c r="D110" i="23"/>
  <c r="E110" i="23"/>
  <c r="D111" i="23"/>
  <c r="E111" i="23"/>
  <c r="D112" i="23"/>
  <c r="E112" i="23"/>
  <c r="D113" i="23"/>
  <c r="E113" i="23"/>
  <c r="D114" i="23"/>
  <c r="E114" i="23"/>
  <c r="D96" i="23"/>
  <c r="D95" i="23"/>
  <c r="D89" i="23"/>
  <c r="D88" i="23"/>
  <c r="D85" i="23"/>
  <c r="E85" i="23"/>
  <c r="D86" i="23"/>
  <c r="E86" i="23"/>
  <c r="D87" i="23"/>
  <c r="E87" i="23"/>
  <c r="D84" i="23"/>
  <c r="D80" i="23"/>
  <c r="E80" i="23"/>
  <c r="D81" i="23"/>
  <c r="E81" i="23"/>
  <c r="D82" i="23"/>
  <c r="E82" i="23"/>
  <c r="D79" i="23"/>
  <c r="D77" i="23"/>
  <c r="E77" i="23"/>
  <c r="D76" i="23"/>
  <c r="D72" i="23"/>
  <c r="E72" i="23"/>
  <c r="D73" i="23"/>
  <c r="E73" i="23"/>
  <c r="D74" i="23"/>
  <c r="E74" i="23"/>
  <c r="D71" i="23"/>
  <c r="D68" i="23"/>
  <c r="E68" i="23"/>
  <c r="D69" i="23"/>
  <c r="E69" i="23"/>
  <c r="D67" i="23"/>
  <c r="D62" i="23"/>
  <c r="E62" i="23"/>
  <c r="D63" i="23"/>
  <c r="E63" i="23"/>
  <c r="D64" i="23"/>
  <c r="E64" i="23"/>
  <c r="D61" i="23"/>
  <c r="D57" i="23"/>
  <c r="E57" i="23"/>
  <c r="D58" i="23"/>
  <c r="E58" i="23"/>
  <c r="D59" i="23"/>
  <c r="E59" i="23"/>
  <c r="D56" i="23"/>
  <c r="D51" i="23"/>
  <c r="E51" i="23"/>
  <c r="D52" i="23"/>
  <c r="E52" i="23"/>
  <c r="D53" i="23"/>
  <c r="E53" i="23"/>
  <c r="D54" i="23"/>
  <c r="E54" i="23"/>
  <c r="D50" i="23"/>
  <c r="D39" i="23"/>
  <c r="E39" i="23"/>
  <c r="D40" i="23"/>
  <c r="E40" i="23"/>
  <c r="D41" i="23"/>
  <c r="E41" i="23"/>
  <c r="D42" i="23"/>
  <c r="E42" i="23"/>
  <c r="D43" i="23"/>
  <c r="E43" i="23"/>
  <c r="D44" i="23"/>
  <c r="E44" i="23"/>
  <c r="D45" i="23"/>
  <c r="E45" i="23"/>
  <c r="D46" i="23"/>
  <c r="E46" i="23"/>
  <c r="D47" i="23"/>
  <c r="E47" i="23"/>
  <c r="D48" i="23"/>
  <c r="E48" i="23"/>
  <c r="D38" i="23"/>
  <c r="D31" i="23"/>
  <c r="E31" i="23"/>
  <c r="D32" i="23"/>
  <c r="E32" i="23"/>
  <c r="D33" i="23"/>
  <c r="E33" i="23"/>
  <c r="D34" i="23"/>
  <c r="E34" i="23"/>
  <c r="D35" i="23"/>
  <c r="E35" i="23"/>
  <c r="D36" i="23"/>
  <c r="E36" i="23"/>
  <c r="D30" i="23"/>
  <c r="D24" i="23"/>
  <c r="E24" i="23"/>
  <c r="D25" i="23"/>
  <c r="E25" i="23"/>
  <c r="D26" i="23"/>
  <c r="E26" i="23"/>
  <c r="D27" i="23"/>
  <c r="E27" i="23"/>
  <c r="D28" i="23"/>
  <c r="E28" i="23"/>
  <c r="D23" i="23"/>
  <c r="D17" i="23"/>
  <c r="E17" i="23"/>
  <c r="D18" i="23"/>
  <c r="E18" i="23"/>
  <c r="D19" i="23"/>
  <c r="E19" i="23"/>
  <c r="D20" i="23"/>
  <c r="E20" i="23"/>
  <c r="D21" i="23"/>
  <c r="E21" i="23"/>
  <c r="D16" i="23"/>
  <c r="D9" i="23"/>
  <c r="D10" i="23"/>
  <c r="D11" i="23"/>
  <c r="D12" i="23"/>
  <c r="D13" i="23"/>
  <c r="D14" i="23"/>
  <c r="D38" i="20"/>
  <c r="D8" i="20"/>
  <c r="D37" i="20" s="1"/>
  <c r="D52" i="20"/>
  <c r="E52" i="20"/>
  <c r="D46" i="20"/>
  <c r="D38" i="18"/>
  <c r="D8" i="18"/>
  <c r="D37" i="18" s="1"/>
  <c r="D42" i="18" s="1"/>
  <c r="E8" i="18"/>
  <c r="D58" i="18"/>
  <c r="D52" i="18"/>
  <c r="D46" i="18"/>
  <c r="D20" i="17"/>
  <c r="D38" i="17"/>
  <c r="D8" i="17"/>
  <c r="D52" i="17"/>
  <c r="E52" i="17"/>
  <c r="D46" i="17"/>
  <c r="C8" i="17"/>
  <c r="C20" i="17"/>
  <c r="C26" i="17"/>
  <c r="C31" i="17"/>
  <c r="C38" i="17"/>
  <c r="C37" i="17" l="1"/>
  <c r="C42" i="17" s="1"/>
  <c r="D58" i="20"/>
  <c r="D42" i="20"/>
  <c r="D65" i="14"/>
  <c r="D91" i="14" s="1"/>
  <c r="D94" i="13"/>
  <c r="D129" i="13" s="1"/>
  <c r="D156" i="13" s="1"/>
  <c r="D90" i="13"/>
  <c r="D91" i="13" s="1"/>
  <c r="D34" i="1"/>
  <c r="D34" i="4" s="1"/>
  <c r="D97" i="4"/>
  <c r="D94" i="1"/>
  <c r="D129" i="1" s="1"/>
  <c r="D12" i="1"/>
  <c r="D12" i="4" s="1"/>
  <c r="D13" i="4"/>
  <c r="D37" i="17"/>
  <c r="D42" i="17" s="1"/>
  <c r="D26" i="1"/>
  <c r="D26" i="4" s="1"/>
  <c r="D52" i="1"/>
  <c r="D52" i="4" s="1"/>
  <c r="D53" i="4"/>
  <c r="D46" i="1"/>
  <c r="D46" i="4" s="1"/>
  <c r="D15" i="23"/>
  <c r="D55" i="23"/>
  <c r="D115" i="23"/>
  <c r="D5" i="4"/>
  <c r="D22" i="23"/>
  <c r="D75" i="23"/>
  <c r="D5" i="1"/>
  <c r="D49" i="23"/>
  <c r="D37" i="23"/>
  <c r="D8" i="23"/>
  <c r="D29" i="23"/>
  <c r="D78" i="23"/>
  <c r="D19" i="1"/>
  <c r="D19" i="4" s="1"/>
  <c r="D141" i="23"/>
  <c r="D155" i="23" s="1"/>
  <c r="D94" i="23"/>
  <c r="D58" i="17"/>
  <c r="E20" i="5"/>
  <c r="E80" i="1"/>
  <c r="E75" i="1"/>
  <c r="E72" i="1"/>
  <c r="E67" i="1"/>
  <c r="E63" i="1"/>
  <c r="E57" i="1"/>
  <c r="E52" i="1"/>
  <c r="E46" i="1"/>
  <c r="E26" i="1"/>
  <c r="E19" i="1"/>
  <c r="E12" i="1"/>
  <c r="E5" i="1"/>
  <c r="E154" i="23"/>
  <c r="E153" i="23"/>
  <c r="E148" i="23"/>
  <c r="E142" i="23"/>
  <c r="E135" i="23"/>
  <c r="E131" i="23"/>
  <c r="E117" i="23"/>
  <c r="E116" i="23"/>
  <c r="E89" i="23"/>
  <c r="E88" i="23"/>
  <c r="E84" i="23"/>
  <c r="E79" i="23"/>
  <c r="F83" i="15"/>
  <c r="E76" i="23"/>
  <c r="E71" i="23"/>
  <c r="E67" i="23"/>
  <c r="E61" i="23"/>
  <c r="E56" i="23"/>
  <c r="E50" i="23"/>
  <c r="E38" i="23"/>
  <c r="E30" i="23"/>
  <c r="E23" i="23"/>
  <c r="E16" i="23"/>
  <c r="E10" i="23"/>
  <c r="E11" i="23"/>
  <c r="E12" i="23"/>
  <c r="E13" i="23"/>
  <c r="E14" i="23"/>
  <c r="E9" i="23"/>
  <c r="C147" i="23"/>
  <c r="C141" i="23"/>
  <c r="C134" i="23"/>
  <c r="C130" i="23"/>
  <c r="C115" i="23"/>
  <c r="C94" i="23"/>
  <c r="C83" i="23"/>
  <c r="C78" i="23"/>
  <c r="C75" i="23"/>
  <c r="C70" i="23"/>
  <c r="C66" i="23"/>
  <c r="C60" i="23"/>
  <c r="C55" i="23"/>
  <c r="C49" i="23"/>
  <c r="C37" i="23"/>
  <c r="C22" i="23"/>
  <c r="C15" i="23"/>
  <c r="C8" i="23"/>
  <c r="C75" i="2"/>
  <c r="C75" i="1"/>
  <c r="D65" i="23" l="1"/>
  <c r="D90" i="23"/>
  <c r="C155" i="23"/>
  <c r="C65" i="23"/>
  <c r="D129" i="23"/>
  <c r="D156" i="23" s="1"/>
  <c r="D62" i="1"/>
  <c r="C90" i="23"/>
  <c r="C129" i="23"/>
  <c r="D129" i="4"/>
  <c r="D156" i="1"/>
  <c r="D156" i="4" s="1"/>
  <c r="D91" i="23"/>
  <c r="E130" i="23"/>
  <c r="E15" i="23"/>
  <c r="E75" i="23"/>
  <c r="E134" i="23"/>
  <c r="E22" i="23"/>
  <c r="E29" i="23"/>
  <c r="E37" i="23"/>
  <c r="E49" i="23"/>
  <c r="E78" i="23"/>
  <c r="E83" i="23"/>
  <c r="E115" i="23"/>
  <c r="E147" i="23"/>
  <c r="E141" i="23"/>
  <c r="E87" i="1"/>
  <c r="E94" i="23"/>
  <c r="E70" i="23"/>
  <c r="E55" i="23"/>
  <c r="E60" i="23"/>
  <c r="E66" i="23"/>
  <c r="E8" i="23"/>
  <c r="C156" i="23"/>
  <c r="C147" i="13"/>
  <c r="C141" i="13"/>
  <c r="C134" i="13"/>
  <c r="C130" i="13"/>
  <c r="C115" i="13"/>
  <c r="C94" i="13"/>
  <c r="C83" i="13"/>
  <c r="C78" i="13"/>
  <c r="C75" i="13"/>
  <c r="C70" i="13"/>
  <c r="C66" i="13"/>
  <c r="C60" i="13"/>
  <c r="C55" i="13"/>
  <c r="C49" i="13"/>
  <c r="C37" i="13"/>
  <c r="C29" i="13"/>
  <c r="C22" i="13"/>
  <c r="C15" i="13"/>
  <c r="C8" i="13"/>
  <c r="C52" i="17"/>
  <c r="C46" i="17"/>
  <c r="C52" i="19"/>
  <c r="C46" i="19"/>
  <c r="C38" i="19"/>
  <c r="C31" i="19"/>
  <c r="C26" i="19"/>
  <c r="C20" i="19"/>
  <c r="C8" i="19"/>
  <c r="C52" i="18"/>
  <c r="C46" i="18"/>
  <c r="C58" i="18" s="1"/>
  <c r="C38" i="18"/>
  <c r="C31" i="18"/>
  <c r="C26" i="18"/>
  <c r="C20" i="18"/>
  <c r="C8" i="18"/>
  <c r="C52" i="21"/>
  <c r="C46" i="21"/>
  <c r="C38" i="21"/>
  <c r="C31" i="21"/>
  <c r="C26" i="21"/>
  <c r="C20" i="21"/>
  <c r="C8" i="21"/>
  <c r="C52" i="20"/>
  <c r="C46" i="20"/>
  <c r="C58" i="20" s="1"/>
  <c r="C38" i="20"/>
  <c r="C31" i="20"/>
  <c r="C26" i="20"/>
  <c r="C20" i="20"/>
  <c r="C8" i="20"/>
  <c r="C147" i="14"/>
  <c r="C141" i="14"/>
  <c r="C134" i="14"/>
  <c r="C130" i="14"/>
  <c r="C115" i="14"/>
  <c r="C94" i="14"/>
  <c r="C83" i="14"/>
  <c r="C78" i="14"/>
  <c r="C75" i="14"/>
  <c r="C70" i="14"/>
  <c r="C66" i="14"/>
  <c r="C60" i="14"/>
  <c r="C55" i="14"/>
  <c r="C49" i="14"/>
  <c r="C37" i="14"/>
  <c r="C29" i="14"/>
  <c r="C22" i="14"/>
  <c r="C15" i="14"/>
  <c r="C8" i="14"/>
  <c r="E147" i="13"/>
  <c r="E141" i="13"/>
  <c r="E134" i="13"/>
  <c r="E130" i="13"/>
  <c r="E115" i="13"/>
  <c r="E83" i="13"/>
  <c r="E78" i="13"/>
  <c r="E75" i="13"/>
  <c r="E70" i="13"/>
  <c r="E66" i="13"/>
  <c r="E60" i="13"/>
  <c r="E55" i="13"/>
  <c r="E49" i="13"/>
  <c r="E37" i="13"/>
  <c r="E29" i="13"/>
  <c r="E22" i="13"/>
  <c r="E15" i="13"/>
  <c r="E8" i="13"/>
  <c r="C25" i="6"/>
  <c r="C31" i="6"/>
  <c r="C18" i="6"/>
  <c r="G31" i="6"/>
  <c r="G18" i="6"/>
  <c r="C26" i="5"/>
  <c r="C20" i="5"/>
  <c r="G5" i="5"/>
  <c r="G31" i="5"/>
  <c r="G19" i="5"/>
  <c r="C141" i="2"/>
  <c r="E141" i="2"/>
  <c r="C141" i="4"/>
  <c r="E147" i="2"/>
  <c r="E134" i="2"/>
  <c r="E130" i="2"/>
  <c r="E94" i="2"/>
  <c r="E129" i="2" s="1"/>
  <c r="E80" i="2"/>
  <c r="E80" i="4" s="1"/>
  <c r="E72" i="2"/>
  <c r="E67" i="2"/>
  <c r="E63" i="2"/>
  <c r="E57" i="2"/>
  <c r="E52" i="2"/>
  <c r="E46" i="2"/>
  <c r="E34" i="2"/>
  <c r="E26" i="2"/>
  <c r="E19" i="2"/>
  <c r="E12" i="2"/>
  <c r="C80" i="1"/>
  <c r="C72" i="1"/>
  <c r="C67" i="1"/>
  <c r="C63" i="1"/>
  <c r="C57" i="1"/>
  <c r="C52" i="1"/>
  <c r="C46" i="1"/>
  <c r="C34" i="1"/>
  <c r="C26" i="1"/>
  <c r="C19" i="1"/>
  <c r="C12" i="1"/>
  <c r="C5" i="1"/>
  <c r="C94" i="1"/>
  <c r="C115" i="1"/>
  <c r="C130" i="1"/>
  <c r="C134" i="1"/>
  <c r="C141" i="1"/>
  <c r="C147" i="1"/>
  <c r="E141" i="1"/>
  <c r="C91" i="23" l="1"/>
  <c r="C37" i="21"/>
  <c r="C42" i="21" s="1"/>
  <c r="C58" i="21"/>
  <c r="C58" i="17"/>
  <c r="G32" i="6"/>
  <c r="D34" i="6" s="1"/>
  <c r="D33" i="6"/>
  <c r="G33" i="5"/>
  <c r="G33" i="6"/>
  <c r="E87" i="2"/>
  <c r="C37" i="20"/>
  <c r="C42" i="20" s="1"/>
  <c r="C37" i="19"/>
  <c r="C42" i="19" s="1"/>
  <c r="C155" i="13"/>
  <c r="D88" i="1"/>
  <c r="D88" i="4" s="1"/>
  <c r="D160" i="1"/>
  <c r="D62" i="4"/>
  <c r="D160" i="4" s="1"/>
  <c r="C33" i="6"/>
  <c r="C37" i="18"/>
  <c r="C42" i="18" s="1"/>
  <c r="C58" i="19"/>
  <c r="E94" i="4"/>
  <c r="E155" i="23"/>
  <c r="E129" i="23"/>
  <c r="E90" i="23"/>
  <c r="E65" i="23"/>
  <c r="C33" i="5"/>
  <c r="C31" i="5"/>
  <c r="C32" i="5" s="1"/>
  <c r="C129" i="14"/>
  <c r="C90" i="14"/>
  <c r="C155" i="14"/>
  <c r="C65" i="14"/>
  <c r="C91" i="14" s="1"/>
  <c r="E155" i="13"/>
  <c r="C90" i="13"/>
  <c r="C65" i="13"/>
  <c r="C91" i="13" s="1"/>
  <c r="C129" i="13"/>
  <c r="C87" i="1"/>
  <c r="E155" i="2"/>
  <c r="E156" i="2" s="1"/>
  <c r="C155" i="1"/>
  <c r="E5" i="4"/>
  <c r="E129" i="13"/>
  <c r="E156" i="13" s="1"/>
  <c r="E90" i="13"/>
  <c r="E65" i="13"/>
  <c r="C32" i="6"/>
  <c r="C34" i="6" s="1"/>
  <c r="G32" i="5"/>
  <c r="E62" i="2"/>
  <c r="C129" i="1"/>
  <c r="C156" i="1" s="1"/>
  <c r="C62" i="1"/>
  <c r="D52" i="21"/>
  <c r="D46" i="21"/>
  <c r="D58" i="21" s="1"/>
  <c r="D38" i="21"/>
  <c r="D31" i="21"/>
  <c r="D26" i="21"/>
  <c r="D20" i="21"/>
  <c r="D8" i="21"/>
  <c r="E46" i="20"/>
  <c r="E38" i="20"/>
  <c r="E31" i="20"/>
  <c r="E26" i="20"/>
  <c r="E20" i="20"/>
  <c r="E8" i="20"/>
  <c r="D52" i="19"/>
  <c r="D46" i="19"/>
  <c r="D38" i="19"/>
  <c r="D31" i="19"/>
  <c r="D26" i="19"/>
  <c r="D20" i="19"/>
  <c r="D8" i="19"/>
  <c r="E52" i="18"/>
  <c r="E46" i="18"/>
  <c r="E38" i="18"/>
  <c r="E31" i="18"/>
  <c r="E26" i="18"/>
  <c r="E20" i="18"/>
  <c r="E46" i="17"/>
  <c r="E58" i="17" s="1"/>
  <c r="E38" i="17"/>
  <c r="E31" i="17"/>
  <c r="E26" i="17"/>
  <c r="E20" i="17"/>
  <c r="E8" i="17"/>
  <c r="F147" i="15"/>
  <c r="F141" i="15"/>
  <c r="F134" i="15"/>
  <c r="F130" i="15"/>
  <c r="F115" i="15"/>
  <c r="F94" i="15"/>
  <c r="F78" i="15"/>
  <c r="F75" i="15"/>
  <c r="F70" i="15"/>
  <c r="F66" i="15"/>
  <c r="F60" i="15"/>
  <c r="F55" i="15"/>
  <c r="F49" i="15"/>
  <c r="F37" i="15"/>
  <c r="F29" i="15"/>
  <c r="F22" i="15"/>
  <c r="F15" i="15"/>
  <c r="F8" i="15"/>
  <c r="E147" i="14"/>
  <c r="E141" i="14"/>
  <c r="E134" i="14"/>
  <c r="E130" i="14"/>
  <c r="E115" i="14"/>
  <c r="E94" i="14"/>
  <c r="E83" i="14"/>
  <c r="E78" i="14"/>
  <c r="E75" i="14"/>
  <c r="E70" i="14"/>
  <c r="E66" i="14"/>
  <c r="E60" i="14"/>
  <c r="E55" i="14"/>
  <c r="E49" i="14"/>
  <c r="E37" i="14"/>
  <c r="E29" i="14"/>
  <c r="E22" i="14"/>
  <c r="E15" i="14"/>
  <c r="E8" i="14"/>
  <c r="D75" i="12"/>
  <c r="D68" i="12"/>
  <c r="C68" i="12"/>
  <c r="B68" i="12"/>
  <c r="E67" i="12"/>
  <c r="E66" i="12"/>
  <c r="E65" i="12"/>
  <c r="E64" i="12"/>
  <c r="E63" i="12"/>
  <c r="E62" i="12"/>
  <c r="E61" i="12"/>
  <c r="D58" i="12"/>
  <c r="C58" i="12"/>
  <c r="B58" i="12"/>
  <c r="E57" i="12"/>
  <c r="E56" i="12"/>
  <c r="E55" i="12"/>
  <c r="E54" i="12"/>
  <c r="E53" i="12"/>
  <c r="E52" i="12"/>
  <c r="E51" i="12"/>
  <c r="D45" i="12"/>
  <c r="C45" i="12"/>
  <c r="B45" i="12"/>
  <c r="E44" i="12"/>
  <c r="E43" i="12"/>
  <c r="E42" i="12"/>
  <c r="E41" i="12"/>
  <c r="E40" i="12"/>
  <c r="E39" i="12"/>
  <c r="E38" i="12"/>
  <c r="D35" i="12"/>
  <c r="C35" i="12"/>
  <c r="B35" i="12"/>
  <c r="E34" i="12"/>
  <c r="E33" i="12"/>
  <c r="E32" i="12"/>
  <c r="E31" i="12"/>
  <c r="E30" i="12"/>
  <c r="E29" i="12"/>
  <c r="E28" i="12"/>
  <c r="D37" i="12"/>
  <c r="D50" i="12" s="1"/>
  <c r="D60" i="12" s="1"/>
  <c r="C37" i="12"/>
  <c r="C50" i="12" s="1"/>
  <c r="C60" i="12" s="1"/>
  <c r="B37" i="12"/>
  <c r="B50" i="12" s="1"/>
  <c r="B60" i="12" s="1"/>
  <c r="E24" i="11"/>
  <c r="D24" i="11"/>
  <c r="B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E27" i="10"/>
  <c r="D27" i="10"/>
  <c r="B27" i="10"/>
  <c r="F26" i="10"/>
  <c r="F16" i="10"/>
  <c r="F15" i="10"/>
  <c r="F14" i="10"/>
  <c r="F13" i="10"/>
  <c r="F12" i="10"/>
  <c r="F11" i="10"/>
  <c r="F10" i="10"/>
  <c r="F9" i="10"/>
  <c r="F8" i="10"/>
  <c r="F7" i="10"/>
  <c r="F6" i="10"/>
  <c r="F5" i="10"/>
  <c r="C8" i="9"/>
  <c r="C11" i="8"/>
  <c r="E12" i="7"/>
  <c r="D12" i="7"/>
  <c r="C12" i="7"/>
  <c r="F11" i="7"/>
  <c r="F10" i="7"/>
  <c r="F9" i="7"/>
  <c r="F8" i="7"/>
  <c r="F7" i="7"/>
  <c r="D5" i="7"/>
  <c r="E5" i="7" s="1"/>
  <c r="I31" i="6"/>
  <c r="E25" i="6"/>
  <c r="E19" i="6"/>
  <c r="I18" i="6"/>
  <c r="E18" i="6"/>
  <c r="I31" i="5"/>
  <c r="E26" i="5"/>
  <c r="E31" i="5" s="1"/>
  <c r="I19" i="5"/>
  <c r="I5" i="5"/>
  <c r="C147" i="4"/>
  <c r="C134" i="4"/>
  <c r="C130" i="4"/>
  <c r="C115" i="4"/>
  <c r="C94" i="4"/>
  <c r="C80" i="4"/>
  <c r="C75" i="4"/>
  <c r="C72" i="4"/>
  <c r="C67" i="4"/>
  <c r="C63" i="4"/>
  <c r="C57" i="4"/>
  <c r="C52" i="4"/>
  <c r="C46" i="4"/>
  <c r="C34" i="4"/>
  <c r="C26" i="4"/>
  <c r="C19" i="4"/>
  <c r="C12" i="4"/>
  <c r="C5" i="4"/>
  <c r="E145" i="3"/>
  <c r="E146" i="4" s="1"/>
  <c r="E140" i="3"/>
  <c r="E141" i="4" s="1"/>
  <c r="E133" i="3"/>
  <c r="E129" i="3"/>
  <c r="E114" i="3"/>
  <c r="E93" i="3"/>
  <c r="E79" i="3"/>
  <c r="E79" i="4" s="1"/>
  <c r="E75" i="3"/>
  <c r="E72" i="3"/>
  <c r="E72" i="4" s="1"/>
  <c r="E67" i="3"/>
  <c r="E67" i="4" s="1"/>
  <c r="E63" i="3"/>
  <c r="E63" i="4" s="1"/>
  <c r="E57" i="3"/>
  <c r="E57" i="4" s="1"/>
  <c r="E52" i="3"/>
  <c r="E52" i="4" s="1"/>
  <c r="E46" i="3"/>
  <c r="E46" i="4" s="1"/>
  <c r="E34" i="3"/>
  <c r="E26" i="3"/>
  <c r="E26" i="4" s="1"/>
  <c r="E19" i="3"/>
  <c r="E19" i="4" s="1"/>
  <c r="E12" i="3"/>
  <c r="E12" i="4" s="1"/>
  <c r="E5" i="3"/>
  <c r="C147" i="2"/>
  <c r="C134" i="2"/>
  <c r="C130" i="2"/>
  <c r="C115" i="2"/>
  <c r="C94" i="2"/>
  <c r="C80" i="2"/>
  <c r="C72" i="2"/>
  <c r="C67" i="2"/>
  <c r="C63" i="2"/>
  <c r="C57" i="2"/>
  <c r="C52" i="2"/>
  <c r="C46" i="2"/>
  <c r="C34" i="2"/>
  <c r="C26" i="2"/>
  <c r="C19" i="2"/>
  <c r="C12" i="2"/>
  <c r="C5" i="2"/>
  <c r="E147" i="1"/>
  <c r="E147" i="4" s="1"/>
  <c r="E134" i="1"/>
  <c r="E134" i="4" s="1"/>
  <c r="E130" i="1"/>
  <c r="E130" i="4" s="1"/>
  <c r="E115" i="1"/>
  <c r="E94" i="1"/>
  <c r="E34" i="1"/>
  <c r="E34" i="4" s="1"/>
  <c r="F12" i="7" l="1"/>
  <c r="C156" i="13"/>
  <c r="F27" i="10"/>
  <c r="E91" i="23"/>
  <c r="C161" i="1"/>
  <c r="C129" i="2"/>
  <c r="C156" i="14"/>
  <c r="E129" i="1"/>
  <c r="E115" i="4"/>
  <c r="C87" i="2"/>
  <c r="E128" i="3"/>
  <c r="E45" i="12"/>
  <c r="E58" i="12"/>
  <c r="E37" i="18"/>
  <c r="E42" i="18" s="1"/>
  <c r="E156" i="23"/>
  <c r="I32" i="5"/>
  <c r="C34" i="5"/>
  <c r="E75" i="2"/>
  <c r="E75" i="4" s="1"/>
  <c r="E129" i="14"/>
  <c r="E155" i="14"/>
  <c r="C160" i="1"/>
  <c r="E161" i="2"/>
  <c r="E91" i="13"/>
  <c r="G34" i="6"/>
  <c r="I32" i="6"/>
  <c r="E31" i="6"/>
  <c r="E32" i="6" s="1"/>
  <c r="G34" i="5"/>
  <c r="E32" i="5"/>
  <c r="C155" i="2"/>
  <c r="C156" i="2" s="1"/>
  <c r="C62" i="4"/>
  <c r="E88" i="2"/>
  <c r="E160" i="2"/>
  <c r="C88" i="1"/>
  <c r="C87" i="4"/>
  <c r="C161" i="4" s="1"/>
  <c r="C62" i="2"/>
  <c r="C160" i="2" s="1"/>
  <c r="F24" i="11"/>
  <c r="E65" i="14"/>
  <c r="E90" i="14"/>
  <c r="F155" i="15"/>
  <c r="E153" i="3"/>
  <c r="E68" i="12"/>
  <c r="F65" i="15"/>
  <c r="E37" i="17"/>
  <c r="E42" i="17" s="1"/>
  <c r="D37" i="19"/>
  <c r="D42" i="19" s="1"/>
  <c r="E37" i="20"/>
  <c r="E42" i="20" s="1"/>
  <c r="D37" i="21"/>
  <c r="D42" i="21" s="1"/>
  <c r="E62" i="1"/>
  <c r="E155" i="1"/>
  <c r="E62" i="3"/>
  <c r="E86" i="3"/>
  <c r="E86" i="4" s="1"/>
  <c r="C129" i="4"/>
  <c r="C156" i="4" s="1"/>
  <c r="E35" i="12"/>
  <c r="F90" i="15"/>
  <c r="F129" i="15"/>
  <c r="F156" i="15" s="1"/>
  <c r="E58" i="18"/>
  <c r="D58" i="19"/>
  <c r="E58" i="20"/>
  <c r="E33" i="6"/>
  <c r="I33" i="6"/>
  <c r="E33" i="5"/>
  <c r="I33" i="5"/>
  <c r="C160" i="4" l="1"/>
  <c r="E158" i="3"/>
  <c r="E129" i="4"/>
  <c r="E62" i="4"/>
  <c r="E160" i="4" s="1"/>
  <c r="E154" i="3"/>
  <c r="E154" i="4"/>
  <c r="C88" i="4"/>
  <c r="E156" i="14"/>
  <c r="E155" i="4"/>
  <c r="E156" i="1"/>
  <c r="E156" i="4" s="1"/>
  <c r="I34" i="5"/>
  <c r="E34" i="5"/>
  <c r="F91" i="15"/>
  <c r="E91" i="14"/>
  <c r="E34" i="6"/>
  <c r="I34" i="6"/>
  <c r="C161" i="2"/>
  <c r="C88" i="2"/>
  <c r="E88" i="1"/>
  <c r="E88" i="4" s="1"/>
  <c r="E160" i="1"/>
  <c r="E87" i="3"/>
  <c r="E87" i="4" s="1"/>
  <c r="E161" i="4" s="1"/>
  <c r="E161" i="1"/>
  <c r="E159" i="3"/>
</calcChain>
</file>

<file path=xl/sharedStrings.xml><?xml version="1.0" encoding="utf-8"?>
<sst xmlns="http://schemas.openxmlformats.org/spreadsheetml/2006/main" count="4090" uniqueCount="838">
  <si>
    <t>B E V É T E L E K</t>
  </si>
  <si>
    <t>1. sz. táblázat</t>
  </si>
  <si>
    <t>ezer Forintban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</si>
  <si>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</si>
  <si>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</si>
  <si>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</si>
  <si>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</si>
  <si>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</si>
  <si>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</si>
  <si>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</si>
  <si>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</si>
  <si>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</si>
  <si>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</si>
  <si>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</si>
  <si>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</si>
  <si>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</si>
  <si>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</si>
  <si>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</si>
  <si>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</si>
  <si>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</si>
  <si>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</si>
  <si>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</si>
  <si>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</si>
  <si>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</si>
  <si>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</si>
  <si>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</si>
  <si>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</si>
  <si>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</si>
  <si>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</si>
  <si>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</si>
  <si>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</si>
  <si>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</si>
  <si>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</si>
  <si>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</si>
  <si>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</si>
  <si>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</si>
  <si>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</si>
  <si>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</si>
  <si>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</si>
  <si>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</si>
  <si>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</si>
  <si>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</si>
  <si>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</si>
  <si>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</si>
  <si>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</si>
  <si>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</si>
  <si>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</si>
  <si>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</si>
  <si>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</si>
  <si>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</si>
  <si>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</si>
  <si>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</si>
  <si>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Kommunális 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</si>
  <si>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</si>
  <si>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</si>
  <si>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</si>
  <si>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</si>
  <si>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</si>
  <si>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</si>
  <si>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</si>
  <si>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</si>
  <si>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</si>
  <si>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</si>
  <si>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</si>
  <si>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</si>
  <si>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</si>
  <si>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</si>
  <si>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</si>
  <si>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</si>
  <si>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</si>
  <si>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</si>
  <si>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</si>
  <si>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</si>
  <si>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</si>
  <si>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</si>
  <si>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</si>
  <si>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</si>
  <si>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</si>
  <si>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</si>
  <si>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</si>
  <si>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</si>
  <si>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</si>
  <si>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</si>
  <si>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</si>
  <si>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</si>
  <si>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</si>
  <si>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</si>
  <si>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</si>
  <si>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</si>
  <si>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</si>
  <si>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</si>
  <si>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</si>
  <si>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</si>
  <si>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</si>
  <si>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</si>
  <si>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</si>
  <si>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</si>
  <si>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</si>
  <si>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</si>
  <si>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</si>
  <si>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</si>
  <si>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</si>
  <si>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</si>
  <si>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</si>
  <si>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</si>
  <si>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</si>
  <si>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</si>
  <si>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</si>
  <si>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</si>
  <si>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</si>
  <si>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</si>
  <si>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</si>
  <si>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</si>
  <si>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</si>
  <si>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</si>
  <si>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</si>
  <si>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</si>
  <si>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</si>
  <si>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</si>
  <si>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</si>
  <si>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</si>
  <si>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</si>
  <si>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</si>
  <si>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</si>
  <si>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</si>
  <si>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</si>
  <si>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</si>
  <si>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</si>
  <si>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</si>
  <si>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</si>
  <si>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</si>
  <si>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</si>
  <si>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</si>
  <si>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</si>
  <si>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</si>
  <si>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</si>
  <si>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</si>
  <si>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</si>
  <si>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</si>
  <si>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</si>
  <si>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</si>
  <si>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</si>
  <si>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</si>
  <si>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</si>
  <si>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</si>
  <si>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</si>
  <si>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</si>
  <si>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</si>
  <si>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</si>
  <si>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</si>
  <si>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</si>
  <si>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</si>
  <si>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</si>
  <si>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</si>
  <si>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</si>
  <si>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</si>
  <si>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</si>
  <si>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</si>
  <si>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</si>
  <si>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</si>
  <si>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</si>
  <si>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</si>
  <si>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</si>
  <si>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</si>
  <si>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</si>
  <si>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</si>
  <si>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</si>
  <si>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</si>
  <si>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</si>
  <si>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</si>
  <si>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</si>
  <si>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</si>
  <si>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</si>
  <si>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</si>
  <si>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</si>
  <si>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</si>
  <si>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</si>
  <si>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</si>
  <si>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</si>
  <si>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</si>
  <si>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</si>
  <si>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</si>
  <si>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</si>
  <si>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</si>
  <si>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</si>
  <si>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</si>
  <si>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</si>
  <si>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</si>
  <si>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</si>
  <si>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</si>
  <si>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</si>
  <si>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</si>
  <si>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</si>
  <si>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</si>
  <si>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</si>
  <si>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</si>
  <si>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</si>
  <si>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</si>
  <si>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</si>
  <si>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</si>
  <si>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</si>
  <si>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</si>
  <si>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</si>
  <si>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</si>
  <si>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</si>
  <si>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</si>
  <si>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</si>
  <si>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</si>
  <si>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</si>
  <si>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</si>
  <si>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</si>
  <si>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</si>
  <si>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</si>
  <si>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</si>
  <si>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</si>
  <si>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</si>
  <si>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</si>
  <si>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</si>
  <si>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</si>
  <si>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</si>
  <si>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</si>
  <si>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</si>
  <si>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</si>
  <si>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</si>
  <si>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</si>
  <si>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</si>
  <si>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</si>
  <si>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</si>
  <si>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</si>
  <si>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</si>
  <si>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</si>
  <si>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</si>
  <si>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</si>
  <si>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</si>
  <si>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</si>
  <si>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</si>
  <si>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</si>
  <si>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</si>
  <si>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</si>
  <si>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</si>
  <si>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</si>
  <si>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</si>
  <si>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</si>
  <si>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</si>
  <si>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</si>
  <si>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</si>
  <si>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</si>
  <si>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</si>
  <si>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</si>
  <si>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</si>
  <si>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</si>
  <si>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</si>
  <si>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</si>
  <si>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</si>
  <si>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</si>
  <si>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</si>
  <si>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</si>
  <si>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</si>
  <si>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</si>
  <si>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</si>
  <si>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</si>
  <si>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</si>
  <si>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</si>
  <si>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</si>
  <si>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</si>
  <si>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</si>
  <si>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</si>
  <si>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</si>
  <si>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Közhatalmi bevételek (4.1.+…+4.7.)</t>
  </si>
  <si>
    <t>Építményadó</t>
  </si>
  <si>
    <t>Mezőőri járulék</t>
  </si>
  <si>
    <t>I. Működési célú bevételek és kiadások mérlege
(Önkormányzati szinten)</t>
  </si>
  <si>
    <t>Bevételek</t>
  </si>
  <si>
    <t>Kiadások</t>
  </si>
  <si>
    <t>Megnevezés</t>
  </si>
  <si>
    <t>C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</si>
  <si>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</si>
  <si>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</si>
  <si>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</si>
  <si>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</si>
  <si>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</si>
  <si>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</si>
  <si>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</si>
  <si>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</si>
  <si>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</si>
  <si>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</si>
  <si>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</si>
  <si>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</si>
  <si>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</si>
  <si>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</si>
  <si>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</si>
  <si>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</si>
  <si>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</si>
  <si>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</si>
  <si>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</si>
  <si>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</si>
  <si>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</si>
  <si>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</si>
  <si>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</si>
  <si>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</si>
  <si>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</si>
  <si>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</si>
  <si>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</si>
  <si>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</si>
  <si>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</si>
  <si>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</si>
  <si>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</si>
  <si>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</si>
  <si>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</si>
  <si>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</si>
  <si>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</si>
  <si>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</si>
  <si>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</si>
  <si>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</si>
  <si>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</si>
  <si>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</si>
  <si>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</si>
  <si>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</si>
  <si>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</si>
  <si>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</si>
  <si>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</si>
  <si>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</si>
  <si>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</si>
  <si>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</si>
  <si>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</si>
  <si>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</si>
  <si>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</si>
  <si>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</si>
  <si>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</si>
  <si>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</si>
  <si>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</si>
  <si>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</si>
  <si>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</si>
  <si>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</si>
  <si>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</si>
  <si>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</si>
  <si>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</si>
  <si>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</si>
  <si>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</si>
  <si>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</si>
  <si>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</si>
  <si>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</si>
  <si>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</si>
  <si>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</si>
  <si>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</si>
  <si>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</si>
  <si>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</si>
  <si>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</si>
  <si>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</si>
  <si>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</si>
  <si>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Sor-szám</t>
  </si>
  <si>
    <t>MEGNEVEZÉS</t>
  </si>
  <si>
    <t>Évek</t>
  </si>
  <si>
    <t>Összesen
(F=C+D+E)</t>
  </si>
  <si>
    <t>E</t>
  </si>
  <si>
    <t>ÖSSZES KÖTELEZETTSÉG</t>
  </si>
  <si>
    <t>Konyár Község 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</si>
  <si>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</si>
  <si>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</si>
  <si>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</si>
  <si>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</si>
  <si>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</si>
  <si>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</si>
  <si>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</si>
  <si>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</si>
  <si>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</si>
  <si>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Fejlesztési cél leírása</t>
  </si>
  <si>
    <t>Fejlesztés várható kiadása</t>
  </si>
  <si>
    <t>ADÓSSÁGOT KELETKEZTETŐ ÜGYLETEK VÁRHATÓ EGYÜTTES ÖSSZEGE</t>
  </si>
  <si>
    <t>Beruházás  megnevezése</t>
  </si>
  <si>
    <t>Teljes költség</t>
  </si>
  <si>
    <t>Kivitelezés kezdési és befejezési éve</t>
  </si>
  <si>
    <t>F=(B-D-E)</t>
  </si>
  <si>
    <t>2017</t>
  </si>
  <si>
    <t>ÖSSZESEN:</t>
  </si>
  <si>
    <t>Felújítás  megnevezése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</si>
  <si>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</si>
  <si>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</si>
  <si>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</si>
  <si>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</si>
  <si>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</si>
  <si>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</si>
  <si>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</si>
  <si>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</si>
  <si>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</si>
  <si>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</si>
  <si>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</si>
  <si>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</si>
  <si>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</si>
  <si>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</si>
  <si>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</si>
  <si>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</si>
  <si>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(Ft)</t>
  </si>
  <si>
    <t>Önkormányzat</t>
  </si>
  <si>
    <t>01</t>
  </si>
  <si>
    <t>Feladat megnevezése</t>
  </si>
  <si>
    <t>Kötelező feladatok bevételei, kiadása</t>
  </si>
  <si>
    <t>02</t>
  </si>
  <si>
    <t>Száma</t>
  </si>
  <si>
    <t>Kiemelt előirányzat, előirányzat megnevezése</t>
  </si>
  <si>
    <t>Előirányzat</t>
  </si>
  <si>
    <t>Működési célú kvi támogatások és kiegészítő támogatások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</si>
  <si>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</si>
  <si>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</si>
  <si>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</si>
  <si>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</si>
  <si>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</si>
  <si>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</si>
  <si>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</si>
  <si>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</si>
  <si>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</si>
  <si>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</si>
  <si>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</si>
  <si>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</si>
  <si>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</si>
  <si>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</si>
  <si>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</si>
  <si>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</si>
  <si>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</si>
  <si>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</si>
  <si>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Önként vállalt feladatok bevételei, kiadása</t>
  </si>
  <si>
    <t>03</t>
  </si>
  <si>
    <t>Közhatalmi bevételek (4.1.+4.2.+4.3.+4.4.)</t>
  </si>
  <si>
    <t>Kamatbevételek és más nyereség jellegű bevételek</t>
  </si>
  <si>
    <t>Államigazgatási feladatok bevételei, kiadása</t>
  </si>
  <si>
    <t>04</t>
  </si>
  <si>
    <t>Költségvetési szerv megnevezése</t>
  </si>
  <si>
    <t>Művelődési és Ifjúsági Ház, Kurucz Albert Falumúzeum</t>
  </si>
  <si>
    <t>Összes bevétel, kiadás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</si>
  <si>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</si>
  <si>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</si>
  <si>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</si>
  <si>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</si>
  <si>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</si>
  <si>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</si>
  <si>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</si>
  <si>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</si>
  <si>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</si>
  <si>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</si>
  <si>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</si>
  <si>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</si>
  <si>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</si>
  <si>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</si>
  <si>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</si>
  <si>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</si>
  <si>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</si>
  <si>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</si>
  <si>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</si>
  <si>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</si>
  <si>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</si>
  <si>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</si>
  <si>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</si>
  <si>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</si>
  <si>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</si>
  <si>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</si>
  <si>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</si>
  <si>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Konyári Napköziotthonos Óvoda</t>
  </si>
  <si>
    <t xml:space="preserve"> </t>
  </si>
  <si>
    <t>Konyári Napköziötthonos Óvoda</t>
  </si>
  <si>
    <t>Kötelező feladatok bevételei, kiadásai</t>
  </si>
  <si>
    <t>Polgármesteri hivatal</t>
  </si>
  <si>
    <t>Központi,irányító szervi támogatás folyósítása</t>
  </si>
  <si>
    <t>2017. évi eredeti előirányzat</t>
  </si>
  <si>
    <t>2017. évi módosított előirányzat</t>
  </si>
  <si>
    <t>Módosított Előirányzat</t>
  </si>
  <si>
    <t>13.4.</t>
  </si>
  <si>
    <t>Központi irányítószervi működési célú támogatás</t>
  </si>
  <si>
    <t>2017. évi előirányzat</t>
  </si>
  <si>
    <t>2017. évi módosított előirányzat I.</t>
  </si>
  <si>
    <t>2017. évi módosított előirányzat II.</t>
  </si>
  <si>
    <t>2017. év I-III. n.év teljesítés</t>
  </si>
  <si>
    <t>2017. évi   teljesítés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</si>
  <si>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</si>
  <si>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</si>
  <si>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</si>
  <si>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</si>
  <si>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</si>
  <si>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</si>
  <si>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F</t>
  </si>
  <si>
    <t>G</t>
  </si>
  <si>
    <t>H</t>
  </si>
  <si>
    <t>I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</si>
  <si>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</si>
  <si>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</si>
  <si>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</si>
  <si>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</si>
  <si>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</si>
  <si>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</si>
  <si>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</si>
  <si>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</si>
  <si>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Adósságállomány 
eszközök szerint </t>
  </si>
  <si>
    <t>H=(D+…+G)</t>
  </si>
  <si>
    <t>I=(C+H)</t>
  </si>
  <si>
    <t>I. Belföldi hitelezők</t>
  </si>
  <si>
    <t>Egyéb adósság</t>
  </si>
  <si>
    <t>Belföldi összesen:</t>
  </si>
  <si>
    <t>II. Külföldi hitelezők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</si>
  <si>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</si>
  <si>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</si>
  <si>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</si>
  <si>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</si>
  <si>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</si>
  <si>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</si>
  <si>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</si>
  <si>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</si>
  <si>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</si>
  <si>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</si>
  <si>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</si>
  <si>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</si>
  <si>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</si>
  <si>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</si>
  <si>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</si>
  <si>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</si>
  <si>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</si>
  <si>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</si>
  <si>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</si>
  <si>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</si>
  <si>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</si>
  <si>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</si>
  <si>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</si>
  <si>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</si>
  <si>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</si>
  <si>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működés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</si>
  <si>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</si>
  <si>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</si>
  <si>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</si>
  <si>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</si>
  <si>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</si>
  <si>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</si>
  <si>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</si>
  <si>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</si>
  <si>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</si>
  <si>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</si>
  <si>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</si>
  <si>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</si>
  <si>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</si>
  <si>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</si>
  <si>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</si>
  <si>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</si>
  <si>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</si>
  <si>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</si>
  <si>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</si>
  <si>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</si>
  <si>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</si>
  <si>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</si>
  <si>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</si>
  <si>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</si>
  <si>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</si>
  <si>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</si>
  <si>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</si>
  <si>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</si>
  <si>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</si>
  <si>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</si>
  <si>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</si>
  <si>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</si>
  <si>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</si>
  <si>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</si>
  <si>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</si>
  <si>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</si>
  <si>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</si>
  <si>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</si>
  <si>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</si>
  <si>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</si>
  <si>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</si>
  <si>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</si>
  <si>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</si>
  <si>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</si>
  <si>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</si>
  <si>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</si>
  <si>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</si>
  <si>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</si>
  <si>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</si>
  <si>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</si>
  <si>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</si>
  <si>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</si>
  <si>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</si>
  <si>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</si>
  <si>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</si>
  <si>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</si>
  <si>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</si>
  <si>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</si>
  <si>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</si>
  <si>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</si>
  <si>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</si>
  <si>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</si>
  <si>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</si>
  <si>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</si>
  <si>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</si>
  <si>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</si>
  <si>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</si>
  <si>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</si>
  <si>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</si>
  <si>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</si>
  <si>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</si>
  <si>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</si>
  <si>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</si>
  <si>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</si>
  <si>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</si>
  <si>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</si>
  <si>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</si>
  <si>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</si>
  <si>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</si>
  <si>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</si>
  <si>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</si>
  <si>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</si>
  <si>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</si>
  <si>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</si>
  <si>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</si>
  <si>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</si>
  <si>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</si>
  <si>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</si>
  <si>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</si>
  <si>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</si>
  <si>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</si>
  <si>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</si>
  <si>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</si>
  <si>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</si>
  <si>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</si>
  <si>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</si>
  <si>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</si>
  <si>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</si>
  <si>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</si>
  <si>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</si>
  <si>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</si>
  <si>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</si>
  <si>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</si>
  <si>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Áfa elszámolás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</si>
  <si>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</si>
  <si>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</si>
  <si>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</si>
  <si>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</si>
  <si>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</si>
  <si>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</si>
  <si>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</si>
  <si>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</si>
  <si>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</si>
  <si>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</si>
  <si>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</si>
  <si>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</si>
  <si>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</si>
  <si>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</si>
  <si>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</si>
  <si>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</si>
  <si>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</si>
  <si>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</si>
  <si>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</si>
  <si>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</si>
  <si>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</si>
  <si>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</si>
  <si>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</si>
  <si>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</si>
  <si>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</si>
  <si>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</si>
  <si>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</si>
  <si>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</si>
  <si>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</si>
  <si>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</si>
  <si>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</si>
  <si>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</si>
  <si>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</si>
  <si>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</si>
  <si>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</si>
  <si>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</si>
  <si>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</si>
  <si>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</si>
  <si>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</si>
  <si>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</si>
  <si>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</si>
  <si>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</si>
  <si>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</si>
  <si>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</si>
  <si>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</si>
  <si>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</si>
  <si>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</si>
  <si>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</si>
  <si>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</si>
  <si>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</si>
  <si>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</si>
  <si>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</si>
  <si>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</si>
  <si>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</si>
  <si>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</si>
  <si>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</si>
  <si>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Gazdálkodó szervezet megnevezése</t>
  </si>
  <si>
    <t>Részesedés mértéke (%-ban)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</si>
  <si>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</si>
  <si>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</si>
  <si>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</si>
  <si>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</si>
  <si>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</si>
  <si>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</si>
  <si>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</si>
  <si>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14.1.</t>
  </si>
  <si>
    <t>14.2.</t>
  </si>
  <si>
    <t>14.3.</t>
  </si>
  <si>
    <t>14.4.</t>
  </si>
  <si>
    <t>EU-s projekt neve, azonosítója: TOP-4.1.1-15-HB1-2016-00023</t>
  </si>
  <si>
    <t>EU-s projekt neve, azonosítója: KÖFOP-1.2.1-VEKOP-16</t>
  </si>
  <si>
    <t>EU-s projekt neve, azonosítója: KEHOP-2.2.2-15-2016-00050</t>
  </si>
  <si>
    <t>2017.</t>
  </si>
  <si>
    <t>2018.</t>
  </si>
  <si>
    <t>2018. után</t>
  </si>
  <si>
    <t>Nemleges</t>
  </si>
  <si>
    <t>Pénzkészlet 2017. január 1-én                                                                                                                                              ebből:</t>
  </si>
  <si>
    <t>Záró pénzkészlet 2017. december 31-én                                                     ebből:</t>
  </si>
  <si>
    <t>2017. év</t>
  </si>
  <si>
    <t>A Konyár Községi Önkormányzat tulajdonában álló gazdálkodó szervezetek működéséből származó
kötelezettségek és részesedések alakulása a 2017. évben</t>
  </si>
  <si>
    <t>ALFÖLDVÍZ Regionális Víziközmű- szolgáltató Zártkörűen Működő Részvénytársaság</t>
  </si>
  <si>
    <t>KÖZVIL Első Magyar Közvilágítási Zártkörűen Működő Részvénytársaság</t>
  </si>
  <si>
    <t>Hajdú-Bihari Önkormányzatok Vízmű Zártkörűen Működő
Részvénytársaság „végelszámolás alatt”</t>
  </si>
  <si>
    <t>Tiszamenti Regionális Vízművek Zrt</t>
  </si>
  <si>
    <t>Hajdu-Bihar megyei Temetkezési Vállalat</t>
  </si>
  <si>
    <t>Adatok:  forintban</t>
  </si>
  <si>
    <t>Működésből származó kötelezettségek összege XII. 31-én</t>
  </si>
  <si>
    <t>Részesedés összege</t>
  </si>
  <si>
    <t>Adatok: ezer forintban</t>
  </si>
  <si>
    <t>Összeg</t>
  </si>
  <si>
    <t>K I M U T A T Á S
a 2017. évi céljelleggel juttatott támogatások felhasználásáról</t>
  </si>
  <si>
    <t>Az önkormányzat által adott közvetett támogatások
(kedvezmények)</t>
  </si>
  <si>
    <t>Adósság állomány alakulása lejárat, eszközök, bel- és külföldi hitelezők szerinti bontásban 
2017. december 31-én</t>
  </si>
  <si>
    <t>Többéves kihatással járó döntésekből származó kötelezettségek
célok szerint, évenkénti bontásban</t>
  </si>
  <si>
    <t>2017. évi teljesítés</t>
  </si>
  <si>
    <t>2019.</t>
  </si>
  <si>
    <t>2020.</t>
  </si>
  <si>
    <t>2020. után</t>
  </si>
  <si>
    <t>nádtető felújítás</t>
  </si>
  <si>
    <t>Benzinmotoros szivattyú</t>
  </si>
  <si>
    <t>Cirokmag lehúzógép</t>
  </si>
  <si>
    <t>Emlékmű pályázat '56-os</t>
  </si>
  <si>
    <t>Fűkasza</t>
  </si>
  <si>
    <t>Hardver eszköz monitor és pc konfig.</t>
  </si>
  <si>
    <t xml:space="preserve">K.Rákóczi u. 70.ing.vételára            </t>
  </si>
  <si>
    <t>EU-s projekt KEHOP-2.2.2-15-2016-00050</t>
  </si>
  <si>
    <t>Kombinátor</t>
  </si>
  <si>
    <t xml:space="preserve">Mercedes teherautó közfogl.  </t>
  </si>
  <si>
    <t>Öntözőrendszer és tartozékai</t>
  </si>
  <si>
    <t xml:space="preserve">Rákóczi u. 72.sz.ingatlan vételára  </t>
  </si>
  <si>
    <t>Sorközmüvelő</t>
  </si>
  <si>
    <t>Számítógép és alkatrészei</t>
  </si>
  <si>
    <t>Szárzuzó</t>
  </si>
  <si>
    <t>Szövőszék</t>
  </si>
  <si>
    <t>Tápkeverőgépek és tartózéka</t>
  </si>
  <si>
    <t>Tárcsa</t>
  </si>
  <si>
    <t>Tehergépkocsi Mercedes-Benz</t>
  </si>
  <si>
    <t>Utánfutó WBZ-645</t>
  </si>
  <si>
    <t>Varrógép 2db</t>
  </si>
  <si>
    <t>Kisértékű tárgyi eszközök</t>
  </si>
  <si>
    <t>KIMUTATÁS A 2018. ÉVI MARADVÁNYRÓL</t>
  </si>
  <si>
    <t>Alaptevékenység költségvetési bevételei</t>
  </si>
  <si>
    <t>Alaptevékenység költségvetési kiadásai (-)</t>
  </si>
  <si>
    <t>Alaptevékenység költségvetési egyenlege</t>
  </si>
  <si>
    <t>Alaptevékenység finanszírozási bevételei</t>
  </si>
  <si>
    <t>Alaptevékenység finanszírozási kiadásai (-)</t>
  </si>
  <si>
    <t>Alaptevékenység finanszírozási egyenlege</t>
  </si>
  <si>
    <t>Alaptevékenység maradványa</t>
  </si>
  <si>
    <t>Vállalkozási 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</si>
  <si>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</si>
  <si>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</si>
  <si>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</si>
  <si>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</si>
  <si>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</si>
  <si>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</t>
  </si>
  <si>
    <t xml:space="preserve"> Összes maradvány</t>
  </si>
  <si>
    <t>Alaptevékenység kötelezettséggel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</si>
  <si>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</si>
  <si>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</si>
  <si>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</si>
  <si>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Tárgyévi költségvetési beszámoló     KONYÁRI POLGÁRMESTERI HIVATAL</t>
  </si>
  <si>
    <t>Tárgyévi költségvetési beszámoló     KONYÁR KÖZSÉG ÖNKORMÁNYZATA</t>
  </si>
  <si>
    <t>Tárgyévi költségvetési beszámoló MŰVELODÉSI ÉS IFJÚSÁGI HÁZ, KÖNYVTÁR, KURUCZ ALBERT FALUMÚZEUM</t>
  </si>
  <si>
    <t>Tárgyévi költségvetési beszámoló    KONYÁRI ÓVODA</t>
  </si>
  <si>
    <t>Tárgyévi költségvetési beszámoló    Összesített</t>
  </si>
  <si>
    <t>VAGYONKIMUTATÁS
az érték nélkül nyilvántartott eszközökről
2017.</t>
  </si>
  <si>
    <t>VAGYONKIMUTATÁS
a függő követelésekről éa kötelezettségekről, a biztos (jövőbeni) követelésekről
2017.</t>
  </si>
  <si>
    <t>Értéke</t>
  </si>
  <si>
    <t xml:space="preserve">Konyár Község  Önkormányzat adósságot keletkeztető ügyletekből és kezességvállalásokból fennálló kötelezettségei                                                                     </t>
  </si>
  <si>
    <t xml:space="preserve"> Nemleges</t>
  </si>
  <si>
    <t>Felhasználás   2016. XII. 31-ig</t>
  </si>
  <si>
    <t>2017. utáni szükséglet</t>
  </si>
  <si>
    <t xml:space="preserve">2017. utáni szükséglet 
</t>
  </si>
  <si>
    <t>Önkormányzaton kívüli EU-s projektekhez történő hozzájárulás 2017. évi előirányzat</t>
  </si>
  <si>
    <t>9.1.3. melléklet a ……/2017. (….) önkormányzati rendelethez</t>
  </si>
  <si>
    <t>9.2.1. melléklet a ……/2017. (….) önkormányzati rendelethez</t>
  </si>
  <si>
    <t>MŰKÖDÉSI BEVÉTEL ÖSSZESEN (13.+24.)</t>
  </si>
  <si>
    <t>MŰKÖDÉSI KIADÁSOK ÖSSZESEN (13.+24.)</t>
  </si>
  <si>
    <t>Működési Költségvetési bevételek összesen (1.+2.+4.+5.+6.+8.+…+12.)</t>
  </si>
  <si>
    <t>Működési Költségvetési működési kiadások összesen (1.+...+12.)</t>
  </si>
  <si>
    <t>Felhalmozási Költségvetési bevételek összesen: (1.+3.+4.+6.+…+11.)</t>
  </si>
  <si>
    <t>Felhalmozási Költségvetési felhalmozási kiadások összesen: (1.+3.+5.+...+11.)</t>
  </si>
  <si>
    <t>2.1. melléklet a ……. /2018. (….) önkormányzati rendelethez</t>
  </si>
  <si>
    <t>2.2. melléklet a ……. /2018. (….) önkormányzati rendelethez</t>
  </si>
  <si>
    <t>Konyár Község  Önkormányzat 2018. évi adósságot keletkeztető fejlesztési céljai                Nemleges</t>
  </si>
  <si>
    <t>9.1. melléklet a ……. /2018. (….) önkormányzati rendelethez</t>
  </si>
  <si>
    <t>9.1.1. melléklet a ……. /2018. (….) önkormányzati rendelethez</t>
  </si>
  <si>
    <t>9.1.2. melléklet a ……. /2018. (….) önkormányzati rendelethez</t>
  </si>
  <si>
    <t>9.2. melléklet a ……. /2018. (….) önkormányzati rendelethez</t>
  </si>
  <si>
    <t>9.3. melléklet a ……. /2018. (….) önkormányzati rendelethez</t>
  </si>
  <si>
    <t>9.4. melléklet a ……. /2018. (….) önkormányzati rendelethez</t>
  </si>
  <si>
    <t>10. sz. melléklet a ……. /2018. (….) önkormányzati rendelethez</t>
  </si>
  <si>
    <t>11. sz. melléklet a ……. /2018. (….) önkormányzati rendelethez</t>
  </si>
  <si>
    <t>12. sz. melléklet a ……. /2018. (….) önkormányzati rendelethez</t>
  </si>
  <si>
    <t>13. sz. melléklet a ……. /2018. (….) önkormányzati rendelethez</t>
  </si>
  <si>
    <t>14. sz. melléklet a ……. /2018. (….) önkormányzati rendelethez</t>
  </si>
  <si>
    <t>15. sz. melléklet a ……. /2018. (….) önkormányzati rendelethez</t>
  </si>
  <si>
    <t>16. sz. melléklet a ……. /2018. (….) önkormányzati rendelethez</t>
  </si>
  <si>
    <t>17. sz. melléklet a ……. /2018. (….) önkormányzati rendelethez</t>
  </si>
  <si>
    <t>18. sz. melléklet a ……. /2018. (….) önkormányzati rendelethez</t>
  </si>
  <si>
    <t>19. melléklet a ……. /2018. (….) önkormányzati rendelethez</t>
  </si>
  <si>
    <t>20. melléklet a ……. /2018. (….) önkormányzati rendelethez</t>
  </si>
  <si>
    <t xml:space="preserve">2017. évi állományi 
érték </t>
  </si>
  <si>
    <t>2016. évi állományi érték</t>
  </si>
  <si>
    <t>2017. évi állományi érték</t>
  </si>
  <si>
    <t>VAGYONKIMUTATÁS                                                                                                                                                                                    a könyvviteli mérlegben értékkel szereplő eszközökről  2017. év</t>
  </si>
  <si>
    <t>Beruházási (felhalmozási) kiadások teljesítése beruházásonként</t>
  </si>
  <si>
    <t>Felújítási kiadások teljesítése felújításonként</t>
  </si>
  <si>
    <t>Hitel, kölcsön felvétele, átvállalása</t>
  </si>
  <si>
    <t>Hitelviszonyt megtestesítő értékpapír forgalomba hozatala</t>
  </si>
  <si>
    <t>Váltó kibocsátása</t>
  </si>
  <si>
    <t>Pénzügyi lízing</t>
  </si>
  <si>
    <t>Visszavásárlási kötelezettség kikötésével megkötött adásvételi szerződés</t>
  </si>
  <si>
    <t>Halasztott fizetés</t>
  </si>
  <si>
    <t>Fedezeti betétek</t>
  </si>
  <si>
    <t>Külföldi hitelek kölcsönök felvétele</t>
  </si>
  <si>
    <t>2017. évi</t>
  </si>
  <si>
    <t>Következő évek</t>
  </si>
  <si>
    <t>Összes tartozás</t>
  </si>
  <si>
    <t>Összes következő éveket érintő tartozás</t>
  </si>
  <si>
    <t>2018. évi</t>
  </si>
  <si>
    <t>2019. évi</t>
  </si>
  <si>
    <t>2020. évi</t>
  </si>
  <si>
    <t>2021. évi</t>
  </si>
  <si>
    <t>Konyári Sasok Polgárőr Egyesület</t>
  </si>
  <si>
    <t>Hajdú Speciális Mentő Egyesült</t>
  </si>
  <si>
    <t>Konyári Sport Egyesület</t>
  </si>
  <si>
    <t>Konyári Pávakör Egyesült</t>
  </si>
  <si>
    <t>Konyári Református Egyház</t>
  </si>
  <si>
    <t>Konyári Nótások Egyesület</t>
  </si>
  <si>
    <t>Derecske-Létavértes Kistérségi Társaság 2015.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</si>
</sst>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0&quot;.&quot;"/>
    <numFmt numFmtId="166" formatCode="_-* #,##0\ _F_t_-;\-* #,##0\ _F_t_-;_-* &quot;-&quot;??\ _F_t_-;_-@_-"/>
    <numFmt numFmtId="167" formatCode="00"/>
    <numFmt numFmtId="168" formatCode="#,###__;\-#,###__"/>
    <numFmt numFmtId="169" formatCode="#,###\ _F_t;\-#,###\ _F_t"/>
    <numFmt numFmtId="170" formatCode="#,###__"/>
    <numFmt numFmtId="171" formatCode="_-* #,##0.00\ _F_t_-;\-* #,##0.00\ _F_t_-;_-* \-??\ _F_t_-;_-@_-"/>
  </numFmts>
  <fonts count="1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charset val="238"/>
    </font>
    <font>
      <sz val="12"/>
      <name val="Times New Roman CE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6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Wingdings"/>
      <charset val="2"/>
    </font>
    <font>
      <sz val="9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name val="Times New Roman CE"/>
      <charset val="238"/>
    </font>
    <font>
      <sz val="11"/>
      <color indexed="56"/>
      <name val="Garamond"/>
      <family val="1"/>
      <charset val="238"/>
    </font>
    <font>
      <b/>
      <sz val="14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7"/>
      <name val="Calibri"/>
      <family val="2"/>
      <charset val="238"/>
      <scheme val="minor"/>
    </font>
    <font>
      <b/>
      <sz val="11"/>
      <color theme="6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2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0"/>
    <xf numFmtId="0" fontId="4" fillId="0" borderId="0"/>
    <xf numFmtId="0" fontId="60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7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21" borderId="0" applyNumberFormat="0" applyBorder="0" applyAlignment="0" applyProtection="0"/>
    <xf numFmtId="0" fontId="65" fillId="5" borderId="0" applyNumberFormat="0" applyBorder="0" applyAlignment="0" applyProtection="0"/>
    <xf numFmtId="0" fontId="66" fillId="22" borderId="77" applyNumberFormat="0" applyAlignment="0" applyProtection="0"/>
    <xf numFmtId="0" fontId="67" fillId="23" borderId="78" applyNumberFormat="0" applyAlignment="0" applyProtection="0"/>
    <xf numFmtId="0" fontId="6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1" fillId="6" borderId="0" applyNumberFormat="0" applyBorder="0" applyAlignment="0" applyProtection="0"/>
    <xf numFmtId="0" fontId="72" fillId="0" borderId="79" applyNumberFormat="0" applyFill="0" applyAlignment="0" applyProtection="0"/>
    <xf numFmtId="0" fontId="73" fillId="0" borderId="80" applyNumberFormat="0" applyFill="0" applyAlignment="0" applyProtection="0"/>
    <xf numFmtId="0" fontId="74" fillId="0" borderId="81" applyNumberFormat="0" applyFill="0" applyAlignment="0" applyProtection="0"/>
    <xf numFmtId="0" fontId="74" fillId="0" borderId="0" applyNumberFormat="0" applyFill="0" applyBorder="0" applyAlignment="0" applyProtection="0"/>
    <xf numFmtId="0" fontId="75" fillId="9" borderId="77" applyNumberFormat="0" applyAlignment="0" applyProtection="0"/>
    <xf numFmtId="0" fontId="76" fillId="0" borderId="82" applyNumberFormat="0" applyFill="0" applyAlignment="0" applyProtection="0"/>
    <xf numFmtId="0" fontId="77" fillId="24" borderId="0" applyNumberFormat="0" applyBorder="0" applyAlignment="0" applyProtection="0"/>
    <xf numFmtId="0" fontId="70" fillId="0" borderId="0"/>
    <xf numFmtId="0" fontId="58" fillId="0" borderId="0"/>
    <xf numFmtId="0" fontId="58" fillId="0" borderId="0"/>
    <xf numFmtId="0" fontId="60" fillId="0" borderId="0"/>
    <xf numFmtId="0" fontId="70" fillId="0" borderId="0"/>
    <xf numFmtId="0" fontId="78" fillId="0" borderId="0"/>
    <xf numFmtId="0" fontId="79" fillId="0" borderId="0"/>
    <xf numFmtId="0" fontId="58" fillId="0" borderId="0"/>
    <xf numFmtId="0" fontId="58" fillId="0" borderId="0"/>
    <xf numFmtId="0" fontId="58" fillId="0" borderId="0"/>
    <xf numFmtId="0" fontId="70" fillId="0" borderId="0"/>
    <xf numFmtId="0" fontId="70" fillId="0" borderId="0"/>
    <xf numFmtId="0" fontId="58" fillId="0" borderId="0"/>
    <xf numFmtId="0" fontId="80" fillId="0" borderId="0"/>
    <xf numFmtId="0" fontId="78" fillId="0" borderId="0"/>
    <xf numFmtId="0" fontId="69" fillId="0" borderId="0"/>
    <xf numFmtId="0" fontId="70" fillId="0" borderId="0"/>
    <xf numFmtId="0" fontId="60" fillId="0" borderId="0"/>
    <xf numFmtId="0" fontId="4" fillId="0" borderId="0"/>
    <xf numFmtId="0" fontId="81" fillId="0" borderId="0"/>
    <xf numFmtId="0" fontId="81" fillId="0" borderId="0"/>
    <xf numFmtId="0" fontId="82" fillId="0" borderId="0"/>
    <xf numFmtId="0" fontId="63" fillId="25" borderId="83" applyNumberFormat="0" applyFont="0" applyAlignment="0" applyProtection="0"/>
    <xf numFmtId="0" fontId="83" fillId="22" borderId="84" applyNumberFormat="0" applyAlignment="0" applyProtection="0"/>
    <xf numFmtId="9" fontId="70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85" applyNumberFormat="0" applyFill="0" applyAlignment="0" applyProtection="0"/>
    <xf numFmtId="0" fontId="86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7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87" fillId="14" borderId="0" applyNumberFormat="0" applyBorder="0" applyAlignment="0" applyProtection="0"/>
    <xf numFmtId="0" fontId="87" fillId="11" borderId="0" applyNumberFormat="0" applyBorder="0" applyAlignment="0" applyProtection="0"/>
    <xf numFmtId="0" fontId="87" fillId="12" borderId="0" applyNumberFormat="0" applyBorder="0" applyAlignment="0" applyProtection="0"/>
    <xf numFmtId="0" fontId="87" fillId="15" borderId="0" applyNumberFormat="0" applyBorder="0" applyAlignment="0" applyProtection="0"/>
    <xf numFmtId="0" fontId="87" fillId="16" borderId="0" applyNumberFormat="0" applyBorder="0" applyAlignment="0" applyProtection="0"/>
    <xf numFmtId="0" fontId="87" fillId="17" borderId="0" applyNumberFormat="0" applyBorder="0" applyAlignment="0" applyProtection="0"/>
    <xf numFmtId="0" fontId="88" fillId="9" borderId="77" applyNumberFormat="0" applyAlignment="0" applyProtection="0"/>
    <xf numFmtId="0" fontId="89" fillId="0" borderId="0" applyNumberFormat="0" applyFill="0" applyBorder="0" applyAlignment="0" applyProtection="0"/>
    <xf numFmtId="0" fontId="90" fillId="0" borderId="79" applyNumberFormat="0" applyFill="0" applyAlignment="0" applyProtection="0"/>
    <xf numFmtId="0" fontId="91" fillId="0" borderId="80" applyNumberFormat="0" applyFill="0" applyAlignment="0" applyProtection="0"/>
    <xf numFmtId="0" fontId="92" fillId="0" borderId="81" applyNumberFormat="0" applyFill="0" applyAlignment="0" applyProtection="0"/>
    <xf numFmtId="0" fontId="92" fillId="0" borderId="0" applyNumberFormat="0" applyFill="0" applyBorder="0" applyAlignment="0" applyProtection="0"/>
    <xf numFmtId="0" fontId="93" fillId="23" borderId="78" applyNumberFormat="0" applyAlignment="0" applyProtection="0"/>
    <xf numFmtId="43" fontId="58" fillId="0" borderId="0" applyFont="0" applyFill="0" applyBorder="0" applyAlignment="0" applyProtection="0"/>
    <xf numFmtId="43" fontId="70" fillId="0" borderId="0" applyFont="0" applyFill="0" applyBorder="0" applyAlignment="0" applyProtection="0"/>
    <xf numFmtId="171" fontId="70" fillId="0" borderId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82" applyNumberFormat="0" applyFill="0" applyAlignment="0" applyProtection="0"/>
    <xf numFmtId="0" fontId="69" fillId="25" borderId="83" applyNumberFormat="0" applyFont="0" applyAlignment="0" applyProtection="0"/>
    <xf numFmtId="0" fontId="87" fillId="18" borderId="0" applyNumberFormat="0" applyBorder="0" applyAlignment="0" applyProtection="0"/>
    <xf numFmtId="0" fontId="87" fillId="19" borderId="0" applyNumberFormat="0" applyBorder="0" applyAlignment="0" applyProtection="0"/>
    <xf numFmtId="0" fontId="87" fillId="20" borderId="0" applyNumberFormat="0" applyBorder="0" applyAlignment="0" applyProtection="0"/>
    <xf numFmtId="0" fontId="87" fillId="15" borderId="0" applyNumberFormat="0" applyBorder="0" applyAlignment="0" applyProtection="0"/>
    <xf numFmtId="0" fontId="87" fillId="16" borderId="0" applyNumberFormat="0" applyBorder="0" applyAlignment="0" applyProtection="0"/>
    <xf numFmtId="0" fontId="87" fillId="21" borderId="0" applyNumberFormat="0" applyBorder="0" applyAlignment="0" applyProtection="0"/>
    <xf numFmtId="0" fontId="97" fillId="6" borderId="0" applyNumberFormat="0" applyBorder="0" applyAlignment="0" applyProtection="0"/>
    <xf numFmtId="0" fontId="98" fillId="22" borderId="84" applyNumberFormat="0" applyAlignment="0" applyProtection="0"/>
    <xf numFmtId="0" fontId="99" fillId="0" borderId="0" applyNumberFormat="0" applyFill="0" applyBorder="0" applyAlignment="0" applyProtection="0"/>
    <xf numFmtId="0" fontId="70" fillId="0" borderId="0"/>
    <xf numFmtId="0" fontId="70" fillId="0" borderId="0"/>
    <xf numFmtId="0" fontId="9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70" fillId="0" borderId="0"/>
    <xf numFmtId="0" fontId="59" fillId="0" borderId="0"/>
    <xf numFmtId="0" fontId="70" fillId="0" borderId="0"/>
    <xf numFmtId="0" fontId="70" fillId="0" borderId="0"/>
    <xf numFmtId="0" fontId="59" fillId="0" borderId="0"/>
    <xf numFmtId="0" fontId="4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70" fillId="0" borderId="0"/>
    <xf numFmtId="0" fontId="40" fillId="0" borderId="0"/>
    <xf numFmtId="0" fontId="59" fillId="0" borderId="0"/>
    <xf numFmtId="0" fontId="70" fillId="0" borderId="0"/>
    <xf numFmtId="0" fontId="70" fillId="0" borderId="0"/>
    <xf numFmtId="0" fontId="58" fillId="0" borderId="0"/>
    <xf numFmtId="0" fontId="58" fillId="0" borderId="0"/>
    <xf numFmtId="0" fontId="58" fillId="0" borderId="0"/>
    <xf numFmtId="0" fontId="70" fillId="0" borderId="0"/>
    <xf numFmtId="0" fontId="60" fillId="0" borderId="0"/>
    <xf numFmtId="0" fontId="101" fillId="0" borderId="85" applyNumberFormat="0" applyFill="0" applyAlignment="0" applyProtection="0"/>
    <xf numFmtId="44" fontId="4" fillId="0" borderId="0" applyFont="0" applyFill="0" applyBorder="0" applyAlignment="0" applyProtection="0"/>
    <xf numFmtId="0" fontId="102" fillId="5" borderId="0" applyNumberFormat="0" applyBorder="0" applyAlignment="0" applyProtection="0"/>
    <xf numFmtId="0" fontId="103" fillId="24" borderId="0" applyNumberFormat="0" applyBorder="0" applyAlignment="0" applyProtection="0"/>
    <xf numFmtId="0" fontId="100" fillId="0" borderId="0"/>
    <xf numFmtId="0" fontId="104" fillId="22" borderId="77" applyNumberFormat="0" applyAlignment="0" applyProtection="0"/>
    <xf numFmtId="9" fontId="6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3" fillId="0" borderId="0"/>
    <xf numFmtId="43" fontId="6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6" fillId="0" borderId="0"/>
    <xf numFmtId="0" fontId="106" fillId="0" borderId="0"/>
    <xf numFmtId="0" fontId="106" fillId="0" borderId="0"/>
    <xf numFmtId="0" fontId="106" fillId="0" borderId="0">
      <alignment horizontal="left" vertical="center"/>
    </xf>
    <xf numFmtId="0" fontId="106" fillId="0" borderId="0"/>
    <xf numFmtId="0" fontId="106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96">
    <xf numFmtId="0" fontId="0" fillId="0" borderId="0" xfId="0"/>
    <xf numFmtId="0" fontId="1" fillId="0" borderId="0" xfId="1" applyFill="1" applyProtection="1"/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5" xfId="0" applyFont="1" applyBorder="1" applyAlignment="1" applyProtection="1">
      <alignment horizontal="left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7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7" fillId="0" borderId="3" xfId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vertical="center" wrapText="1"/>
    </xf>
    <xf numFmtId="164" fontId="12" fillId="0" borderId="33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13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1" applyFont="1" applyFill="1"/>
    <xf numFmtId="164" fontId="23" fillId="0" borderId="0" xfId="1" applyNumberFormat="1" applyFont="1" applyFill="1" applyBorder="1" applyAlignment="1" applyProtection="1">
      <alignment horizontal="centerContinuous" vertical="center"/>
    </xf>
    <xf numFmtId="0" fontId="25" fillId="0" borderId="0" xfId="0" applyFont="1" applyFill="1" applyBorder="1" applyAlignment="1" applyProtection="1"/>
    <xf numFmtId="165" fontId="17" fillId="0" borderId="15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Protection="1">
      <protection locked="0"/>
    </xf>
    <xf numFmtId="166" fontId="27" fillId="0" borderId="9" xfId="2" applyNumberFormat="1" applyFont="1" applyFill="1" applyBorder="1" applyProtection="1">
      <protection locked="0"/>
    </xf>
    <xf numFmtId="166" fontId="27" fillId="0" borderId="10" xfId="2" applyNumberFormat="1" applyFont="1" applyFill="1" applyBorder="1"/>
    <xf numFmtId="0" fontId="9" fillId="0" borderId="11" xfId="1" applyFont="1" applyFill="1" applyBorder="1" applyAlignment="1">
      <alignment horizontal="center" vertical="center"/>
    </xf>
    <xf numFmtId="0" fontId="9" fillId="0" borderId="12" xfId="1" applyFont="1" applyFill="1" applyBorder="1" applyProtection="1">
      <protection locked="0"/>
    </xf>
    <xf numFmtId="166" fontId="27" fillId="0" borderId="12" xfId="2" applyNumberFormat="1" applyFont="1" applyFill="1" applyBorder="1" applyProtection="1">
      <protection locked="0"/>
    </xf>
    <xf numFmtId="166" fontId="27" fillId="0" borderId="13" xfId="2" applyNumberFormat="1" applyFont="1" applyFill="1" applyBorder="1"/>
    <xf numFmtId="0" fontId="9" fillId="0" borderId="14" xfId="1" applyFont="1" applyFill="1" applyBorder="1" applyAlignment="1">
      <alignment horizontal="center" vertical="center"/>
    </xf>
    <xf numFmtId="0" fontId="9" fillId="0" borderId="15" xfId="1" applyFont="1" applyFill="1" applyBorder="1" applyProtection="1">
      <protection locked="0"/>
    </xf>
    <xf numFmtId="166" fontId="27" fillId="0" borderId="15" xfId="2" applyNumberFormat="1" applyFont="1" applyFill="1" applyBorder="1" applyProtection="1">
      <protection locked="0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/>
    <xf numFmtId="166" fontId="28" fillId="0" borderId="3" xfId="1" applyNumberFormat="1" applyFont="1" applyFill="1" applyBorder="1"/>
    <xf numFmtId="166" fontId="28" fillId="0" borderId="4" xfId="1" applyNumberFormat="1" applyFont="1" applyFill="1" applyBorder="1"/>
    <xf numFmtId="0" fontId="29" fillId="0" borderId="0" xfId="1" applyFont="1" applyFill="1"/>
    <xf numFmtId="0" fontId="12" fillId="0" borderId="19" xfId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3" fillId="0" borderId="19" xfId="1" applyFont="1" applyFill="1" applyBorder="1" applyAlignment="1" applyProtection="1">
      <alignment horizontal="center" vertical="center"/>
    </xf>
    <xf numFmtId="0" fontId="13" fillId="0" borderId="9" xfId="1" applyFont="1" applyFill="1" applyBorder="1" applyProtection="1"/>
    <xf numFmtId="166" fontId="13" fillId="0" borderId="45" xfId="2" applyNumberFormat="1" applyFont="1" applyFill="1" applyBorder="1" applyProtection="1">
      <protection locked="0"/>
    </xf>
    <xf numFmtId="0" fontId="13" fillId="0" borderId="11" xfId="1" applyFont="1" applyFill="1" applyBorder="1" applyAlignment="1" applyProtection="1">
      <alignment horizontal="center" vertical="center"/>
    </xf>
    <xf numFmtId="0" fontId="31" fillId="0" borderId="12" xfId="0" applyFont="1" applyBorder="1" applyAlignment="1">
      <alignment horizontal="justify" wrapText="1"/>
    </xf>
    <xf numFmtId="166" fontId="13" fillId="0" borderId="28" xfId="2" applyNumberFormat="1" applyFont="1" applyFill="1" applyBorder="1" applyProtection="1">
      <protection locked="0"/>
    </xf>
    <xf numFmtId="0" fontId="31" fillId="0" borderId="12" xfId="0" applyFont="1" applyBorder="1" applyAlignment="1">
      <alignment wrapText="1"/>
    </xf>
    <xf numFmtId="0" fontId="13" fillId="0" borderId="14" xfId="1" applyFont="1" applyFill="1" applyBorder="1" applyAlignment="1" applyProtection="1">
      <alignment horizontal="center" vertical="center"/>
    </xf>
    <xf numFmtId="166" fontId="13" fillId="0" borderId="29" xfId="2" applyNumberFormat="1" applyFont="1" applyFill="1" applyBorder="1" applyProtection="1">
      <protection locked="0"/>
    </xf>
    <xf numFmtId="0" fontId="31" fillId="0" borderId="25" xfId="0" applyFont="1" applyBorder="1" applyAlignment="1">
      <alignment wrapText="1"/>
    </xf>
    <xf numFmtId="166" fontId="12" fillId="0" borderId="4" xfId="2" applyNumberFormat="1" applyFont="1" applyFill="1" applyBorder="1" applyProtection="1"/>
    <xf numFmtId="0" fontId="13" fillId="0" borderId="20" xfId="1" applyFont="1" applyFill="1" applyBorder="1" applyProtection="1">
      <protection locked="0"/>
    </xf>
    <xf numFmtId="166" fontId="13" fillId="0" borderId="21" xfId="2" applyNumberFormat="1" applyFont="1" applyFill="1" applyBorder="1" applyProtection="1">
      <protection locked="0"/>
    </xf>
    <xf numFmtId="0" fontId="13" fillId="0" borderId="12" xfId="1" applyFont="1" applyFill="1" applyBorder="1" applyProtection="1">
      <protection locked="0"/>
    </xf>
    <xf numFmtId="166" fontId="13" fillId="0" borderId="13" xfId="2" applyNumberFormat="1" applyFont="1" applyFill="1" applyBorder="1" applyProtection="1">
      <protection locked="0"/>
    </xf>
    <xf numFmtId="0" fontId="13" fillId="0" borderId="15" xfId="1" applyFont="1" applyFill="1" applyBorder="1" applyProtection="1">
      <protection locked="0"/>
    </xf>
    <xf numFmtId="166" fontId="13" fillId="0" borderId="16" xfId="2" applyNumberFormat="1" applyFont="1" applyFill="1" applyBorder="1" applyProtection="1">
      <protection locked="0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vertical="center" wrapText="1"/>
      <protection locked="0"/>
    </xf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2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20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3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12" xfId="0" applyNumberFormat="1" applyFont="1" applyFill="1" applyBorder="1" applyAlignment="1" applyProtection="1">
      <alignment vertical="center" wrapText="1"/>
      <protection locked="0"/>
    </xf>
    <xf numFmtId="49" fontId="32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13" xfId="0" applyNumberFormat="1" applyFont="1" applyFill="1" applyBorder="1" applyAlignment="1" applyProtection="1">
      <alignment vertical="center" wrapText="1"/>
    </xf>
    <xf numFmtId="164" fontId="3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15" xfId="0" applyNumberFormat="1" applyFont="1" applyFill="1" applyBorder="1" applyAlignment="1" applyProtection="1">
      <alignment vertical="center" wrapText="1"/>
      <protection locked="0"/>
    </xf>
    <xf numFmtId="49" fontId="32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16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0" xfId="0" applyFill="1"/>
    <xf numFmtId="0" fontId="19" fillId="0" borderId="5" xfId="0" applyFont="1" applyFill="1" applyBorder="1" applyAlignment="1" applyProtection="1">
      <alignment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49" fontId="13" fillId="0" borderId="19" xfId="0" applyNumberFormat="1" applyFont="1" applyFill="1" applyBorder="1" applyAlignment="1" applyProtection="1">
      <alignment vertical="center"/>
    </xf>
    <xf numFmtId="3" fontId="13" fillId="0" borderId="20" xfId="0" applyNumberFormat="1" applyFont="1" applyFill="1" applyBorder="1" applyAlignment="1" applyProtection="1">
      <alignment vertical="center"/>
      <protection locked="0"/>
    </xf>
    <xf numFmtId="3" fontId="13" fillId="0" borderId="21" xfId="0" applyNumberFormat="1" applyFont="1" applyFill="1" applyBorder="1" applyAlignment="1" applyProtection="1">
      <alignment vertical="center"/>
    </xf>
    <xf numFmtId="49" fontId="21" fillId="0" borderId="11" xfId="0" quotePrefix="1" applyNumberFormat="1" applyFont="1" applyFill="1" applyBorder="1" applyAlignment="1" applyProtection="1">
      <alignment horizontal="left" vertical="center" indent="1"/>
    </xf>
    <xf numFmtId="3" fontId="21" fillId="0" borderId="12" xfId="0" applyNumberFormat="1" applyFont="1" applyFill="1" applyBorder="1" applyAlignment="1" applyProtection="1">
      <alignment vertical="center"/>
      <protection locked="0"/>
    </xf>
    <xf numFmtId="3" fontId="21" fillId="0" borderId="13" xfId="0" applyNumberFormat="1" applyFont="1" applyFill="1" applyBorder="1" applyAlignment="1" applyProtection="1">
      <alignment vertical="center"/>
    </xf>
    <xf numFmtId="49" fontId="13" fillId="0" borderId="11" xfId="0" applyNumberFormat="1" applyFont="1" applyFill="1" applyBorder="1" applyAlignment="1" applyProtection="1">
      <alignment vertical="center"/>
    </xf>
    <xf numFmtId="3" fontId="13" fillId="0" borderId="12" xfId="0" applyNumberFormat="1" applyFont="1" applyFill="1" applyBorder="1" applyAlignment="1" applyProtection="1">
      <alignment vertical="center"/>
      <protection locked="0"/>
    </xf>
    <xf numFmtId="3" fontId="13" fillId="0" borderId="13" xfId="0" applyNumberFormat="1" applyFont="1" applyFill="1" applyBorder="1" applyAlignment="1" applyProtection="1">
      <alignment vertical="center"/>
    </xf>
    <xf numFmtId="49" fontId="13" fillId="0" borderId="14" xfId="0" applyNumberFormat="1" applyFont="1" applyFill="1" applyBorder="1" applyAlignment="1" applyProtection="1">
      <alignment vertical="center"/>
      <protection locked="0"/>
    </xf>
    <xf numFmtId="3" fontId="13" fillId="0" borderId="15" xfId="0" applyNumberFormat="1" applyFont="1" applyFill="1" applyBorder="1" applyAlignment="1" applyProtection="1">
      <alignment vertical="center"/>
      <protection locked="0"/>
    </xf>
    <xf numFmtId="49" fontId="19" fillId="0" borderId="2" xfId="0" applyNumberFormat="1" applyFont="1" applyFill="1" applyBorder="1" applyAlignment="1" applyProtection="1">
      <alignment vertical="center"/>
    </xf>
    <xf numFmtId="3" fontId="13" fillId="0" borderId="3" xfId="0" applyNumberFormat="1" applyFont="1" applyFill="1" applyBorder="1" applyAlignment="1" applyProtection="1">
      <alignment vertical="center"/>
    </xf>
    <xf numFmtId="3" fontId="13" fillId="0" borderId="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3" fillId="0" borderId="11" xfId="0" applyNumberFormat="1" applyFont="1" applyFill="1" applyBorder="1" applyAlignment="1" applyProtection="1">
      <alignment horizontal="left" vertical="center"/>
    </xf>
    <xf numFmtId="49" fontId="13" fillId="0" borderId="1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/>
    <xf numFmtId="164" fontId="34" fillId="0" borderId="0" xfId="0" applyNumberFormat="1" applyFont="1" applyFill="1" applyAlignment="1" applyProtection="1">
      <alignment horizontal="left" vertical="center" wrapText="1"/>
    </xf>
    <xf numFmtId="164" fontId="32" fillId="0" borderId="0" xfId="0" applyNumberFormat="1" applyFont="1" applyFill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34" fillId="0" borderId="0" xfId="0" applyNumberFormat="1" applyFont="1" applyFill="1" applyAlignment="1">
      <alignment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6" fillId="0" borderId="57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20" fillId="0" borderId="0" xfId="0" applyFont="1" applyFill="1" applyAlignment="1">
      <alignment vertical="center"/>
    </xf>
    <xf numFmtId="0" fontId="6" fillId="0" borderId="5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164" fontId="6" fillId="0" borderId="29" xfId="0" applyNumberFormat="1" applyFont="1" applyFill="1" applyBorder="1" applyAlignment="1" applyProtection="1">
      <alignment horizontal="right" vertical="center" wrapText="1" inden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Alignment="1">
      <alignment vertical="center" wrapText="1"/>
    </xf>
    <xf numFmtId="49" fontId="8" fillId="0" borderId="11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 wrapTex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wrapText="1"/>
    </xf>
    <xf numFmtId="0" fontId="10" fillId="0" borderId="8" xfId="0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wrapText="1"/>
    </xf>
    <xf numFmtId="0" fontId="10" fillId="0" borderId="14" xfId="0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54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0" fontId="37" fillId="0" borderId="0" xfId="0" applyFont="1" applyFill="1" applyAlignment="1">
      <alignment vertical="center" wrapText="1"/>
    </xf>
    <xf numFmtId="49" fontId="8" fillId="0" borderId="19" xfId="1" applyNumberFormat="1" applyFont="1" applyFill="1" applyBorder="1" applyAlignment="1" applyProtection="1">
      <alignment horizontal="center" vertical="center" wrapText="1"/>
    </xf>
    <xf numFmtId="49" fontId="8" fillId="0" borderId="23" xfId="1" applyNumberFormat="1" applyFont="1" applyFill="1" applyBorder="1" applyAlignment="1" applyProtection="1">
      <alignment horizontal="center" vertical="center" wrapText="1"/>
    </xf>
    <xf numFmtId="49" fontId="8" fillId="0" borderId="24" xfId="1" applyNumberFormat="1" applyFont="1" applyFill="1" applyBorder="1" applyAlignment="1" applyProtection="1">
      <alignment horizontal="center" vertical="center" wrapText="1"/>
    </xf>
    <xf numFmtId="0" fontId="8" fillId="0" borderId="25" xfId="1" applyFont="1" applyFill="1" applyBorder="1" applyAlignment="1" applyProtection="1">
      <alignment horizontal="left" vertical="center" wrapText="1" indent="6"/>
    </xf>
    <xf numFmtId="16" fontId="0" fillId="0" borderId="0" xfId="0" applyNumberFormat="1" applyFill="1" applyAlignment="1">
      <alignment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20" fillId="0" borderId="2" xfId="0" applyFont="1" applyFill="1" applyBorder="1" applyAlignment="1" applyProtection="1">
      <alignment horizontal="left" vertical="center"/>
    </xf>
    <xf numFmtId="0" fontId="20" fillId="0" borderId="56" xfId="0" applyFont="1" applyFill="1" applyBorder="1" applyAlignment="1" applyProtection="1">
      <alignment vertical="center" wrapText="1"/>
    </xf>
    <xf numFmtId="3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/>
    <xf numFmtId="0" fontId="0" fillId="0" borderId="0" xfId="0" applyFill="1" applyProtection="1">
      <protection locked="0"/>
    </xf>
    <xf numFmtId="0" fontId="20" fillId="0" borderId="0" xfId="0" applyFont="1" applyFill="1" applyAlignment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vertical="center" wrapText="1"/>
    </xf>
    <xf numFmtId="164" fontId="13" fillId="0" borderId="12" xfId="0" applyNumberFormat="1" applyFont="1" applyFill="1" applyBorder="1" applyAlignment="1" applyProtection="1">
      <alignment vertical="center"/>
      <protection locked="0"/>
    </xf>
    <xf numFmtId="164" fontId="12" fillId="0" borderId="13" xfId="0" applyNumberFormat="1" applyFont="1" applyFill="1" applyBorder="1" applyAlignment="1" applyProtection="1">
      <alignment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vertical="center" wrapText="1"/>
    </xf>
    <xf numFmtId="164" fontId="13" fillId="0" borderId="15" xfId="0" applyNumberFormat="1" applyFont="1" applyFill="1" applyBorder="1" applyAlignment="1" applyProtection="1">
      <alignment vertical="center"/>
      <protection locked="0"/>
    </xf>
    <xf numFmtId="164" fontId="12" fillId="0" borderId="3" xfId="0" applyNumberFormat="1" applyFont="1" applyFill="1" applyBorder="1" applyAlignment="1" applyProtection="1">
      <alignment vertical="center"/>
    </xf>
    <xf numFmtId="164" fontId="12" fillId="0" borderId="4" xfId="0" applyNumberFormat="1" applyFont="1" applyFill="1" applyBorder="1" applyAlignment="1" applyProtection="1">
      <alignment vertical="center"/>
    </xf>
    <xf numFmtId="0" fontId="20" fillId="0" borderId="0" xfId="0" applyFont="1" applyFill="1"/>
    <xf numFmtId="0" fontId="35" fillId="0" borderId="0" xfId="0" applyFont="1" applyAlignment="1" applyProtection="1">
      <alignment horizontal="right" vertical="top"/>
    </xf>
    <xf numFmtId="164" fontId="34" fillId="0" borderId="0" xfId="0" applyNumberFormat="1" applyFont="1" applyFill="1" applyAlignment="1" applyProtection="1">
      <alignment vertical="center" wrapText="1"/>
    </xf>
    <xf numFmtId="49" fontId="6" fillId="0" borderId="2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6" fillId="0" borderId="57" xfId="0" applyFont="1" applyFill="1" applyBorder="1" applyAlignment="1" applyProtection="1">
      <alignment horizontal="center" vertical="center" wrapText="1"/>
    </xf>
    <xf numFmtId="49" fontId="6" fillId="0" borderId="58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6" fillId="0" borderId="29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center" wrapText="1" indent="1"/>
    </xf>
    <xf numFmtId="0" fontId="36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13" fillId="0" borderId="12" xfId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0" xfId="0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horizontal="center" vertical="center" wrapText="1"/>
    </xf>
    <xf numFmtId="0" fontId="38" fillId="0" borderId="56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vertical="center"/>
    </xf>
    <xf numFmtId="0" fontId="6" fillId="0" borderId="3" xfId="0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8" fillId="0" borderId="37" xfId="1" applyFont="1" applyFill="1" applyBorder="1" applyAlignment="1" applyProtection="1">
      <alignment horizontal="left" vertical="center" wrapText="1" indent="1"/>
    </xf>
    <xf numFmtId="0" fontId="8" fillId="0" borderId="63" xfId="1" applyFont="1" applyFill="1" applyBorder="1" applyAlignment="1" applyProtection="1">
      <alignment horizontal="left" vertical="center" wrapText="1" indent="1"/>
    </xf>
    <xf numFmtId="0" fontId="7" fillId="0" borderId="59" xfId="1" applyFont="1" applyFill="1" applyBorder="1" applyAlignment="1" applyProtection="1">
      <alignment vertical="center" wrapText="1"/>
    </xf>
    <xf numFmtId="164" fontId="6" fillId="0" borderId="56" xfId="0" applyNumberFormat="1" applyFont="1" applyFill="1" applyBorder="1" applyAlignment="1" applyProtection="1">
      <alignment horizontal="centerContinuous" vertical="center" wrapText="1"/>
    </xf>
    <xf numFmtId="164" fontId="6" fillId="0" borderId="55" xfId="0" applyNumberFormat="1" applyFont="1" applyFill="1" applyBorder="1" applyAlignment="1" applyProtection="1">
      <alignment horizontal="centerContinuous" vertical="center" wrapText="1"/>
    </xf>
    <xf numFmtId="164" fontId="22" fillId="0" borderId="0" xfId="0" applyNumberFormat="1" applyFont="1" applyFill="1" applyBorder="1" applyAlignment="1" applyProtection="1">
      <alignment horizontal="center" vertical="center" wrapText="1"/>
    </xf>
    <xf numFmtId="0" fontId="6" fillId="0" borderId="21" xfId="0" quotePrefix="1" applyFont="1" applyFill="1" applyBorder="1" applyAlignment="1" applyProtection="1">
      <alignment horizontal="right" vertical="center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59" xfId="1" applyFont="1" applyFill="1" applyBorder="1" applyAlignment="1" applyProtection="1">
      <alignment horizontal="left" vertical="center" wrapText="1" indent="1"/>
    </xf>
    <xf numFmtId="0" fontId="10" fillId="0" borderId="66" xfId="0" applyFont="1" applyBorder="1" applyAlignment="1" applyProtection="1">
      <alignment horizontal="left" wrapText="1" indent="1"/>
    </xf>
    <xf numFmtId="0" fontId="10" fillId="0" borderId="37" xfId="0" applyFont="1" applyBorder="1" applyAlignment="1" applyProtection="1">
      <alignment horizontal="left" wrapText="1" indent="1"/>
    </xf>
    <xf numFmtId="0" fontId="10" fillId="0" borderId="67" xfId="0" applyFont="1" applyBorder="1" applyAlignment="1" applyProtection="1">
      <alignment horizontal="left" wrapText="1" indent="1"/>
    </xf>
    <xf numFmtId="0" fontId="11" fillId="0" borderId="59" xfId="0" applyFont="1" applyBorder="1" applyAlignment="1" applyProtection="1">
      <alignment horizontal="left" vertical="center" wrapText="1" indent="1"/>
    </xf>
    <xf numFmtId="0" fontId="10" fillId="0" borderId="67" xfId="0" applyFont="1" applyBorder="1" applyAlignment="1" applyProtection="1">
      <alignment horizontal="left" indent="1"/>
    </xf>
    <xf numFmtId="0" fontId="11" fillId="0" borderId="59" xfId="0" applyFont="1" applyBorder="1" applyAlignment="1" applyProtection="1">
      <alignment wrapText="1"/>
    </xf>
    <xf numFmtId="0" fontId="11" fillId="0" borderId="61" xfId="0" applyFont="1" applyBorder="1" applyAlignment="1" applyProtection="1">
      <alignment wrapText="1"/>
    </xf>
    <xf numFmtId="0" fontId="7" fillId="0" borderId="60" xfId="1" applyFont="1" applyFill="1" applyBorder="1" applyAlignment="1" applyProtection="1">
      <alignment vertical="center" wrapText="1"/>
    </xf>
    <xf numFmtId="0" fontId="8" fillId="0" borderId="62" xfId="1" applyFont="1" applyFill="1" applyBorder="1" applyAlignment="1" applyProtection="1">
      <alignment horizontal="left" vertical="center" wrapText="1" indent="1"/>
    </xf>
    <xf numFmtId="0" fontId="8" fillId="0" borderId="67" xfId="1" applyFont="1" applyFill="1" applyBorder="1" applyAlignment="1" applyProtection="1">
      <alignment horizontal="left" vertical="center" wrapText="1" indent="1"/>
    </xf>
    <xf numFmtId="0" fontId="8" fillId="0" borderId="52" xfId="1" applyFont="1" applyFill="1" applyBorder="1" applyAlignment="1" applyProtection="1">
      <alignment horizontal="left" vertical="center" wrapText="1" indent="1"/>
    </xf>
    <xf numFmtId="0" fontId="8" fillId="0" borderId="67" xfId="1" applyFont="1" applyFill="1" applyBorder="1" applyAlignment="1" applyProtection="1">
      <alignment horizontal="left" indent="6"/>
    </xf>
    <xf numFmtId="0" fontId="8" fillId="0" borderId="67" xfId="1" applyFont="1" applyFill="1" applyBorder="1" applyAlignment="1" applyProtection="1">
      <alignment horizontal="left" vertical="center" wrapText="1" indent="6"/>
    </xf>
    <xf numFmtId="0" fontId="8" fillId="0" borderId="37" xfId="1" applyFont="1" applyFill="1" applyBorder="1" applyAlignment="1" applyProtection="1">
      <alignment horizontal="left" vertical="center" wrapText="1" indent="6"/>
    </xf>
    <xf numFmtId="0" fontId="8" fillId="0" borderId="64" xfId="1" applyFont="1" applyFill="1" applyBorder="1" applyAlignment="1" applyProtection="1">
      <alignment horizontal="left" vertical="center" wrapText="1" indent="6"/>
    </xf>
    <xf numFmtId="0" fontId="8" fillId="0" borderId="66" xfId="1" applyFont="1" applyFill="1" applyBorder="1" applyAlignment="1" applyProtection="1">
      <alignment horizontal="left" vertical="center" wrapText="1" indent="1"/>
    </xf>
    <xf numFmtId="0" fontId="8" fillId="0" borderId="44" xfId="1" applyFont="1" applyFill="1" applyBorder="1" applyAlignment="1" applyProtection="1">
      <alignment horizontal="left" vertical="center" wrapText="1" indent="1"/>
    </xf>
    <xf numFmtId="0" fontId="10" fillId="0" borderId="52" xfId="0" applyFont="1" applyBorder="1" applyAlignment="1" applyProtection="1">
      <alignment horizontal="left" vertical="center" wrapText="1" indent="1"/>
    </xf>
    <xf numFmtId="0" fontId="10" fillId="0" borderId="63" xfId="0" applyFont="1" applyBorder="1" applyAlignment="1" applyProtection="1">
      <alignment horizontal="left" vertical="center" wrapText="1" indent="1"/>
    </xf>
    <xf numFmtId="0" fontId="8" fillId="0" borderId="68" xfId="1" applyFont="1" applyFill="1" applyBorder="1" applyAlignment="1" applyProtection="1">
      <alignment horizontal="left" vertical="center" wrapText="1" indent="6"/>
    </xf>
    <xf numFmtId="0" fontId="8" fillId="0" borderId="63" xfId="1" applyFont="1" applyFill="1" applyBorder="1" applyAlignment="1" applyProtection="1">
      <alignment horizontal="left" vertical="center" wrapText="1" indent="6"/>
    </xf>
    <xf numFmtId="0" fontId="8" fillId="0" borderId="52" xfId="1" applyFont="1" applyFill="1" applyBorder="1" applyAlignment="1" applyProtection="1">
      <alignment horizontal="left" vertical="center" wrapText="1" indent="6"/>
    </xf>
    <xf numFmtId="0" fontId="12" fillId="0" borderId="59" xfId="1" applyFont="1" applyFill="1" applyBorder="1" applyAlignment="1" applyProtection="1">
      <alignment horizontal="left" vertical="center" wrapText="1" indent="1"/>
    </xf>
    <xf numFmtId="0" fontId="8" fillId="0" borderId="68" xfId="1" applyFont="1" applyFill="1" applyBorder="1" applyAlignment="1" applyProtection="1">
      <alignment horizontal="left" vertical="center" wrapText="1" indent="1"/>
    </xf>
    <xf numFmtId="0" fontId="14" fillId="0" borderId="61" xfId="0" applyFont="1" applyBorder="1" applyAlignment="1" applyProtection="1">
      <alignment horizontal="left" vertical="center" wrapText="1" indent="1"/>
    </xf>
    <xf numFmtId="0" fontId="20" fillId="0" borderId="55" xfId="0" applyFont="1" applyFill="1" applyBorder="1" applyAlignment="1" applyProtection="1">
      <alignment vertical="center" wrapText="1"/>
    </xf>
    <xf numFmtId="0" fontId="10" fillId="0" borderId="67" xfId="0" applyFont="1" applyBorder="1" applyAlignment="1" applyProtection="1"/>
    <xf numFmtId="0" fontId="36" fillId="0" borderId="0" xfId="0" applyFont="1" applyFill="1" applyAlignment="1" applyProtection="1">
      <alignment vertical="center"/>
    </xf>
    <xf numFmtId="0" fontId="11" fillId="0" borderId="2" xfId="0" applyFont="1" applyFill="1" applyBorder="1" applyAlignment="1" applyProtection="1">
      <alignment horizontal="center" vertical="center" wrapText="1"/>
    </xf>
    <xf numFmtId="164" fontId="0" fillId="0" borderId="34" xfId="0" applyNumberFormat="1" applyFill="1" applyBorder="1" applyAlignment="1" applyProtection="1">
      <alignment horizontal="left" vertical="center" wrapText="1"/>
    </xf>
    <xf numFmtId="164" fontId="8" fillId="0" borderId="8" xfId="0" applyNumberFormat="1" applyFont="1" applyFill="1" applyBorder="1" applyAlignment="1" applyProtection="1">
      <alignment horizontal="left" vertical="center" wrapText="1"/>
    </xf>
    <xf numFmtId="164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5" xfId="0" applyNumberFormat="1" applyFill="1" applyBorder="1" applyAlignment="1" applyProtection="1">
      <alignment horizontal="left"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13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38" xfId="0" applyNumberFormat="1" applyFill="1" applyBorder="1" applyAlignment="1" applyProtection="1">
      <alignment horizontal="left" vertical="center" wrapText="1"/>
    </xf>
    <xf numFmtId="164" fontId="8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23" xfId="0" applyNumberFormat="1" applyFont="1" applyFill="1" applyBorder="1" applyAlignment="1" applyProtection="1">
      <alignment horizontal="left" vertical="center" wrapText="1"/>
    </xf>
    <xf numFmtId="164" fontId="8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33" xfId="0" applyNumberFormat="1" applyFont="1" applyFill="1" applyBorder="1" applyAlignment="1" applyProtection="1">
      <alignment horizontal="left" vertical="center" wrapText="1"/>
    </xf>
    <xf numFmtId="164" fontId="12" fillId="0" borderId="2" xfId="0" applyNumberFormat="1" applyFont="1" applyFill="1" applyBorder="1" applyAlignment="1" applyProtection="1">
      <alignment horizontal="left" vertical="center" wrapText="1"/>
    </xf>
    <xf numFmtId="164" fontId="12" fillId="0" borderId="3" xfId="0" applyNumberFormat="1" applyFont="1" applyFill="1" applyBorder="1" applyAlignment="1" applyProtection="1">
      <alignment horizontal="right" vertical="center" wrapText="1"/>
    </xf>
    <xf numFmtId="164" fontId="12" fillId="0" borderId="4" xfId="0" applyNumberFormat="1" applyFont="1" applyFill="1" applyBorder="1" applyAlignment="1" applyProtection="1">
      <alignment horizontal="right" vertical="center" wrapText="1"/>
    </xf>
    <xf numFmtId="164" fontId="21" fillId="0" borderId="23" xfId="0" applyNumberFormat="1" applyFont="1" applyFill="1" applyBorder="1" applyAlignment="1" applyProtection="1">
      <alignment horizontal="left" vertical="center" wrapText="1"/>
    </xf>
    <xf numFmtId="164" fontId="21" fillId="0" borderId="9" xfId="0" applyNumberFormat="1" applyFont="1" applyFill="1" applyBorder="1" applyAlignment="1" applyProtection="1">
      <alignment horizontal="right" vertical="center" wrapText="1"/>
    </xf>
    <xf numFmtId="164" fontId="13" fillId="0" borderId="11" xfId="0" applyNumberFormat="1" applyFont="1" applyFill="1" applyBorder="1" applyAlignment="1" applyProtection="1">
      <alignment horizontal="left" vertical="center" wrapText="1"/>
    </xf>
    <xf numFmtId="164" fontId="13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3" xfId="0" applyNumberFormat="1" applyFont="1" applyFill="1" applyBorder="1" applyAlignment="1" applyProtection="1">
      <alignment horizontal="left" vertical="center" wrapText="1"/>
    </xf>
    <xf numFmtId="164" fontId="21" fillId="0" borderId="12" xfId="0" applyNumberFormat="1" applyFont="1" applyFill="1" applyBorder="1" applyAlignment="1" applyProtection="1">
      <alignment horizontal="left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164" fontId="17" fillId="0" borderId="40" xfId="0" applyNumberFormat="1" applyFont="1" applyFill="1" applyBorder="1" applyAlignment="1" applyProtection="1">
      <alignment horizontal="right" vertical="center" wrapText="1"/>
    </xf>
    <xf numFmtId="164" fontId="8" fillId="0" borderId="36" xfId="0" applyNumberFormat="1" applyFont="1" applyFill="1" applyBorder="1" applyAlignment="1" applyProtection="1">
      <alignment horizontal="left" vertical="center" wrapText="1"/>
    </xf>
    <xf numFmtId="164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38" xfId="0" applyNumberFormat="1" applyFont="1" applyFill="1" applyBorder="1" applyAlignment="1" applyProtection="1">
      <alignment horizontal="left" vertical="center" wrapText="1"/>
    </xf>
    <xf numFmtId="164" fontId="13" fillId="0" borderId="5" xfId="0" applyNumberFormat="1" applyFont="1" applyFill="1" applyBorder="1" applyAlignment="1" applyProtection="1">
      <alignment horizontal="left" vertical="center" wrapText="1"/>
    </xf>
    <xf numFmtId="164" fontId="13" fillId="0" borderId="6" xfId="0" applyNumberFormat="1" applyFont="1" applyFill="1" applyBorder="1" applyAlignment="1" applyProtection="1">
      <alignment horizontal="right" vertical="center" wrapText="1"/>
    </xf>
    <xf numFmtId="164" fontId="13" fillId="0" borderId="7" xfId="0" applyNumberFormat="1" applyFont="1" applyFill="1" applyBorder="1" applyAlignment="1" applyProtection="1">
      <alignment horizontal="right" vertical="center" wrapText="1"/>
    </xf>
    <xf numFmtId="164" fontId="13" fillId="0" borderId="22" xfId="0" applyNumberFormat="1" applyFont="1" applyFill="1" applyBorder="1" applyAlignment="1" applyProtection="1">
      <alignment horizontal="left" vertical="center" wrapText="1"/>
    </xf>
    <xf numFmtId="164" fontId="1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35" xfId="0" applyNumberFormat="1" applyFont="1" applyFill="1" applyBorder="1" applyAlignment="1" applyProtection="1">
      <alignment horizontal="left" vertical="center" wrapText="1"/>
    </xf>
    <xf numFmtId="164" fontId="21" fillId="0" borderId="11" xfId="0" applyNumberFormat="1" applyFont="1" applyFill="1" applyBorder="1" applyAlignment="1" applyProtection="1">
      <alignment horizontal="left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69" xfId="0" applyNumberFormat="1" applyFont="1" applyFill="1" applyBorder="1" applyAlignment="1" applyProtection="1">
      <alignment horizontal="left" vertical="center" wrapText="1"/>
    </xf>
    <xf numFmtId="164" fontId="21" fillId="0" borderId="13" xfId="0" applyNumberFormat="1" applyFont="1" applyFill="1" applyBorder="1" applyAlignment="1" applyProtection="1">
      <alignment horizontal="right" vertical="center" wrapText="1"/>
    </xf>
    <xf numFmtId="164" fontId="8" fillId="0" borderId="70" xfId="0" applyNumberFormat="1" applyFont="1" applyFill="1" applyBorder="1" applyAlignment="1" applyProtection="1">
      <alignment horizontal="left" vertical="center" wrapText="1"/>
    </xf>
    <xf numFmtId="164" fontId="13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/>
    </xf>
    <xf numFmtId="0" fontId="8" fillId="0" borderId="70" xfId="1" applyFont="1" applyFill="1" applyBorder="1" applyAlignment="1" applyProtection="1">
      <alignment horizontal="left" vertical="center" wrapText="1"/>
    </xf>
    <xf numFmtId="164" fontId="13" fillId="0" borderId="17" xfId="0" applyNumberFormat="1" applyFont="1" applyFill="1" applyBorder="1" applyAlignment="1" applyProtection="1">
      <alignment horizontal="left" vertical="center" wrapText="1"/>
    </xf>
    <xf numFmtId="164" fontId="13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7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69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</xf>
    <xf numFmtId="164" fontId="6" fillId="0" borderId="29" xfId="0" applyNumberFormat="1" applyFont="1" applyFill="1" applyBorder="1" applyAlignment="1" applyProtection="1">
      <alignment horizontal="right" vertical="center" wrapText="1"/>
    </xf>
    <xf numFmtId="0" fontId="7" fillId="0" borderId="3" xfId="1" applyFont="1" applyFill="1" applyBorder="1" applyAlignment="1" applyProtection="1">
      <alignment horizontal="left" vertical="center" wrapText="1"/>
    </xf>
    <xf numFmtId="164" fontId="7" fillId="0" borderId="4" xfId="1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 applyAlignment="1" applyProtection="1">
      <alignment horizontal="left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</xf>
    <xf numFmtId="164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8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/>
    </xf>
    <xf numFmtId="164" fontId="8" fillId="0" borderId="10" xfId="1" applyNumberFormat="1" applyFont="1" applyFill="1" applyBorder="1" applyAlignment="1" applyProtection="1">
      <alignment horizontal="right" vertical="center" wrapText="1"/>
    </xf>
    <xf numFmtId="0" fontId="10" fillId="0" borderId="15" xfId="0" applyFont="1" applyBorder="1" applyAlignment="1" applyProtection="1">
      <alignment horizontal="left" vertical="center"/>
    </xf>
    <xf numFmtId="164" fontId="13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164" fontId="7" fillId="0" borderId="40" xfId="0" applyNumberFormat="1" applyFont="1" applyFill="1" applyBorder="1" applyAlignment="1" applyProtection="1">
      <alignment horizontal="right"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/>
    </xf>
    <xf numFmtId="0" fontId="8" fillId="0" borderId="20" xfId="1" applyFont="1" applyFill="1" applyBorder="1" applyAlignment="1" applyProtection="1">
      <alignment horizontal="left" vertical="center" wrapText="1"/>
    </xf>
    <xf numFmtId="164" fontId="8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1" applyFont="1" applyFill="1" applyBorder="1" applyAlignment="1" applyProtection="1">
      <alignment horizontal="left" vertical="center" wrapText="1"/>
    </xf>
    <xf numFmtId="0" fontId="8" fillId="0" borderId="22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left" vertical="center" wrapText="1"/>
    </xf>
    <xf numFmtId="0" fontId="8" fillId="0" borderId="25" xfId="1" applyFont="1" applyFill="1" applyBorder="1" applyAlignment="1" applyProtection="1">
      <alignment horizontal="left" vertical="center" wrapText="1"/>
    </xf>
    <xf numFmtId="164" fontId="8" fillId="0" borderId="26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1" applyFont="1" applyFill="1" applyBorder="1" applyAlignment="1" applyProtection="1">
      <alignment horizontal="left"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30" xfId="1" applyFont="1" applyFill="1" applyBorder="1" applyAlignment="1" applyProtection="1">
      <alignment horizontal="left" vertical="center" wrapText="1"/>
    </xf>
    <xf numFmtId="164" fontId="11" fillId="0" borderId="4" xfId="0" applyNumberFormat="1" applyFont="1" applyBorder="1" applyAlignment="1" applyProtection="1">
      <alignment horizontal="right" vertical="center" wrapText="1"/>
    </xf>
    <xf numFmtId="164" fontId="14" fillId="0" borderId="4" xfId="0" quotePrefix="1" applyNumberFormat="1" applyFont="1" applyBorder="1" applyAlignment="1" applyProtection="1">
      <alignment horizontal="right" vertical="center" wrapText="1"/>
    </xf>
    <xf numFmtId="0" fontId="14" fillId="0" borderId="18" xfId="0" applyFont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right" vertical="center" wrapText="1"/>
    </xf>
    <xf numFmtId="3" fontId="2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12" fillId="0" borderId="3" xfId="0" applyFont="1" applyFill="1" applyBorder="1" applyAlignment="1" applyProtection="1">
      <alignment horizontal="left" vertical="center" wrapText="1"/>
    </xf>
    <xf numFmtId="164" fontId="8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9" xfId="1" applyFont="1" applyFill="1" applyBorder="1" applyAlignment="1" applyProtection="1">
      <alignment horizontal="left" vertical="center" wrapText="1"/>
    </xf>
    <xf numFmtId="0" fontId="13" fillId="0" borderId="12" xfId="1" applyFont="1" applyFill="1" applyBorder="1" applyAlignment="1" applyProtection="1">
      <alignment horizontal="left" vertical="center" wrapText="1"/>
    </xf>
    <xf numFmtId="0" fontId="13" fillId="0" borderId="18" xfId="1" applyFont="1" applyFill="1" applyBorder="1" applyAlignment="1" applyProtection="1">
      <alignment horizontal="left" vertical="center" wrapText="1"/>
    </xf>
    <xf numFmtId="164" fontId="13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40" xfId="0" applyNumberFormat="1" applyFont="1" applyFill="1" applyBorder="1" applyAlignment="1" applyProtection="1">
      <alignment horizontal="right" vertical="center" wrapText="1"/>
    </xf>
    <xf numFmtId="0" fontId="38" fillId="0" borderId="56" xfId="0" applyFont="1" applyBorder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164" fontId="7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38" fillId="0" borderId="56" xfId="0" applyFont="1" applyFill="1" applyBorder="1" applyAlignment="1" applyProtection="1">
      <alignment horizontal="left" vertical="center" wrapText="1"/>
    </xf>
    <xf numFmtId="164" fontId="13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49" fontId="8" fillId="0" borderId="8" xfId="1" applyNumberFormat="1" applyFont="1" applyFill="1" applyBorder="1" applyAlignment="1" applyProtection="1">
      <alignment horizontal="left" vertical="center" wrapText="1"/>
    </xf>
    <xf numFmtId="49" fontId="8" fillId="0" borderId="11" xfId="1" applyNumberFormat="1" applyFont="1" applyFill="1" applyBorder="1" applyAlignment="1" applyProtection="1">
      <alignment horizontal="left" vertical="center" wrapText="1"/>
    </xf>
    <xf numFmtId="49" fontId="8" fillId="0" borderId="14" xfId="1" applyNumberFormat="1" applyFont="1" applyFill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/>
    </xf>
    <xf numFmtId="0" fontId="7" fillId="0" borderId="5" xfId="1" applyFont="1" applyFill="1" applyBorder="1" applyAlignment="1" applyProtection="1">
      <alignment horizontal="left" vertical="center" wrapText="1"/>
    </xf>
    <xf numFmtId="49" fontId="8" fillId="0" borderId="19" xfId="1" applyNumberFormat="1" applyFont="1" applyFill="1" applyBorder="1" applyAlignment="1" applyProtection="1">
      <alignment horizontal="left" vertical="center" wrapText="1"/>
    </xf>
    <xf numFmtId="49" fontId="8" fillId="0" borderId="23" xfId="1" applyNumberFormat="1" applyFont="1" applyFill="1" applyBorder="1" applyAlignment="1" applyProtection="1">
      <alignment horizontal="left" vertical="center" wrapText="1"/>
    </xf>
    <xf numFmtId="49" fontId="8" fillId="0" borderId="24" xfId="1" applyNumberFormat="1" applyFont="1" applyFill="1" applyBorder="1" applyAlignment="1" applyProtection="1">
      <alignment horizontal="left" vertical="center" wrapText="1"/>
    </xf>
    <xf numFmtId="0" fontId="7" fillId="0" borderId="17" xfId="1" applyFont="1" applyFill="1" applyBorder="1" applyAlignment="1" applyProtection="1">
      <alignment horizontal="left"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Border="1" applyAlignment="1" applyProtection="1">
      <alignment horizontal="right" vertical="center" wrapText="1"/>
      <protection locked="0"/>
    </xf>
    <xf numFmtId="0" fontId="15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11" fillId="0" borderId="17" xfId="0" applyFont="1" applyBorder="1" applyAlignment="1" applyProtection="1">
      <alignment horizontal="left" vertical="center" wrapText="1"/>
    </xf>
    <xf numFmtId="0" fontId="1" fillId="0" borderId="0" xfId="1" applyFont="1" applyFill="1" applyAlignment="1" applyProtection="1">
      <alignment vertical="center"/>
    </xf>
    <xf numFmtId="0" fontId="1" fillId="0" borderId="0" xfId="1" applyFont="1" applyFill="1" applyAlignment="1" applyProtection="1">
      <alignment horizontal="right" vertic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7" xfId="1" applyFont="1" applyFill="1" applyBorder="1" applyAlignment="1" applyProtection="1">
      <alignment horizontal="left" vertical="center" wrapText="1"/>
    </xf>
    <xf numFmtId="0" fontId="8" fillId="0" borderId="63" xfId="1" applyFont="1" applyFill="1" applyBorder="1" applyAlignment="1" applyProtection="1">
      <alignment horizontal="left" vertical="center" wrapText="1"/>
    </xf>
    <xf numFmtId="0" fontId="1" fillId="0" borderId="0" xfId="1" applyFill="1" applyBorder="1" applyAlignment="1" applyProtection="1">
      <alignment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0" fontId="24" fillId="0" borderId="0" xfId="0" applyFont="1" applyFill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10" fillId="0" borderId="37" xfId="0" applyFont="1" applyBorder="1" applyAlignment="1" applyProtection="1">
      <alignment horizontal="left" vertical="center" wrapText="1" indent="1"/>
    </xf>
    <xf numFmtId="0" fontId="10" fillId="0" borderId="67" xfId="0" applyFont="1" applyBorder="1" applyAlignment="1" applyProtection="1">
      <alignment horizontal="left" vertical="center" wrapText="1" indent="1"/>
    </xf>
    <xf numFmtId="0" fontId="10" fillId="0" borderId="66" xfId="0" applyFont="1" applyBorder="1" applyAlignment="1" applyProtection="1">
      <alignment horizontal="left" vertical="center"/>
    </xf>
    <xf numFmtId="0" fontId="10" fillId="0" borderId="37" xfId="0" applyFont="1" applyBorder="1" applyAlignment="1" applyProtection="1">
      <alignment horizontal="left" vertical="center" wrapText="1"/>
    </xf>
    <xf numFmtId="0" fontId="10" fillId="0" borderId="37" xfId="0" applyFont="1" applyBorder="1" applyAlignment="1" applyProtection="1">
      <alignment horizontal="left" vertical="center"/>
    </xf>
    <xf numFmtId="0" fontId="10" fillId="0" borderId="67" xfId="0" applyFont="1" applyBorder="1" applyAlignment="1" applyProtection="1">
      <alignment horizontal="left" vertical="center"/>
    </xf>
    <xf numFmtId="0" fontId="10" fillId="0" borderId="67" xfId="0" applyFont="1" applyBorder="1" applyAlignment="1" applyProtection="1">
      <alignment vertical="center" wrapText="1"/>
    </xf>
    <xf numFmtId="0" fontId="12" fillId="0" borderId="61" xfId="1" applyFont="1" applyFill="1" applyBorder="1" applyAlignment="1" applyProtection="1">
      <alignment horizontal="lef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16" fillId="0" borderId="0" xfId="1" applyFont="1" applyFill="1" applyAlignment="1" applyProtection="1">
      <alignment horizontal="center" vertical="center"/>
    </xf>
    <xf numFmtId="164" fontId="1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7" xfId="0" applyFont="1" applyFill="1" applyBorder="1" applyAlignment="1" applyProtection="1">
      <alignment horizontal="center" vertical="center" wrapText="1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6" fillId="0" borderId="62" xfId="0" applyNumberFormat="1" applyFont="1" applyFill="1" applyBorder="1" applyAlignment="1" applyProtection="1">
      <alignment horizontal="centerContinuous" vertical="center"/>
    </xf>
    <xf numFmtId="164" fontId="6" fillId="0" borderId="49" xfId="0" applyNumberFormat="1" applyFont="1" applyFill="1" applyBorder="1" applyAlignment="1" applyProtection="1">
      <alignment horizontal="centerContinuous" vertical="center"/>
    </xf>
    <xf numFmtId="164" fontId="6" fillId="0" borderId="45" xfId="0" applyNumberFormat="1" applyFont="1" applyFill="1" applyBorder="1" applyAlignment="1" applyProtection="1">
      <alignment horizontal="centerContinuous" vertical="center"/>
    </xf>
    <xf numFmtId="164" fontId="23" fillId="0" borderId="0" xfId="0" applyNumberFormat="1" applyFont="1" applyFill="1" applyAlignment="1">
      <alignment vertical="center"/>
    </xf>
    <xf numFmtId="164" fontId="6" fillId="0" borderId="61" xfId="0" applyNumberFormat="1" applyFont="1" applyFill="1" applyBorder="1" applyAlignment="1" applyProtection="1">
      <alignment horizontal="center" vertical="center"/>
    </xf>
    <xf numFmtId="164" fontId="6" fillId="0" borderId="64" xfId="0" applyNumberFormat="1" applyFont="1" applyFill="1" applyBorder="1" applyAlignment="1" applyProtection="1">
      <alignment horizontal="center" vertical="center"/>
    </xf>
    <xf numFmtId="164" fontId="6" fillId="0" borderId="26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>
      <alignment horizontal="center" vertical="center"/>
    </xf>
    <xf numFmtId="164" fontId="7" fillId="0" borderId="54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59" xfId="0" applyNumberFormat="1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left" vertical="center" wrapText="1" indent="1"/>
    </xf>
    <xf numFmtId="1" fontId="17" fillId="2" borderId="20" xfId="0" applyNumberFormat="1" applyFont="1" applyFill="1" applyBorder="1" applyAlignment="1" applyProtection="1">
      <alignment horizontal="center" vertical="center" wrapText="1"/>
    </xf>
    <xf numFmtId="164" fontId="12" fillId="0" borderId="20" xfId="0" applyNumberFormat="1" applyFont="1" applyFill="1" applyBorder="1" applyAlignment="1" applyProtection="1">
      <alignment vertical="center" wrapText="1"/>
    </xf>
    <xf numFmtId="164" fontId="12" fillId="0" borderId="62" xfId="0" applyNumberFormat="1" applyFont="1" applyFill="1" applyBorder="1" applyAlignment="1" applyProtection="1">
      <alignment vertical="center" wrapText="1"/>
    </xf>
    <xf numFmtId="164" fontId="12" fillId="0" borderId="42" xfId="0" applyNumberFormat="1" applyFont="1" applyFill="1" applyBorder="1" applyAlignment="1" applyProtection="1">
      <alignment vertical="center" wrapTex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7" xfId="0" applyNumberFormat="1" applyFont="1" applyFill="1" applyBorder="1" applyAlignment="1" applyProtection="1">
      <alignment vertical="center" wrapText="1"/>
      <protection locked="0"/>
    </xf>
    <xf numFmtId="164" fontId="8" fillId="0" borderId="35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" fontId="17" fillId="2" borderId="12" xfId="0" applyNumberFormat="1" applyFont="1" applyFill="1" applyBorder="1" applyAlignment="1" applyProtection="1">
      <alignment horizontal="center" vertical="center" wrapText="1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2" fillId="0" borderId="37" xfId="0" applyNumberFormat="1" applyFont="1" applyFill="1" applyBorder="1" applyAlignment="1" applyProtection="1">
      <alignment vertical="center" wrapText="1"/>
    </xf>
    <xf numFmtId="164" fontId="12" fillId="0" borderId="35" xfId="0" applyNumberFormat="1" applyFont="1" applyFill="1" applyBorder="1" applyAlignment="1" applyProtection="1">
      <alignment vertical="center" wrapTex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12" fillId="0" borderId="30" xfId="0" applyNumberFormat="1" applyFont="1" applyFill="1" applyBorder="1" applyAlignment="1" applyProtection="1">
      <alignment horizontal="left" vertical="center" wrapText="1" indent="1"/>
    </xf>
    <xf numFmtId="1" fontId="17" fillId="2" borderId="15" xfId="0" applyNumberFormat="1" applyFont="1" applyFill="1" applyBorder="1" applyAlignment="1" applyProtection="1">
      <alignment horizontal="center" vertical="center" wrapText="1"/>
    </xf>
    <xf numFmtId="164" fontId="12" fillId="0" borderId="30" xfId="0" applyNumberFormat="1" applyFont="1" applyFill="1" applyBorder="1" applyAlignment="1" applyProtection="1">
      <alignment vertical="center" wrapText="1"/>
    </xf>
    <xf numFmtId="164" fontId="12" fillId="0" borderId="44" xfId="0" applyNumberFormat="1" applyFont="1" applyFill="1" applyBorder="1" applyAlignment="1" applyProtection="1">
      <alignment vertical="center" wrapText="1"/>
    </xf>
    <xf numFmtId="1" fontId="9" fillId="0" borderId="4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0" xfId="0" applyNumberFormat="1" applyFont="1" applyFill="1" applyBorder="1" applyAlignment="1" applyProtection="1">
      <alignment vertical="center" wrapText="1"/>
      <protection locked="0"/>
    </xf>
    <xf numFmtId="164" fontId="8" fillId="0" borderId="44" xfId="0" applyNumberFormat="1" applyFont="1" applyFill="1" applyBorder="1" applyAlignment="1" applyProtection="1">
      <alignment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" fontId="8" fillId="2" borderId="59" xfId="0" applyNumberFormat="1" applyFont="1" applyFill="1" applyBorder="1" applyAlignment="1" applyProtection="1">
      <alignment vertical="center" wrapText="1"/>
    </xf>
    <xf numFmtId="164" fontId="12" fillId="0" borderId="3" xfId="0" applyNumberFormat="1" applyFont="1" applyFill="1" applyBorder="1" applyAlignment="1" applyProtection="1">
      <alignment vertical="center" wrapText="1"/>
    </xf>
    <xf numFmtId="164" fontId="12" fillId="0" borderId="59" xfId="0" applyNumberFormat="1" applyFont="1" applyFill="1" applyBorder="1" applyAlignment="1" applyProtection="1">
      <alignment vertical="center" wrapText="1"/>
    </xf>
    <xf numFmtId="164" fontId="12" fillId="0" borderId="33" xfId="0" applyNumberFormat="1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13" fillId="0" borderId="37" xfId="0" applyNumberFormat="1" applyFont="1" applyFill="1" applyBorder="1" applyAlignment="1" applyProtection="1">
      <alignment vertical="center"/>
      <protection locked="0"/>
    </xf>
    <xf numFmtId="164" fontId="12" fillId="0" borderId="37" xfId="0" applyNumberFormat="1" applyFont="1" applyFill="1" applyBorder="1" applyAlignment="1" applyProtection="1">
      <alignment vertical="center"/>
    </xf>
    <xf numFmtId="164" fontId="13" fillId="0" borderId="67" xfId="0" applyNumberFormat="1" applyFont="1" applyFill="1" applyBorder="1" applyAlignment="1" applyProtection="1">
      <alignment vertical="center"/>
      <protection locked="0"/>
    </xf>
    <xf numFmtId="0" fontId="13" fillId="0" borderId="24" xfId="0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vertical="center"/>
      <protection locked="0"/>
    </xf>
    <xf numFmtId="164" fontId="13" fillId="0" borderId="64" xfId="0" applyNumberFormat="1" applyFont="1" applyFill="1" applyBorder="1" applyAlignment="1" applyProtection="1">
      <alignment vertical="center"/>
      <protection locked="0"/>
    </xf>
    <xf numFmtId="164" fontId="12" fillId="0" borderId="59" xfId="0" applyNumberFormat="1" applyFont="1" applyFill="1" applyBorder="1" applyAlignment="1" applyProtection="1">
      <alignment vertical="center"/>
    </xf>
    <xf numFmtId="164" fontId="12" fillId="0" borderId="26" xfId="0" applyNumberFormat="1" applyFont="1" applyFill="1" applyBorder="1" applyAlignment="1" applyProtection="1">
      <alignment vertical="center"/>
    </xf>
    <xf numFmtId="164" fontId="19" fillId="0" borderId="3" xfId="0" applyNumberFormat="1" applyFont="1" applyFill="1" applyBorder="1" applyAlignment="1" applyProtection="1">
      <alignment vertical="center"/>
    </xf>
    <xf numFmtId="164" fontId="36" fillId="0" borderId="0" xfId="0" applyNumberFormat="1" applyFont="1" applyFill="1" applyAlignment="1">
      <alignment horizontal="center" vertical="center" wrapText="1"/>
    </xf>
    <xf numFmtId="164" fontId="3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 applyProtection="1">
      <alignment horizontal="right" vertical="center" wrapText="1" indent="1"/>
    </xf>
    <xf numFmtId="0" fontId="10" fillId="0" borderId="70" xfId="0" applyFont="1" applyFill="1" applyBorder="1" applyAlignment="1" applyProtection="1">
      <alignment horizontal="left" vertical="center" wrapText="1" indent="1"/>
      <protection locked="0"/>
    </xf>
    <xf numFmtId="164" fontId="13" fillId="0" borderId="9" xfId="0" applyNumberFormat="1" applyFont="1" applyFill="1" applyBorder="1" applyAlignment="1" applyProtection="1">
      <alignment horizontal="right" vertical="center" wrapText="1" indent="2"/>
      <protection locked="0"/>
    </xf>
    <xf numFmtId="164" fontId="1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11" xfId="0" applyFont="1" applyFill="1" applyBorder="1" applyAlignment="1" applyProtection="1">
      <alignment horizontal="right" vertical="center" wrapText="1" indent="1"/>
    </xf>
    <xf numFmtId="0" fontId="10" fillId="0" borderId="22" xfId="0" applyFont="1" applyFill="1" applyBorder="1" applyAlignment="1" applyProtection="1">
      <alignment horizontal="lef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164" fontId="13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11" xfId="0" applyFont="1" applyFill="1" applyBorder="1" applyAlignment="1">
      <alignment horizontal="right" vertical="center" wrapText="1" indent="1"/>
    </xf>
    <xf numFmtId="0" fontId="10" fillId="0" borderId="22" xfId="0" applyFont="1" applyFill="1" applyBorder="1" applyAlignment="1" applyProtection="1">
      <alignment horizontal="left" vertical="center" wrapText="1" indent="8"/>
      <protection locked="0"/>
    </xf>
    <xf numFmtId="0" fontId="13" fillId="0" borderId="12" xfId="0" applyFont="1" applyFill="1" applyBorder="1" applyAlignment="1" applyProtection="1">
      <alignment vertical="center" wrapText="1"/>
      <protection locked="0"/>
    </xf>
    <xf numFmtId="0" fontId="13" fillId="0" borderId="24" xfId="0" applyFont="1" applyFill="1" applyBorder="1" applyAlignment="1">
      <alignment horizontal="right" vertical="center" wrapText="1" indent="1"/>
    </xf>
    <xf numFmtId="0" fontId="13" fillId="0" borderId="25" xfId="0" applyFont="1" applyFill="1" applyBorder="1" applyAlignment="1" applyProtection="1">
      <alignment vertical="center" wrapText="1"/>
      <protection locked="0"/>
    </xf>
    <xf numFmtId="164" fontId="13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164" fontId="13" fillId="0" borderId="26" xfId="0" applyNumberFormat="1" applyFont="1" applyFill="1" applyBorder="1" applyAlignment="1" applyProtection="1">
      <alignment horizontal="right" vertical="center" wrapText="1" indent="2"/>
      <protection locked="0"/>
    </xf>
    <xf numFmtId="0" fontId="12" fillId="0" borderId="2" xfId="0" applyFont="1" applyFill="1" applyBorder="1" applyAlignment="1">
      <alignment horizontal="right" vertical="center" wrapText="1" indent="1"/>
    </xf>
    <xf numFmtId="0" fontId="12" fillId="0" borderId="3" xfId="0" applyFont="1" applyFill="1" applyBorder="1" applyAlignment="1">
      <alignment vertical="center" wrapText="1"/>
    </xf>
    <xf numFmtId="164" fontId="12" fillId="0" borderId="3" xfId="0" applyNumberFormat="1" applyFont="1" applyFill="1" applyBorder="1" applyAlignment="1">
      <alignment horizontal="right" vertical="center" wrapText="1" indent="2"/>
    </xf>
    <xf numFmtId="164" fontId="12" fillId="0" borderId="4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3" fillId="0" borderId="0" xfId="0" applyFont="1" applyFill="1" applyAlignment="1">
      <alignment horizontal="right"/>
    </xf>
    <xf numFmtId="0" fontId="13" fillId="0" borderId="11" xfId="0" applyFont="1" applyFill="1" applyBorder="1" applyAlignment="1">
      <alignment horizontal="right" vertical="center" indent="1"/>
    </xf>
    <xf numFmtId="0" fontId="13" fillId="0" borderId="12" xfId="0" applyFont="1" applyFill="1" applyBorder="1" applyAlignment="1" applyProtection="1">
      <alignment horizontal="left" vertical="center" indent="1"/>
      <protection locked="0"/>
    </xf>
    <xf numFmtId="3" fontId="13" fillId="0" borderId="37" xfId="0" applyNumberFormat="1" applyFont="1" applyFill="1" applyBorder="1" applyAlignment="1" applyProtection="1">
      <alignment horizontal="right" vertical="center"/>
      <protection locked="0"/>
    </xf>
    <xf numFmtId="3" fontId="13" fillId="0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>
      <alignment vertical="center"/>
    </xf>
    <xf numFmtId="164" fontId="12" fillId="0" borderId="3" xfId="0" applyNumberFormat="1" applyFont="1" applyFill="1" applyBorder="1" applyAlignment="1">
      <alignment vertical="center" wrapText="1"/>
    </xf>
    <xf numFmtId="164" fontId="12" fillId="0" borderId="4" xfId="0" applyNumberFormat="1" applyFont="1" applyFill="1" applyBorder="1" applyAlignment="1">
      <alignment vertical="center" wrapText="1"/>
    </xf>
    <xf numFmtId="0" fontId="40" fillId="0" borderId="0" xfId="6" applyFill="1" applyProtection="1"/>
    <xf numFmtId="0" fontId="42" fillId="0" borderId="0" xfId="6" applyFont="1" applyFill="1" applyProtection="1"/>
    <xf numFmtId="0" fontId="45" fillId="0" borderId="24" xfId="6" applyFont="1" applyFill="1" applyBorder="1" applyAlignment="1" applyProtection="1">
      <alignment horizontal="center" vertical="center" wrapText="1"/>
    </xf>
    <xf numFmtId="0" fontId="45" fillId="0" borderId="25" xfId="6" applyFont="1" applyFill="1" applyBorder="1" applyAlignment="1" applyProtection="1">
      <alignment horizontal="center" vertical="center" wrapText="1"/>
    </xf>
    <xf numFmtId="0" fontId="45" fillId="0" borderId="26" xfId="6" applyFont="1" applyFill="1" applyBorder="1" applyAlignment="1" applyProtection="1">
      <alignment horizontal="center" vertical="center" wrapText="1"/>
    </xf>
    <xf numFmtId="0" fontId="40" fillId="0" borderId="0" xfId="6" applyFill="1" applyAlignment="1" applyProtection="1">
      <alignment horizontal="center" vertical="center"/>
    </xf>
    <xf numFmtId="0" fontId="11" fillId="0" borderId="19" xfId="6" applyFont="1" applyFill="1" applyBorder="1" applyAlignment="1" applyProtection="1">
      <alignment vertical="center" wrapText="1"/>
    </xf>
    <xf numFmtId="167" fontId="8" fillId="0" borderId="20" xfId="7" applyNumberFormat="1" applyFont="1" applyFill="1" applyBorder="1" applyAlignment="1" applyProtection="1">
      <alignment horizontal="center" vertical="center"/>
    </xf>
    <xf numFmtId="168" fontId="46" fillId="0" borderId="20" xfId="6" applyNumberFormat="1" applyFont="1" applyFill="1" applyBorder="1" applyAlignment="1" applyProtection="1">
      <alignment horizontal="right" vertical="center" wrapText="1"/>
      <protection locked="0"/>
    </xf>
    <xf numFmtId="168" fontId="46" fillId="0" borderId="21" xfId="6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6" applyFill="1" applyAlignment="1" applyProtection="1">
      <alignment vertical="center"/>
    </xf>
    <xf numFmtId="0" fontId="11" fillId="0" borderId="11" xfId="6" applyFont="1" applyFill="1" applyBorder="1" applyAlignment="1" applyProtection="1">
      <alignment vertical="center" wrapText="1"/>
    </xf>
    <xf numFmtId="167" fontId="8" fillId="0" borderId="12" xfId="7" applyNumberFormat="1" applyFont="1" applyFill="1" applyBorder="1" applyAlignment="1" applyProtection="1">
      <alignment horizontal="center" vertical="center"/>
    </xf>
    <xf numFmtId="168" fontId="46" fillId="0" borderId="12" xfId="6" applyNumberFormat="1" applyFont="1" applyFill="1" applyBorder="1" applyAlignment="1" applyProtection="1">
      <alignment horizontal="right" vertical="center" wrapText="1"/>
    </xf>
    <xf numFmtId="168" fontId="46" fillId="0" borderId="13" xfId="6" applyNumberFormat="1" applyFont="1" applyFill="1" applyBorder="1" applyAlignment="1" applyProtection="1">
      <alignment horizontal="right" vertical="center" wrapText="1"/>
    </xf>
    <xf numFmtId="0" fontId="47" fillId="0" borderId="11" xfId="6" applyFont="1" applyFill="1" applyBorder="1" applyAlignment="1" applyProtection="1">
      <alignment horizontal="left" vertical="center" wrapText="1" indent="1"/>
    </xf>
    <xf numFmtId="168" fontId="48" fillId="0" borderId="12" xfId="6" applyNumberFormat="1" applyFont="1" applyFill="1" applyBorder="1" applyAlignment="1" applyProtection="1">
      <alignment horizontal="right" vertical="center" wrapText="1"/>
      <protection locked="0"/>
    </xf>
    <xf numFmtId="168" fontId="48" fillId="0" borderId="13" xfId="6" applyNumberFormat="1" applyFont="1" applyFill="1" applyBorder="1" applyAlignment="1" applyProtection="1">
      <alignment horizontal="right" vertical="center" wrapText="1"/>
      <protection locked="0"/>
    </xf>
    <xf numFmtId="168" fontId="10" fillId="0" borderId="12" xfId="6" applyNumberFormat="1" applyFont="1" applyFill="1" applyBorder="1" applyAlignment="1" applyProtection="1">
      <alignment horizontal="right" vertical="center" wrapText="1"/>
      <protection locked="0"/>
    </xf>
    <xf numFmtId="168" fontId="10" fillId="0" borderId="13" xfId="6" applyNumberFormat="1" applyFont="1" applyFill="1" applyBorder="1" applyAlignment="1" applyProtection="1">
      <alignment horizontal="right" vertical="center" wrapText="1"/>
      <protection locked="0"/>
    </xf>
    <xf numFmtId="168" fontId="10" fillId="0" borderId="12" xfId="6" applyNumberFormat="1" applyFont="1" applyFill="1" applyBorder="1" applyAlignment="1" applyProtection="1">
      <alignment horizontal="right" vertical="center" wrapText="1"/>
    </xf>
    <xf numFmtId="168" fontId="10" fillId="0" borderId="13" xfId="6" applyNumberFormat="1" applyFont="1" applyFill="1" applyBorder="1" applyAlignment="1" applyProtection="1">
      <alignment horizontal="right" vertical="center" wrapText="1"/>
    </xf>
    <xf numFmtId="0" fontId="11" fillId="0" borderId="24" xfId="6" applyFont="1" applyFill="1" applyBorder="1" applyAlignment="1" applyProtection="1">
      <alignment vertical="center" wrapText="1"/>
    </xf>
    <xf numFmtId="167" fontId="8" fillId="0" borderId="25" xfId="7" applyNumberFormat="1" applyFont="1" applyFill="1" applyBorder="1" applyAlignment="1" applyProtection="1">
      <alignment horizontal="center" vertical="center"/>
    </xf>
    <xf numFmtId="168" fontId="46" fillId="0" borderId="25" xfId="6" applyNumberFormat="1" applyFont="1" applyFill="1" applyBorder="1" applyAlignment="1" applyProtection="1">
      <alignment horizontal="right" vertical="center" wrapText="1"/>
    </xf>
    <xf numFmtId="168" fontId="46" fillId="0" borderId="26" xfId="6" applyNumberFormat="1" applyFont="1" applyFill="1" applyBorder="1" applyAlignment="1" applyProtection="1">
      <alignment horizontal="right" vertical="center" wrapText="1"/>
    </xf>
    <xf numFmtId="0" fontId="10" fillId="0" borderId="0" xfId="6" applyFont="1" applyFill="1" applyProtection="1"/>
    <xf numFmtId="3" fontId="40" fillId="0" borderId="0" xfId="6" applyNumberFormat="1" applyFont="1" applyFill="1" applyProtection="1"/>
    <xf numFmtId="3" fontId="40" fillId="0" borderId="0" xfId="6" applyNumberFormat="1" applyFont="1" applyFill="1" applyAlignment="1" applyProtection="1">
      <alignment horizontal="center"/>
    </xf>
    <xf numFmtId="0" fontId="40" fillId="0" borderId="0" xfId="6" applyFont="1" applyFill="1" applyProtection="1"/>
    <xf numFmtId="0" fontId="40" fillId="0" borderId="0" xfId="6" applyFill="1" applyAlignment="1" applyProtection="1">
      <alignment horizontal="center"/>
    </xf>
    <xf numFmtId="0" fontId="4" fillId="0" borderId="0" xfId="7" applyFill="1" applyAlignment="1" applyProtection="1">
      <alignment vertical="center"/>
    </xf>
    <xf numFmtId="0" fontId="4" fillId="0" borderId="0" xfId="7" applyFill="1" applyAlignment="1" applyProtection="1">
      <alignment vertical="center" wrapText="1"/>
    </xf>
    <xf numFmtId="0" fontId="32" fillId="0" borderId="0" xfId="7" applyFont="1" applyFill="1" applyAlignment="1" applyProtection="1">
      <alignment horizontal="center" vertical="center"/>
    </xf>
    <xf numFmtId="0" fontId="4" fillId="0" borderId="0" xfId="7" applyFill="1" applyAlignment="1" applyProtection="1">
      <alignment horizontal="center" vertical="center"/>
    </xf>
    <xf numFmtId="49" fontId="7" fillId="0" borderId="24" xfId="7" applyNumberFormat="1" applyFont="1" applyFill="1" applyBorder="1" applyAlignment="1" applyProtection="1">
      <alignment horizontal="center" vertical="center" wrapText="1"/>
    </xf>
    <xf numFmtId="49" fontId="7" fillId="0" borderId="25" xfId="7" applyNumberFormat="1" applyFont="1" applyFill="1" applyBorder="1" applyAlignment="1" applyProtection="1">
      <alignment horizontal="center" vertical="center"/>
    </xf>
    <xf numFmtId="49" fontId="7" fillId="0" borderId="26" xfId="7" applyNumberFormat="1" applyFont="1" applyFill="1" applyBorder="1" applyAlignment="1" applyProtection="1">
      <alignment horizontal="center" vertical="center"/>
    </xf>
    <xf numFmtId="49" fontId="9" fillId="0" borderId="0" xfId="7" applyNumberFormat="1" applyFont="1" applyFill="1" applyAlignment="1" applyProtection="1">
      <alignment horizontal="center" vertical="center"/>
    </xf>
    <xf numFmtId="169" fontId="8" fillId="0" borderId="13" xfId="7" applyNumberFormat="1" applyFont="1" applyFill="1" applyBorder="1" applyAlignment="1" applyProtection="1">
      <alignment vertical="center"/>
      <protection locked="0"/>
    </xf>
    <xf numFmtId="169" fontId="7" fillId="0" borderId="13" xfId="7" applyNumberFormat="1" applyFont="1" applyFill="1" applyBorder="1" applyAlignment="1" applyProtection="1">
      <alignment vertical="center"/>
    </xf>
    <xf numFmtId="169" fontId="7" fillId="0" borderId="13" xfId="7" applyNumberFormat="1" applyFont="1" applyFill="1" applyBorder="1" applyAlignment="1" applyProtection="1">
      <alignment vertical="center"/>
      <protection locked="0"/>
    </xf>
    <xf numFmtId="0" fontId="9" fillId="0" borderId="0" xfId="7" applyFont="1" applyFill="1" applyAlignment="1" applyProtection="1">
      <alignment vertical="center"/>
    </xf>
    <xf numFmtId="0" fontId="7" fillId="0" borderId="24" xfId="7" applyFont="1" applyFill="1" applyBorder="1" applyAlignment="1" applyProtection="1">
      <alignment horizontal="left" vertical="center" wrapText="1"/>
    </xf>
    <xf numFmtId="169" fontId="7" fillId="0" borderId="26" xfId="7" applyNumberFormat="1" applyFont="1" applyFill="1" applyBorder="1" applyAlignment="1" applyProtection="1">
      <alignment vertical="center"/>
    </xf>
    <xf numFmtId="0" fontId="40" fillId="0" borderId="0" xfId="6" applyFont="1" applyFill="1" applyAlignment="1" applyProtection="1"/>
    <xf numFmtId="0" fontId="40" fillId="0" borderId="0" xfId="6" applyFill="1"/>
    <xf numFmtId="0" fontId="14" fillId="0" borderId="5" xfId="6" applyFont="1" applyFill="1" applyBorder="1" applyAlignment="1">
      <alignment horizontal="center" vertical="center"/>
    </xf>
    <xf numFmtId="0" fontId="26" fillId="0" borderId="6" xfId="7" applyFont="1" applyFill="1" applyBorder="1" applyAlignment="1" applyProtection="1">
      <alignment horizontal="center" vertical="center" textRotation="90"/>
    </xf>
    <xf numFmtId="0" fontId="14" fillId="0" borderId="6" xfId="6" applyFont="1" applyFill="1" applyBorder="1" applyAlignment="1">
      <alignment horizontal="center" vertical="center" wrapText="1"/>
    </xf>
    <xf numFmtId="0" fontId="14" fillId="0" borderId="7" xfId="6" applyFont="1" applyFill="1" applyBorder="1" applyAlignment="1">
      <alignment horizontal="center" vertical="center" wrapText="1"/>
    </xf>
    <xf numFmtId="0" fontId="14" fillId="0" borderId="2" xfId="6" applyFont="1" applyFill="1" applyBorder="1" applyAlignment="1">
      <alignment horizontal="center" vertical="center"/>
    </xf>
    <xf numFmtId="0" fontId="14" fillId="0" borderId="3" xfId="6" applyFont="1" applyFill="1" applyBorder="1" applyAlignment="1">
      <alignment horizontal="center" vertical="center" wrapText="1"/>
    </xf>
    <xf numFmtId="0" fontId="14" fillId="0" borderId="4" xfId="6" applyFont="1" applyFill="1" applyBorder="1" applyAlignment="1">
      <alignment horizontal="center" vertical="center" wrapText="1"/>
    </xf>
    <xf numFmtId="0" fontId="10" fillId="0" borderId="11" xfId="6" applyFont="1" applyFill="1" applyBorder="1" applyProtection="1">
      <protection locked="0"/>
    </xf>
    <xf numFmtId="0" fontId="10" fillId="0" borderId="9" xfId="6" applyFont="1" applyFill="1" applyBorder="1" applyAlignment="1">
      <alignment horizontal="right" indent="1"/>
    </xf>
    <xf numFmtId="3" fontId="10" fillId="0" borderId="9" xfId="6" applyNumberFormat="1" applyFont="1" applyFill="1" applyBorder="1" applyProtection="1">
      <protection locked="0"/>
    </xf>
    <xf numFmtId="3" fontId="10" fillId="0" borderId="10" xfId="6" applyNumberFormat="1" applyFont="1" applyFill="1" applyBorder="1" applyProtection="1">
      <protection locked="0"/>
    </xf>
    <xf numFmtId="0" fontId="10" fillId="0" borderId="12" xfId="6" applyFont="1" applyFill="1" applyBorder="1" applyAlignment="1">
      <alignment horizontal="right" indent="1"/>
    </xf>
    <xf numFmtId="3" fontId="10" fillId="0" borderId="12" xfId="6" applyNumberFormat="1" applyFont="1" applyFill="1" applyBorder="1" applyProtection="1">
      <protection locked="0"/>
    </xf>
    <xf numFmtId="3" fontId="10" fillId="0" borderId="13" xfId="6" applyNumberFormat="1" applyFont="1" applyFill="1" applyBorder="1" applyProtection="1">
      <protection locked="0"/>
    </xf>
    <xf numFmtId="0" fontId="10" fillId="0" borderId="14" xfId="6" applyFont="1" applyFill="1" applyBorder="1" applyProtection="1">
      <protection locked="0"/>
    </xf>
    <xf numFmtId="0" fontId="10" fillId="0" borderId="15" xfId="6" applyFont="1" applyFill="1" applyBorder="1" applyAlignment="1">
      <alignment horizontal="right" indent="1"/>
    </xf>
    <xf numFmtId="3" fontId="10" fillId="0" borderId="15" xfId="6" applyNumberFormat="1" applyFont="1" applyFill="1" applyBorder="1" applyProtection="1">
      <protection locked="0"/>
    </xf>
    <xf numFmtId="3" fontId="10" fillId="0" borderId="16" xfId="6" applyNumberFormat="1" applyFont="1" applyFill="1" applyBorder="1" applyProtection="1">
      <protection locked="0"/>
    </xf>
    <xf numFmtId="0" fontId="11" fillId="0" borderId="2" xfId="6" applyFont="1" applyFill="1" applyBorder="1" applyProtection="1">
      <protection locked="0"/>
    </xf>
    <xf numFmtId="0" fontId="10" fillId="0" borderId="3" xfId="6" applyFont="1" applyFill="1" applyBorder="1" applyAlignment="1">
      <alignment horizontal="right" indent="1"/>
    </xf>
    <xf numFmtId="3" fontId="10" fillId="0" borderId="3" xfId="6" applyNumberFormat="1" applyFont="1" applyFill="1" applyBorder="1" applyProtection="1">
      <protection locked="0"/>
    </xf>
    <xf numFmtId="169" fontId="7" fillId="0" borderId="4" xfId="7" applyNumberFormat="1" applyFont="1" applyFill="1" applyBorder="1" applyAlignment="1" applyProtection="1">
      <alignment vertical="center"/>
    </xf>
    <xf numFmtId="0" fontId="10" fillId="0" borderId="8" xfId="6" applyFont="1" applyFill="1" applyBorder="1" applyProtection="1">
      <protection locked="0"/>
    </xf>
    <xf numFmtId="3" fontId="10" fillId="0" borderId="74" xfId="6" applyNumberFormat="1" applyFont="1" applyFill="1" applyBorder="1"/>
    <xf numFmtId="0" fontId="49" fillId="0" borderId="0" xfId="6" applyFont="1" applyFill="1"/>
    <xf numFmtId="0" fontId="35" fillId="0" borderId="0" xfId="6" applyFont="1" applyFill="1"/>
    <xf numFmtId="0" fontId="10" fillId="0" borderId="0" xfId="6" applyFont="1" applyFill="1"/>
    <xf numFmtId="0" fontId="40" fillId="0" borderId="0" xfId="6" applyFont="1" applyFill="1"/>
    <xf numFmtId="3" fontId="40" fillId="0" borderId="0" xfId="6" applyNumberFormat="1" applyFont="1" applyFill="1" applyAlignment="1">
      <alignment horizontal="center"/>
    </xf>
    <xf numFmtId="0" fontId="40" fillId="0" borderId="0" xfId="6" applyFont="1" applyFill="1" applyAlignment="1"/>
    <xf numFmtId="0" fontId="50" fillId="0" borderId="5" xfId="6" applyFont="1" applyFill="1" applyBorder="1" applyAlignment="1">
      <alignment horizontal="center" vertical="center"/>
    </xf>
    <xf numFmtId="0" fontId="50" fillId="0" borderId="6" xfId="6" applyFont="1" applyFill="1" applyBorder="1" applyAlignment="1">
      <alignment horizontal="center" vertical="center" wrapText="1"/>
    </xf>
    <xf numFmtId="0" fontId="50" fillId="0" borderId="7" xfId="6" applyFont="1" applyFill="1" applyBorder="1" applyAlignment="1">
      <alignment horizontal="center" vertical="center" wrapText="1"/>
    </xf>
    <xf numFmtId="0" fontId="50" fillId="0" borderId="2" xfId="6" applyFont="1" applyFill="1" applyBorder="1" applyAlignment="1">
      <alignment horizontal="center" vertical="center"/>
    </xf>
    <xf numFmtId="0" fontId="50" fillId="0" borderId="3" xfId="6" applyFont="1" applyFill="1" applyBorder="1" applyAlignment="1">
      <alignment horizontal="center" vertical="center" wrapText="1"/>
    </xf>
    <xf numFmtId="0" fontId="50" fillId="0" borderId="4" xfId="6" applyFont="1" applyFill="1" applyBorder="1" applyAlignment="1">
      <alignment horizontal="center" vertical="center" wrapText="1"/>
    </xf>
    <xf numFmtId="0" fontId="10" fillId="0" borderId="11" xfId="6" applyFont="1" applyFill="1" applyBorder="1" applyAlignment="1" applyProtection="1">
      <alignment horizontal="left" indent="1"/>
      <protection locked="0"/>
    </xf>
    <xf numFmtId="0" fontId="10" fillId="0" borderId="14" xfId="6" applyFont="1" applyFill="1" applyBorder="1" applyAlignment="1" applyProtection="1">
      <alignment horizontal="left" indent="1"/>
      <protection locked="0"/>
    </xf>
    <xf numFmtId="0" fontId="10" fillId="0" borderId="8" xfId="6" applyFont="1" applyFill="1" applyBorder="1" applyAlignment="1" applyProtection="1">
      <alignment horizontal="left" indent="1"/>
      <protection locked="0"/>
    </xf>
    <xf numFmtId="0" fontId="11" fillId="0" borderId="59" xfId="6" applyNumberFormat="1" applyFont="1" applyFill="1" applyBorder="1"/>
    <xf numFmtId="0" fontId="10" fillId="0" borderId="24" xfId="6" applyFont="1" applyFill="1" applyBorder="1" applyAlignment="1" applyProtection="1">
      <alignment horizontal="left" indent="1"/>
      <protection locked="0"/>
    </xf>
    <xf numFmtId="0" fontId="10" fillId="0" borderId="25" xfId="6" applyFont="1" applyFill="1" applyBorder="1" applyAlignment="1">
      <alignment horizontal="right" indent="1"/>
    </xf>
    <xf numFmtId="3" fontId="10" fillId="0" borderId="25" xfId="6" applyNumberFormat="1" applyFont="1" applyFill="1" applyBorder="1" applyProtection="1">
      <protection locked="0"/>
    </xf>
    <xf numFmtId="3" fontId="10" fillId="0" borderId="26" xfId="6" applyNumberFormat="1" applyFont="1" applyFill="1" applyBorder="1" applyProtection="1">
      <protection locked="0"/>
    </xf>
    <xf numFmtId="0" fontId="49" fillId="0" borderId="0" xfId="0" applyFont="1" applyFill="1"/>
    <xf numFmtId="0" fontId="51" fillId="0" borderId="0" xfId="0" applyFont="1" applyAlignment="1" applyProtection="1">
      <alignment horizontal="right"/>
    </xf>
    <xf numFmtId="0" fontId="0" fillId="0" borderId="0" xfId="0" applyProtection="1"/>
    <xf numFmtId="0" fontId="53" fillId="0" borderId="0" xfId="0" applyFont="1" applyAlignment="1" applyProtection="1">
      <alignment horizontal="center"/>
    </xf>
    <xf numFmtId="0" fontId="54" fillId="0" borderId="2" xfId="0" applyFont="1" applyBorder="1" applyAlignment="1" applyProtection="1">
      <alignment horizontal="center" vertical="center" wrapText="1"/>
    </xf>
    <xf numFmtId="0" fontId="53" fillId="0" borderId="3" xfId="0" applyFont="1" applyBorder="1" applyAlignment="1" applyProtection="1">
      <alignment horizontal="center" vertical="center" wrapText="1"/>
    </xf>
    <xf numFmtId="0" fontId="53" fillId="0" borderId="4" xfId="0" applyFont="1" applyBorder="1" applyAlignment="1" applyProtection="1">
      <alignment horizontal="center" vertical="center" wrapText="1"/>
    </xf>
    <xf numFmtId="0" fontId="53" fillId="0" borderId="8" xfId="0" applyFont="1" applyBorder="1" applyAlignment="1" applyProtection="1">
      <alignment horizontal="center" vertical="top" wrapText="1"/>
    </xf>
    <xf numFmtId="166" fontId="55" fillId="0" borderId="9" xfId="4" applyNumberFormat="1" applyFont="1" applyBorder="1" applyAlignment="1" applyProtection="1">
      <alignment horizontal="center" vertical="center" wrapText="1"/>
      <protection locked="0"/>
    </xf>
    <xf numFmtId="166" fontId="55" fillId="0" borderId="10" xfId="4" applyNumberFormat="1" applyFont="1" applyBorder="1" applyAlignment="1" applyProtection="1">
      <alignment horizontal="center" vertical="top" wrapText="1"/>
      <protection locked="0"/>
    </xf>
    <xf numFmtId="0" fontId="53" fillId="0" borderId="11" xfId="0" applyFont="1" applyBorder="1" applyAlignment="1" applyProtection="1">
      <alignment horizontal="center" vertical="top" wrapText="1"/>
    </xf>
    <xf numFmtId="0" fontId="55" fillId="0" borderId="12" xfId="0" applyFont="1" applyBorder="1" applyAlignment="1" applyProtection="1">
      <alignment horizontal="left" vertical="top" wrapText="1"/>
      <protection locked="0"/>
    </xf>
    <xf numFmtId="9" fontId="55" fillId="0" borderId="12" xfId="5" applyFont="1" applyBorder="1" applyAlignment="1" applyProtection="1">
      <alignment horizontal="center" vertical="center" wrapText="1"/>
      <protection locked="0"/>
    </xf>
    <xf numFmtId="166" fontId="55" fillId="0" borderId="12" xfId="4" applyNumberFormat="1" applyFont="1" applyBorder="1" applyAlignment="1" applyProtection="1">
      <alignment horizontal="center" vertical="center" wrapText="1"/>
      <protection locked="0"/>
    </xf>
    <xf numFmtId="166" fontId="55" fillId="0" borderId="13" xfId="4" applyNumberFormat="1" applyFont="1" applyBorder="1" applyAlignment="1" applyProtection="1">
      <alignment horizontal="center" vertical="top" wrapText="1"/>
      <protection locked="0"/>
    </xf>
    <xf numFmtId="0" fontId="53" fillId="0" borderId="14" xfId="0" applyFont="1" applyBorder="1" applyAlignment="1" applyProtection="1">
      <alignment horizontal="center" vertical="top" wrapText="1"/>
    </xf>
    <xf numFmtId="0" fontId="55" fillId="0" borderId="15" xfId="0" applyFont="1" applyBorder="1" applyAlignment="1" applyProtection="1">
      <alignment horizontal="left" vertical="top" wrapText="1"/>
      <protection locked="0"/>
    </xf>
    <xf numFmtId="9" fontId="55" fillId="0" borderId="15" xfId="5" applyFont="1" applyBorder="1" applyAlignment="1" applyProtection="1">
      <alignment horizontal="center" vertical="center" wrapText="1"/>
      <protection locked="0"/>
    </xf>
    <xf numFmtId="166" fontId="55" fillId="0" borderId="15" xfId="4" applyNumberFormat="1" applyFont="1" applyBorder="1" applyAlignment="1" applyProtection="1">
      <alignment horizontal="center" vertical="center" wrapText="1"/>
      <protection locked="0"/>
    </xf>
    <xf numFmtId="166" fontId="55" fillId="0" borderId="16" xfId="4" applyNumberFormat="1" applyFont="1" applyBorder="1" applyAlignment="1" applyProtection="1">
      <alignment horizontal="center" vertical="top" wrapText="1"/>
      <protection locked="0"/>
    </xf>
    <xf numFmtId="0" fontId="53" fillId="3" borderId="3" xfId="0" applyFont="1" applyFill="1" applyBorder="1" applyAlignment="1" applyProtection="1">
      <alignment horizontal="center" vertical="top" wrapText="1"/>
    </xf>
    <xf numFmtId="166" fontId="55" fillId="0" borderId="3" xfId="4" applyNumberFormat="1" applyFont="1" applyBorder="1" applyAlignment="1" applyProtection="1">
      <alignment horizontal="center" vertical="center" wrapText="1"/>
    </xf>
    <xf numFmtId="166" fontId="55" fillId="0" borderId="4" xfId="4" applyNumberFormat="1" applyFont="1" applyBorder="1" applyAlignment="1" applyProtection="1">
      <alignment horizontal="center" vertical="top" wrapText="1"/>
    </xf>
    <xf numFmtId="0" fontId="23" fillId="0" borderId="0" xfId="0" applyFont="1" applyFill="1" applyAlignment="1">
      <alignment horizontal="center"/>
    </xf>
    <xf numFmtId="0" fontId="30" fillId="0" borderId="0" xfId="0" applyFont="1" applyFill="1" applyAlignment="1">
      <alignment horizontal="right"/>
    </xf>
    <xf numFmtId="0" fontId="20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center" vertical="center"/>
    </xf>
    <xf numFmtId="170" fontId="19" fillId="0" borderId="10" xfId="0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56" fillId="0" borderId="12" xfId="0" applyFont="1" applyFill="1" applyBorder="1" applyAlignment="1">
      <alignment horizontal="left" vertical="center" indent="5"/>
    </xf>
    <xf numFmtId="170" fontId="57" fillId="0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12" xfId="0" applyFont="1" applyFill="1" applyBorder="1" applyAlignment="1">
      <alignment horizontal="left" vertical="center" indent="1"/>
    </xf>
    <xf numFmtId="0" fontId="0" fillId="0" borderId="14" xfId="0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inden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left" vertical="center" indent="1"/>
    </xf>
    <xf numFmtId="170" fontId="57" fillId="0" borderId="26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Fill="1" applyBorder="1" applyAlignment="1">
      <alignment horizontal="center" vertical="center"/>
    </xf>
    <xf numFmtId="170" fontId="19" fillId="0" borderId="21" xfId="0" applyNumberFormat="1" applyFont="1" applyFill="1" applyBorder="1" applyAlignment="1" applyProtection="1">
      <alignment horizontal="right" vertical="center"/>
    </xf>
    <xf numFmtId="0" fontId="56" fillId="0" borderId="25" xfId="0" applyFont="1" applyFill="1" applyBorder="1" applyAlignment="1">
      <alignment horizontal="left" vertical="center" indent="5"/>
    </xf>
    <xf numFmtId="0" fontId="8" fillId="0" borderId="67" xfId="1" applyFont="1" applyFill="1" applyBorder="1" applyAlignment="1" applyProtection="1">
      <alignment horizontal="left" vertical="center" wrapText="1" indent="7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21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37" xfId="0" applyNumberFormat="1" applyFont="1" applyFill="1" applyBorder="1" applyAlignment="1" applyProtection="1">
      <alignment horizontal="right" vertical="center" wrapText="1"/>
    </xf>
    <xf numFmtId="164" fontId="13" fillId="0" borderId="44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61" xfId="0" applyNumberFormat="1" applyFont="1" applyFill="1" applyBorder="1" applyAlignment="1" applyProtection="1">
      <alignment horizontal="right" vertical="center" wrapText="1"/>
      <protection locked="0"/>
    </xf>
    <xf numFmtId="164" fontId="59" fillId="0" borderId="76" xfId="163" applyNumberFormat="1" applyFont="1" applyFill="1" applyBorder="1" applyAlignment="1">
      <alignment horizontal="right" vertical="center"/>
    </xf>
    <xf numFmtId="0" fontId="105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41" fillId="0" borderId="0" xfId="6" applyFont="1" applyFill="1" applyProtection="1"/>
    <xf numFmtId="0" fontId="0" fillId="0" borderId="0" xfId="0" applyFill="1" applyAlignment="1">
      <alignment wrapText="1"/>
    </xf>
    <xf numFmtId="164" fontId="59" fillId="0" borderId="76" xfId="163" applyNumberFormat="1" applyFont="1" applyFill="1" applyBorder="1" applyAlignment="1">
      <alignment horizontal="right" vertical="center" wrapText="1"/>
    </xf>
    <xf numFmtId="164" fontId="59" fillId="0" borderId="75" xfId="163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horizontal="right"/>
    </xf>
    <xf numFmtId="0" fontId="0" fillId="0" borderId="0" xfId="0" applyFill="1"/>
    <xf numFmtId="0" fontId="16" fillId="0" borderId="0" xfId="0" applyFont="1" applyFill="1" applyProtection="1"/>
    <xf numFmtId="0" fontId="0" fillId="0" borderId="0" xfId="0" applyFill="1" applyAlignment="1" applyProtection="1"/>
    <xf numFmtId="164" fontId="59" fillId="0" borderId="75" xfId="163" applyNumberFormat="1" applyFont="1" applyFill="1" applyBorder="1" applyAlignment="1">
      <alignment horizontal="right" vertical="center"/>
    </xf>
    <xf numFmtId="164" fontId="59" fillId="0" borderId="76" xfId="163" applyNumberFormat="1" applyFont="1" applyFill="1" applyBorder="1" applyAlignment="1">
      <alignment horizontal="right" vertical="center"/>
    </xf>
    <xf numFmtId="164" fontId="59" fillId="0" borderId="76" xfId="163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Protection="1"/>
    <xf numFmtId="0" fontId="59" fillId="0" borderId="0" xfId="216" applyFont="1" applyFill="1" applyAlignment="1" applyProtection="1">
      <alignment horizontal="left" vertical="center" wrapText="1"/>
      <protection hidden="1"/>
    </xf>
    <xf numFmtId="10" fontId="55" fillId="0" borderId="9" xfId="5" applyNumberFormat="1" applyFont="1" applyBorder="1" applyAlignment="1" applyProtection="1">
      <alignment horizontal="center" vertical="center" wrapText="1"/>
      <protection locked="0"/>
    </xf>
    <xf numFmtId="10" fontId="55" fillId="0" borderId="12" xfId="5" applyNumberFormat="1" applyFont="1" applyBorder="1" applyAlignment="1" applyProtection="1">
      <alignment horizontal="center" vertical="center" wrapText="1"/>
      <protection locked="0"/>
    </xf>
    <xf numFmtId="0" fontId="53" fillId="0" borderId="86" xfId="0" applyFont="1" applyBorder="1" applyAlignment="1" applyProtection="1">
      <alignment horizontal="center" vertical="top" wrapText="1"/>
    </xf>
    <xf numFmtId="0" fontId="59" fillId="0" borderId="12" xfId="8" applyFont="1" applyFill="1" applyBorder="1" applyAlignment="1" applyProtection="1">
      <alignment horizontal="left" vertical="center" wrapText="1"/>
      <protection locked="0"/>
    </xf>
    <xf numFmtId="166" fontId="0" fillId="0" borderId="0" xfId="0" applyNumberFormat="1" applyProtection="1"/>
    <xf numFmtId="0" fontId="0" fillId="0" borderId="0" xfId="0" applyFill="1" applyAlignment="1">
      <alignment horizontal="right"/>
    </xf>
    <xf numFmtId="166" fontId="24" fillId="0" borderId="0" xfId="1" applyNumberFormat="1" applyFont="1" applyFill="1"/>
    <xf numFmtId="164" fontId="0" fillId="0" borderId="0" xfId="0" applyNumberFormat="1" applyFill="1" applyAlignment="1" applyProtection="1">
      <alignment horizontal="right" vertical="center"/>
    </xf>
    <xf numFmtId="164" fontId="18" fillId="0" borderId="0" xfId="0" applyNumberFormat="1" applyFont="1" applyFill="1" applyAlignment="1" applyProtection="1">
      <alignment vertical="center" textRotation="180"/>
    </xf>
    <xf numFmtId="0" fontId="58" fillId="0" borderId="0" xfId="131"/>
    <xf numFmtId="10" fontId="108" fillId="0" borderId="0" xfId="131" applyNumberFormat="1" applyFont="1" applyBorder="1" applyAlignment="1">
      <alignment horizontal="right"/>
    </xf>
    <xf numFmtId="0" fontId="53" fillId="0" borderId="0" xfId="131" applyFont="1" applyBorder="1" applyAlignment="1">
      <alignment vertical="center"/>
    </xf>
    <xf numFmtId="10" fontId="108" fillId="0" borderId="0" xfId="131" applyNumberFormat="1" applyFont="1" applyBorder="1" applyAlignment="1"/>
    <xf numFmtId="0" fontId="107" fillId="0" borderId="54" xfId="131" applyFont="1" applyBorder="1" applyAlignment="1">
      <alignment horizontal="center" vertical="center" wrapText="1"/>
    </xf>
    <xf numFmtId="0" fontId="40" fillId="0" borderId="86" xfId="131" applyFont="1" applyBorder="1" applyAlignment="1">
      <alignment horizontal="left" wrapText="1"/>
    </xf>
    <xf numFmtId="0" fontId="41" fillId="0" borderId="86" xfId="131" applyFont="1" applyBorder="1" applyAlignment="1">
      <alignment horizontal="left" wrapText="1"/>
    </xf>
    <xf numFmtId="0" fontId="110" fillId="0" borderId="86" xfId="131" applyFont="1" applyFill="1" applyBorder="1"/>
    <xf numFmtId="0" fontId="41" fillId="0" borderId="57" xfId="131" applyFont="1" applyBorder="1" applyAlignment="1">
      <alignment horizontal="left" wrapText="1"/>
    </xf>
    <xf numFmtId="0" fontId="107" fillId="0" borderId="33" xfId="131" applyFont="1" applyBorder="1" applyAlignment="1">
      <alignment horizontal="center" vertical="center" wrapText="1"/>
    </xf>
    <xf numFmtId="3" fontId="40" fillId="0" borderId="35" xfId="131" applyNumberFormat="1" applyFont="1" applyFill="1" applyBorder="1" applyAlignment="1">
      <alignment horizontal="right" wrapText="1"/>
    </xf>
    <xf numFmtId="3" fontId="40" fillId="0" borderId="35" xfId="131" applyNumberFormat="1" applyFont="1" applyFill="1" applyBorder="1" applyAlignment="1">
      <alignment wrapText="1"/>
    </xf>
    <xf numFmtId="3" fontId="41" fillId="0" borderId="35" xfId="131" applyNumberFormat="1" applyFont="1" applyFill="1" applyBorder="1" applyAlignment="1">
      <alignment wrapText="1"/>
    </xf>
    <xf numFmtId="3" fontId="53" fillId="0" borderId="35" xfId="131" applyNumberFormat="1" applyFont="1" applyFill="1" applyBorder="1" applyAlignment="1">
      <alignment horizontal="right"/>
    </xf>
    <xf numFmtId="3" fontId="55" fillId="0" borderId="35" xfId="131" applyNumberFormat="1" applyFont="1" applyFill="1" applyBorder="1" applyAlignment="1">
      <alignment horizontal="right"/>
    </xf>
    <xf numFmtId="3" fontId="53" fillId="0" borderId="35" xfId="131" applyNumberFormat="1" applyFont="1" applyFill="1" applyBorder="1"/>
    <xf numFmtId="3" fontId="53" fillId="0" borderId="43" xfId="131" applyNumberFormat="1" applyFont="1" applyFill="1" applyBorder="1"/>
    <xf numFmtId="0" fontId="107" fillId="0" borderId="86" xfId="131" applyFont="1" applyBorder="1" applyAlignment="1">
      <alignment horizontal="left" wrapText="1"/>
    </xf>
    <xf numFmtId="0" fontId="53" fillId="0" borderId="0" xfId="131" applyFont="1" applyBorder="1" applyAlignment="1">
      <alignment horizontal="right" vertical="center"/>
    </xf>
    <xf numFmtId="0" fontId="55" fillId="0" borderId="0" xfId="131" applyFont="1" applyAlignment="1">
      <alignment vertical="center" wrapText="1"/>
    </xf>
    <xf numFmtId="0" fontId="26" fillId="0" borderId="0" xfId="0" applyFont="1" applyFill="1" applyBorder="1" applyAlignment="1" applyProtection="1"/>
    <xf numFmtId="0" fontId="55" fillId="0" borderId="0" xfId="131" applyFont="1" applyAlignment="1">
      <alignment horizontal="right" vertical="center"/>
    </xf>
    <xf numFmtId="0" fontId="43" fillId="0" borderId="0" xfId="6" applyFont="1" applyFill="1" applyBorder="1" applyAlignment="1" applyProtection="1"/>
    <xf numFmtId="0" fontId="40" fillId="0" borderId="0" xfId="6" applyFill="1"/>
    <xf numFmtId="0" fontId="105" fillId="0" borderId="0" xfId="0" applyFont="1" applyFill="1" applyAlignment="1">
      <alignment horizontal="right"/>
    </xf>
    <xf numFmtId="0" fontId="0" fillId="0" borderId="0" xfId="7" applyFont="1" applyFill="1" applyAlignment="1" applyProtection="1">
      <alignment horizontal="right" vertical="center"/>
    </xf>
    <xf numFmtId="0" fontId="40" fillId="0" borderId="0" xfId="6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169" fontId="8" fillId="0" borderId="12" xfId="7" applyNumberFormat="1" applyFont="1" applyFill="1" applyBorder="1" applyAlignment="1" applyProtection="1">
      <alignment vertical="center"/>
      <protection locked="0"/>
    </xf>
    <xf numFmtId="169" fontId="7" fillId="0" borderId="12" xfId="7" applyNumberFormat="1" applyFont="1" applyFill="1" applyBorder="1" applyAlignment="1" applyProtection="1">
      <alignment vertical="center"/>
    </xf>
    <xf numFmtId="169" fontId="7" fillId="0" borderId="12" xfId="7" applyNumberFormat="1" applyFont="1" applyFill="1" applyBorder="1" applyAlignment="1" applyProtection="1">
      <alignment vertical="center"/>
      <protection locked="0"/>
    </xf>
    <xf numFmtId="169" fontId="8" fillId="0" borderId="20" xfId="7" applyNumberFormat="1" applyFont="1" applyFill="1" applyBorder="1" applyAlignment="1" applyProtection="1">
      <alignment vertical="center"/>
      <protection locked="0"/>
    </xf>
    <xf numFmtId="169" fontId="8" fillId="0" borderId="21" xfId="7" applyNumberFormat="1" applyFont="1" applyFill="1" applyBorder="1" applyAlignment="1" applyProtection="1">
      <alignment vertical="center"/>
      <protection locked="0"/>
    </xf>
    <xf numFmtId="169" fontId="7" fillId="0" borderId="25" xfId="7" applyNumberFormat="1" applyFont="1" applyFill="1" applyBorder="1" applyAlignment="1" applyProtection="1">
      <alignment vertical="center"/>
    </xf>
    <xf numFmtId="0" fontId="13" fillId="0" borderId="8" xfId="0" applyFont="1" applyFill="1" applyBorder="1" applyAlignment="1">
      <alignment horizontal="right" vertical="center" indent="1"/>
    </xf>
    <xf numFmtId="0" fontId="111" fillId="0" borderId="0" xfId="131" applyFont="1"/>
    <xf numFmtId="0" fontId="113" fillId="0" borderId="0" xfId="131" applyFont="1"/>
    <xf numFmtId="0" fontId="114" fillId="0" borderId="0" xfId="131" applyFont="1"/>
    <xf numFmtId="0" fontId="115" fillId="0" borderId="0" xfId="131" applyFont="1"/>
    <xf numFmtId="0" fontId="116" fillId="0" borderId="0" xfId="131" applyFont="1"/>
    <xf numFmtId="0" fontId="112" fillId="0" borderId="0" xfId="131" applyFont="1"/>
    <xf numFmtId="0" fontId="13" fillId="0" borderId="9" xfId="0" applyFont="1" applyFill="1" applyBorder="1" applyAlignment="1" applyProtection="1">
      <alignment horizontal="left" vertical="center" indent="1"/>
      <protection locked="0"/>
    </xf>
    <xf numFmtId="0" fontId="13" fillId="0" borderId="30" xfId="0" applyFont="1" applyFill="1" applyBorder="1" applyAlignment="1" applyProtection="1">
      <alignment horizontal="left" vertical="center" indent="1"/>
      <protection locked="0"/>
    </xf>
    <xf numFmtId="3" fontId="13" fillId="0" borderId="66" xfId="0" applyNumberFormat="1" applyFont="1" applyFill="1" applyBorder="1" applyAlignment="1" applyProtection="1">
      <alignment horizontal="right" vertical="center"/>
      <protection locked="0"/>
    </xf>
    <xf numFmtId="3" fontId="13" fillId="0" borderId="10" xfId="0" applyNumberFormat="1" applyFont="1" applyFill="1" applyBorder="1" applyAlignment="1" applyProtection="1">
      <alignment horizontal="right" vertical="center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5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6" fillId="0" borderId="0" xfId="1" applyFont="1" applyFill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6" fillId="0" borderId="0" xfId="1" applyFont="1" applyFill="1" applyAlignment="1" applyProtection="1">
      <alignment horizontal="center"/>
    </xf>
    <xf numFmtId="164" fontId="19" fillId="0" borderId="31" xfId="0" applyNumberFormat="1" applyFont="1" applyFill="1" applyBorder="1" applyAlignment="1" applyProtection="1">
      <alignment horizontal="center" vertical="center" wrapText="1"/>
    </xf>
    <xf numFmtId="164" fontId="19" fillId="0" borderId="32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9" fillId="0" borderId="42" xfId="0" applyNumberFormat="1" applyFont="1" applyFill="1" applyBorder="1" applyAlignment="1" applyProtection="1">
      <alignment horizontal="center" vertical="center" wrapText="1"/>
    </xf>
    <xf numFmtId="164" fontId="19" fillId="0" borderId="43" xfId="0" applyNumberFormat="1" applyFont="1" applyFill="1" applyBorder="1" applyAlignment="1" applyProtection="1">
      <alignment horizontal="center" vertical="center" wrapText="1"/>
    </xf>
    <xf numFmtId="164" fontId="23" fillId="0" borderId="0" xfId="1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right"/>
    </xf>
    <xf numFmtId="0" fontId="26" fillId="0" borderId="0" xfId="0" applyFont="1" applyFill="1" applyBorder="1" applyAlignment="1" applyProtection="1">
      <alignment horizontal="right"/>
    </xf>
    <xf numFmtId="0" fontId="17" fillId="0" borderId="19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 applyProtection="1">
      <alignment horizontal="left"/>
    </xf>
    <xf numFmtId="0" fontId="19" fillId="0" borderId="3" xfId="1" applyFont="1" applyFill="1" applyBorder="1" applyAlignment="1" applyProtection="1">
      <alignment horizontal="left"/>
    </xf>
    <xf numFmtId="0" fontId="8" fillId="0" borderId="41" xfId="1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13" fillId="0" borderId="48" xfId="0" applyFont="1" applyFill="1" applyBorder="1" applyAlignment="1" applyProtection="1">
      <alignment horizontal="left" indent="1"/>
      <protection locked="0"/>
    </xf>
    <xf numFmtId="0" fontId="13" fillId="0" borderId="49" xfId="0" applyFont="1" applyFill="1" applyBorder="1" applyAlignment="1" applyProtection="1">
      <alignment horizontal="left" indent="1"/>
      <protection locked="0"/>
    </xf>
    <xf numFmtId="0" fontId="13" fillId="0" borderId="50" xfId="0" applyFont="1" applyFill="1" applyBorder="1" applyAlignment="1" applyProtection="1">
      <alignment horizontal="left" indent="1"/>
      <protection locked="0"/>
    </xf>
    <xf numFmtId="0" fontId="13" fillId="0" borderId="20" xfId="0" applyFont="1" applyFill="1" applyBorder="1" applyAlignment="1" applyProtection="1">
      <alignment horizontal="right" indent="1"/>
      <protection locked="0"/>
    </xf>
    <xf numFmtId="0" fontId="13" fillId="0" borderId="21" xfId="0" applyFont="1" applyFill="1" applyBorder="1" applyAlignment="1" applyProtection="1">
      <alignment horizontal="right" indent="1"/>
      <protection locked="0"/>
    </xf>
    <xf numFmtId="0" fontId="13" fillId="0" borderId="51" xfId="0" applyFont="1" applyFill="1" applyBorder="1" applyAlignment="1" applyProtection="1">
      <alignment horizontal="left" indent="1"/>
      <protection locked="0"/>
    </xf>
    <xf numFmtId="0" fontId="13" fillId="0" borderId="52" xfId="0" applyFont="1" applyFill="1" applyBorder="1" applyAlignment="1" applyProtection="1">
      <alignment horizontal="left" indent="1"/>
      <protection locked="0"/>
    </xf>
    <xf numFmtId="0" fontId="13" fillId="0" borderId="53" xfId="0" applyFont="1" applyFill="1" applyBorder="1" applyAlignment="1" applyProtection="1">
      <alignment horizontal="left" indent="1"/>
      <protection locked="0"/>
    </xf>
    <xf numFmtId="0" fontId="13" fillId="0" borderId="15" xfId="0" applyFont="1" applyFill="1" applyBorder="1" applyAlignment="1" applyProtection="1">
      <alignment horizontal="right" indent="1"/>
      <protection locked="0"/>
    </xf>
    <xf numFmtId="0" fontId="13" fillId="0" borderId="16" xfId="0" applyFont="1" applyFill="1" applyBorder="1" applyAlignment="1" applyProtection="1">
      <alignment horizontal="right" indent="1"/>
      <protection locked="0"/>
    </xf>
    <xf numFmtId="0" fontId="19" fillId="0" borderId="54" xfId="0" applyFont="1" applyFill="1" applyBorder="1" applyAlignment="1" applyProtection="1">
      <alignment horizontal="left" indent="1"/>
    </xf>
    <xf numFmtId="0" fontId="19" fillId="0" borderId="55" xfId="0" applyFont="1" applyFill="1" applyBorder="1" applyAlignment="1" applyProtection="1">
      <alignment horizontal="left" indent="1"/>
    </xf>
    <xf numFmtId="0" fontId="19" fillId="0" borderId="56" xfId="0" applyFont="1" applyFill="1" applyBorder="1" applyAlignment="1" applyProtection="1">
      <alignment horizontal="left" indent="1"/>
    </xf>
    <xf numFmtId="0" fontId="12" fillId="0" borderId="3" xfId="0" applyFont="1" applyFill="1" applyBorder="1" applyAlignment="1" applyProtection="1">
      <alignment horizontal="right" indent="1"/>
    </xf>
    <xf numFmtId="0" fontId="12" fillId="0" borderId="4" xfId="0" applyFont="1" applyFill="1" applyBorder="1" applyAlignment="1" applyProtection="1">
      <alignment horizontal="right" indent="1"/>
    </xf>
    <xf numFmtId="0" fontId="19" fillId="0" borderId="46" xfId="0" applyFont="1" applyFill="1" applyBorder="1" applyAlignment="1" applyProtection="1">
      <alignment horizontal="center"/>
    </xf>
    <xf numFmtId="0" fontId="19" fillId="0" borderId="41" xfId="0" applyFont="1" applyFill="1" applyBorder="1" applyAlignment="1" applyProtection="1">
      <alignment horizontal="center"/>
    </xf>
    <xf numFmtId="0" fontId="19" fillId="0" borderId="47" xfId="0" applyFont="1" applyFill="1" applyBorder="1" applyAlignment="1" applyProtection="1">
      <alignment horizontal="center"/>
    </xf>
    <xf numFmtId="0" fontId="19" fillId="0" borderId="6" xfId="0" applyFont="1" applyFill="1" applyBorder="1" applyAlignment="1" applyProtection="1">
      <alignment horizontal="center"/>
    </xf>
    <xf numFmtId="0" fontId="19" fillId="0" borderId="7" xfId="0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6" fillId="0" borderId="20" xfId="0" quotePrefix="1" applyFont="1" applyFill="1" applyBorder="1" applyAlignment="1" applyProtection="1">
      <alignment horizontal="right" vertical="center"/>
    </xf>
    <xf numFmtId="0" fontId="6" fillId="0" borderId="62" xfId="0" quotePrefix="1" applyFont="1" applyFill="1" applyBorder="1" applyAlignment="1" applyProtection="1">
      <alignment horizontal="right" vertical="center"/>
    </xf>
    <xf numFmtId="0" fontId="6" fillId="0" borderId="21" xfId="0" quotePrefix="1" applyFont="1" applyFill="1" applyBorder="1" applyAlignment="1" applyProtection="1">
      <alignment horizontal="right" vertical="center"/>
    </xf>
    <xf numFmtId="49" fontId="6" fillId="0" borderId="25" xfId="0" applyNumberFormat="1" applyFont="1" applyFill="1" applyBorder="1" applyAlignment="1" applyProtection="1">
      <alignment horizontal="right" vertical="center"/>
    </xf>
    <xf numFmtId="49" fontId="6" fillId="0" borderId="64" xfId="0" applyNumberFormat="1" applyFont="1" applyFill="1" applyBorder="1" applyAlignment="1" applyProtection="1">
      <alignment horizontal="right" vertical="center"/>
    </xf>
    <xf numFmtId="49" fontId="6" fillId="0" borderId="26" xfId="0" applyNumberFormat="1" applyFont="1" applyFill="1" applyBorder="1" applyAlignment="1" applyProtection="1">
      <alignment horizontal="right" vertical="center"/>
    </xf>
    <xf numFmtId="0" fontId="6" fillId="0" borderId="49" xfId="0" quotePrefix="1" applyFont="1" applyFill="1" applyBorder="1" applyAlignment="1" applyProtection="1">
      <alignment horizontal="right" vertical="center"/>
    </xf>
    <xf numFmtId="0" fontId="6" fillId="0" borderId="45" xfId="0" quotePrefix="1" applyFont="1" applyFill="1" applyBorder="1" applyAlignment="1" applyProtection="1">
      <alignment horizontal="right" vertical="center"/>
    </xf>
    <xf numFmtId="49" fontId="6" fillId="0" borderId="71" xfId="0" applyNumberFormat="1" applyFont="1" applyFill="1" applyBorder="1" applyAlignment="1" applyProtection="1">
      <alignment horizontal="right" vertical="center"/>
    </xf>
    <xf numFmtId="49" fontId="6" fillId="0" borderId="65" xfId="0" applyNumberFormat="1" applyFont="1" applyFill="1" applyBorder="1" applyAlignment="1" applyProtection="1">
      <alignment horizontal="right" vertical="center"/>
    </xf>
    <xf numFmtId="164" fontId="18" fillId="0" borderId="0" xfId="0" applyNumberFormat="1" applyFont="1" applyFill="1" applyAlignment="1">
      <alignment horizontal="center" textRotation="180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wrapText="1"/>
    </xf>
    <xf numFmtId="0" fontId="6" fillId="0" borderId="46" xfId="0" applyFont="1" applyFill="1" applyBorder="1" applyAlignment="1" applyProtection="1">
      <alignment horizontal="left" vertical="center" wrapText="1"/>
    </xf>
    <xf numFmtId="0" fontId="6" fillId="0" borderId="41" xfId="0" applyFont="1" applyFill="1" applyBorder="1" applyAlignment="1" applyProtection="1">
      <alignment horizontal="left" vertical="center" wrapText="1"/>
    </xf>
    <xf numFmtId="0" fontId="6" fillId="0" borderId="73" xfId="0" applyFont="1" applyFill="1" applyBorder="1" applyAlignment="1" applyProtection="1">
      <alignment horizontal="left" vertical="center" wrapText="1"/>
    </xf>
    <xf numFmtId="0" fontId="12" fillId="0" borderId="54" xfId="0" applyFont="1" applyFill="1" applyBorder="1" applyAlignment="1" applyProtection="1">
      <alignment horizontal="left" vertical="center"/>
    </xf>
    <xf numFmtId="0" fontId="12" fillId="0" borderId="56" xfId="0" applyFont="1" applyFill="1" applyBorder="1" applyAlignment="1" applyProtection="1">
      <alignment horizontal="left" vertical="center"/>
    </xf>
    <xf numFmtId="0" fontId="17" fillId="0" borderId="54" xfId="0" applyFont="1" applyFill="1" applyBorder="1" applyAlignment="1" applyProtection="1">
      <alignment horizontal="left" vertical="center"/>
    </xf>
    <xf numFmtId="0" fontId="17" fillId="0" borderId="56" xfId="0" applyFont="1" applyFill="1" applyBorder="1" applyAlignment="1" applyProtection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64" fontId="36" fillId="0" borderId="0" xfId="0" applyNumberFormat="1" applyFont="1" applyFill="1" applyAlignment="1">
      <alignment horizontal="center" textRotation="180" wrapText="1"/>
    </xf>
    <xf numFmtId="0" fontId="33" fillId="0" borderId="1" xfId="0" applyFont="1" applyFill="1" applyBorder="1" applyAlignment="1">
      <alignment horizontal="right"/>
    </xf>
    <xf numFmtId="0" fontId="6" fillId="0" borderId="46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59" xfId="0" applyFont="1" applyFill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73" xfId="0" applyFont="1" applyFill="1" applyBorder="1" applyAlignment="1">
      <alignment horizontal="left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9" fillId="0" borderId="54" xfId="0" applyFont="1" applyFill="1" applyBorder="1" applyAlignment="1">
      <alignment horizontal="left" vertical="center" indent="2"/>
    </xf>
    <xf numFmtId="0" fontId="19" fillId="0" borderId="56" xfId="0" applyFont="1" applyFill="1" applyBorder="1" applyAlignment="1">
      <alignment horizontal="left" vertical="center" indent="2"/>
    </xf>
    <xf numFmtId="0" fontId="40" fillId="0" borderId="0" xfId="6" applyFont="1" applyFill="1" applyAlignment="1" applyProtection="1">
      <alignment horizontal="left"/>
    </xf>
    <xf numFmtId="0" fontId="41" fillId="0" borderId="0" xfId="6" applyFont="1" applyFill="1" applyAlignment="1" applyProtection="1">
      <alignment horizontal="center" vertical="center" wrapText="1"/>
    </xf>
    <xf numFmtId="0" fontId="41" fillId="0" borderId="0" xfId="6" applyFont="1" applyFill="1" applyAlignment="1" applyProtection="1">
      <alignment horizontal="center" vertical="center"/>
    </xf>
    <xf numFmtId="0" fontId="43" fillId="0" borderId="0" xfId="6" applyFont="1" applyFill="1" applyBorder="1" applyAlignment="1" applyProtection="1">
      <alignment horizontal="right"/>
    </xf>
    <xf numFmtId="0" fontId="44" fillId="0" borderId="5" xfId="6" applyFont="1" applyFill="1" applyBorder="1" applyAlignment="1" applyProtection="1">
      <alignment horizontal="center" vertical="center" wrapText="1"/>
    </xf>
    <xf numFmtId="0" fontId="44" fillId="0" borderId="23" xfId="6" applyFont="1" applyFill="1" applyBorder="1" applyAlignment="1" applyProtection="1">
      <alignment horizontal="center" vertical="center" wrapText="1"/>
    </xf>
    <xf numFmtId="0" fontId="44" fillId="0" borderId="8" xfId="6" applyFont="1" applyFill="1" applyBorder="1" applyAlignment="1" applyProtection="1">
      <alignment horizontal="center" vertical="center" wrapText="1"/>
    </xf>
    <xf numFmtId="0" fontId="26" fillId="0" borderId="6" xfId="7" applyFont="1" applyFill="1" applyBorder="1" applyAlignment="1" applyProtection="1">
      <alignment horizontal="center" vertical="center" textRotation="90"/>
    </xf>
    <xf numFmtId="0" fontId="26" fillId="0" borderId="30" xfId="7" applyFont="1" applyFill="1" applyBorder="1" applyAlignment="1" applyProtection="1">
      <alignment horizontal="center" vertical="center" textRotation="90"/>
    </xf>
    <xf numFmtId="0" fontId="26" fillId="0" borderId="9" xfId="7" applyFont="1" applyFill="1" applyBorder="1" applyAlignment="1" applyProtection="1">
      <alignment horizontal="center" vertical="center" textRotation="90"/>
    </xf>
    <xf numFmtId="0" fontId="43" fillId="0" borderId="20" xfId="6" applyFont="1" applyFill="1" applyBorder="1" applyAlignment="1" applyProtection="1">
      <alignment horizontal="center" vertical="center" wrapText="1"/>
    </xf>
    <xf numFmtId="0" fontId="43" fillId="0" borderId="12" xfId="6" applyFont="1" applyFill="1" applyBorder="1" applyAlignment="1" applyProtection="1">
      <alignment horizontal="center" vertical="center" wrapText="1"/>
    </xf>
    <xf numFmtId="0" fontId="43" fillId="0" borderId="7" xfId="6" applyFont="1" applyFill="1" applyBorder="1" applyAlignment="1" applyProtection="1">
      <alignment horizontal="center" vertical="center" wrapText="1"/>
    </xf>
    <xf numFmtId="0" fontId="43" fillId="0" borderId="10" xfId="6" applyFont="1" applyFill="1" applyBorder="1" applyAlignment="1" applyProtection="1">
      <alignment horizontal="center" vertical="center" wrapText="1"/>
    </xf>
    <xf numFmtId="0" fontId="43" fillId="0" borderId="12" xfId="6" applyFont="1" applyFill="1" applyBorder="1" applyAlignment="1" applyProtection="1">
      <alignment horizontal="center" wrapText="1"/>
    </xf>
    <xf numFmtId="0" fontId="43" fillId="0" borderId="13" xfId="6" applyFont="1" applyFill="1" applyBorder="1" applyAlignment="1" applyProtection="1">
      <alignment horizontal="center" wrapText="1"/>
    </xf>
    <xf numFmtId="0" fontId="43" fillId="0" borderId="37" xfId="6" applyFont="1" applyFill="1" applyBorder="1" applyAlignment="1" applyProtection="1">
      <alignment horizontal="center" wrapText="1"/>
    </xf>
    <xf numFmtId="0" fontId="43" fillId="0" borderId="22" xfId="6" applyFont="1" applyFill="1" applyBorder="1" applyAlignment="1" applyProtection="1">
      <alignment horizontal="center" wrapText="1"/>
    </xf>
    <xf numFmtId="0" fontId="40" fillId="0" borderId="0" xfId="6" applyFont="1" applyFill="1" applyAlignment="1" applyProtection="1">
      <alignment horizontal="center"/>
    </xf>
    <xf numFmtId="0" fontId="17" fillId="0" borderId="0" xfId="7" applyFont="1" applyFill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 vertical="center" wrapText="1"/>
    </xf>
    <xf numFmtId="0" fontId="3" fillId="0" borderId="0" xfId="7" applyFont="1" applyFill="1" applyBorder="1" applyAlignment="1" applyProtection="1">
      <alignment horizontal="right" vertical="center"/>
    </xf>
    <xf numFmtId="0" fontId="16" fillId="0" borderId="19" xfId="7" applyFont="1" applyFill="1" applyBorder="1" applyAlignment="1" applyProtection="1">
      <alignment horizontal="center" vertical="center" wrapText="1"/>
    </xf>
    <xf numFmtId="0" fontId="16" fillId="0" borderId="11" xfId="7" applyFont="1" applyFill="1" applyBorder="1" applyAlignment="1" applyProtection="1">
      <alignment horizontal="center" vertical="center" wrapText="1"/>
    </xf>
    <xf numFmtId="0" fontId="26" fillId="0" borderId="20" xfId="7" applyFont="1" applyFill="1" applyBorder="1" applyAlignment="1" applyProtection="1">
      <alignment horizontal="center" vertical="center" textRotation="90"/>
    </xf>
    <xf numFmtId="0" fontId="26" fillId="0" borderId="12" xfId="7" applyFont="1" applyFill="1" applyBorder="1" applyAlignment="1" applyProtection="1">
      <alignment horizontal="center" vertical="center" textRotation="90"/>
    </xf>
    <xf numFmtId="0" fontId="5" fillId="0" borderId="21" xfId="7" applyFont="1" applyFill="1" applyBorder="1" applyAlignment="1" applyProtection="1">
      <alignment horizontal="center" vertical="center" wrapText="1"/>
    </xf>
    <xf numFmtId="0" fontId="5" fillId="0" borderId="13" xfId="7" applyFont="1" applyFill="1" applyBorder="1" applyAlignment="1" applyProtection="1">
      <alignment horizontal="center" vertical="center"/>
    </xf>
    <xf numFmtId="0" fontId="5" fillId="0" borderId="20" xfId="7" applyFont="1" applyFill="1" applyBorder="1" applyAlignment="1" applyProtection="1">
      <alignment horizontal="center" vertical="center" wrapText="1"/>
    </xf>
    <xf numFmtId="0" fontId="5" fillId="0" borderId="12" xfId="7" applyFont="1" applyFill="1" applyBorder="1" applyAlignment="1" applyProtection="1">
      <alignment horizontal="center" vertical="center"/>
    </xf>
    <xf numFmtId="0" fontId="14" fillId="0" borderId="54" xfId="6" applyFont="1" applyFill="1" applyBorder="1" applyAlignment="1">
      <alignment horizontal="left"/>
    </xf>
    <xf numFmtId="0" fontId="14" fillId="0" borderId="56" xfId="6" applyFont="1" applyFill="1" applyBorder="1" applyAlignment="1">
      <alignment horizontal="left"/>
    </xf>
    <xf numFmtId="3" fontId="40" fillId="0" borderId="0" xfId="6" applyNumberFormat="1" applyFont="1" applyFill="1" applyAlignment="1">
      <alignment horizontal="center"/>
    </xf>
    <xf numFmtId="0" fontId="41" fillId="0" borderId="0" xfId="6" applyFont="1" applyFill="1" applyAlignment="1">
      <alignment horizontal="center" vertical="center" wrapText="1"/>
    </xf>
    <xf numFmtId="0" fontId="41" fillId="0" borderId="0" xfId="6" applyFont="1" applyFill="1" applyAlignment="1">
      <alignment horizontal="center" vertical="center"/>
    </xf>
    <xf numFmtId="0" fontId="14" fillId="0" borderId="54" xfId="6" applyFont="1" applyFill="1" applyBorder="1" applyAlignment="1">
      <alignment horizontal="left" indent="1"/>
    </xf>
    <xf numFmtId="0" fontId="14" fillId="0" borderId="56" xfId="6" applyFont="1" applyFill="1" applyBorder="1" applyAlignment="1">
      <alignment horizontal="left" indent="1"/>
    </xf>
    <xf numFmtId="0" fontId="41" fillId="0" borderId="0" xfId="6" applyFont="1" applyFill="1" applyAlignment="1">
      <alignment horizontal="center" wrapText="1"/>
    </xf>
    <xf numFmtId="0" fontId="41" fillId="0" borderId="0" xfId="6" applyFont="1" applyFill="1" applyAlignment="1">
      <alignment horizontal="center"/>
    </xf>
    <xf numFmtId="0" fontId="18" fillId="0" borderId="0" xfId="0" applyFont="1" applyFill="1" applyAlignment="1" applyProtection="1">
      <alignment horizontal="center" textRotation="180"/>
    </xf>
    <xf numFmtId="0" fontId="52" fillId="0" borderId="0" xfId="0" applyFont="1" applyAlignment="1" applyProtection="1">
      <alignment horizontal="center" vertical="center" wrapText="1"/>
      <protection locked="0"/>
    </xf>
    <xf numFmtId="0" fontId="53" fillId="0" borderId="2" xfId="0" applyFont="1" applyBorder="1" applyAlignment="1" applyProtection="1">
      <alignment wrapText="1"/>
    </xf>
    <xf numFmtId="0" fontId="53" fillId="0" borderId="3" xfId="0" applyFont="1" applyBorder="1" applyAlignment="1" applyProtection="1">
      <alignment wrapText="1"/>
    </xf>
    <xf numFmtId="0" fontId="23" fillId="0" borderId="0" xfId="0" applyFont="1" applyFill="1" applyAlignment="1" applyProtection="1">
      <alignment horizontal="center" vertical="top" wrapText="1"/>
      <protection locked="0"/>
    </xf>
    <xf numFmtId="164" fontId="109" fillId="0" borderId="44" xfId="131" applyNumberFormat="1" applyFont="1" applyBorder="1" applyAlignment="1">
      <alignment horizontal="center" vertical="center" wrapText="1"/>
    </xf>
    <xf numFmtId="164" fontId="109" fillId="0" borderId="0" xfId="131" applyNumberFormat="1" applyFont="1" applyBorder="1" applyAlignment="1">
      <alignment horizontal="center" vertical="center" wrapText="1"/>
    </xf>
  </cellXfs>
  <cellStyles count="225">
    <cellStyle name="20% - 1. jelölőszín 2" xfId="81" xr:uid="{00000000-0005-0000-0000-000000000000}"/>
    <cellStyle name="20% - 2. jelölőszín 2" xfId="82" xr:uid="{00000000-0005-0000-0000-000001000000}"/>
    <cellStyle name="20% - 3. jelölőszín 2" xfId="83" xr:uid="{00000000-0005-0000-0000-000002000000}"/>
    <cellStyle name="20% - 4. jelölőszín 2" xfId="84" xr:uid="{00000000-0005-0000-0000-000003000000}"/>
    <cellStyle name="20% - 5. jelölőszín 2" xfId="85" xr:uid="{00000000-0005-0000-0000-000004000000}"/>
    <cellStyle name="20% - 6. jelölőszín 2" xfId="86" xr:uid="{00000000-0005-0000-0000-000005000000}"/>
    <cellStyle name="20% - Accent1" xfId="11" xr:uid="{00000000-0005-0000-0000-000006000000}"/>
    <cellStyle name="20% - Accent2" xfId="12" xr:uid="{00000000-0005-0000-0000-000007000000}"/>
    <cellStyle name="20% - Accent3" xfId="13" xr:uid="{00000000-0005-0000-0000-000008000000}"/>
    <cellStyle name="20% - Accent4" xfId="14" xr:uid="{00000000-0005-0000-0000-000009000000}"/>
    <cellStyle name="20% - Accent5" xfId="15" xr:uid="{00000000-0005-0000-0000-00000A000000}"/>
    <cellStyle name="20% - Accent6" xfId="16" xr:uid="{00000000-0005-0000-0000-00000B000000}"/>
    <cellStyle name="40% - 1. jelölőszín 2" xfId="87" xr:uid="{00000000-0005-0000-0000-00000C000000}"/>
    <cellStyle name="40% - 2. jelölőszín 2" xfId="88" xr:uid="{00000000-0005-0000-0000-00000D000000}"/>
    <cellStyle name="40% - 3. jelölőszín 2" xfId="89" xr:uid="{00000000-0005-0000-0000-00000E000000}"/>
    <cellStyle name="40% - 4. jelölőszín 2" xfId="90" xr:uid="{00000000-0005-0000-0000-00000F000000}"/>
    <cellStyle name="40% - 5. jelölőszín 2" xfId="91" xr:uid="{00000000-0005-0000-0000-000010000000}"/>
    <cellStyle name="40% - 6. jelölőszín 2" xfId="92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60% - 1. jelölőszín 2" xfId="93" xr:uid="{00000000-0005-0000-0000-000018000000}"/>
    <cellStyle name="60% - 2. jelölőszín 2" xfId="94" xr:uid="{00000000-0005-0000-0000-000019000000}"/>
    <cellStyle name="60% - 3. jelölőszín 2" xfId="95" xr:uid="{00000000-0005-0000-0000-00001A000000}"/>
    <cellStyle name="60% - 4. jelölőszín 2" xfId="96" xr:uid="{00000000-0005-0000-0000-00001B000000}"/>
    <cellStyle name="60% - 5. jelölőszín 2" xfId="97" xr:uid="{00000000-0005-0000-0000-00001C000000}"/>
    <cellStyle name="60% - 6. jelölőszín 2" xfId="98" xr:uid="{00000000-0005-0000-0000-00001D000000}"/>
    <cellStyle name="60% - Accent1" xfId="23" xr:uid="{00000000-0005-0000-0000-00001E000000}"/>
    <cellStyle name="60% - Accent2" xfId="24" xr:uid="{00000000-0005-0000-0000-00001F000000}"/>
    <cellStyle name="60% - Accent3" xfId="25" xr:uid="{00000000-0005-0000-0000-000020000000}"/>
    <cellStyle name="60% - Accent4" xfId="26" xr:uid="{00000000-0005-0000-0000-000021000000}"/>
    <cellStyle name="60% - Accent5" xfId="27" xr:uid="{00000000-0005-0000-0000-000022000000}"/>
    <cellStyle name="60% - Accent6" xfId="28" xr:uid="{00000000-0005-0000-0000-000023000000}"/>
    <cellStyle name="Accent1" xfId="29" xr:uid="{00000000-0005-0000-0000-000024000000}"/>
    <cellStyle name="Accent2" xfId="30" xr:uid="{00000000-0005-0000-0000-000025000000}"/>
    <cellStyle name="Accent3" xfId="31" xr:uid="{00000000-0005-0000-0000-000026000000}"/>
    <cellStyle name="Accent4" xfId="32" xr:uid="{00000000-0005-0000-0000-000027000000}"/>
    <cellStyle name="Accent5" xfId="33" xr:uid="{00000000-0005-0000-0000-000028000000}"/>
    <cellStyle name="Accent6" xfId="34" xr:uid="{00000000-0005-0000-0000-000029000000}"/>
    <cellStyle name="Bad" xfId="35" xr:uid="{00000000-0005-0000-0000-00002A000000}"/>
    <cellStyle name="Bevitel 2" xfId="99" xr:uid="{00000000-0005-0000-0000-00002B000000}"/>
    <cellStyle name="Calculation" xfId="36" xr:uid="{00000000-0005-0000-0000-00002C000000}"/>
    <cellStyle name="Check Cell" xfId="37" xr:uid="{00000000-0005-0000-0000-00002D000000}"/>
    <cellStyle name="Cím 2" xfId="100" xr:uid="{00000000-0005-0000-0000-00002E000000}"/>
    <cellStyle name="Címsor 1 2" xfId="101" xr:uid="{00000000-0005-0000-0000-00002F000000}"/>
    <cellStyle name="Címsor 2 2" xfId="102" xr:uid="{00000000-0005-0000-0000-000030000000}"/>
    <cellStyle name="Címsor 3 2" xfId="103" xr:uid="{00000000-0005-0000-0000-000031000000}"/>
    <cellStyle name="Címsor 4 2" xfId="104" xr:uid="{00000000-0005-0000-0000-000032000000}"/>
    <cellStyle name="Ellenőrzőcella 2" xfId="105" xr:uid="{00000000-0005-0000-0000-000033000000}"/>
    <cellStyle name="Explanatory Text" xfId="38" xr:uid="{00000000-0005-0000-0000-000034000000}"/>
    <cellStyle name="Ezres" xfId="4" builtinId="3"/>
    <cellStyle name="Ezres 10" xfId="106" xr:uid="{00000000-0005-0000-0000-000036000000}"/>
    <cellStyle name="Ezres 10 2" xfId="184" xr:uid="{00000000-0005-0000-0000-000037000000}"/>
    <cellStyle name="Ezres 11" xfId="177" xr:uid="{00000000-0005-0000-0000-000038000000}"/>
    <cellStyle name="Ezres 12" xfId="212" xr:uid="{00000000-0005-0000-0000-000039000000}"/>
    <cellStyle name="Ezres 13" xfId="211" xr:uid="{00000000-0005-0000-0000-00003A000000}"/>
    <cellStyle name="Ezres 14" xfId="219" xr:uid="{00000000-0005-0000-0000-00003B000000}"/>
    <cellStyle name="Ezres 15" xfId="221" xr:uid="{00000000-0005-0000-0000-00003C000000}"/>
    <cellStyle name="Ezres 16" xfId="224" xr:uid="{00000000-0005-0000-0000-00000C010000}"/>
    <cellStyle name="Ezres 2" xfId="2" xr:uid="{00000000-0005-0000-0000-00003D000000}"/>
    <cellStyle name="Ezres 2 2" xfId="3" xr:uid="{00000000-0005-0000-0000-00003E000000}"/>
    <cellStyle name="Ezres 2 2 2" xfId="40" xr:uid="{00000000-0005-0000-0000-00003F000000}"/>
    <cellStyle name="Ezres 2 3" xfId="41" xr:uid="{00000000-0005-0000-0000-000040000000}"/>
    <cellStyle name="Ezres 2 4" xfId="39" xr:uid="{00000000-0005-0000-0000-000041000000}"/>
    <cellStyle name="Ezres 2 5" xfId="222" xr:uid="{00000000-0005-0000-0000-000042000000}"/>
    <cellStyle name="Ezres 3" xfId="42" xr:uid="{00000000-0005-0000-0000-000043000000}"/>
    <cellStyle name="Ezres 3 2" xfId="43" xr:uid="{00000000-0005-0000-0000-000044000000}"/>
    <cellStyle name="Ezres 3 3" xfId="107" xr:uid="{00000000-0005-0000-0000-000045000000}"/>
    <cellStyle name="Ezres 3 4" xfId="223" xr:uid="{00000000-0005-0000-0000-000046000000}"/>
    <cellStyle name="Ezres 3_2009. évi beszámoló mellékletei 04.14" xfId="108" xr:uid="{00000000-0005-0000-0000-000047000000}"/>
    <cellStyle name="Ezres 4" xfId="44" xr:uid="{00000000-0005-0000-0000-000048000000}"/>
    <cellStyle name="Ezres 4 2" xfId="109" xr:uid="{00000000-0005-0000-0000-000049000000}"/>
    <cellStyle name="Ezres 4 2 2" xfId="185" xr:uid="{00000000-0005-0000-0000-00004A000000}"/>
    <cellStyle name="Ezres 5" xfId="110" xr:uid="{00000000-0005-0000-0000-00004B000000}"/>
    <cellStyle name="Ezres 5 2" xfId="186" xr:uid="{00000000-0005-0000-0000-00004C000000}"/>
    <cellStyle name="Ezres 6" xfId="111" xr:uid="{00000000-0005-0000-0000-00004D000000}"/>
    <cellStyle name="Ezres 6 2" xfId="187" xr:uid="{00000000-0005-0000-0000-00004E000000}"/>
    <cellStyle name="Ezres 7" xfId="112" xr:uid="{00000000-0005-0000-0000-00004F000000}"/>
    <cellStyle name="Ezres 8" xfId="113" xr:uid="{00000000-0005-0000-0000-000050000000}"/>
    <cellStyle name="Ezres 9" xfId="114" xr:uid="{00000000-0005-0000-0000-000051000000}"/>
    <cellStyle name="Ezres 9 2" xfId="115" xr:uid="{00000000-0005-0000-0000-000052000000}"/>
    <cellStyle name="Figyelmeztetés 2" xfId="116" xr:uid="{00000000-0005-0000-0000-000053000000}"/>
    <cellStyle name="Good" xfId="45" xr:uid="{00000000-0005-0000-0000-000054000000}"/>
    <cellStyle name="Heading 1" xfId="46" xr:uid="{00000000-0005-0000-0000-000055000000}"/>
    <cellStyle name="Heading 2" xfId="47" xr:uid="{00000000-0005-0000-0000-000056000000}"/>
    <cellStyle name="Heading 3" xfId="48" xr:uid="{00000000-0005-0000-0000-000057000000}"/>
    <cellStyle name="Heading 4" xfId="49" xr:uid="{00000000-0005-0000-0000-000058000000}"/>
    <cellStyle name="Hiperhivatkozás" xfId="9" xr:uid="{00000000-0005-0000-0000-000059000000}"/>
    <cellStyle name="Hivatkozott cella 2" xfId="117" xr:uid="{00000000-0005-0000-0000-00005A000000}"/>
    <cellStyle name="Input" xfId="50" xr:uid="{00000000-0005-0000-0000-00005B000000}"/>
    <cellStyle name="Jegyzet 2" xfId="118" xr:uid="{00000000-0005-0000-0000-00005C000000}"/>
    <cellStyle name="Jelölőszín (1) 2" xfId="119" xr:uid="{00000000-0005-0000-0000-00005D000000}"/>
    <cellStyle name="Jelölőszín (2) 2" xfId="120" xr:uid="{00000000-0005-0000-0000-00005E000000}"/>
    <cellStyle name="Jelölőszín (3) 2" xfId="121" xr:uid="{00000000-0005-0000-0000-00005F000000}"/>
    <cellStyle name="Jelölőszín (4) 2" xfId="122" xr:uid="{00000000-0005-0000-0000-000060000000}"/>
    <cellStyle name="Jelölőszín (5) 2" xfId="123" xr:uid="{00000000-0005-0000-0000-000061000000}"/>
    <cellStyle name="Jelölőszín (6) 2" xfId="124" xr:uid="{00000000-0005-0000-0000-000062000000}"/>
    <cellStyle name="Jó 2" xfId="125" xr:uid="{00000000-0005-0000-0000-000063000000}"/>
    <cellStyle name="Kimenet 2" xfId="126" xr:uid="{00000000-0005-0000-0000-000064000000}"/>
    <cellStyle name="Linked Cell" xfId="51" xr:uid="{00000000-0005-0000-0000-000065000000}"/>
    <cellStyle name="Magyarázó szöveg 2" xfId="127" xr:uid="{00000000-0005-0000-0000-000066000000}"/>
    <cellStyle name="Már látott hiperhivatkozás" xfId="10" xr:uid="{00000000-0005-0000-0000-000067000000}"/>
    <cellStyle name="Neutral" xfId="52" xr:uid="{00000000-0005-0000-0000-000068000000}"/>
    <cellStyle name="Normál" xfId="0" builtinId="0"/>
    <cellStyle name="Normál 10" xfId="53" xr:uid="{00000000-0005-0000-0000-00006A000000}"/>
    <cellStyle name="Normál 11" xfId="128" xr:uid="{00000000-0005-0000-0000-00006B000000}"/>
    <cellStyle name="Normál 12" xfId="129" xr:uid="{00000000-0005-0000-0000-00006C000000}"/>
    <cellStyle name="Normál 13" xfId="130" xr:uid="{00000000-0005-0000-0000-00006D000000}"/>
    <cellStyle name="Normál 14" xfId="131" xr:uid="{00000000-0005-0000-0000-00006E000000}"/>
    <cellStyle name="Normál 14 2" xfId="188" xr:uid="{00000000-0005-0000-0000-00006F000000}"/>
    <cellStyle name="Normál 15" xfId="132" xr:uid="{00000000-0005-0000-0000-000070000000}"/>
    <cellStyle name="Normál 15 2" xfId="189" xr:uid="{00000000-0005-0000-0000-000071000000}"/>
    <cellStyle name="Normál 16" xfId="133" xr:uid="{00000000-0005-0000-0000-000072000000}"/>
    <cellStyle name="Normál 16 2" xfId="190" xr:uid="{00000000-0005-0000-0000-000073000000}"/>
    <cellStyle name="Normál 17" xfId="54" xr:uid="{00000000-0005-0000-0000-000074000000}"/>
    <cellStyle name="Normál 17 2" xfId="55" xr:uid="{00000000-0005-0000-0000-000075000000}"/>
    <cellStyle name="Normál 17 2 2" xfId="179" xr:uid="{00000000-0005-0000-0000-000076000000}"/>
    <cellStyle name="Normál 17 2 3" xfId="134" xr:uid="{00000000-0005-0000-0000-000077000000}"/>
    <cellStyle name="Normál 17 2 3 2" xfId="135" xr:uid="{00000000-0005-0000-0000-000078000000}"/>
    <cellStyle name="Normál 17 2 3 2 2" xfId="192" xr:uid="{00000000-0005-0000-0000-000079000000}"/>
    <cellStyle name="Normál 17 2 3 3" xfId="191" xr:uid="{00000000-0005-0000-0000-00007A000000}"/>
    <cellStyle name="Normál 17 3" xfId="178" xr:uid="{00000000-0005-0000-0000-00007B000000}"/>
    <cellStyle name="Normál 18" xfId="136" xr:uid="{00000000-0005-0000-0000-00007C000000}"/>
    <cellStyle name="Normál 18 2" xfId="193" xr:uid="{00000000-0005-0000-0000-00007D000000}"/>
    <cellStyle name="Normál 19" xfId="137" xr:uid="{00000000-0005-0000-0000-00007E000000}"/>
    <cellStyle name="Normál 19 2" xfId="194" xr:uid="{00000000-0005-0000-0000-00007F000000}"/>
    <cellStyle name="Normál 2" xfId="8" xr:uid="{00000000-0005-0000-0000-000080000000}"/>
    <cellStyle name="Normál 2 2" xfId="56" xr:uid="{00000000-0005-0000-0000-000081000000}"/>
    <cellStyle name="Normál 2 2 10" xfId="57" xr:uid="{00000000-0005-0000-0000-000082000000}"/>
    <cellStyle name="Normál 2 2 2" xfId="138" xr:uid="{00000000-0005-0000-0000-000083000000}"/>
    <cellStyle name="Normál 2 2 3" xfId="139" xr:uid="{00000000-0005-0000-0000-000084000000}"/>
    <cellStyle name="Normál 2 2 3 2" xfId="140" xr:uid="{00000000-0005-0000-0000-000085000000}"/>
    <cellStyle name="Normál 2 2_2009. évi beszámoló mellékletei 04.14" xfId="141" xr:uid="{00000000-0005-0000-0000-000086000000}"/>
    <cellStyle name="Normál 2 3" xfId="58" xr:uid="{00000000-0005-0000-0000-000087000000}"/>
    <cellStyle name="Normál 2 4" xfId="59" xr:uid="{00000000-0005-0000-0000-000088000000}"/>
    <cellStyle name="Normál 2 4 2" xfId="142" xr:uid="{00000000-0005-0000-0000-000089000000}"/>
    <cellStyle name="Normál 2 5" xfId="60" xr:uid="{00000000-0005-0000-0000-00008A000000}"/>
    <cellStyle name="Normál 2 5 2" xfId="180" xr:uid="{00000000-0005-0000-0000-00008B000000}"/>
    <cellStyle name="Normál 2_2.sz.melléklet intézmények pontosított 0203" xfId="143" xr:uid="{00000000-0005-0000-0000-00008C000000}"/>
    <cellStyle name="Normál 20" xfId="144" xr:uid="{00000000-0005-0000-0000-00008D000000}"/>
    <cellStyle name="Normál 20 2" xfId="195" xr:uid="{00000000-0005-0000-0000-00008E000000}"/>
    <cellStyle name="Normál 21" xfId="145" xr:uid="{00000000-0005-0000-0000-00008F000000}"/>
    <cellStyle name="Normál 21 2" xfId="196" xr:uid="{00000000-0005-0000-0000-000090000000}"/>
    <cellStyle name="Normál 22" xfId="146" xr:uid="{00000000-0005-0000-0000-000091000000}"/>
    <cellStyle name="Normál 22 2" xfId="147" xr:uid="{00000000-0005-0000-0000-000092000000}"/>
    <cellStyle name="Normál 22 2 2" xfId="198" xr:uid="{00000000-0005-0000-0000-000093000000}"/>
    <cellStyle name="Normál 22 3" xfId="148" xr:uid="{00000000-0005-0000-0000-000094000000}"/>
    <cellStyle name="Normál 22 3 2" xfId="149" xr:uid="{00000000-0005-0000-0000-000095000000}"/>
    <cellStyle name="Normál 22 3 2 2" xfId="150" xr:uid="{00000000-0005-0000-0000-000096000000}"/>
    <cellStyle name="Normál 22 3 2 2 2" xfId="201" xr:uid="{00000000-0005-0000-0000-000097000000}"/>
    <cellStyle name="Normál 22 3 2 3" xfId="200" xr:uid="{00000000-0005-0000-0000-000098000000}"/>
    <cellStyle name="Normál 22 3 3" xfId="199" xr:uid="{00000000-0005-0000-0000-000099000000}"/>
    <cellStyle name="Normál 22 4" xfId="197" xr:uid="{00000000-0005-0000-0000-00009A000000}"/>
    <cellStyle name="Normál 23" xfId="151" xr:uid="{00000000-0005-0000-0000-00009B000000}"/>
    <cellStyle name="Normál 23 2" xfId="152" xr:uid="{00000000-0005-0000-0000-00009C000000}"/>
    <cellStyle name="Normál 23 2 2" xfId="203" xr:uid="{00000000-0005-0000-0000-00009D000000}"/>
    <cellStyle name="Normál 23 3" xfId="202" xr:uid="{00000000-0005-0000-0000-00009E000000}"/>
    <cellStyle name="Normál 24" xfId="153" xr:uid="{00000000-0005-0000-0000-00009F000000}"/>
    <cellStyle name="Normál 24 2" xfId="204" xr:uid="{00000000-0005-0000-0000-0000A0000000}"/>
    <cellStyle name="Normál 25" xfId="61" xr:uid="{00000000-0005-0000-0000-0000A1000000}"/>
    <cellStyle name="Normál 25 2" xfId="62" xr:uid="{00000000-0005-0000-0000-0000A2000000}"/>
    <cellStyle name="Normál 25 2 2" xfId="182" xr:uid="{00000000-0005-0000-0000-0000A3000000}"/>
    <cellStyle name="Normál 25 3" xfId="181" xr:uid="{00000000-0005-0000-0000-0000A4000000}"/>
    <cellStyle name="Normál 26" xfId="173" xr:uid="{00000000-0005-0000-0000-0000A5000000}"/>
    <cellStyle name="Normál 26 2" xfId="208" xr:uid="{00000000-0005-0000-0000-0000A6000000}"/>
    <cellStyle name="Normál 27" xfId="174" xr:uid="{00000000-0005-0000-0000-0000A7000000}"/>
    <cellStyle name="Normál 27 2" xfId="209" xr:uid="{00000000-0005-0000-0000-0000A8000000}"/>
    <cellStyle name="Normál 28" xfId="175" xr:uid="{00000000-0005-0000-0000-0000A9000000}"/>
    <cellStyle name="Normál 28 2" xfId="210" xr:uid="{00000000-0005-0000-0000-0000AA000000}"/>
    <cellStyle name="Normál 29" xfId="176" xr:uid="{00000000-0005-0000-0000-0000AB000000}"/>
    <cellStyle name="Normál 3" xfId="63" xr:uid="{00000000-0005-0000-0000-0000AC000000}"/>
    <cellStyle name="Normál 3 2" xfId="64" xr:uid="{00000000-0005-0000-0000-0000AD000000}"/>
    <cellStyle name="Normál 3 3" xfId="154" xr:uid="{00000000-0005-0000-0000-0000AE000000}"/>
    <cellStyle name="Normál 3_TGA 2013 2_4_Köztisztaság" xfId="155" xr:uid="{00000000-0005-0000-0000-0000AF000000}"/>
    <cellStyle name="Normál 30" xfId="213" xr:uid="{00000000-0005-0000-0000-0000B0000000}"/>
    <cellStyle name="Normál 31" xfId="214" xr:uid="{00000000-0005-0000-0000-0000B1000000}"/>
    <cellStyle name="Normál 32" xfId="215" xr:uid="{00000000-0005-0000-0000-0000B2000000}"/>
    <cellStyle name="Normál 33" xfId="217" xr:uid="{00000000-0005-0000-0000-0000B3000000}"/>
    <cellStyle name="Normál 34" xfId="218" xr:uid="{00000000-0005-0000-0000-0000B4000000}"/>
    <cellStyle name="Normál 4" xfId="65" xr:uid="{00000000-0005-0000-0000-0000B5000000}"/>
    <cellStyle name="Normál 4 2" xfId="66" xr:uid="{00000000-0005-0000-0000-0000B6000000}"/>
    <cellStyle name="Normál 4 2 2" xfId="156" xr:uid="{00000000-0005-0000-0000-0000B7000000}"/>
    <cellStyle name="Normál 4 2 3" xfId="157" xr:uid="{00000000-0005-0000-0000-0000B8000000}"/>
    <cellStyle name="Normál 4 3" xfId="183" xr:uid="{00000000-0005-0000-0000-0000B9000000}"/>
    <cellStyle name="Normál 4_EU támogatott feladatok 0208" xfId="158" xr:uid="{00000000-0005-0000-0000-0000BA000000}"/>
    <cellStyle name="Normál 5" xfId="67" xr:uid="{00000000-0005-0000-0000-0000BB000000}"/>
    <cellStyle name="Normál 5 2" xfId="159" xr:uid="{00000000-0005-0000-0000-0000BC000000}"/>
    <cellStyle name="Normál 5 2 2" xfId="205" xr:uid="{00000000-0005-0000-0000-0000BD000000}"/>
    <cellStyle name="Normál 5 3" xfId="160" xr:uid="{00000000-0005-0000-0000-0000BE000000}"/>
    <cellStyle name="Normál 5 3 2" xfId="161" xr:uid="{00000000-0005-0000-0000-0000BF000000}"/>
    <cellStyle name="Normál 5 3 2 2" xfId="207" xr:uid="{00000000-0005-0000-0000-0000C0000000}"/>
    <cellStyle name="Normál 5 3 3" xfId="206" xr:uid="{00000000-0005-0000-0000-0000C1000000}"/>
    <cellStyle name="Normál 6" xfId="68" xr:uid="{00000000-0005-0000-0000-0000C2000000}"/>
    <cellStyle name="Normál 7" xfId="69" xr:uid="{00000000-0005-0000-0000-0000C3000000}"/>
    <cellStyle name="Normál 7 2" xfId="70" xr:uid="{00000000-0005-0000-0000-0000C4000000}"/>
    <cellStyle name="Normál 7 3" xfId="71" xr:uid="{00000000-0005-0000-0000-0000C5000000}"/>
    <cellStyle name="Normál 8" xfId="72" xr:uid="{00000000-0005-0000-0000-0000C6000000}"/>
    <cellStyle name="Normál 9" xfId="162" xr:uid="{00000000-0005-0000-0000-0000C7000000}"/>
    <cellStyle name="Normál_2003 évi kv javaslat" xfId="163" xr:uid="{00000000-0005-0000-0000-0000C8000000}"/>
    <cellStyle name="Normal_KARSZJ3" xfId="73" xr:uid="{00000000-0005-0000-0000-0000C9000000}"/>
    <cellStyle name="Normál_KVRENMUNKA" xfId="1" xr:uid="{00000000-0005-0000-0000-0000CA000000}"/>
    <cellStyle name="Normál_MUNKALAP" xfId="216" xr:uid="{00000000-0005-0000-0000-0000CB000000}"/>
    <cellStyle name="Normal_tanusitv" xfId="74" xr:uid="{00000000-0005-0000-0000-0000CC000000}"/>
    <cellStyle name="Normál_VAGYONK" xfId="7" xr:uid="{00000000-0005-0000-0000-0000CD000000}"/>
    <cellStyle name="Normál_VAGYONKIM" xfId="6" xr:uid="{00000000-0005-0000-0000-0000CE000000}"/>
    <cellStyle name="Note" xfId="75" xr:uid="{00000000-0005-0000-0000-0000CF000000}"/>
    <cellStyle name="Output" xfId="76" xr:uid="{00000000-0005-0000-0000-0000D0000000}"/>
    <cellStyle name="Összesen 2" xfId="164" xr:uid="{00000000-0005-0000-0000-0000D1000000}"/>
    <cellStyle name="Pénznem 2" xfId="165" xr:uid="{00000000-0005-0000-0000-0000D2000000}"/>
    <cellStyle name="Rossz 2" xfId="166" xr:uid="{00000000-0005-0000-0000-0000D3000000}"/>
    <cellStyle name="Semleges 2" xfId="167" xr:uid="{00000000-0005-0000-0000-0000D4000000}"/>
    <cellStyle name="Stílus 1" xfId="168" xr:uid="{00000000-0005-0000-0000-0000D5000000}"/>
    <cellStyle name="Számítás 2" xfId="169" xr:uid="{00000000-0005-0000-0000-0000D6000000}"/>
    <cellStyle name="Százalék" xfId="5" builtinId="5"/>
    <cellStyle name="Százalék 2" xfId="77" xr:uid="{00000000-0005-0000-0000-0000D8000000}"/>
    <cellStyle name="Százalék 2 2" xfId="170" xr:uid="{00000000-0005-0000-0000-0000D9000000}"/>
    <cellStyle name="Százalék 3" xfId="171" xr:uid="{00000000-0005-0000-0000-0000DA000000}"/>
    <cellStyle name="Százalék 4" xfId="172" xr:uid="{00000000-0005-0000-0000-0000DB000000}"/>
    <cellStyle name="Százalék 5" xfId="220" xr:uid="{00000000-0005-0000-0000-0000DC000000}"/>
    <cellStyle name="Title" xfId="78" xr:uid="{00000000-0005-0000-0000-0000DD000000}"/>
    <cellStyle name="Total" xfId="79" xr:uid="{00000000-0005-0000-0000-0000DE000000}"/>
    <cellStyle name="Warning Text" xfId="80" xr:uid="{00000000-0005-0000-0000-0000DF000000}"/>
  </cellStyles>
  <dxfs count="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1"/>
  <sheetViews>
    <sheetView tabSelected="1" topLeftCell="A15" zoomScale="170" zoomScaleNormal="170" workbookViewId="0">
      <selection activeCell="B33" sqref="B33"/>
    </sheetView>
  </sheetViews>
  <sheetFormatPr defaultRowHeight="15.75" x14ac:dyDescent="0.2"/>
  <cols>
    <col min="1" max="1" width="5.33203125" style="506" customWidth="1"/>
    <col min="2" max="2" width="66.33203125" style="506" customWidth="1"/>
    <col min="3" max="4" width="16.83203125" style="507" customWidth="1"/>
    <col min="5" max="5" width="16.83203125" style="486" customWidth="1"/>
    <col min="6" max="6" width="9.33203125" style="486"/>
    <col min="7" max="7" width="11" style="486" bestFit="1" customWidth="1"/>
    <col min="8" max="16384" width="9.33203125" style="486"/>
  </cols>
  <sheetData>
    <row r="1" spans="1:5" ht="15.95" customHeight="1" x14ac:dyDescent="0.2">
      <c r="A1" s="860" t="s">
        <v>0</v>
      </c>
      <c r="B1" s="860"/>
      <c r="C1" s="860"/>
      <c r="D1" s="860"/>
      <c r="E1" s="860"/>
    </row>
    <row r="2" spans="1:5" ht="15.95" customHeight="1" thickBot="1" x14ac:dyDescent="0.25">
      <c r="A2" s="861" t="s">
        <v>1</v>
      </c>
      <c r="B2" s="861"/>
      <c r="C2" s="2"/>
      <c r="D2" s="2"/>
      <c r="E2" s="2" t="s">
        <v>715</v>
      </c>
    </row>
    <row r="3" spans="1:5" ht="38.1" customHeight="1" thickBot="1" x14ac:dyDescent="0.25">
      <c r="A3" s="3" t="s">
        <v>3</v>
      </c>
      <c r="B3" s="4" t="s">
        <v>4</v>
      </c>
      <c r="C3" s="289" t="s">
        <v>467</v>
      </c>
      <c r="D3" s="289" t="s">
        <v>463</v>
      </c>
      <c r="E3" s="289" t="s">
        <v>471</v>
      </c>
    </row>
    <row r="4" spans="1:5" s="487" customFormat="1" ht="12" customHeight="1" thickBot="1" x14ac:dyDescent="0.25">
      <c r="A4" s="5"/>
      <c r="B4" s="6" t="s">
        <v>5</v>
      </c>
      <c r="C4" s="332" t="s">
        <v>6</v>
      </c>
      <c r="D4" s="234" t="s">
        <v>276</v>
      </c>
      <c r="E4" s="234" t="s">
        <v>354</v>
      </c>
    </row>
    <row r="5" spans="1:5" s="488" customFormat="1" ht="13.5" thickBot="1" x14ac:dyDescent="0.25">
      <c r="A5" s="29" t="s">
        <v>7</v>
      </c>
      <c r="B5" s="425" t="s">
        <v>8</v>
      </c>
      <c r="C5" s="426">
        <f>+C6+C7+C8+C9+C10+C11</f>
        <v>215738</v>
      </c>
      <c r="D5" s="426">
        <f t="shared" ref="D5" si="0">+D6+D7+D8+D9+D10+D11</f>
        <v>194050</v>
      </c>
      <c r="E5" s="426">
        <f>+E6+E7+E8+E9+E10+E11</f>
        <v>194050</v>
      </c>
    </row>
    <row r="6" spans="1:5" s="488" customFormat="1" ht="12.75" x14ac:dyDescent="0.2">
      <c r="A6" s="489" t="s">
        <v>9</v>
      </c>
      <c r="B6" s="427" t="s">
        <v>10</v>
      </c>
      <c r="C6" s="428">
        <v>104208</v>
      </c>
      <c r="D6" s="428">
        <f>'1.2.sz.mell. össz köt'!D6+'1.3.sz.mell. össz önként'!D6+'1.4.sz.mell. ossz all.ig.'!D6</f>
        <v>78381</v>
      </c>
      <c r="E6" s="428">
        <f>'1.2.sz.mell. össz köt'!E6+'1.3.sz.mell. össz önként'!E6+'1.4.sz.mell. ossz all.ig.'!E6</f>
        <v>78381</v>
      </c>
    </row>
    <row r="7" spans="1:5" s="488" customFormat="1" ht="12.75" x14ac:dyDescent="0.2">
      <c r="A7" s="490" t="s">
        <v>11</v>
      </c>
      <c r="B7" s="429" t="s">
        <v>12</v>
      </c>
      <c r="C7" s="430">
        <v>53862</v>
      </c>
      <c r="D7" s="428">
        <f>'1.2.sz.mell. össz köt'!D7+'1.3.sz.mell. össz önként'!D7+'1.4.sz.mell. ossz all.ig.'!D7</f>
        <v>54794</v>
      </c>
      <c r="E7" s="428">
        <f>'1.2.sz.mell. össz köt'!E7+'1.3.sz.mell. össz önként'!E7+'1.4.sz.mell. ossz all.ig.'!E7</f>
        <v>54794</v>
      </c>
    </row>
    <row r="8" spans="1:5" s="488" customFormat="1" ht="12.75" x14ac:dyDescent="0.2">
      <c r="A8" s="490" t="s">
        <v>13</v>
      </c>
      <c r="B8" s="429" t="s">
        <v>14</v>
      </c>
      <c r="C8" s="430">
        <v>55136</v>
      </c>
      <c r="D8" s="428">
        <f>'1.2.sz.mell. össz köt'!D8+'1.3.sz.mell. össz önként'!D8+'1.4.sz.mell. ossz all.ig.'!D8</f>
        <v>49356</v>
      </c>
      <c r="E8" s="428">
        <f>'1.2.sz.mell. össz köt'!E8+'1.3.sz.mell. össz önként'!E8+'1.4.sz.mell. ossz all.ig.'!E8</f>
        <v>49356</v>
      </c>
    </row>
    <row r="9" spans="1:5" s="488" customFormat="1" ht="12.75" x14ac:dyDescent="0.2">
      <c r="A9" s="490" t="s">
        <v>15</v>
      </c>
      <c r="B9" s="429" t="s">
        <v>16</v>
      </c>
      <c r="C9" s="430">
        <v>2532</v>
      </c>
      <c r="D9" s="428">
        <f>'1.2.sz.mell. össz köt'!D9+'1.3.sz.mell. össz önként'!D9+'1.4.sz.mell. ossz all.ig.'!D9</f>
        <v>3531</v>
      </c>
      <c r="E9" s="428">
        <f>'1.2.sz.mell. össz köt'!E9+'1.3.sz.mell. össz önként'!E9+'1.4.sz.mell. ossz all.ig.'!E9</f>
        <v>3531</v>
      </c>
    </row>
    <row r="10" spans="1:5" s="488" customFormat="1" ht="12.75" x14ac:dyDescent="0.2">
      <c r="A10" s="490" t="s">
        <v>17</v>
      </c>
      <c r="B10" s="429" t="s">
        <v>18</v>
      </c>
      <c r="C10" s="430"/>
      <c r="D10" s="428">
        <f>'1.2.sz.mell. össz köt'!D10+'1.3.sz.mell. össz önként'!D10+'1.4.sz.mell. ossz all.ig.'!D10</f>
        <v>7988</v>
      </c>
      <c r="E10" s="428">
        <f>'1.2.sz.mell. össz köt'!E10+'1.3.sz.mell. össz önként'!E10+'1.4.sz.mell. ossz all.ig.'!E10</f>
        <v>7988</v>
      </c>
    </row>
    <row r="11" spans="1:5" s="488" customFormat="1" ht="13.5" thickBot="1" x14ac:dyDescent="0.25">
      <c r="A11" s="491" t="s">
        <v>19</v>
      </c>
      <c r="B11" s="431" t="s">
        <v>20</v>
      </c>
      <c r="C11" s="430"/>
      <c r="D11" s="428">
        <f>'1.2.sz.mell. össz köt'!D11+'1.3.sz.mell. össz önként'!D11+'1.4.sz.mell. ossz all.ig.'!D11</f>
        <v>0</v>
      </c>
      <c r="E11" s="428">
        <f>'1.2.sz.mell. össz köt'!E11+'1.3.sz.mell. össz önként'!E11+'1.4.sz.mell. ossz all.ig.'!E11</f>
        <v>0</v>
      </c>
    </row>
    <row r="12" spans="1:5" s="488" customFormat="1" ht="13.5" thickBot="1" x14ac:dyDescent="0.25">
      <c r="A12" s="29" t="s">
        <v>21</v>
      </c>
      <c r="B12" s="432" t="s">
        <v>22</v>
      </c>
      <c r="C12" s="426">
        <f>+C13+C14+C15+C16+C17</f>
        <v>106474</v>
      </c>
      <c r="D12" s="426">
        <f>'1.2.sz.mell. össz köt'!D12+'1.3.sz.mell. össz önként'!D12+'1.4.sz.mell. ossz all.ig.'!D12</f>
        <v>223422</v>
      </c>
      <c r="E12" s="426">
        <f>'1.2.sz.mell. össz köt'!E12+'1.3.sz.mell. össz önként'!E12+'1.4.sz.mell. ossz all.ig.'!E12</f>
        <v>223422</v>
      </c>
    </row>
    <row r="13" spans="1:5" s="488" customFormat="1" ht="12.75" x14ac:dyDescent="0.2">
      <c r="A13" s="489" t="s">
        <v>23</v>
      </c>
      <c r="B13" s="427" t="s">
        <v>24</v>
      </c>
      <c r="C13" s="428"/>
      <c r="D13" s="428">
        <f>'1.2.sz.mell. össz köt'!D13+'1.3.sz.mell. össz önként'!D13+'1.4.sz.mell. ossz all.ig.'!D13</f>
        <v>0</v>
      </c>
      <c r="E13" s="428">
        <f>'1.2.sz.mell. össz köt'!E13+'1.3.sz.mell. össz önként'!E13+'1.4.sz.mell. ossz all.ig.'!E13</f>
        <v>0</v>
      </c>
    </row>
    <row r="14" spans="1:5" s="488" customFormat="1" ht="12.75" x14ac:dyDescent="0.2">
      <c r="A14" s="490" t="s">
        <v>25</v>
      </c>
      <c r="B14" s="429" t="s">
        <v>26</v>
      </c>
      <c r="C14" s="430"/>
      <c r="D14" s="430">
        <f>'1.2.sz.mell. össz köt'!D14+'1.3.sz.mell. össz önként'!D14+'1.4.sz.mell. ossz all.ig.'!D14</f>
        <v>0</v>
      </c>
      <c r="E14" s="430">
        <f>'1.2.sz.mell. össz köt'!E14+'1.3.sz.mell. össz önként'!E14+'1.4.sz.mell. ossz all.ig.'!E14</f>
        <v>0</v>
      </c>
    </row>
    <row r="15" spans="1:5" s="488" customFormat="1" ht="12.75" x14ac:dyDescent="0.2">
      <c r="A15" s="490" t="s">
        <v>27</v>
      </c>
      <c r="B15" s="429" t="s">
        <v>28</v>
      </c>
      <c r="C15" s="430"/>
      <c r="D15" s="430">
        <f>'1.2.sz.mell. össz köt'!D15+'1.3.sz.mell. össz önként'!D15+'1.4.sz.mell. ossz all.ig.'!D15</f>
        <v>0</v>
      </c>
      <c r="E15" s="430">
        <f>'1.2.sz.mell. össz köt'!E15+'1.3.sz.mell. össz önként'!E15+'1.4.sz.mell. ossz all.ig.'!E15</f>
        <v>0</v>
      </c>
    </row>
    <row r="16" spans="1:5" s="488" customFormat="1" ht="12.75" x14ac:dyDescent="0.2">
      <c r="A16" s="490" t="s">
        <v>29</v>
      </c>
      <c r="B16" s="429" t="s">
        <v>30</v>
      </c>
      <c r="C16" s="430"/>
      <c r="D16" s="430">
        <f>'1.2.sz.mell. össz köt'!D16+'1.3.sz.mell. össz önként'!D16+'1.4.sz.mell. ossz all.ig.'!D16</f>
        <v>0</v>
      </c>
      <c r="E16" s="430">
        <f>'1.2.sz.mell. össz köt'!E16+'1.3.sz.mell. össz önként'!E16+'1.4.sz.mell. ossz all.ig.'!E16</f>
        <v>0</v>
      </c>
    </row>
    <row r="17" spans="1:5" s="488" customFormat="1" ht="12.75" x14ac:dyDescent="0.2">
      <c r="A17" s="490" t="s">
        <v>31</v>
      </c>
      <c r="B17" s="429" t="s">
        <v>32</v>
      </c>
      <c r="C17" s="430">
        <v>106474</v>
      </c>
      <c r="D17" s="430">
        <f>'1.2.sz.mell. össz köt'!D17+'1.3.sz.mell. össz önként'!D17+'1.4.sz.mell. ossz all.ig.'!D17</f>
        <v>223422</v>
      </c>
      <c r="E17" s="430">
        <f>'1.2.sz.mell. össz köt'!E17+'1.3.sz.mell. össz önként'!E17+'1.4.sz.mell. ossz all.ig.'!E17</f>
        <v>223422</v>
      </c>
    </row>
    <row r="18" spans="1:5" s="488" customFormat="1" ht="13.5" thickBot="1" x14ac:dyDescent="0.25">
      <c r="A18" s="491" t="s">
        <v>33</v>
      </c>
      <c r="B18" s="431" t="s">
        <v>34</v>
      </c>
      <c r="C18" s="433"/>
      <c r="D18" s="433">
        <f>'1.2.sz.mell. össz köt'!D18+'1.3.sz.mell. össz önként'!D18+'1.4.sz.mell. ossz all.ig.'!D18</f>
        <v>0</v>
      </c>
      <c r="E18" s="433">
        <f>'1.2.sz.mell. össz köt'!E18+'1.3.sz.mell. össz önként'!E18+'1.4.sz.mell. ossz all.ig.'!E18</f>
        <v>0</v>
      </c>
    </row>
    <row r="19" spans="1:5" s="488" customFormat="1" ht="13.5" thickBot="1" x14ac:dyDescent="0.25">
      <c r="A19" s="29" t="s">
        <v>35</v>
      </c>
      <c r="B19" s="425" t="s">
        <v>36</v>
      </c>
      <c r="C19" s="426">
        <f>+C20+C21+C22+C23+C24</f>
        <v>0</v>
      </c>
      <c r="D19" s="426">
        <f>'1.2.sz.mell. össz köt'!D19+'1.3.sz.mell. össz önként'!D19+'1.4.sz.mell. ossz all.ig.'!D19</f>
        <v>832105</v>
      </c>
      <c r="E19" s="426">
        <f>'1.2.sz.mell. össz köt'!E19+'1.3.sz.mell. össz önként'!E19+'1.4.sz.mell. ossz all.ig.'!E19</f>
        <v>832105</v>
      </c>
    </row>
    <row r="20" spans="1:5" s="488" customFormat="1" ht="12.75" x14ac:dyDescent="0.2">
      <c r="A20" s="489" t="s">
        <v>37</v>
      </c>
      <c r="B20" s="427" t="s">
        <v>38</v>
      </c>
      <c r="C20" s="428"/>
      <c r="D20" s="428">
        <f>'1.2.sz.mell. össz köt'!D20+'1.3.sz.mell. össz önként'!D20+'1.4.sz.mell. ossz all.ig.'!D20</f>
        <v>7965</v>
      </c>
      <c r="E20" s="428">
        <f>'1.2.sz.mell. össz köt'!E20+'1.3.sz.mell. össz önként'!E20+'1.4.sz.mell. ossz all.ig.'!E20</f>
        <v>7965</v>
      </c>
    </row>
    <row r="21" spans="1:5" s="488" customFormat="1" ht="12.75" x14ac:dyDescent="0.2">
      <c r="A21" s="490" t="s">
        <v>39</v>
      </c>
      <c r="B21" s="429" t="s">
        <v>40</v>
      </c>
      <c r="C21" s="430"/>
      <c r="D21" s="430">
        <f>'1.2.sz.mell. össz köt'!D21+'1.3.sz.mell. össz önként'!D21+'1.4.sz.mell. ossz all.ig.'!D21</f>
        <v>0</v>
      </c>
      <c r="E21" s="430">
        <f>'1.2.sz.mell. össz köt'!E21+'1.3.sz.mell. össz önként'!E21+'1.4.sz.mell. ossz all.ig.'!E21</f>
        <v>0</v>
      </c>
    </row>
    <row r="22" spans="1:5" s="488" customFormat="1" ht="12.75" x14ac:dyDescent="0.2">
      <c r="A22" s="490" t="s">
        <v>41</v>
      </c>
      <c r="B22" s="429" t="s">
        <v>42</v>
      </c>
      <c r="C22" s="430"/>
      <c r="D22" s="430">
        <f>'1.2.sz.mell. össz köt'!D22+'1.3.sz.mell. össz önként'!D22+'1.4.sz.mell. ossz all.ig.'!D22</f>
        <v>0</v>
      </c>
      <c r="E22" s="430">
        <f>'1.2.sz.mell. össz köt'!E22+'1.3.sz.mell. össz önként'!E22+'1.4.sz.mell. ossz all.ig.'!E22</f>
        <v>0</v>
      </c>
    </row>
    <row r="23" spans="1:5" s="488" customFormat="1" ht="12.75" x14ac:dyDescent="0.2">
      <c r="A23" s="490" t="s">
        <v>43</v>
      </c>
      <c r="B23" s="429" t="s">
        <v>44</v>
      </c>
      <c r="C23" s="430"/>
      <c r="D23" s="430">
        <f>'1.2.sz.mell. össz köt'!D23+'1.3.sz.mell. össz önként'!D23+'1.4.sz.mell. ossz all.ig.'!D23</f>
        <v>0</v>
      </c>
      <c r="E23" s="430">
        <f>'1.2.sz.mell. össz köt'!E23+'1.3.sz.mell. össz önként'!E23+'1.4.sz.mell. ossz all.ig.'!E23</f>
        <v>0</v>
      </c>
    </row>
    <row r="24" spans="1:5" s="488" customFormat="1" ht="12.75" x14ac:dyDescent="0.2">
      <c r="A24" s="490" t="s">
        <v>45</v>
      </c>
      <c r="B24" s="429" t="s">
        <v>46</v>
      </c>
      <c r="C24" s="430"/>
      <c r="D24" s="430">
        <f>'1.2.sz.mell. össz köt'!D24+'1.3.sz.mell. össz önként'!D24+'1.4.sz.mell. ossz all.ig.'!D24</f>
        <v>824140</v>
      </c>
      <c r="E24" s="430">
        <f>'1.2.sz.mell. össz köt'!E24+'1.3.sz.mell. össz önként'!E24+'1.4.sz.mell. ossz all.ig.'!E24</f>
        <v>824140</v>
      </c>
    </row>
    <row r="25" spans="1:5" s="488" customFormat="1" ht="13.5" thickBot="1" x14ac:dyDescent="0.25">
      <c r="A25" s="491" t="s">
        <v>47</v>
      </c>
      <c r="B25" s="431" t="s">
        <v>48</v>
      </c>
      <c r="C25" s="433"/>
      <c r="D25" s="433">
        <f>'1.2.sz.mell. össz köt'!D25+'1.3.sz.mell. össz önként'!D25+'1.4.sz.mell. ossz all.ig.'!D25</f>
        <v>824140</v>
      </c>
      <c r="E25" s="433">
        <f>'1.2.sz.mell. össz köt'!E25+'1.3.sz.mell. össz önként'!E25+'1.4.sz.mell. ossz all.ig.'!E25</f>
        <v>824140</v>
      </c>
    </row>
    <row r="26" spans="1:5" s="488" customFormat="1" ht="13.5" thickBot="1" x14ac:dyDescent="0.25">
      <c r="A26" s="29" t="s">
        <v>49</v>
      </c>
      <c r="B26" s="425" t="s">
        <v>268</v>
      </c>
      <c r="C26" s="434">
        <f>SUM(C27:C33)</f>
        <v>26960</v>
      </c>
      <c r="D26" s="434">
        <f>'1.2.sz.mell. össz köt'!D26+'1.3.sz.mell. össz önként'!D26+'1.4.sz.mell. ossz all.ig.'!D26</f>
        <v>53856</v>
      </c>
      <c r="E26" s="434">
        <f>'1.2.sz.mell. össz köt'!E26+'1.3.sz.mell. össz önként'!E26+'1.4.sz.mell. ossz all.ig.'!E26</f>
        <v>32792</v>
      </c>
    </row>
    <row r="27" spans="1:5" s="488" customFormat="1" ht="12.75" x14ac:dyDescent="0.2">
      <c r="A27" s="489" t="s">
        <v>51</v>
      </c>
      <c r="B27" s="427" t="s">
        <v>52</v>
      </c>
      <c r="C27" s="428">
        <v>4000</v>
      </c>
      <c r="D27" s="428">
        <f>'1.2.sz.mell. össz köt'!D27+'1.3.sz.mell. össz önként'!D27+'1.4.sz.mell. ossz all.ig.'!D27</f>
        <v>6080</v>
      </c>
      <c r="E27" s="428">
        <f>'1.2.sz.mell. össz köt'!E27+'1.3.sz.mell. össz önként'!E27+'1.4.sz.mell. ossz all.ig.'!E27</f>
        <v>4956</v>
      </c>
    </row>
    <row r="28" spans="1:5" s="488" customFormat="1" ht="12.75" x14ac:dyDescent="0.2">
      <c r="A28" s="490" t="s">
        <v>53</v>
      </c>
      <c r="B28" s="429" t="s">
        <v>54</v>
      </c>
      <c r="C28" s="430"/>
      <c r="D28" s="430">
        <f>'1.2.sz.mell. össz köt'!D28+'1.3.sz.mell. össz önként'!D28+'1.4.sz.mell. ossz all.ig.'!D28</f>
        <v>0</v>
      </c>
      <c r="E28" s="430">
        <f>'1.2.sz.mell. össz köt'!E28+'1.3.sz.mell. össz önként'!E28+'1.4.sz.mell. ossz all.ig.'!E28</f>
        <v>0</v>
      </c>
    </row>
    <row r="29" spans="1:5" s="488" customFormat="1" ht="12.75" x14ac:dyDescent="0.2">
      <c r="A29" s="490" t="s">
        <v>55</v>
      </c>
      <c r="B29" s="429" t="s">
        <v>56</v>
      </c>
      <c r="C29" s="430">
        <v>17000</v>
      </c>
      <c r="D29" s="430">
        <f>'1.2.sz.mell. össz köt'!D29+'1.3.sz.mell. össz önként'!D29+'1.4.sz.mell. ossz all.ig.'!D29</f>
        <v>38468</v>
      </c>
      <c r="E29" s="430">
        <f>'1.2.sz.mell. össz köt'!E29+'1.3.sz.mell. össz önként'!E29+'1.4.sz.mell. ossz all.ig.'!E29</f>
        <v>19730</v>
      </c>
    </row>
    <row r="30" spans="1:5" s="488" customFormat="1" ht="12.75" x14ac:dyDescent="0.2">
      <c r="A30" s="490" t="s">
        <v>57</v>
      </c>
      <c r="B30" s="429" t="s">
        <v>58</v>
      </c>
      <c r="C30" s="430"/>
      <c r="D30" s="430">
        <f>'1.2.sz.mell. össz köt'!D30+'1.3.sz.mell. össz önként'!D30+'1.4.sz.mell. ossz all.ig.'!D30</f>
        <v>0</v>
      </c>
      <c r="E30" s="430">
        <f>'1.2.sz.mell. össz köt'!E30+'1.3.sz.mell. össz önként'!E30+'1.4.sz.mell. ossz all.ig.'!E30</f>
        <v>0</v>
      </c>
    </row>
    <row r="31" spans="1:5" s="488" customFormat="1" ht="12.75" x14ac:dyDescent="0.2">
      <c r="A31" s="490" t="s">
        <v>59</v>
      </c>
      <c r="B31" s="429" t="s">
        <v>60</v>
      </c>
      <c r="C31" s="430">
        <v>3000</v>
      </c>
      <c r="D31" s="430">
        <f>'1.2.sz.mell. össz köt'!D31+'1.3.sz.mell. össz önként'!D31+'1.4.sz.mell. ossz all.ig.'!D31</f>
        <v>4150</v>
      </c>
      <c r="E31" s="430">
        <f>'1.2.sz.mell. össz köt'!E31+'1.3.sz.mell. össz önként'!E31+'1.4.sz.mell. ossz all.ig.'!E31</f>
        <v>3568</v>
      </c>
    </row>
    <row r="32" spans="1:5" s="488" customFormat="1" ht="12.75" x14ac:dyDescent="0.2">
      <c r="A32" s="490" t="s">
        <v>61</v>
      </c>
      <c r="B32" s="429" t="s">
        <v>270</v>
      </c>
      <c r="C32" s="430">
        <v>2800</v>
      </c>
      <c r="D32" s="430">
        <f>'1.2.sz.mell. össz köt'!D32+'1.3.sz.mell. össz önként'!D32+'1.4.sz.mell. ossz all.ig.'!D32</f>
        <v>0</v>
      </c>
      <c r="E32" s="430">
        <f>'1.2.sz.mell. össz köt'!E32+'1.3.sz.mell. össz önként'!E32+'1.4.sz.mell. ossz all.ig.'!E32</f>
        <v>0</v>
      </c>
    </row>
    <row r="33" spans="1:5" s="488" customFormat="1" ht="13.5" thickBot="1" x14ac:dyDescent="0.25">
      <c r="A33" s="491" t="s">
        <v>63</v>
      </c>
      <c r="B33" s="436" t="s">
        <v>64</v>
      </c>
      <c r="C33" s="433">
        <v>160</v>
      </c>
      <c r="D33" s="433">
        <f>'1.2.sz.mell. össz köt'!D33+'1.3.sz.mell. össz önként'!D33+'1.4.sz.mell. ossz all.ig.'!D33</f>
        <v>5158</v>
      </c>
      <c r="E33" s="433">
        <f>'1.2.sz.mell. össz köt'!E33+'1.3.sz.mell. össz önként'!E33+'1.4.sz.mell. ossz all.ig.'!E33</f>
        <v>4538</v>
      </c>
    </row>
    <row r="34" spans="1:5" s="488" customFormat="1" ht="13.5" thickBot="1" x14ac:dyDescent="0.25">
      <c r="A34" s="29" t="s">
        <v>65</v>
      </c>
      <c r="B34" s="425" t="s">
        <v>66</v>
      </c>
      <c r="C34" s="426">
        <f>SUM(C35:C45)</f>
        <v>24780</v>
      </c>
      <c r="D34" s="426">
        <f>'1.2.sz.mell. össz köt'!D34+'1.3.sz.mell. össz önként'!D34+'1.4.sz.mell. ossz all.ig.'!D34</f>
        <v>30794</v>
      </c>
      <c r="E34" s="426">
        <f>'1.2.sz.mell. össz köt'!E34+'1.3.sz.mell. össz önként'!E34+'1.4.sz.mell. ossz all.ig.'!E34</f>
        <v>29185</v>
      </c>
    </row>
    <row r="35" spans="1:5" s="488" customFormat="1" ht="12.75" x14ac:dyDescent="0.2">
      <c r="A35" s="489" t="s">
        <v>67</v>
      </c>
      <c r="B35" s="427" t="s">
        <v>68</v>
      </c>
      <c r="C35" s="428">
        <v>11500</v>
      </c>
      <c r="D35" s="428">
        <f>'1.2.sz.mell. össz köt'!D35+'1.3.sz.mell. össz önként'!D35+'1.4.sz.mell. ossz all.ig.'!D35</f>
        <v>12588</v>
      </c>
      <c r="E35" s="428">
        <f>'1.2.sz.mell. össz köt'!E35+'1.3.sz.mell. össz önként'!E35+'1.4.sz.mell. ossz all.ig.'!E35</f>
        <v>11827</v>
      </c>
    </row>
    <row r="36" spans="1:5" s="488" customFormat="1" ht="12.75" x14ac:dyDescent="0.2">
      <c r="A36" s="490" t="s">
        <v>69</v>
      </c>
      <c r="B36" s="429" t="s">
        <v>70</v>
      </c>
      <c r="C36" s="430">
        <v>1550</v>
      </c>
      <c r="D36" s="430">
        <f>'1.2.sz.mell. össz köt'!D36+'1.3.sz.mell. össz önként'!D36+'1.4.sz.mell. ossz all.ig.'!D36</f>
        <v>5653</v>
      </c>
      <c r="E36" s="430">
        <f>'1.2.sz.mell. össz köt'!E36+'1.3.sz.mell. össz önként'!E36+'1.4.sz.mell. ossz all.ig.'!E36</f>
        <v>5603</v>
      </c>
    </row>
    <row r="37" spans="1:5" s="488" customFormat="1" ht="12.75" x14ac:dyDescent="0.2">
      <c r="A37" s="490" t="s">
        <v>71</v>
      </c>
      <c r="B37" s="429" t="s">
        <v>72</v>
      </c>
      <c r="C37" s="430">
        <v>480</v>
      </c>
      <c r="D37" s="430">
        <f>'1.2.sz.mell. össz köt'!D37+'1.3.sz.mell. össz önként'!D37+'1.4.sz.mell. ossz all.ig.'!D37</f>
        <v>984</v>
      </c>
      <c r="E37" s="430">
        <f>'1.2.sz.mell. össz köt'!E37+'1.3.sz.mell. össz önként'!E37+'1.4.sz.mell. ossz all.ig.'!E37</f>
        <v>977</v>
      </c>
    </row>
    <row r="38" spans="1:5" s="488" customFormat="1" ht="12.75" x14ac:dyDescent="0.2">
      <c r="A38" s="490" t="s">
        <v>73</v>
      </c>
      <c r="B38" s="429" t="s">
        <v>74</v>
      </c>
      <c r="C38" s="430">
        <v>4500</v>
      </c>
      <c r="D38" s="430">
        <f>'1.2.sz.mell. össz köt'!D38+'1.3.sz.mell. össz önként'!D38+'1.4.sz.mell. ossz all.ig.'!D38</f>
        <v>1666</v>
      </c>
      <c r="E38" s="430">
        <f>'1.2.sz.mell. össz köt'!E38+'1.3.sz.mell. össz önként'!E38+'1.4.sz.mell. ossz all.ig.'!E38</f>
        <v>1273</v>
      </c>
    </row>
    <row r="39" spans="1:5" s="488" customFormat="1" ht="12.75" x14ac:dyDescent="0.2">
      <c r="A39" s="490" t="s">
        <v>75</v>
      </c>
      <c r="B39" s="429" t="s">
        <v>76</v>
      </c>
      <c r="C39" s="430">
        <v>4000</v>
      </c>
      <c r="D39" s="430">
        <f>'1.2.sz.mell. össz köt'!D39+'1.3.sz.mell. össz önként'!D39+'1.4.sz.mell. ossz all.ig.'!D39</f>
        <v>3787</v>
      </c>
      <c r="E39" s="430">
        <f>'1.2.sz.mell. össz köt'!E39+'1.3.sz.mell. össz önként'!E39+'1.4.sz.mell. ossz all.ig.'!E39</f>
        <v>3787</v>
      </c>
    </row>
    <row r="40" spans="1:5" s="488" customFormat="1" ht="12.75" x14ac:dyDescent="0.2">
      <c r="A40" s="490" t="s">
        <v>77</v>
      </c>
      <c r="B40" s="429" t="s">
        <v>78</v>
      </c>
      <c r="C40" s="430">
        <v>1750</v>
      </c>
      <c r="D40" s="430">
        <f>'1.2.sz.mell. össz köt'!D40+'1.3.sz.mell. össz önként'!D40+'1.4.sz.mell. ossz all.ig.'!D40</f>
        <v>4321</v>
      </c>
      <c r="E40" s="430">
        <f>'1.2.sz.mell. össz köt'!E40+'1.3.sz.mell. össz önként'!E40+'1.4.sz.mell. ossz all.ig.'!E40</f>
        <v>3997</v>
      </c>
    </row>
    <row r="41" spans="1:5" s="488" customFormat="1" ht="12.75" x14ac:dyDescent="0.2">
      <c r="A41" s="490" t="s">
        <v>79</v>
      </c>
      <c r="B41" s="429" t="s">
        <v>80</v>
      </c>
      <c r="C41" s="430"/>
      <c r="D41" s="430">
        <f>'1.2.sz.mell. össz köt'!D41+'1.3.sz.mell. össz önként'!D41+'1.4.sz.mell. ossz all.ig.'!D41</f>
        <v>0</v>
      </c>
      <c r="E41" s="430">
        <f>'1.2.sz.mell. össz köt'!E41+'1.3.sz.mell. össz önként'!E41+'1.4.sz.mell. ossz all.ig.'!E41</f>
        <v>0</v>
      </c>
    </row>
    <row r="42" spans="1:5" s="488" customFormat="1" ht="12.75" x14ac:dyDescent="0.2">
      <c r="A42" s="490" t="s">
        <v>81</v>
      </c>
      <c r="B42" s="429" t="s">
        <v>82</v>
      </c>
      <c r="C42" s="430"/>
      <c r="D42" s="430">
        <f>'1.2.sz.mell. össz köt'!D42+'1.3.sz.mell. össz önként'!D42+'1.4.sz.mell. ossz all.ig.'!D42</f>
        <v>33</v>
      </c>
      <c r="E42" s="430">
        <f>'1.2.sz.mell. össz köt'!E42+'1.3.sz.mell. össz önként'!E42+'1.4.sz.mell. ossz all.ig.'!E42</f>
        <v>14</v>
      </c>
    </row>
    <row r="43" spans="1:5" s="488" customFormat="1" ht="12.75" x14ac:dyDescent="0.2">
      <c r="A43" s="490" t="s">
        <v>83</v>
      </c>
      <c r="B43" s="429" t="s">
        <v>84</v>
      </c>
      <c r="C43" s="437"/>
      <c r="D43" s="437">
        <f>'1.2.sz.mell. össz köt'!D43+'1.3.sz.mell. össz önként'!D43+'1.4.sz.mell. ossz all.ig.'!D43</f>
        <v>0</v>
      </c>
      <c r="E43" s="437">
        <f>'1.2.sz.mell. össz köt'!E43+'1.3.sz.mell. össz önként'!E43+'1.4.sz.mell. ossz all.ig.'!E43</f>
        <v>0</v>
      </c>
    </row>
    <row r="44" spans="1:5" s="488" customFormat="1" ht="12.75" x14ac:dyDescent="0.2">
      <c r="A44" s="491" t="s">
        <v>85</v>
      </c>
      <c r="B44" s="431" t="s">
        <v>86</v>
      </c>
      <c r="C44" s="438"/>
      <c r="D44" s="438">
        <f>'1.2.sz.mell. össz köt'!D44+'1.3.sz.mell. össz önként'!D44+'1.4.sz.mell. ossz all.ig.'!D44</f>
        <v>0</v>
      </c>
      <c r="E44" s="438">
        <f>'1.2.sz.mell. össz köt'!E44+'1.3.sz.mell. össz önként'!E44+'1.4.sz.mell. ossz all.ig.'!E44</f>
        <v>0</v>
      </c>
    </row>
    <row r="45" spans="1:5" s="488" customFormat="1" ht="13.5" thickBot="1" x14ac:dyDescent="0.25">
      <c r="A45" s="491" t="s">
        <v>87</v>
      </c>
      <c r="B45" s="431" t="s">
        <v>88</v>
      </c>
      <c r="C45" s="438">
        <v>1000</v>
      </c>
      <c r="D45" s="438">
        <f>'1.2.sz.mell. össz köt'!D45+'1.3.sz.mell. össz önként'!D45+'1.4.sz.mell. ossz all.ig.'!D45</f>
        <v>1762</v>
      </c>
      <c r="E45" s="438">
        <f>'1.2.sz.mell. össz köt'!E45+'1.3.sz.mell. össz önként'!E45+'1.4.sz.mell. ossz all.ig.'!E45</f>
        <v>1707</v>
      </c>
    </row>
    <row r="46" spans="1:5" s="488" customFormat="1" ht="13.5" thickBot="1" x14ac:dyDescent="0.25">
      <c r="A46" s="29" t="s">
        <v>89</v>
      </c>
      <c r="B46" s="425" t="s">
        <v>90</v>
      </c>
      <c r="C46" s="426">
        <f>SUM(C47:C51)</f>
        <v>600</v>
      </c>
      <c r="D46" s="426">
        <f>'1.2.sz.mell. össz köt'!D46+'1.3.sz.mell. össz önként'!D46+'1.4.sz.mell. ossz all.ig.'!D46</f>
        <v>1528</v>
      </c>
      <c r="E46" s="426">
        <f>'1.2.sz.mell. össz köt'!E46+'1.3.sz.mell. össz önként'!E46+'1.4.sz.mell. ossz all.ig.'!E46</f>
        <v>728</v>
      </c>
    </row>
    <row r="47" spans="1:5" s="488" customFormat="1" ht="12.75" x14ac:dyDescent="0.2">
      <c r="A47" s="489" t="s">
        <v>91</v>
      </c>
      <c r="B47" s="427" t="s">
        <v>92</v>
      </c>
      <c r="C47" s="439"/>
      <c r="D47" s="439">
        <f>'1.2.sz.mell. össz köt'!D47+'1.3.sz.mell. össz önként'!D47+'1.4.sz.mell. ossz all.ig.'!D47</f>
        <v>0</v>
      </c>
      <c r="E47" s="439">
        <f>'1.2.sz.mell. össz köt'!E47+'1.3.sz.mell. össz önként'!E47+'1.4.sz.mell. ossz all.ig.'!E47</f>
        <v>0</v>
      </c>
    </row>
    <row r="48" spans="1:5" s="488" customFormat="1" ht="12.75" x14ac:dyDescent="0.2">
      <c r="A48" s="490" t="s">
        <v>93</v>
      </c>
      <c r="B48" s="429" t="s">
        <v>94</v>
      </c>
      <c r="C48" s="437">
        <v>600</v>
      </c>
      <c r="D48" s="437">
        <f>'1.2.sz.mell. össz köt'!D48+'1.3.sz.mell. össz önként'!D48+'1.4.sz.mell. ossz all.ig.'!D48</f>
        <v>1438</v>
      </c>
      <c r="E48" s="437">
        <f>'1.2.sz.mell. össz köt'!E48+'1.3.sz.mell. össz önként'!E48+'1.4.sz.mell. ossz all.ig.'!E48</f>
        <v>638</v>
      </c>
    </row>
    <row r="49" spans="1:5" s="488" customFormat="1" ht="12.75" x14ac:dyDescent="0.2">
      <c r="A49" s="490" t="s">
        <v>95</v>
      </c>
      <c r="B49" s="429" t="s">
        <v>96</v>
      </c>
      <c r="C49" s="437"/>
      <c r="D49" s="437">
        <f>'1.2.sz.mell. össz köt'!D49+'1.3.sz.mell. össz önként'!D49+'1.4.sz.mell. ossz all.ig.'!D49</f>
        <v>90</v>
      </c>
      <c r="E49" s="437">
        <f>'1.2.sz.mell. össz köt'!E49+'1.3.sz.mell. össz önként'!E49+'1.4.sz.mell. ossz all.ig.'!E49</f>
        <v>90</v>
      </c>
    </row>
    <row r="50" spans="1:5" s="488" customFormat="1" ht="12.75" x14ac:dyDescent="0.2">
      <c r="A50" s="490" t="s">
        <v>97</v>
      </c>
      <c r="B50" s="429" t="s">
        <v>98</v>
      </c>
      <c r="C50" s="437"/>
      <c r="D50" s="437">
        <f>'1.2.sz.mell. össz köt'!D50+'1.3.sz.mell. össz önként'!D50+'1.4.sz.mell. ossz all.ig.'!D50</f>
        <v>0</v>
      </c>
      <c r="E50" s="437">
        <f>'1.2.sz.mell. össz köt'!E50+'1.3.sz.mell. össz önként'!E50+'1.4.sz.mell. ossz all.ig.'!E50</f>
        <v>0</v>
      </c>
    </row>
    <row r="51" spans="1:5" s="488" customFormat="1" ht="13.5" thickBot="1" x14ac:dyDescent="0.25">
      <c r="A51" s="491" t="s">
        <v>99</v>
      </c>
      <c r="B51" s="431" t="s">
        <v>100</v>
      </c>
      <c r="C51" s="438"/>
      <c r="D51" s="438">
        <f>'1.2.sz.mell. össz köt'!D51+'1.3.sz.mell. össz önként'!D51+'1.4.sz.mell. ossz all.ig.'!D51</f>
        <v>0</v>
      </c>
      <c r="E51" s="438">
        <f>'1.2.sz.mell. össz köt'!E51+'1.3.sz.mell. össz önként'!E51+'1.4.sz.mell. ossz all.ig.'!E51</f>
        <v>0</v>
      </c>
    </row>
    <row r="52" spans="1:5" s="488" customFormat="1" ht="13.5" thickBot="1" x14ac:dyDescent="0.25">
      <c r="A52" s="29" t="s">
        <v>101</v>
      </c>
      <c r="B52" s="425" t="s">
        <v>102</v>
      </c>
      <c r="C52" s="426">
        <f>SUM(C53:C55)</f>
        <v>600</v>
      </c>
      <c r="D52" s="426">
        <f>'1.2.sz.mell. össz köt'!D52+'1.3.sz.mell. össz önként'!D52+'1.4.sz.mell. ossz all.ig.'!D52</f>
        <v>2165</v>
      </c>
      <c r="E52" s="426">
        <f>'1.2.sz.mell. össz köt'!E52+'1.3.sz.mell. össz önként'!E52+'1.4.sz.mell. ossz all.ig.'!E52</f>
        <v>2165</v>
      </c>
    </row>
    <row r="53" spans="1:5" s="488" customFormat="1" ht="12.75" x14ac:dyDescent="0.2">
      <c r="A53" s="489" t="s">
        <v>103</v>
      </c>
      <c r="B53" s="427" t="s">
        <v>104</v>
      </c>
      <c r="C53" s="428"/>
      <c r="D53" s="428">
        <f>'1.2.sz.mell. össz köt'!D53+'1.3.sz.mell. össz önként'!D53+'1.4.sz.mell. ossz all.ig.'!D53</f>
        <v>0</v>
      </c>
      <c r="E53" s="428">
        <f>'1.2.sz.mell. össz köt'!E53+'1.3.sz.mell. össz önként'!E53+'1.4.sz.mell. ossz all.ig.'!E53</f>
        <v>0</v>
      </c>
    </row>
    <row r="54" spans="1:5" s="488" customFormat="1" ht="12.75" x14ac:dyDescent="0.2">
      <c r="A54" s="490" t="s">
        <v>105</v>
      </c>
      <c r="B54" s="429" t="s">
        <v>106</v>
      </c>
      <c r="C54" s="430"/>
      <c r="D54" s="430">
        <f>'1.2.sz.mell. össz köt'!D54+'1.3.sz.mell. össz önként'!D54+'1.4.sz.mell. ossz all.ig.'!D54</f>
        <v>0</v>
      </c>
      <c r="E54" s="430">
        <f>'1.2.sz.mell. össz köt'!E54+'1.3.sz.mell. össz önként'!E54+'1.4.sz.mell. ossz all.ig.'!E54</f>
        <v>0</v>
      </c>
    </row>
    <row r="55" spans="1:5" s="488" customFormat="1" ht="12.75" x14ac:dyDescent="0.2">
      <c r="A55" s="490" t="s">
        <v>107</v>
      </c>
      <c r="B55" s="429" t="s">
        <v>108</v>
      </c>
      <c r="C55" s="430">
        <v>600</v>
      </c>
      <c r="D55" s="430">
        <f>'1.2.sz.mell. össz köt'!D55+'1.3.sz.mell. össz önként'!D55+'1.4.sz.mell. ossz all.ig.'!D55</f>
        <v>2165</v>
      </c>
      <c r="E55" s="430">
        <f>'1.2.sz.mell. össz köt'!E55+'1.3.sz.mell. össz önként'!E55+'1.4.sz.mell. ossz all.ig.'!E55</f>
        <v>2165</v>
      </c>
    </row>
    <row r="56" spans="1:5" s="488" customFormat="1" ht="13.5" thickBot="1" x14ac:dyDescent="0.25">
      <c r="A56" s="491" t="s">
        <v>109</v>
      </c>
      <c r="B56" s="431" t="s">
        <v>110</v>
      </c>
      <c r="C56" s="433"/>
      <c r="D56" s="433">
        <f>'1.2.sz.mell. össz köt'!D56+'1.3.sz.mell. össz önként'!D56+'1.4.sz.mell. ossz all.ig.'!D56</f>
        <v>0</v>
      </c>
      <c r="E56" s="433">
        <f>'1.2.sz.mell. össz köt'!E56+'1.3.sz.mell. össz önként'!E56+'1.4.sz.mell. ossz all.ig.'!E56</f>
        <v>0</v>
      </c>
    </row>
    <row r="57" spans="1:5" s="488" customFormat="1" ht="13.5" thickBot="1" x14ac:dyDescent="0.25">
      <c r="A57" s="29" t="s">
        <v>111</v>
      </c>
      <c r="B57" s="432" t="s">
        <v>112</v>
      </c>
      <c r="C57" s="426">
        <f>SUM(C58:C60)</f>
        <v>0</v>
      </c>
      <c r="D57" s="426">
        <f>'1.2.sz.mell. össz köt'!D57+'1.3.sz.mell. össz önként'!D57+'1.4.sz.mell. ossz all.ig.'!D57</f>
        <v>0</v>
      </c>
      <c r="E57" s="426">
        <f>'1.2.sz.mell. össz köt'!E57+'1.3.sz.mell. össz önként'!E57+'1.4.sz.mell. ossz all.ig.'!E57</f>
        <v>0</v>
      </c>
    </row>
    <row r="58" spans="1:5" s="488" customFormat="1" ht="12.75" x14ac:dyDescent="0.2">
      <c r="A58" s="489" t="s">
        <v>113</v>
      </c>
      <c r="B58" s="427" t="s">
        <v>114</v>
      </c>
      <c r="C58" s="437"/>
      <c r="D58" s="437">
        <f>'1.2.sz.mell. össz köt'!D58+'1.3.sz.mell. össz önként'!D58+'1.4.sz.mell. ossz all.ig.'!D58</f>
        <v>0</v>
      </c>
      <c r="E58" s="437">
        <f>'1.2.sz.mell. össz köt'!E58+'1.3.sz.mell. össz önként'!E58+'1.4.sz.mell. ossz all.ig.'!E58</f>
        <v>0</v>
      </c>
    </row>
    <row r="59" spans="1:5" s="488" customFormat="1" ht="12.75" x14ac:dyDescent="0.2">
      <c r="A59" s="490" t="s">
        <v>115</v>
      </c>
      <c r="B59" s="429" t="s">
        <v>116</v>
      </c>
      <c r="C59" s="437"/>
      <c r="D59" s="437">
        <f>'1.2.sz.mell. össz köt'!D59+'1.3.sz.mell. össz önként'!D59+'1.4.sz.mell. ossz all.ig.'!D59</f>
        <v>0</v>
      </c>
      <c r="E59" s="437">
        <f>'1.2.sz.mell. össz köt'!E59+'1.3.sz.mell. össz önként'!E59+'1.4.sz.mell. ossz all.ig.'!E59</f>
        <v>0</v>
      </c>
    </row>
    <row r="60" spans="1:5" s="488" customFormat="1" ht="12.75" x14ac:dyDescent="0.2">
      <c r="A60" s="490" t="s">
        <v>117</v>
      </c>
      <c r="B60" s="429" t="s">
        <v>118</v>
      </c>
      <c r="C60" s="437"/>
      <c r="D60" s="437">
        <f>'1.2.sz.mell. össz köt'!D60+'1.3.sz.mell. össz önként'!D60+'1.4.sz.mell. ossz all.ig.'!D60</f>
        <v>0</v>
      </c>
      <c r="E60" s="437">
        <f>'1.2.sz.mell. össz köt'!E60+'1.3.sz.mell. össz önként'!E60+'1.4.sz.mell. ossz all.ig.'!E60</f>
        <v>0</v>
      </c>
    </row>
    <row r="61" spans="1:5" s="488" customFormat="1" ht="13.5" thickBot="1" x14ac:dyDescent="0.25">
      <c r="A61" s="491" t="s">
        <v>119</v>
      </c>
      <c r="B61" s="431" t="s">
        <v>120</v>
      </c>
      <c r="C61" s="437"/>
      <c r="D61" s="437">
        <f>'1.2.sz.mell. össz köt'!D61+'1.3.sz.mell. össz önként'!D61+'1.4.sz.mell. ossz all.ig.'!D61</f>
        <v>0</v>
      </c>
      <c r="E61" s="437">
        <f>'1.2.sz.mell. össz köt'!E61+'1.3.sz.mell. össz önként'!E61+'1.4.sz.mell. ossz all.ig.'!E61</f>
        <v>0</v>
      </c>
    </row>
    <row r="62" spans="1:5" s="488" customFormat="1" ht="13.5" thickBot="1" x14ac:dyDescent="0.25">
      <c r="A62" s="29" t="s">
        <v>121</v>
      </c>
      <c r="B62" s="425" t="s">
        <v>122</v>
      </c>
      <c r="C62" s="434">
        <f>+C5+C12+C19+C26+C34+C46+C52+C57</f>
        <v>375152</v>
      </c>
      <c r="D62" s="434">
        <f>'1.2.sz.mell. össz köt'!D62+'1.3.sz.mell. össz önként'!D62+'1.4.sz.mell. ossz all.ig.'!D62</f>
        <v>1337920</v>
      </c>
      <c r="E62" s="434">
        <f>'1.2.sz.mell. össz köt'!E62+'1.3.sz.mell. össz önként'!E62+'1.4.sz.mell. ossz all.ig.'!E62</f>
        <v>1314447</v>
      </c>
    </row>
    <row r="63" spans="1:5" s="488" customFormat="1" ht="13.5" thickBot="1" x14ac:dyDescent="0.25">
      <c r="A63" s="30" t="s">
        <v>123</v>
      </c>
      <c r="B63" s="432" t="s">
        <v>124</v>
      </c>
      <c r="C63" s="426">
        <f>SUM(C64:C66)</f>
        <v>0</v>
      </c>
      <c r="D63" s="426">
        <f>'1.2.sz.mell. össz köt'!D63+'1.3.sz.mell. össz önként'!D63+'1.4.sz.mell. ossz all.ig.'!D63</f>
        <v>0</v>
      </c>
      <c r="E63" s="426">
        <f>'1.2.sz.mell. össz köt'!E63+'1.3.sz.mell. össz önként'!E63+'1.4.sz.mell. ossz all.ig.'!E63</f>
        <v>0</v>
      </c>
    </row>
    <row r="64" spans="1:5" s="488" customFormat="1" ht="12.75" x14ac:dyDescent="0.2">
      <c r="A64" s="489" t="s">
        <v>125</v>
      </c>
      <c r="B64" s="427" t="s">
        <v>126</v>
      </c>
      <c r="C64" s="437"/>
      <c r="D64" s="437">
        <f>'1.2.sz.mell. össz köt'!D64+'1.3.sz.mell. össz önként'!D64+'1.4.sz.mell. ossz all.ig.'!D64</f>
        <v>0</v>
      </c>
      <c r="E64" s="437">
        <f>'1.2.sz.mell. össz köt'!E64+'1.3.sz.mell. össz önként'!E64+'1.4.sz.mell. ossz all.ig.'!E64</f>
        <v>0</v>
      </c>
    </row>
    <row r="65" spans="1:5" s="488" customFormat="1" ht="12.75" x14ac:dyDescent="0.2">
      <c r="A65" s="490" t="s">
        <v>127</v>
      </c>
      <c r="B65" s="429" t="s">
        <v>128</v>
      </c>
      <c r="C65" s="437"/>
      <c r="D65" s="437">
        <f>'1.2.sz.mell. össz köt'!D65+'1.3.sz.mell. össz önként'!D65+'1.4.sz.mell. ossz all.ig.'!D65</f>
        <v>0</v>
      </c>
      <c r="E65" s="437">
        <f>'1.2.sz.mell. össz köt'!E65+'1.3.sz.mell. össz önként'!E65+'1.4.sz.mell. ossz all.ig.'!E65</f>
        <v>0</v>
      </c>
    </row>
    <row r="66" spans="1:5" s="488" customFormat="1" ht="13.5" thickBot="1" x14ac:dyDescent="0.25">
      <c r="A66" s="491" t="s">
        <v>129</v>
      </c>
      <c r="B66" s="31" t="s">
        <v>130</v>
      </c>
      <c r="C66" s="437"/>
      <c r="D66" s="437">
        <f>'1.2.sz.mell. össz köt'!D66+'1.3.sz.mell. össz önként'!D66+'1.4.sz.mell. ossz all.ig.'!D66</f>
        <v>0</v>
      </c>
      <c r="E66" s="437">
        <f>'1.2.sz.mell. össz köt'!E66+'1.3.sz.mell. össz önként'!E66+'1.4.sz.mell. ossz all.ig.'!E66</f>
        <v>0</v>
      </c>
    </row>
    <row r="67" spans="1:5" s="488" customFormat="1" ht="13.5" thickBot="1" x14ac:dyDescent="0.25">
      <c r="A67" s="30" t="s">
        <v>131</v>
      </c>
      <c r="B67" s="432" t="s">
        <v>132</v>
      </c>
      <c r="C67" s="426">
        <f>SUM(C68:C71)</f>
        <v>0</v>
      </c>
      <c r="D67" s="426">
        <f>'1.2.sz.mell. össz köt'!D67+'1.3.sz.mell. össz önként'!D67+'1.4.sz.mell. ossz all.ig.'!D67</f>
        <v>0</v>
      </c>
      <c r="E67" s="426">
        <f>'1.2.sz.mell. össz köt'!E67+'1.3.sz.mell. össz önként'!E67+'1.4.sz.mell. ossz all.ig.'!E67</f>
        <v>0</v>
      </c>
    </row>
    <row r="68" spans="1:5" s="488" customFormat="1" ht="12.75" x14ac:dyDescent="0.2">
      <c r="A68" s="489" t="s">
        <v>133</v>
      </c>
      <c r="B68" s="427" t="s">
        <v>134</v>
      </c>
      <c r="C68" s="437"/>
      <c r="D68" s="437">
        <f>'1.2.sz.mell. össz köt'!D68+'1.3.sz.mell. össz önként'!D68+'1.4.sz.mell. ossz all.ig.'!D68</f>
        <v>0</v>
      </c>
      <c r="E68" s="437">
        <f>'1.2.sz.mell. össz köt'!E68+'1.3.sz.mell. össz önként'!E68+'1.4.sz.mell. ossz all.ig.'!E68</f>
        <v>0</v>
      </c>
    </row>
    <row r="69" spans="1:5" s="488" customFormat="1" ht="12.75" x14ac:dyDescent="0.2">
      <c r="A69" s="490" t="s">
        <v>135</v>
      </c>
      <c r="B69" s="429" t="s">
        <v>136</v>
      </c>
      <c r="C69" s="437"/>
      <c r="D69" s="437">
        <f>'1.2.sz.mell. össz köt'!D69+'1.3.sz.mell. össz önként'!D69+'1.4.sz.mell. ossz all.ig.'!D69</f>
        <v>0</v>
      </c>
      <c r="E69" s="437">
        <f>'1.2.sz.mell. össz köt'!E69+'1.3.sz.mell. össz önként'!E69+'1.4.sz.mell. ossz all.ig.'!E69</f>
        <v>0</v>
      </c>
    </row>
    <row r="70" spans="1:5" s="488" customFormat="1" ht="12.75" x14ac:dyDescent="0.2">
      <c r="A70" s="490" t="s">
        <v>137</v>
      </c>
      <c r="B70" s="429" t="s">
        <v>138</v>
      </c>
      <c r="C70" s="437"/>
      <c r="D70" s="437">
        <f>'1.2.sz.mell. össz köt'!D70+'1.3.sz.mell. össz önként'!D70+'1.4.sz.mell. ossz all.ig.'!D70</f>
        <v>0</v>
      </c>
      <c r="E70" s="437">
        <f>'1.2.sz.mell. össz köt'!E70+'1.3.sz.mell. össz önként'!E70+'1.4.sz.mell. ossz all.ig.'!E70</f>
        <v>0</v>
      </c>
    </row>
    <row r="71" spans="1:5" s="488" customFormat="1" ht="13.5" thickBot="1" x14ac:dyDescent="0.25">
      <c r="A71" s="491" t="s">
        <v>139</v>
      </c>
      <c r="B71" s="431" t="s">
        <v>140</v>
      </c>
      <c r="C71" s="437"/>
      <c r="D71" s="437">
        <f>'1.2.sz.mell. össz köt'!D71+'1.3.sz.mell. össz önként'!D71+'1.4.sz.mell. ossz all.ig.'!D71</f>
        <v>0</v>
      </c>
      <c r="E71" s="437">
        <f>'1.2.sz.mell. össz köt'!E71+'1.3.sz.mell. össz önként'!E71+'1.4.sz.mell. ossz all.ig.'!E71</f>
        <v>0</v>
      </c>
    </row>
    <row r="72" spans="1:5" s="488" customFormat="1" ht="21.75" thickBot="1" x14ac:dyDescent="0.25">
      <c r="A72" s="30" t="s">
        <v>141</v>
      </c>
      <c r="B72" s="432" t="s">
        <v>142</v>
      </c>
      <c r="C72" s="426">
        <f>SUM(C73:C74)</f>
        <v>36195</v>
      </c>
      <c r="D72" s="426">
        <f>'1.2.sz.mell. össz köt'!D72+'1.3.sz.mell. össz önként'!D72+'1.4.sz.mell. ossz all.ig.'!D72</f>
        <v>1879</v>
      </c>
      <c r="E72" s="426">
        <f>'1.2.sz.mell. össz köt'!E72+'1.3.sz.mell. össz önként'!E72+'1.4.sz.mell. ossz all.ig.'!E72</f>
        <v>1877</v>
      </c>
    </row>
    <row r="73" spans="1:5" s="488" customFormat="1" ht="12.75" x14ac:dyDescent="0.2">
      <c r="A73" s="489" t="s">
        <v>143</v>
      </c>
      <c r="B73" s="427" t="s">
        <v>144</v>
      </c>
      <c r="C73" s="437">
        <v>36195</v>
      </c>
      <c r="D73" s="437">
        <f>'1.2.sz.mell. össz köt'!D73+'1.3.sz.mell. össz önként'!D73+'1.4.sz.mell. ossz all.ig.'!D73</f>
        <v>1879</v>
      </c>
      <c r="E73" s="437">
        <f>'1.2.sz.mell. össz köt'!E73+'1.3.sz.mell. össz önként'!E73+'1.4.sz.mell. ossz all.ig.'!E73</f>
        <v>1877</v>
      </c>
    </row>
    <row r="74" spans="1:5" s="488" customFormat="1" ht="13.5" thickBot="1" x14ac:dyDescent="0.25">
      <c r="A74" s="491" t="s">
        <v>145</v>
      </c>
      <c r="B74" s="431" t="s">
        <v>146</v>
      </c>
      <c r="C74" s="437"/>
      <c r="D74" s="437">
        <f>'1.2.sz.mell. össz köt'!D74+'1.3.sz.mell. össz önként'!D74+'1.4.sz.mell. ossz all.ig.'!D74</f>
        <v>0</v>
      </c>
      <c r="E74" s="437">
        <f>'1.2.sz.mell. össz köt'!E74+'1.3.sz.mell. össz önként'!E74+'1.4.sz.mell. ossz all.ig.'!E74</f>
        <v>0</v>
      </c>
    </row>
    <row r="75" spans="1:5" s="488" customFormat="1" ht="21.75" thickBot="1" x14ac:dyDescent="0.25">
      <c r="A75" s="30" t="s">
        <v>147</v>
      </c>
      <c r="B75" s="432" t="s">
        <v>148</v>
      </c>
      <c r="C75" s="426">
        <f>SUM(C76:C79)</f>
        <v>0</v>
      </c>
      <c r="D75" s="426">
        <f>'1.2.sz.mell. össz köt'!D75+'1.3.sz.mell. össz önként'!D75+'1.4.sz.mell. ossz all.ig.'!D75</f>
        <v>9537</v>
      </c>
      <c r="E75" s="426">
        <f>'1.2.sz.mell. össz köt'!E75+'1.3.sz.mell. össz önként'!E75+'1.4.sz.mell. ossz all.ig.'!E75</f>
        <v>9537</v>
      </c>
    </row>
    <row r="76" spans="1:5" s="488" customFormat="1" ht="12.75" x14ac:dyDescent="0.2">
      <c r="A76" s="489" t="s">
        <v>149</v>
      </c>
      <c r="B76" s="427" t="s">
        <v>150</v>
      </c>
      <c r="C76" s="437"/>
      <c r="D76" s="437">
        <f>'1.2.sz.mell. össz köt'!D76+'1.3.sz.mell. össz önként'!D76+'1.4.sz.mell. ossz all.ig.'!D76</f>
        <v>9537</v>
      </c>
      <c r="E76" s="437">
        <f>'1.2.sz.mell. össz köt'!E76+'1.3.sz.mell. össz önként'!E76+'1.4.sz.mell. ossz all.ig.'!E76</f>
        <v>9537</v>
      </c>
    </row>
    <row r="77" spans="1:5" s="488" customFormat="1" ht="12.75" x14ac:dyDescent="0.2">
      <c r="A77" s="490" t="s">
        <v>151</v>
      </c>
      <c r="B77" s="429" t="s">
        <v>152</v>
      </c>
      <c r="C77" s="437"/>
      <c r="D77" s="437">
        <f>'1.2.sz.mell. össz köt'!D77+'1.3.sz.mell. össz önként'!D77+'1.4.sz.mell. ossz all.ig.'!D77</f>
        <v>0</v>
      </c>
      <c r="E77" s="437">
        <f>'1.2.sz.mell. össz köt'!E77+'1.3.sz.mell. össz önként'!E77+'1.4.sz.mell. ossz all.ig.'!E77</f>
        <v>0</v>
      </c>
    </row>
    <row r="78" spans="1:5" s="488" customFormat="1" ht="12.75" x14ac:dyDescent="0.2">
      <c r="A78" s="490" t="s">
        <v>153</v>
      </c>
      <c r="B78" s="431" t="s">
        <v>466</v>
      </c>
      <c r="C78" s="437"/>
      <c r="D78" s="437">
        <f>'1.2.sz.mell. össz köt'!D78+'1.3.sz.mell. össz önként'!D78+'1.4.sz.mell. ossz all.ig.'!D78</f>
        <v>0</v>
      </c>
      <c r="E78" s="437">
        <f>'1.2.sz.mell. össz köt'!E78+'1.3.sz.mell. össz önként'!E78+'1.4.sz.mell. ossz all.ig.'!E78</f>
        <v>0</v>
      </c>
    </row>
    <row r="79" spans="1:5" s="488" customFormat="1" ht="13.5" thickBot="1" x14ac:dyDescent="0.25">
      <c r="A79" s="491" t="s">
        <v>465</v>
      </c>
      <c r="B79" s="431" t="s">
        <v>154</v>
      </c>
      <c r="C79" s="437"/>
      <c r="D79" s="437">
        <f>'1.2.sz.mell. össz köt'!D79+'1.3.sz.mell. össz önként'!D79+'1.4.sz.mell. ossz all.ig.'!D79</f>
        <v>0</v>
      </c>
      <c r="E79" s="437">
        <f>'1.2.sz.mell. össz köt'!E79+'1.3.sz.mell. össz önként'!E79+'1.4.sz.mell. ossz all.ig.'!E79</f>
        <v>0</v>
      </c>
    </row>
    <row r="80" spans="1:5" s="488" customFormat="1" ht="21.75" thickBot="1" x14ac:dyDescent="0.25">
      <c r="A80" s="30" t="s">
        <v>155</v>
      </c>
      <c r="B80" s="432" t="s">
        <v>156</v>
      </c>
      <c r="C80" s="426">
        <f>SUM(C81:C84)</f>
        <v>0</v>
      </c>
      <c r="D80" s="426">
        <f>'1.2.sz.mell. össz köt'!D80+'1.3.sz.mell. össz önként'!D80+'1.4.sz.mell. ossz all.ig.'!D80</f>
        <v>0</v>
      </c>
      <c r="E80" s="426">
        <f>'1.2.sz.mell. össz köt'!E80+'1.3.sz.mell. össz önként'!E80+'1.4.sz.mell. ossz all.ig.'!E80</f>
        <v>0</v>
      </c>
    </row>
    <row r="81" spans="1:5" s="488" customFormat="1" ht="22.5" x14ac:dyDescent="0.2">
      <c r="A81" s="492" t="s">
        <v>157</v>
      </c>
      <c r="B81" s="427" t="s">
        <v>158</v>
      </c>
      <c r="C81" s="437"/>
      <c r="D81" s="437">
        <f>'1.2.sz.mell. össz köt'!D81+'1.3.sz.mell. össz önként'!D81+'1.4.sz.mell. ossz all.ig.'!D81</f>
        <v>0</v>
      </c>
      <c r="E81" s="437">
        <f>'1.2.sz.mell. össz köt'!E81+'1.3.sz.mell. össz önként'!E81+'1.4.sz.mell. ossz all.ig.'!E81</f>
        <v>0</v>
      </c>
    </row>
    <row r="82" spans="1:5" s="488" customFormat="1" ht="22.5" x14ac:dyDescent="0.2">
      <c r="A82" s="493" t="s">
        <v>159</v>
      </c>
      <c r="B82" s="429" t="s">
        <v>160</v>
      </c>
      <c r="C82" s="437"/>
      <c r="D82" s="437">
        <f>'1.2.sz.mell. össz köt'!D82+'1.3.sz.mell. össz önként'!D82+'1.4.sz.mell. ossz all.ig.'!D82</f>
        <v>0</v>
      </c>
      <c r="E82" s="437">
        <f>'1.2.sz.mell. össz köt'!E82+'1.3.sz.mell. össz önként'!E82+'1.4.sz.mell. ossz all.ig.'!E82</f>
        <v>0</v>
      </c>
    </row>
    <row r="83" spans="1:5" s="488" customFormat="1" ht="22.5" x14ac:dyDescent="0.2">
      <c r="A83" s="493" t="s">
        <v>161</v>
      </c>
      <c r="B83" s="429" t="s">
        <v>162</v>
      </c>
      <c r="C83" s="437"/>
      <c r="D83" s="437">
        <f>'1.2.sz.mell. össz köt'!D83+'1.3.sz.mell. össz önként'!D83+'1.4.sz.mell. ossz all.ig.'!D83</f>
        <v>0</v>
      </c>
      <c r="E83" s="437">
        <f>'1.2.sz.mell. össz köt'!E83+'1.3.sz.mell. össz önként'!E83+'1.4.sz.mell. ossz all.ig.'!E83</f>
        <v>0</v>
      </c>
    </row>
    <row r="84" spans="1:5" s="488" customFormat="1" ht="23.25" thickBot="1" x14ac:dyDescent="0.25">
      <c r="A84" s="494" t="s">
        <v>163</v>
      </c>
      <c r="B84" s="431" t="s">
        <v>164</v>
      </c>
      <c r="C84" s="437"/>
      <c r="D84" s="437">
        <f>'1.2.sz.mell. össz köt'!D84+'1.3.sz.mell. össz önként'!D84+'1.4.sz.mell. ossz all.ig.'!D84</f>
        <v>0</v>
      </c>
      <c r="E84" s="437">
        <f>'1.2.sz.mell. össz köt'!E84+'1.3.sz.mell. össz önként'!E84+'1.4.sz.mell. ossz all.ig.'!E84</f>
        <v>0</v>
      </c>
    </row>
    <row r="85" spans="1:5" s="488" customFormat="1" ht="21.75" thickBot="1" x14ac:dyDescent="0.25">
      <c r="A85" s="30" t="s">
        <v>165</v>
      </c>
      <c r="B85" s="432" t="s">
        <v>166</v>
      </c>
      <c r="C85" s="443"/>
      <c r="D85" s="443">
        <f>'1.2.sz.mell. össz köt'!D85+'1.3.sz.mell. össz önként'!D85+'1.4.sz.mell. ossz all.ig.'!D85</f>
        <v>0</v>
      </c>
      <c r="E85" s="443">
        <f>'1.2.sz.mell. össz köt'!E85+'1.3.sz.mell. össz önként'!E85+'1.4.sz.mell. ossz all.ig.'!E85</f>
        <v>0</v>
      </c>
    </row>
    <row r="86" spans="1:5" s="488" customFormat="1" ht="21.75" thickBot="1" x14ac:dyDescent="0.25">
      <c r="A86" s="30" t="s">
        <v>167</v>
      </c>
      <c r="B86" s="432" t="s">
        <v>168</v>
      </c>
      <c r="C86" s="443"/>
      <c r="D86" s="443">
        <f>'1.2.sz.mell. össz köt'!D86+'1.3.sz.mell. össz önként'!D86+'1.4.sz.mell. ossz all.ig.'!D86</f>
        <v>0</v>
      </c>
      <c r="E86" s="443">
        <f>'1.2.sz.mell. össz köt'!E86+'1.3.sz.mell. össz önként'!E86+'1.4.sz.mell. ossz all.ig.'!E86</f>
        <v>0</v>
      </c>
    </row>
    <row r="87" spans="1:5" s="488" customFormat="1" ht="21.75" thickBot="1" x14ac:dyDescent="0.25">
      <c r="A87" s="30" t="s">
        <v>169</v>
      </c>
      <c r="B87" s="444" t="s">
        <v>170</v>
      </c>
      <c r="C87" s="434">
        <f>+C63+C67+C72+C75+C80+C86+C85</f>
        <v>36195</v>
      </c>
      <c r="D87" s="434">
        <f>'1.2.sz.mell. össz köt'!D87+'1.3.sz.mell. össz önként'!D87+'1.4.sz.mell. ossz all.ig.'!D87</f>
        <v>11416</v>
      </c>
      <c r="E87" s="434">
        <f>'1.2.sz.mell. össz köt'!E87+'1.3.sz.mell. össz önként'!E87+'1.4.sz.mell. ossz all.ig.'!E87</f>
        <v>11414</v>
      </c>
    </row>
    <row r="88" spans="1:5" s="488" customFormat="1" ht="21.75" thickBot="1" x14ac:dyDescent="0.25">
      <c r="A88" s="37" t="s">
        <v>171</v>
      </c>
      <c r="B88" s="445" t="s">
        <v>172</v>
      </c>
      <c r="C88" s="434">
        <f>+C62+C87</f>
        <v>411347</v>
      </c>
      <c r="D88" s="434">
        <f>'1.2.sz.mell. össz köt'!D88+'1.3.sz.mell. össz önként'!D88+'1.4.sz.mell. ossz all.ig.'!D88</f>
        <v>1349336</v>
      </c>
      <c r="E88" s="434">
        <f>'1.2.sz.mell. össz köt'!E88+'1.3.sz.mell. össz önként'!E88+'1.4.sz.mell. ossz all.ig.'!E88</f>
        <v>1325861</v>
      </c>
    </row>
    <row r="89" spans="1:5" s="488" customFormat="1" x14ac:dyDescent="0.2">
      <c r="A89" s="39"/>
      <c r="B89" s="40"/>
      <c r="C89" s="495"/>
      <c r="D89" s="495"/>
    </row>
    <row r="90" spans="1:5" ht="16.5" customHeight="1" x14ac:dyDescent="0.2">
      <c r="A90" s="860" t="s">
        <v>173</v>
      </c>
      <c r="B90" s="860"/>
      <c r="C90" s="860"/>
      <c r="D90" s="860"/>
      <c r="E90" s="860"/>
    </row>
    <row r="91" spans="1:5" ht="16.5" customHeight="1" thickBot="1" x14ac:dyDescent="0.25">
      <c r="A91" s="861" t="s">
        <v>174</v>
      </c>
      <c r="B91" s="861"/>
      <c r="C91" s="2"/>
      <c r="D91" s="2"/>
      <c r="E91" s="2" t="s">
        <v>715</v>
      </c>
    </row>
    <row r="92" spans="1:5" ht="38.1" customHeight="1" thickBot="1" x14ac:dyDescent="0.25">
      <c r="A92" s="3" t="s">
        <v>3</v>
      </c>
      <c r="B92" s="4" t="s">
        <v>175</v>
      </c>
      <c r="C92" s="530" t="s">
        <v>467</v>
      </c>
      <c r="D92" s="530" t="s">
        <v>463</v>
      </c>
      <c r="E92" s="530" t="s">
        <v>471</v>
      </c>
    </row>
    <row r="93" spans="1:5" s="487" customFormat="1" ht="12" customHeight="1" thickBot="1" x14ac:dyDescent="0.25">
      <c r="A93" s="44"/>
      <c r="B93" s="45" t="s">
        <v>5</v>
      </c>
      <c r="C93" s="332" t="s">
        <v>6</v>
      </c>
      <c r="D93" s="234" t="s">
        <v>276</v>
      </c>
      <c r="E93" s="234" t="s">
        <v>354</v>
      </c>
    </row>
    <row r="94" spans="1:5" ht="12" customHeight="1" thickBot="1" x14ac:dyDescent="0.25">
      <c r="A94" s="496" t="s">
        <v>7</v>
      </c>
      <c r="B94" s="47" t="s">
        <v>176</v>
      </c>
      <c r="C94" s="449">
        <f>C95+C96+C97+C98+C99+C112</f>
        <v>360709</v>
      </c>
      <c r="D94" s="449"/>
      <c r="E94" s="449">
        <f>E95+E96+E97+E98+E99+E112</f>
        <v>500702</v>
      </c>
    </row>
    <row r="95" spans="1:5" ht="12" customHeight="1" x14ac:dyDescent="0.2">
      <c r="A95" s="497" t="s">
        <v>9</v>
      </c>
      <c r="B95" s="450" t="s">
        <v>177</v>
      </c>
      <c r="C95" s="451">
        <v>134526</v>
      </c>
      <c r="D95" s="451">
        <f>'1.2.sz.mell. össz köt'!D95+'1.3.sz.mell. össz önként'!D95+'1.4.sz.mell. ossz all.ig.'!D94</f>
        <v>289240</v>
      </c>
      <c r="E95" s="451">
        <f>'1.2.sz.mell. össz köt'!E95+'1.3.sz.mell. össz önként'!E95+'1.4.sz.mell. ossz all.ig.'!E94</f>
        <v>285540</v>
      </c>
    </row>
    <row r="96" spans="1:5" ht="12" customHeight="1" x14ac:dyDescent="0.2">
      <c r="A96" s="490" t="s">
        <v>11</v>
      </c>
      <c r="B96" s="452" t="s">
        <v>178</v>
      </c>
      <c r="C96" s="430">
        <v>30788</v>
      </c>
      <c r="D96" s="430">
        <f>'1.2.sz.mell. össz köt'!D96+'1.3.sz.mell. össz önként'!D96+'1.4.sz.mell. ossz all.ig.'!D95</f>
        <v>44263</v>
      </c>
      <c r="E96" s="430">
        <f>'1.2.sz.mell. össz köt'!E96+'1.3.sz.mell. össz önként'!E96+'1.4.sz.mell. ossz all.ig.'!E95</f>
        <v>43571</v>
      </c>
    </row>
    <row r="97" spans="1:5" ht="12" customHeight="1" x14ac:dyDescent="0.2">
      <c r="A97" s="490" t="s">
        <v>13</v>
      </c>
      <c r="B97" s="452" t="s">
        <v>179</v>
      </c>
      <c r="C97" s="433">
        <v>159089</v>
      </c>
      <c r="D97" s="433">
        <f>'1.2.sz.mell. össz köt'!D97+'1.3.sz.mell. össz önként'!D97+'1.4.sz.mell. ossz all.ig.'!D96</f>
        <v>170643</v>
      </c>
      <c r="E97" s="433">
        <f>'1.2.sz.mell. össz köt'!E97+'1.3.sz.mell. össz önként'!E97+'1.4.sz.mell. ossz all.ig.'!E96</f>
        <v>156787</v>
      </c>
    </row>
    <row r="98" spans="1:5" ht="12" customHeight="1" x14ac:dyDescent="0.2">
      <c r="A98" s="490" t="s">
        <v>15</v>
      </c>
      <c r="B98" s="453" t="s">
        <v>180</v>
      </c>
      <c r="C98" s="433">
        <v>26975</v>
      </c>
      <c r="D98" s="433">
        <f>'1.2.sz.mell. össz köt'!D98+'1.3.sz.mell. össz önként'!D98+'1.4.sz.mell. ossz all.ig.'!D97</f>
        <v>1691</v>
      </c>
      <c r="E98" s="433">
        <f>'1.2.sz.mell. össz köt'!E98+'1.3.sz.mell. össz önként'!E98+'1.4.sz.mell. ossz all.ig.'!E97</f>
        <v>1486</v>
      </c>
    </row>
    <row r="99" spans="1:5" ht="12" customHeight="1" x14ac:dyDescent="0.2">
      <c r="A99" s="490" t="s">
        <v>181</v>
      </c>
      <c r="B99" s="454" t="s">
        <v>182</v>
      </c>
      <c r="C99" s="433">
        <v>9331</v>
      </c>
      <c r="D99" s="433">
        <f>'1.2.sz.mell. össz köt'!D99+'1.3.sz.mell. össz önként'!D99+'1.4.sz.mell. ossz all.ig.'!D98</f>
        <v>20862</v>
      </c>
      <c r="E99" s="433">
        <f>'1.2.sz.mell. össz köt'!E99+'1.3.sz.mell. össz önként'!E99+'1.4.sz.mell. ossz all.ig.'!E98</f>
        <v>13318</v>
      </c>
    </row>
    <row r="100" spans="1:5" ht="12" customHeight="1" x14ac:dyDescent="0.2">
      <c r="A100" s="490" t="s">
        <v>19</v>
      </c>
      <c r="B100" s="452" t="s">
        <v>183</v>
      </c>
      <c r="C100" s="433">
        <v>6431</v>
      </c>
      <c r="D100" s="433">
        <f>'1.2.sz.mell. össz köt'!D100+'1.3.sz.mell. össz önként'!D100+'1.4.sz.mell. ossz all.ig.'!D99</f>
        <v>2999</v>
      </c>
      <c r="E100" s="433">
        <f>'1.2.sz.mell. össz köt'!E100+'1.3.sz.mell. össz önként'!E100+'1.4.sz.mell. ossz all.ig.'!E99</f>
        <v>2999</v>
      </c>
    </row>
    <row r="101" spans="1:5" ht="12" customHeight="1" x14ac:dyDescent="0.2">
      <c r="A101" s="490" t="s">
        <v>184</v>
      </c>
      <c r="B101" s="456" t="s">
        <v>185</v>
      </c>
      <c r="C101" s="433"/>
      <c r="D101" s="433">
        <f>'1.2.sz.mell. össz köt'!D101+'1.3.sz.mell. össz önként'!D101+'1.4.sz.mell. ossz all.ig.'!D100</f>
        <v>0</v>
      </c>
      <c r="E101" s="433">
        <f>'1.2.sz.mell. össz köt'!E101+'1.3.sz.mell. össz önként'!E101+'1.4.sz.mell. ossz all.ig.'!E100</f>
        <v>0</v>
      </c>
    </row>
    <row r="102" spans="1:5" ht="12" customHeight="1" x14ac:dyDescent="0.2">
      <c r="A102" s="490" t="s">
        <v>186</v>
      </c>
      <c r="B102" s="456" t="s">
        <v>187</v>
      </c>
      <c r="C102" s="433"/>
      <c r="D102" s="433">
        <f>'1.2.sz.mell. össz köt'!D102+'1.3.sz.mell. össz önként'!D102+'1.4.sz.mell. ossz all.ig.'!D101</f>
        <v>0</v>
      </c>
      <c r="E102" s="433">
        <f>'1.2.sz.mell. össz köt'!E102+'1.3.sz.mell. össz önként'!E102+'1.4.sz.mell. ossz all.ig.'!E101</f>
        <v>0</v>
      </c>
    </row>
    <row r="103" spans="1:5" ht="12" customHeight="1" x14ac:dyDescent="0.2">
      <c r="A103" s="490" t="s">
        <v>188</v>
      </c>
      <c r="B103" s="455" t="s">
        <v>189</v>
      </c>
      <c r="C103" s="433"/>
      <c r="D103" s="433">
        <f>'1.2.sz.mell. össz köt'!D103+'1.3.sz.mell. össz önként'!D103+'1.4.sz.mell. ossz all.ig.'!D102</f>
        <v>0</v>
      </c>
      <c r="E103" s="433">
        <f>'1.2.sz.mell. össz köt'!E103+'1.3.sz.mell. össz önként'!E103+'1.4.sz.mell. ossz all.ig.'!E102</f>
        <v>0</v>
      </c>
    </row>
    <row r="104" spans="1:5" ht="12" customHeight="1" x14ac:dyDescent="0.2">
      <c r="A104" s="490" t="s">
        <v>190</v>
      </c>
      <c r="B104" s="452" t="s">
        <v>191</v>
      </c>
      <c r="C104" s="433"/>
      <c r="D104" s="433">
        <f>'1.2.sz.mell. össz köt'!D104+'1.3.sz.mell. össz önként'!D104+'1.4.sz.mell. ossz all.ig.'!D103</f>
        <v>0</v>
      </c>
      <c r="E104" s="433">
        <f>'1.2.sz.mell. össz köt'!E104+'1.3.sz.mell. össz önként'!E104+'1.4.sz.mell. ossz all.ig.'!E103</f>
        <v>0</v>
      </c>
    </row>
    <row r="105" spans="1:5" ht="12" customHeight="1" x14ac:dyDescent="0.2">
      <c r="A105" s="490" t="s">
        <v>192</v>
      </c>
      <c r="B105" s="452" t="s">
        <v>193</v>
      </c>
      <c r="C105" s="433"/>
      <c r="D105" s="433">
        <f>'1.2.sz.mell. össz köt'!D105+'1.3.sz.mell. össz önként'!D105+'1.4.sz.mell. ossz all.ig.'!D104</f>
        <v>0</v>
      </c>
      <c r="E105" s="433">
        <f>'1.2.sz.mell. össz köt'!E105+'1.3.sz.mell. össz önként'!E105+'1.4.sz.mell. ossz all.ig.'!E104</f>
        <v>0</v>
      </c>
    </row>
    <row r="106" spans="1:5" ht="12" customHeight="1" x14ac:dyDescent="0.2">
      <c r="A106" s="490" t="s">
        <v>194</v>
      </c>
      <c r="B106" s="455" t="s">
        <v>195</v>
      </c>
      <c r="C106" s="433"/>
      <c r="D106" s="433">
        <f>'1.2.sz.mell. össz köt'!D106+'1.3.sz.mell. össz önként'!D106+'1.4.sz.mell. ossz all.ig.'!D105</f>
        <v>0</v>
      </c>
      <c r="E106" s="433">
        <f>'1.2.sz.mell. össz köt'!E106+'1.3.sz.mell. össz önként'!E106+'1.4.sz.mell. ossz all.ig.'!E105</f>
        <v>0</v>
      </c>
    </row>
    <row r="107" spans="1:5" ht="12" customHeight="1" x14ac:dyDescent="0.2">
      <c r="A107" s="490" t="s">
        <v>196</v>
      </c>
      <c r="B107" s="455" t="s">
        <v>197</v>
      </c>
      <c r="C107" s="433"/>
      <c r="D107" s="433">
        <f>'1.2.sz.mell. össz köt'!D107+'1.3.sz.mell. össz önként'!D107+'1.4.sz.mell. ossz all.ig.'!D106</f>
        <v>0</v>
      </c>
      <c r="E107" s="433">
        <f>'1.2.sz.mell. össz köt'!E107+'1.3.sz.mell. össz önként'!E107+'1.4.sz.mell. ossz all.ig.'!E106</f>
        <v>0</v>
      </c>
    </row>
    <row r="108" spans="1:5" ht="12" customHeight="1" x14ac:dyDescent="0.2">
      <c r="A108" s="490" t="s">
        <v>198</v>
      </c>
      <c r="B108" s="452" t="s">
        <v>199</v>
      </c>
      <c r="C108" s="433"/>
      <c r="D108" s="433">
        <f>'1.2.sz.mell. össz köt'!D108+'1.3.sz.mell. össz önként'!D108+'1.4.sz.mell. ossz all.ig.'!D107</f>
        <v>0</v>
      </c>
      <c r="E108" s="433">
        <f>'1.2.sz.mell. össz köt'!E108+'1.3.sz.mell. össz önként'!E108+'1.4.sz.mell. ossz all.ig.'!E107</f>
        <v>0</v>
      </c>
    </row>
    <row r="109" spans="1:5" ht="12" customHeight="1" x14ac:dyDescent="0.2">
      <c r="A109" s="498" t="s">
        <v>200</v>
      </c>
      <c r="B109" s="456" t="s">
        <v>201</v>
      </c>
      <c r="C109" s="433"/>
      <c r="D109" s="433">
        <f>'1.2.sz.mell. össz köt'!D109+'1.3.sz.mell. össz önként'!D109+'1.4.sz.mell. ossz all.ig.'!D108</f>
        <v>0</v>
      </c>
      <c r="E109" s="433">
        <f>'1.2.sz.mell. össz köt'!E109+'1.3.sz.mell. össz önként'!E109+'1.4.sz.mell. ossz all.ig.'!E108</f>
        <v>0</v>
      </c>
    </row>
    <row r="110" spans="1:5" ht="12" customHeight="1" x14ac:dyDescent="0.2">
      <c r="A110" s="490" t="s">
        <v>202</v>
      </c>
      <c r="B110" s="456" t="s">
        <v>203</v>
      </c>
      <c r="C110" s="433"/>
      <c r="D110" s="433">
        <f>'1.2.sz.mell. össz köt'!D110+'1.3.sz.mell. össz önként'!D110+'1.4.sz.mell. ossz all.ig.'!D109</f>
        <v>0</v>
      </c>
      <c r="E110" s="433">
        <f>'1.2.sz.mell. össz köt'!E110+'1.3.sz.mell. össz önként'!E110+'1.4.sz.mell. ossz all.ig.'!E109</f>
        <v>0</v>
      </c>
    </row>
    <row r="111" spans="1:5" ht="12" customHeight="1" x14ac:dyDescent="0.2">
      <c r="A111" s="491" t="s">
        <v>204</v>
      </c>
      <c r="B111" s="456" t="s">
        <v>205</v>
      </c>
      <c r="C111" s="433">
        <v>2900</v>
      </c>
      <c r="D111" s="433">
        <f>'1.2.sz.mell. össz köt'!D111+'1.3.sz.mell. össz önként'!D111+'1.4.sz.mell. ossz all.ig.'!D110</f>
        <v>0</v>
      </c>
      <c r="E111" s="433">
        <f>'1.2.sz.mell. össz köt'!E111+'1.3.sz.mell. össz önként'!E111+'1.4.sz.mell. ossz all.ig.'!E110</f>
        <v>0</v>
      </c>
    </row>
    <row r="112" spans="1:5" ht="12" customHeight="1" x14ac:dyDescent="0.2">
      <c r="A112" s="490" t="s">
        <v>206</v>
      </c>
      <c r="B112" s="453" t="s">
        <v>207</v>
      </c>
      <c r="C112" s="430"/>
      <c r="D112" s="430">
        <f>'1.2.sz.mell. össz köt'!D112+'1.3.sz.mell. össz önként'!D112+'1.4.sz.mell. ossz all.ig.'!D111</f>
        <v>0</v>
      </c>
      <c r="E112" s="430">
        <f>'1.2.sz.mell. össz köt'!E112+'1.3.sz.mell. össz önként'!E112+'1.4.sz.mell. ossz all.ig.'!E111</f>
        <v>0</v>
      </c>
    </row>
    <row r="113" spans="1:5" ht="12" customHeight="1" x14ac:dyDescent="0.2">
      <c r="A113" s="490" t="s">
        <v>208</v>
      </c>
      <c r="B113" s="452" t="s">
        <v>209</v>
      </c>
      <c r="C113" s="430"/>
      <c r="D113" s="430">
        <f>'1.2.sz.mell. össz köt'!D113+'1.3.sz.mell. össz önként'!D113+'1.4.sz.mell. ossz all.ig.'!D112</f>
        <v>0</v>
      </c>
      <c r="E113" s="430">
        <f>'1.2.sz.mell. össz köt'!E113+'1.3.sz.mell. össz önként'!E113+'1.4.sz.mell. ossz all.ig.'!E112</f>
        <v>0</v>
      </c>
    </row>
    <row r="114" spans="1:5" ht="12" customHeight="1" thickBot="1" x14ac:dyDescent="0.25">
      <c r="A114" s="499" t="s">
        <v>210</v>
      </c>
      <c r="B114" s="457" t="s">
        <v>211</v>
      </c>
      <c r="C114" s="458"/>
      <c r="D114" s="458">
        <f>'1.2.sz.mell. össz köt'!D114+'1.3.sz.mell. össz önként'!D114+'1.4.sz.mell. ossz all.ig.'!D113</f>
        <v>0</v>
      </c>
      <c r="E114" s="458">
        <f>'1.2.sz.mell. össz köt'!E114+'1.3.sz.mell. össz önként'!E114+'1.4.sz.mell. ossz all.ig.'!E113</f>
        <v>0</v>
      </c>
    </row>
    <row r="115" spans="1:5" ht="12" customHeight="1" thickBot="1" x14ac:dyDescent="0.25">
      <c r="A115" s="500" t="s">
        <v>21</v>
      </c>
      <c r="B115" s="63" t="s">
        <v>212</v>
      </c>
      <c r="C115" s="501">
        <f>+C116+C118+C120</f>
        <v>14443</v>
      </c>
      <c r="D115" s="501">
        <f>'1.2.sz.mell. össz köt'!D115+'1.3.sz.mell. össz önként'!D115+'1.4.sz.mell. ossz all.ig.'!D114</f>
        <v>811967</v>
      </c>
      <c r="E115" s="501">
        <f>'1.2.sz.mell. össz köt'!E115+'1.3.sz.mell. össz önként'!E115+'1.4.sz.mell. ossz all.ig.'!E114</f>
        <v>808079</v>
      </c>
    </row>
    <row r="116" spans="1:5" ht="12" customHeight="1" x14ac:dyDescent="0.2">
      <c r="A116" s="489" t="s">
        <v>23</v>
      </c>
      <c r="B116" s="452" t="s">
        <v>213</v>
      </c>
      <c r="C116" s="428">
        <v>12643</v>
      </c>
      <c r="D116" s="428">
        <f>'1.2.sz.mell. össz köt'!D116+'1.3.sz.mell. össz önként'!D116+'1.4.sz.mell. ossz all.ig.'!D115</f>
        <v>810525</v>
      </c>
      <c r="E116" s="428">
        <f>'1.2.sz.mell. össz köt'!E116+'1.3.sz.mell. össz önként'!E116+'1.4.sz.mell. ossz all.ig.'!E115</f>
        <v>806779</v>
      </c>
    </row>
    <row r="117" spans="1:5" ht="12" customHeight="1" x14ac:dyDescent="0.2">
      <c r="A117" s="489" t="s">
        <v>25</v>
      </c>
      <c r="B117" s="456" t="s">
        <v>214</v>
      </c>
      <c r="C117" s="428"/>
      <c r="D117" s="428">
        <f>'1.2.sz.mell. össz köt'!D117+'1.3.sz.mell. össz önként'!D117+'1.4.sz.mell. ossz all.ig.'!D116</f>
        <v>784889</v>
      </c>
      <c r="E117" s="428">
        <f>'1.2.sz.mell. össz köt'!E117+'1.3.sz.mell. össz önként'!E117+'1.4.sz.mell. ossz all.ig.'!E116</f>
        <v>783489</v>
      </c>
    </row>
    <row r="118" spans="1:5" ht="12" customHeight="1" x14ac:dyDescent="0.2">
      <c r="A118" s="489" t="s">
        <v>27</v>
      </c>
      <c r="B118" s="456" t="s">
        <v>215</v>
      </c>
      <c r="C118" s="430">
        <v>1800</v>
      </c>
      <c r="D118" s="430">
        <f>'1.2.sz.mell. össz köt'!D118+'1.3.sz.mell. össz önként'!D118+'1.4.sz.mell. ossz all.ig.'!D117</f>
        <v>1442</v>
      </c>
      <c r="E118" s="430">
        <f>'1.2.sz.mell. össz köt'!E118+'1.3.sz.mell. össz önként'!E118+'1.4.sz.mell. ossz all.ig.'!E117</f>
        <v>1300</v>
      </c>
    </row>
    <row r="119" spans="1:5" ht="12" customHeight="1" x14ac:dyDescent="0.2">
      <c r="A119" s="489" t="s">
        <v>29</v>
      </c>
      <c r="B119" s="456" t="s">
        <v>216</v>
      </c>
      <c r="C119" s="459"/>
      <c r="D119" s="459">
        <f>'1.2.sz.mell. össz köt'!D119+'1.3.sz.mell. össz önként'!D119+'1.4.sz.mell. ossz all.ig.'!D118</f>
        <v>0</v>
      </c>
      <c r="E119" s="459">
        <f>'1.2.sz.mell. össz köt'!E119+'1.3.sz.mell. össz önként'!E119+'1.4.sz.mell. ossz all.ig.'!E118</f>
        <v>0</v>
      </c>
    </row>
    <row r="120" spans="1:5" ht="12" customHeight="1" x14ac:dyDescent="0.2">
      <c r="A120" s="489" t="s">
        <v>31</v>
      </c>
      <c r="B120" s="431" t="s">
        <v>217</v>
      </c>
      <c r="C120" s="459"/>
      <c r="D120" s="459">
        <f>'1.2.sz.mell. össz köt'!D120+'1.3.sz.mell. össz önként'!D120+'1.4.sz.mell. ossz all.ig.'!D119</f>
        <v>0</v>
      </c>
      <c r="E120" s="459">
        <f>'1.2.sz.mell. össz köt'!E120+'1.3.sz.mell. össz önként'!E120+'1.4.sz.mell. ossz all.ig.'!E119</f>
        <v>0</v>
      </c>
    </row>
    <row r="121" spans="1:5" ht="12" customHeight="1" x14ac:dyDescent="0.2">
      <c r="A121" s="489" t="s">
        <v>33</v>
      </c>
      <c r="B121" s="429" t="s">
        <v>218</v>
      </c>
      <c r="C121" s="459"/>
      <c r="D121" s="459">
        <f>'1.2.sz.mell. össz köt'!D121+'1.3.sz.mell. össz önként'!D121+'1.4.sz.mell. ossz all.ig.'!D120</f>
        <v>0</v>
      </c>
      <c r="E121" s="459">
        <f>'1.2.sz.mell. össz köt'!E121+'1.3.sz.mell. össz önként'!E121+'1.4.sz.mell. ossz all.ig.'!E120</f>
        <v>0</v>
      </c>
    </row>
    <row r="122" spans="1:5" ht="12" customHeight="1" x14ac:dyDescent="0.2">
      <c r="A122" s="489" t="s">
        <v>219</v>
      </c>
      <c r="B122" s="460" t="s">
        <v>220</v>
      </c>
      <c r="C122" s="459"/>
      <c r="D122" s="459">
        <f>'1.2.sz.mell. össz köt'!D122+'1.3.sz.mell. össz önként'!D122+'1.4.sz.mell. ossz all.ig.'!D121</f>
        <v>0</v>
      </c>
      <c r="E122" s="459">
        <f>'1.2.sz.mell. össz köt'!E122+'1.3.sz.mell. össz önként'!E122+'1.4.sz.mell. ossz all.ig.'!E121</f>
        <v>0</v>
      </c>
    </row>
    <row r="123" spans="1:5" x14ac:dyDescent="0.2">
      <c r="A123" s="489" t="s">
        <v>221</v>
      </c>
      <c r="B123" s="452" t="s">
        <v>193</v>
      </c>
      <c r="C123" s="459"/>
      <c r="D123" s="459">
        <f>'1.2.sz.mell. össz köt'!D123+'1.3.sz.mell. össz önként'!D123+'1.4.sz.mell. ossz all.ig.'!D122</f>
        <v>0</v>
      </c>
      <c r="E123" s="459">
        <f>'1.2.sz.mell. össz köt'!E123+'1.3.sz.mell. össz önként'!E123+'1.4.sz.mell. ossz all.ig.'!E122</f>
        <v>0</v>
      </c>
    </row>
    <row r="124" spans="1:5" ht="12" customHeight="1" x14ac:dyDescent="0.2">
      <c r="A124" s="489" t="s">
        <v>222</v>
      </c>
      <c r="B124" s="452" t="s">
        <v>223</v>
      </c>
      <c r="C124" s="459"/>
      <c r="D124" s="459">
        <f>'1.2.sz.mell. össz köt'!D124+'1.3.sz.mell. össz önként'!D124+'1.4.sz.mell. ossz all.ig.'!D123</f>
        <v>0</v>
      </c>
      <c r="E124" s="459">
        <f>'1.2.sz.mell. össz köt'!E124+'1.3.sz.mell. össz önként'!E124+'1.4.sz.mell. ossz all.ig.'!E123</f>
        <v>0</v>
      </c>
    </row>
    <row r="125" spans="1:5" ht="12" customHeight="1" x14ac:dyDescent="0.2">
      <c r="A125" s="489" t="s">
        <v>224</v>
      </c>
      <c r="B125" s="452" t="s">
        <v>225</v>
      </c>
      <c r="C125" s="459"/>
      <c r="D125" s="459">
        <f>'1.2.sz.mell. össz köt'!D125+'1.3.sz.mell. össz önként'!D125+'1.4.sz.mell. ossz all.ig.'!D124</f>
        <v>0</v>
      </c>
      <c r="E125" s="459">
        <f>'1.2.sz.mell. össz köt'!E125+'1.3.sz.mell. össz önként'!E125+'1.4.sz.mell. ossz all.ig.'!E124</f>
        <v>0</v>
      </c>
    </row>
    <row r="126" spans="1:5" ht="12" customHeight="1" x14ac:dyDescent="0.2">
      <c r="A126" s="489" t="s">
        <v>226</v>
      </c>
      <c r="B126" s="452" t="s">
        <v>199</v>
      </c>
      <c r="C126" s="459"/>
      <c r="D126" s="459">
        <f>'1.2.sz.mell. össz köt'!D126+'1.3.sz.mell. össz önként'!D126+'1.4.sz.mell. ossz all.ig.'!D125</f>
        <v>0</v>
      </c>
      <c r="E126" s="459">
        <f>'1.2.sz.mell. össz köt'!E126+'1.3.sz.mell. össz önként'!E126+'1.4.sz.mell. ossz all.ig.'!E125</f>
        <v>0</v>
      </c>
    </row>
    <row r="127" spans="1:5" ht="12" customHeight="1" x14ac:dyDescent="0.2">
      <c r="A127" s="489" t="s">
        <v>227</v>
      </c>
      <c r="B127" s="452" t="s">
        <v>228</v>
      </c>
      <c r="C127" s="459"/>
      <c r="D127" s="459">
        <f>'1.2.sz.mell. össz köt'!D127+'1.3.sz.mell. össz önként'!D127+'1.4.sz.mell. ossz all.ig.'!D126</f>
        <v>0</v>
      </c>
      <c r="E127" s="459">
        <f>'1.2.sz.mell. össz köt'!E127+'1.3.sz.mell. össz önként'!E127+'1.4.sz.mell. ossz all.ig.'!E126</f>
        <v>0</v>
      </c>
    </row>
    <row r="128" spans="1:5" ht="16.5" thickBot="1" x14ac:dyDescent="0.25">
      <c r="A128" s="498" t="s">
        <v>229</v>
      </c>
      <c r="B128" s="452" t="s">
        <v>230</v>
      </c>
      <c r="C128" s="461"/>
      <c r="D128" s="461">
        <f>'1.2.sz.mell. össz köt'!D128+'1.3.sz.mell. össz önként'!D128+'1.4.sz.mell. ossz all.ig.'!D127</f>
        <v>0</v>
      </c>
      <c r="E128" s="461">
        <f>'1.2.sz.mell. össz köt'!E128+'1.3.sz.mell. össz önként'!E128+'1.4.sz.mell. ossz all.ig.'!E127</f>
        <v>0</v>
      </c>
    </row>
    <row r="129" spans="1:5" ht="12" customHeight="1" thickBot="1" x14ac:dyDescent="0.25">
      <c r="A129" s="29" t="s">
        <v>35</v>
      </c>
      <c r="B129" s="158" t="s">
        <v>231</v>
      </c>
      <c r="C129" s="426">
        <f>+C94+C115</f>
        <v>375152</v>
      </c>
      <c r="D129" s="426">
        <f>'1.2.sz.mell. össz köt'!D129+'1.3.sz.mell. össz önként'!D129+'1.4.sz.mell. ossz all.ig.'!D128</f>
        <v>1338666</v>
      </c>
      <c r="E129" s="426">
        <f>'1.2.sz.mell. össz köt'!E129+'1.3.sz.mell. össz önként'!E129+'1.4.sz.mell. ossz all.ig.'!E128</f>
        <v>1308781</v>
      </c>
    </row>
    <row r="130" spans="1:5" ht="12" customHeight="1" thickBot="1" x14ac:dyDescent="0.25">
      <c r="A130" s="29" t="s">
        <v>232</v>
      </c>
      <c r="B130" s="158" t="s">
        <v>233</v>
      </c>
      <c r="C130" s="426">
        <f>+C131+C132+C133</f>
        <v>0</v>
      </c>
      <c r="D130" s="426">
        <f>'1.2.sz.mell. össz köt'!D130+'1.3.sz.mell. össz önként'!D130+'1.4.sz.mell. ossz all.ig.'!D129</f>
        <v>0</v>
      </c>
      <c r="E130" s="426">
        <f>'1.2.sz.mell. össz köt'!E130+'1.3.sz.mell. össz önként'!E130+'1.4.sz.mell. ossz all.ig.'!E129</f>
        <v>0</v>
      </c>
    </row>
    <row r="131" spans="1:5" ht="12" customHeight="1" x14ac:dyDescent="0.2">
      <c r="A131" s="489" t="s">
        <v>51</v>
      </c>
      <c r="B131" s="456" t="s">
        <v>234</v>
      </c>
      <c r="C131" s="459"/>
      <c r="D131" s="459">
        <f>'1.2.sz.mell. össz köt'!D131+'1.3.sz.mell. össz önként'!D131+'1.4.sz.mell. ossz all.ig.'!D130</f>
        <v>0</v>
      </c>
      <c r="E131" s="459">
        <f>'1.2.sz.mell. össz köt'!E131+'1.3.sz.mell. össz önként'!E131+'1.4.sz.mell. ossz all.ig.'!E130</f>
        <v>0</v>
      </c>
    </row>
    <row r="132" spans="1:5" ht="12" customHeight="1" x14ac:dyDescent="0.2">
      <c r="A132" s="489" t="s">
        <v>53</v>
      </c>
      <c r="B132" s="456" t="s">
        <v>235</v>
      </c>
      <c r="C132" s="459"/>
      <c r="D132" s="459">
        <f>'1.2.sz.mell. össz köt'!D132+'1.3.sz.mell. össz önként'!D132+'1.4.sz.mell. ossz all.ig.'!D131</f>
        <v>0</v>
      </c>
      <c r="E132" s="459">
        <f>'1.2.sz.mell. össz köt'!E132+'1.3.sz.mell. össz önként'!E132+'1.4.sz.mell. ossz all.ig.'!E131</f>
        <v>0</v>
      </c>
    </row>
    <row r="133" spans="1:5" ht="12" customHeight="1" thickBot="1" x14ac:dyDescent="0.25">
      <c r="A133" s="498" t="s">
        <v>55</v>
      </c>
      <c r="B133" s="456" t="s">
        <v>236</v>
      </c>
      <c r="C133" s="459"/>
      <c r="D133" s="459">
        <f>'1.2.sz.mell. össz köt'!D133+'1.3.sz.mell. össz önként'!D133+'1.4.sz.mell. ossz all.ig.'!D132</f>
        <v>0</v>
      </c>
      <c r="E133" s="459">
        <f>'1.2.sz.mell. össz köt'!E133+'1.3.sz.mell. össz önként'!E133+'1.4.sz.mell. ossz all.ig.'!E132</f>
        <v>0</v>
      </c>
    </row>
    <row r="134" spans="1:5" ht="12" customHeight="1" thickBot="1" x14ac:dyDescent="0.25">
      <c r="A134" s="29" t="s">
        <v>65</v>
      </c>
      <c r="B134" s="158" t="s">
        <v>237</v>
      </c>
      <c r="C134" s="426">
        <f>SUM(C135:C140)</f>
        <v>0</v>
      </c>
      <c r="D134" s="426">
        <f>'1.2.sz.mell. össz köt'!D134+'1.3.sz.mell. össz önként'!D134+'1.4.sz.mell. ossz all.ig.'!D133</f>
        <v>0</v>
      </c>
      <c r="E134" s="426">
        <f>'1.2.sz.mell. össz köt'!E134+'1.3.sz.mell. össz önként'!E134+'1.4.sz.mell. ossz all.ig.'!E133</f>
        <v>0</v>
      </c>
    </row>
    <row r="135" spans="1:5" ht="12" customHeight="1" x14ac:dyDescent="0.2">
      <c r="A135" s="489" t="s">
        <v>67</v>
      </c>
      <c r="B135" s="460" t="s">
        <v>238</v>
      </c>
      <c r="C135" s="459"/>
      <c r="D135" s="459">
        <f>'1.2.sz.mell. össz köt'!D135+'1.3.sz.mell. össz önként'!D135+'1.4.sz.mell. ossz all.ig.'!D134</f>
        <v>0</v>
      </c>
      <c r="E135" s="459">
        <f>'1.2.sz.mell. össz köt'!E135+'1.3.sz.mell. össz önként'!E135+'1.4.sz.mell. ossz all.ig.'!E134</f>
        <v>0</v>
      </c>
    </row>
    <row r="136" spans="1:5" ht="12" customHeight="1" x14ac:dyDescent="0.2">
      <c r="A136" s="489" t="s">
        <v>69</v>
      </c>
      <c r="B136" s="460" t="s">
        <v>239</v>
      </c>
      <c r="C136" s="459"/>
      <c r="D136" s="459">
        <f>'1.2.sz.mell. össz köt'!D136+'1.3.sz.mell. össz önként'!D136+'1.4.sz.mell. ossz all.ig.'!D135</f>
        <v>0</v>
      </c>
      <c r="E136" s="459">
        <f>'1.2.sz.mell. össz köt'!E136+'1.3.sz.mell. össz önként'!E136+'1.4.sz.mell. ossz all.ig.'!E135</f>
        <v>0</v>
      </c>
    </row>
    <row r="137" spans="1:5" ht="12" customHeight="1" x14ac:dyDescent="0.2">
      <c r="A137" s="489" t="s">
        <v>71</v>
      </c>
      <c r="B137" s="460" t="s">
        <v>240</v>
      </c>
      <c r="C137" s="459"/>
      <c r="D137" s="459">
        <f>'1.2.sz.mell. össz köt'!D137+'1.3.sz.mell. össz önként'!D137+'1.4.sz.mell. ossz all.ig.'!D136</f>
        <v>0</v>
      </c>
      <c r="E137" s="459">
        <f>'1.2.sz.mell. össz köt'!E137+'1.3.sz.mell. össz önként'!E137+'1.4.sz.mell. ossz all.ig.'!E136</f>
        <v>0</v>
      </c>
    </row>
    <row r="138" spans="1:5" ht="12" customHeight="1" x14ac:dyDescent="0.2">
      <c r="A138" s="489" t="s">
        <v>73</v>
      </c>
      <c r="B138" s="460" t="s">
        <v>241</v>
      </c>
      <c r="C138" s="459"/>
      <c r="D138" s="459">
        <f>'1.2.sz.mell. össz köt'!D138+'1.3.sz.mell. össz önként'!D138+'1.4.sz.mell. ossz all.ig.'!D137</f>
        <v>0</v>
      </c>
      <c r="E138" s="459">
        <f>'1.2.sz.mell. össz köt'!E138+'1.3.sz.mell. össz önként'!E138+'1.4.sz.mell. ossz all.ig.'!E137</f>
        <v>0</v>
      </c>
    </row>
    <row r="139" spans="1:5" ht="12" customHeight="1" x14ac:dyDescent="0.2">
      <c r="A139" s="489" t="s">
        <v>75</v>
      </c>
      <c r="B139" s="460" t="s">
        <v>242</v>
      </c>
      <c r="C139" s="459"/>
      <c r="D139" s="459">
        <f>'1.2.sz.mell. össz köt'!D139+'1.3.sz.mell. össz önként'!D139+'1.4.sz.mell. ossz all.ig.'!D138</f>
        <v>0</v>
      </c>
      <c r="E139" s="459">
        <f>'1.2.sz.mell. össz köt'!E139+'1.3.sz.mell. össz önként'!E139+'1.4.sz.mell. ossz all.ig.'!E138</f>
        <v>0</v>
      </c>
    </row>
    <row r="140" spans="1:5" ht="12" customHeight="1" thickBot="1" x14ac:dyDescent="0.25">
      <c r="A140" s="498" t="s">
        <v>77</v>
      </c>
      <c r="B140" s="460" t="s">
        <v>243</v>
      </c>
      <c r="C140" s="459"/>
      <c r="D140" s="459">
        <f>'1.2.sz.mell. össz köt'!D140+'1.3.sz.mell. össz önként'!D140+'1.4.sz.mell. ossz all.ig.'!D139</f>
        <v>0</v>
      </c>
      <c r="E140" s="459">
        <f>'1.2.sz.mell. össz köt'!E140+'1.3.sz.mell. össz önként'!E140+'1.4.sz.mell. ossz all.ig.'!E139</f>
        <v>0</v>
      </c>
    </row>
    <row r="141" spans="1:5" ht="12" customHeight="1" thickBot="1" x14ac:dyDescent="0.25">
      <c r="A141" s="29" t="s">
        <v>89</v>
      </c>
      <c r="B141" s="158" t="s">
        <v>244</v>
      </c>
      <c r="C141" s="434">
        <f>+C142+C143+C144+C145+C146</f>
        <v>0</v>
      </c>
      <c r="D141" s="434">
        <f>'1.2.sz.mell. össz köt'!D141+'1.3.sz.mell. össz önként'!D141+'1.4.sz.mell. ossz all.ig.'!D140</f>
        <v>10670</v>
      </c>
      <c r="E141" s="434">
        <f>'1.2.sz.mell. össz köt'!E141+'1.3.sz.mell. össz önként'!E141+'1.4.sz.mell. ossz all.ig.'!E140</f>
        <v>10670</v>
      </c>
    </row>
    <row r="142" spans="1:5" ht="12" customHeight="1" x14ac:dyDescent="0.2">
      <c r="A142" s="489" t="s">
        <v>91</v>
      </c>
      <c r="B142" s="460" t="s">
        <v>245</v>
      </c>
      <c r="C142" s="459"/>
      <c r="D142" s="459">
        <f>'1.2.sz.mell. össz köt'!D142+'1.3.sz.mell. össz önként'!D142+'1.4.sz.mell. ossz all.ig.'!D141</f>
        <v>0</v>
      </c>
      <c r="E142" s="459">
        <f>'1.2.sz.mell. össz köt'!E142+'1.3.sz.mell. össz önként'!E142+'1.4.sz.mell. ossz all.ig.'!E141</f>
        <v>0</v>
      </c>
    </row>
    <row r="143" spans="1:5" ht="12" customHeight="1" x14ac:dyDescent="0.2">
      <c r="A143" s="489" t="s">
        <v>93</v>
      </c>
      <c r="B143" s="460" t="s">
        <v>461</v>
      </c>
      <c r="C143" s="459"/>
      <c r="D143" s="459">
        <f>'1.2.sz.mell. össz köt'!D143+'1.3.sz.mell. össz önként'!D143+'1.4.sz.mell. ossz all.ig.'!D142</f>
        <v>0</v>
      </c>
      <c r="E143" s="459">
        <f>'1.2.sz.mell. össz köt'!E143+'1.3.sz.mell. össz önként'!E143+'1.4.sz.mell. ossz all.ig.'!E142</f>
        <v>0</v>
      </c>
    </row>
    <row r="144" spans="1:5" ht="12" customHeight="1" x14ac:dyDescent="0.2">
      <c r="A144" s="489" t="s">
        <v>95</v>
      </c>
      <c r="B144" s="460" t="s">
        <v>246</v>
      </c>
      <c r="C144" s="459"/>
      <c r="D144" s="459">
        <f>'1.2.sz.mell. össz köt'!D144+'1.3.sz.mell. össz önként'!D144+'1.4.sz.mell. ossz all.ig.'!D143</f>
        <v>10670</v>
      </c>
      <c r="E144" s="459">
        <f>'1.2.sz.mell. össz köt'!E144+'1.3.sz.mell. össz önként'!E144+'1.4.sz.mell. ossz all.ig.'!E143</f>
        <v>10670</v>
      </c>
    </row>
    <row r="145" spans="1:10" ht="12" customHeight="1" x14ac:dyDescent="0.2">
      <c r="A145" s="490" t="s">
        <v>97</v>
      </c>
      <c r="B145" s="460" t="s">
        <v>247</v>
      </c>
      <c r="C145" s="459"/>
      <c r="D145" s="459">
        <f>'1.2.sz.mell. össz köt'!D145+'1.3.sz.mell. össz önként'!D145+'1.4.sz.mell. ossz all.ig.'!D144</f>
        <v>0</v>
      </c>
      <c r="E145" s="459">
        <f>'1.2.sz.mell. össz köt'!E145+'1.3.sz.mell. össz önként'!E145+'1.4.sz.mell. ossz all.ig.'!E144</f>
        <v>0</v>
      </c>
    </row>
    <row r="146" spans="1:10" ht="12" customHeight="1" thickBot="1" x14ac:dyDescent="0.25">
      <c r="A146" s="498" t="s">
        <v>99</v>
      </c>
      <c r="B146" s="462" t="s">
        <v>248</v>
      </c>
      <c r="C146" s="459"/>
      <c r="D146" s="459">
        <f>'1.2.sz.mell. össz köt'!D146+'1.3.sz.mell. össz önként'!D146+'1.4.sz.mell. ossz all.ig.'!D145</f>
        <v>0</v>
      </c>
      <c r="E146" s="459">
        <f>'1.2.sz.mell. össz köt'!E146+'1.3.sz.mell. össz önként'!E146+'1.4.sz.mell. ossz all.ig.'!E145</f>
        <v>0</v>
      </c>
    </row>
    <row r="147" spans="1:10" ht="12" customHeight="1" thickBot="1" x14ac:dyDescent="0.25">
      <c r="A147" s="29" t="s">
        <v>249</v>
      </c>
      <c r="B147" s="158" t="s">
        <v>250</v>
      </c>
      <c r="C147" s="463">
        <f>SUM(C148:C152)</f>
        <v>0</v>
      </c>
      <c r="D147" s="463">
        <f>'1.2.sz.mell. össz köt'!D147+'1.3.sz.mell. össz önként'!D147+'1.4.sz.mell. ossz all.ig.'!D146</f>
        <v>0</v>
      </c>
      <c r="E147" s="463">
        <f>'1.2.sz.mell. össz köt'!E147+'1.3.sz.mell. össz önként'!E147+'1.4.sz.mell. ossz all.ig.'!E146</f>
        <v>0</v>
      </c>
    </row>
    <row r="148" spans="1:10" ht="12" customHeight="1" x14ac:dyDescent="0.2">
      <c r="A148" s="489" t="s">
        <v>103</v>
      </c>
      <c r="B148" s="460" t="s">
        <v>251</v>
      </c>
      <c r="C148" s="459"/>
      <c r="D148" s="459">
        <f>'1.2.sz.mell. össz köt'!D148+'1.3.sz.mell. össz önként'!D148+'1.4.sz.mell. ossz all.ig.'!D147</f>
        <v>0</v>
      </c>
      <c r="E148" s="459">
        <f>'1.2.sz.mell. össz köt'!E148+'1.3.sz.mell. össz önként'!E148+'1.4.sz.mell. ossz all.ig.'!E147</f>
        <v>0</v>
      </c>
    </row>
    <row r="149" spans="1:10" ht="15" customHeight="1" x14ac:dyDescent="0.2">
      <c r="A149" s="489" t="s">
        <v>105</v>
      </c>
      <c r="B149" s="460" t="s">
        <v>252</v>
      </c>
      <c r="C149" s="459"/>
      <c r="D149" s="459">
        <f>'1.2.sz.mell. össz köt'!D149+'1.3.sz.mell. össz önként'!D149+'1.4.sz.mell. ossz all.ig.'!D148</f>
        <v>0</v>
      </c>
      <c r="E149" s="459">
        <f>'1.2.sz.mell. össz köt'!E149+'1.3.sz.mell. össz önként'!E149+'1.4.sz.mell. ossz all.ig.'!E148</f>
        <v>0</v>
      </c>
      <c r="G149" s="503"/>
      <c r="H149" s="504"/>
      <c r="I149" s="504"/>
      <c r="J149" s="504"/>
    </row>
    <row r="150" spans="1:10" s="488" customFormat="1" ht="12.95" customHeight="1" x14ac:dyDescent="0.2">
      <c r="A150" s="489" t="s">
        <v>107</v>
      </c>
      <c r="B150" s="460" t="s">
        <v>253</v>
      </c>
      <c r="C150" s="459"/>
      <c r="D150" s="459">
        <f>'1.2.sz.mell. össz köt'!D150+'1.3.sz.mell. össz önként'!D150+'1.4.sz.mell. ossz all.ig.'!D149</f>
        <v>0</v>
      </c>
      <c r="E150" s="459">
        <f>'1.2.sz.mell. össz köt'!E150+'1.3.sz.mell. össz önként'!E150+'1.4.sz.mell. ossz all.ig.'!E149</f>
        <v>0</v>
      </c>
    </row>
    <row r="151" spans="1:10" x14ac:dyDescent="0.2">
      <c r="A151" s="489" t="s">
        <v>109</v>
      </c>
      <c r="B151" s="460" t="s">
        <v>254</v>
      </c>
      <c r="C151" s="459"/>
      <c r="D151" s="459">
        <f>'1.2.sz.mell. össz köt'!D151+'1.3.sz.mell. össz önként'!D151+'1.4.sz.mell. ossz all.ig.'!D150</f>
        <v>0</v>
      </c>
      <c r="E151" s="459">
        <f>'1.2.sz.mell. össz köt'!E151+'1.3.sz.mell. össz önként'!E151+'1.4.sz.mell. ossz all.ig.'!E150</f>
        <v>0</v>
      </c>
    </row>
    <row r="152" spans="1:10" ht="16.5" thickBot="1" x14ac:dyDescent="0.25">
      <c r="A152" s="489" t="s">
        <v>255</v>
      </c>
      <c r="B152" s="460" t="s">
        <v>256</v>
      </c>
      <c r="C152" s="459"/>
      <c r="D152" s="459">
        <f>'1.2.sz.mell. össz köt'!D152+'1.3.sz.mell. össz önként'!D152+'1.4.sz.mell. ossz all.ig.'!D151</f>
        <v>0</v>
      </c>
      <c r="E152" s="459">
        <f>'1.2.sz.mell. össz köt'!E152+'1.3.sz.mell. össz önként'!E152+'1.4.sz.mell. ossz all.ig.'!E151</f>
        <v>0</v>
      </c>
    </row>
    <row r="153" spans="1:10" ht="15" customHeight="1" thickBot="1" x14ac:dyDescent="0.25">
      <c r="A153" s="29" t="s">
        <v>111</v>
      </c>
      <c r="B153" s="158" t="s">
        <v>257</v>
      </c>
      <c r="C153" s="502"/>
      <c r="D153" s="502">
        <f>'1.2.sz.mell. össz köt'!D153+'1.3.sz.mell. össz önként'!D153+'1.4.sz.mell. ossz all.ig.'!D152</f>
        <v>0</v>
      </c>
      <c r="E153" s="502">
        <f>'1.2.sz.mell. össz köt'!E153+'1.3.sz.mell. össz önként'!E153+'1.4.sz.mell. ossz all.ig.'!E152</f>
        <v>0</v>
      </c>
    </row>
    <row r="154" spans="1:10" ht="13.5" customHeight="1" thickBot="1" x14ac:dyDescent="0.25">
      <c r="A154" s="29" t="s">
        <v>258</v>
      </c>
      <c r="B154" s="158" t="s">
        <v>259</v>
      </c>
      <c r="C154" s="502"/>
      <c r="D154" s="502">
        <f>'1.2.sz.mell. össz köt'!D154+'1.3.sz.mell. össz önként'!D154+'1.4.sz.mell. ossz all.ig.'!D153</f>
        <v>0</v>
      </c>
      <c r="E154" s="502">
        <f>'1.2.sz.mell. össz köt'!E154+'1.3.sz.mell. össz önként'!E154+'1.4.sz.mell. ossz all.ig.'!E153</f>
        <v>0</v>
      </c>
    </row>
    <row r="155" spans="1:10" ht="27.75" customHeight="1" thickBot="1" x14ac:dyDescent="0.25">
      <c r="A155" s="29" t="s">
        <v>260</v>
      </c>
      <c r="B155" s="158" t="s">
        <v>261</v>
      </c>
      <c r="C155" s="464">
        <v>36195</v>
      </c>
      <c r="D155" s="464">
        <f>'1.2.sz.mell. össz köt'!D155+'1.3.sz.mell. össz önként'!D155+'1.4.sz.mell. ossz all.ig.'!D154</f>
        <v>10670</v>
      </c>
      <c r="E155" s="464">
        <f>'1.2.sz.mell. össz köt'!E155+'1.3.sz.mell. össz önként'!E155+'1.4.sz.mell. ossz all.ig.'!E154</f>
        <v>10670</v>
      </c>
    </row>
    <row r="156" spans="1:10" ht="16.5" thickBot="1" x14ac:dyDescent="0.25">
      <c r="A156" s="505" t="s">
        <v>262</v>
      </c>
      <c r="B156" s="465" t="s">
        <v>263</v>
      </c>
      <c r="C156" s="464">
        <f>+C129+C155</f>
        <v>411347</v>
      </c>
      <c r="D156" s="464">
        <f>'1.2.sz.mell. össz köt'!D156+'1.3.sz.mell. össz önként'!D156+'1.4.sz.mell. ossz all.ig.'!D155</f>
        <v>1349336</v>
      </c>
      <c r="E156" s="464">
        <f>'1.2.sz.mell. össz köt'!E156+'1.3.sz.mell. össz önként'!E156+'1.4.sz.mell. ossz all.ig.'!E155</f>
        <v>1319451</v>
      </c>
    </row>
    <row r="158" spans="1:10" x14ac:dyDescent="0.2">
      <c r="A158" s="862" t="s">
        <v>264</v>
      </c>
      <c r="B158" s="862"/>
      <c r="C158" s="862"/>
      <c r="D158" s="862"/>
      <c r="E158" s="862"/>
    </row>
    <row r="159" spans="1:10" ht="16.5" thickBot="1" x14ac:dyDescent="0.25">
      <c r="A159" s="861" t="s">
        <v>265</v>
      </c>
      <c r="B159" s="861"/>
      <c r="C159" s="2"/>
      <c r="D159" s="509"/>
      <c r="E159" s="486" t="s">
        <v>715</v>
      </c>
    </row>
    <row r="160" spans="1:10" ht="21.75" thickBot="1" x14ac:dyDescent="0.25">
      <c r="A160" s="29">
        <v>1</v>
      </c>
      <c r="B160" s="81" t="s">
        <v>266</v>
      </c>
      <c r="C160" s="426">
        <f>+C62-C129</f>
        <v>0</v>
      </c>
      <c r="D160" s="426">
        <f t="shared" ref="D160" si="1">+D62-D129</f>
        <v>-746</v>
      </c>
      <c r="E160" s="426">
        <f>+E62-E129</f>
        <v>5666</v>
      </c>
    </row>
    <row r="161" spans="1:5" ht="32.25" thickBot="1" x14ac:dyDescent="0.25">
      <c r="A161" s="29" t="s">
        <v>21</v>
      </c>
      <c r="B161" s="81" t="s">
        <v>267</v>
      </c>
      <c r="C161" s="426">
        <f>+C87-C155</f>
        <v>0</v>
      </c>
      <c r="D161" s="426">
        <f t="shared" ref="D161" si="2">+D87-D155</f>
        <v>746</v>
      </c>
      <c r="E161" s="426">
        <f>+E87-E155</f>
        <v>744</v>
      </c>
    </row>
  </sheetData>
  <mergeCells count="6">
    <mergeCell ref="A1:E1"/>
    <mergeCell ref="A159:B159"/>
    <mergeCell ref="A2:B2"/>
    <mergeCell ref="A91:B91"/>
    <mergeCell ref="A158:E158"/>
    <mergeCell ref="A90:E9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>
    <oddHeader>&amp;C&amp;"Times New Roman CE,Félkövér"&amp;12
Konyár Község Önkormányzat
2017. ÉVI KÖLTSÉGVETÉSÉNEK ÖSSZEVONT MÉRLEGE&amp;10
&amp;R&amp;"Times New Roman CE,Félkövér dőlt"&amp;11 1.1. melléklet a ........./2018. (.......) önkormányzati rendelethez</oddHeader>
  </headerFooter>
  <rowBreaks count="1" manualBreakCount="1">
    <brk id="89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7"/>
  <sheetViews>
    <sheetView view="pageLayout" zoomScaleNormal="100" workbookViewId="0">
      <selection activeCell="B33" sqref="B33"/>
    </sheetView>
  </sheetViews>
  <sheetFormatPr defaultRowHeight="12.75" x14ac:dyDescent="0.2"/>
  <cols>
    <col min="1" max="1" width="47.1640625" style="177" customWidth="1"/>
    <col min="2" max="2" width="15.6640625" style="159" customWidth="1"/>
    <col min="3" max="3" width="16.33203125" style="159" customWidth="1"/>
    <col min="4" max="4" width="18" style="159" customWidth="1"/>
    <col min="5" max="5" width="16.6640625" style="159" customWidth="1"/>
    <col min="6" max="6" width="18.83203125" style="83" customWidth="1"/>
    <col min="7" max="8" width="12.83203125" style="159" customWidth="1"/>
    <col min="9" max="9" width="13.83203125" style="159" customWidth="1"/>
    <col min="10" max="16384" width="9.33203125" style="159"/>
  </cols>
  <sheetData>
    <row r="1" spans="1:6" ht="25.5" customHeight="1" x14ac:dyDescent="0.2">
      <c r="A1" s="882" t="s">
        <v>813</v>
      </c>
      <c r="B1" s="882"/>
      <c r="C1" s="882"/>
      <c r="D1" s="882"/>
      <c r="E1" s="882"/>
      <c r="F1" s="882"/>
    </row>
    <row r="2" spans="1:6" ht="22.5" customHeight="1" thickBot="1" x14ac:dyDescent="0.3">
      <c r="A2" s="86"/>
      <c r="B2" s="83"/>
      <c r="C2" s="83"/>
      <c r="D2" s="83"/>
      <c r="E2" s="83"/>
      <c r="F2" s="160" t="s">
        <v>712</v>
      </c>
    </row>
    <row r="3" spans="1:6" s="161" customFormat="1" ht="44.25" customHeight="1" thickBot="1" x14ac:dyDescent="0.25">
      <c r="A3" s="91" t="s">
        <v>369</v>
      </c>
      <c r="B3" s="92" t="s">
        <v>370</v>
      </c>
      <c r="C3" s="92" t="s">
        <v>371</v>
      </c>
      <c r="D3" s="92" t="s">
        <v>777</v>
      </c>
      <c r="E3" s="92" t="s">
        <v>721</v>
      </c>
      <c r="F3" s="93" t="s">
        <v>778</v>
      </c>
    </row>
    <row r="4" spans="1:6" s="83" customFormat="1" ht="12" customHeight="1" thickBot="1" x14ac:dyDescent="0.25">
      <c r="A4" s="162" t="s">
        <v>5</v>
      </c>
      <c r="B4" s="163" t="s">
        <v>6</v>
      </c>
      <c r="C4" s="163" t="s">
        <v>275</v>
      </c>
      <c r="D4" s="163" t="s">
        <v>276</v>
      </c>
      <c r="E4" s="163" t="s">
        <v>354</v>
      </c>
      <c r="F4" s="164" t="s">
        <v>372</v>
      </c>
    </row>
    <row r="5" spans="1:6" ht="15.95" customHeight="1" x14ac:dyDescent="0.2">
      <c r="A5" s="165" t="s">
        <v>726</v>
      </c>
      <c r="B5" s="166">
        <v>558800</v>
      </c>
      <c r="C5" s="167" t="s">
        <v>373</v>
      </c>
      <c r="D5" s="166"/>
      <c r="E5" s="166">
        <v>558800</v>
      </c>
      <c r="F5" s="168">
        <f t="shared" ref="F5:F26" si="0">B5-D5-E5</f>
        <v>0</v>
      </c>
    </row>
    <row r="6" spans="1:6" ht="15.95" customHeight="1" x14ac:dyDescent="0.2">
      <c r="A6" s="165" t="s">
        <v>727</v>
      </c>
      <c r="B6" s="166">
        <v>196850</v>
      </c>
      <c r="C6" s="167" t="s">
        <v>373</v>
      </c>
      <c r="D6" s="166"/>
      <c r="E6" s="166">
        <v>196850</v>
      </c>
      <c r="F6" s="168">
        <f t="shared" si="0"/>
        <v>0</v>
      </c>
    </row>
    <row r="7" spans="1:6" ht="15.95" customHeight="1" x14ac:dyDescent="0.2">
      <c r="A7" s="165" t="s">
        <v>728</v>
      </c>
      <c r="B7" s="166">
        <v>2600000</v>
      </c>
      <c r="C7" s="167" t="s">
        <v>373</v>
      </c>
      <c r="D7" s="166"/>
      <c r="E7" s="166">
        <v>2600000</v>
      </c>
      <c r="F7" s="168">
        <f t="shared" si="0"/>
        <v>0</v>
      </c>
    </row>
    <row r="8" spans="1:6" ht="15.95" customHeight="1" x14ac:dyDescent="0.2">
      <c r="A8" s="165" t="s">
        <v>729</v>
      </c>
      <c r="B8" s="166">
        <v>457200</v>
      </c>
      <c r="C8" s="167" t="s">
        <v>373</v>
      </c>
      <c r="D8" s="166"/>
      <c r="E8" s="166">
        <v>457200</v>
      </c>
      <c r="F8" s="168">
        <f t="shared" si="0"/>
        <v>0</v>
      </c>
    </row>
    <row r="9" spans="1:6" ht="15.95" customHeight="1" x14ac:dyDescent="0.2">
      <c r="A9" s="165" t="s">
        <v>730</v>
      </c>
      <c r="B9" s="166">
        <v>145415</v>
      </c>
      <c r="C9" s="167" t="s">
        <v>373</v>
      </c>
      <c r="D9" s="166"/>
      <c r="E9" s="166">
        <v>145415</v>
      </c>
      <c r="F9" s="168">
        <f t="shared" si="0"/>
        <v>0</v>
      </c>
    </row>
    <row r="10" spans="1:6" ht="15.95" customHeight="1" x14ac:dyDescent="0.2">
      <c r="A10" s="165" t="s">
        <v>731</v>
      </c>
      <c r="B10" s="166">
        <v>487500</v>
      </c>
      <c r="C10" s="167" t="s">
        <v>373</v>
      </c>
      <c r="D10" s="166"/>
      <c r="E10" s="166">
        <v>487500</v>
      </c>
      <c r="F10" s="168">
        <f t="shared" si="0"/>
        <v>0</v>
      </c>
    </row>
    <row r="11" spans="1:6" ht="15.95" customHeight="1" x14ac:dyDescent="0.2">
      <c r="A11" s="165" t="s">
        <v>732</v>
      </c>
      <c r="B11" s="166">
        <v>782801007</v>
      </c>
      <c r="C11" s="167" t="s">
        <v>373</v>
      </c>
      <c r="D11" s="166"/>
      <c r="E11" s="166">
        <v>782801007</v>
      </c>
      <c r="F11" s="168">
        <f t="shared" si="0"/>
        <v>0</v>
      </c>
    </row>
    <row r="12" spans="1:6" ht="15.95" customHeight="1" x14ac:dyDescent="0.2">
      <c r="A12" s="165" t="s">
        <v>733</v>
      </c>
      <c r="B12" s="166">
        <v>1219200</v>
      </c>
      <c r="C12" s="167" t="s">
        <v>373</v>
      </c>
      <c r="D12" s="166"/>
      <c r="E12" s="166">
        <v>1219200</v>
      </c>
      <c r="F12" s="168">
        <f t="shared" si="0"/>
        <v>0</v>
      </c>
    </row>
    <row r="13" spans="1:6" ht="15.95" customHeight="1" x14ac:dyDescent="0.2">
      <c r="A13" s="165" t="s">
        <v>734</v>
      </c>
      <c r="B13" s="166">
        <v>2000000</v>
      </c>
      <c r="C13" s="167" t="s">
        <v>373</v>
      </c>
      <c r="D13" s="166"/>
      <c r="E13" s="166">
        <v>2000000</v>
      </c>
      <c r="F13" s="168">
        <f t="shared" si="0"/>
        <v>0</v>
      </c>
    </row>
    <row r="14" spans="1:6" ht="15.95" customHeight="1" x14ac:dyDescent="0.2">
      <c r="A14" s="165" t="s">
        <v>735</v>
      </c>
      <c r="B14" s="166">
        <v>1295400</v>
      </c>
      <c r="C14" s="167" t="s">
        <v>373</v>
      </c>
      <c r="D14" s="166"/>
      <c r="E14" s="166">
        <v>1295400</v>
      </c>
      <c r="F14" s="168">
        <f t="shared" si="0"/>
        <v>0</v>
      </c>
    </row>
    <row r="15" spans="1:6" ht="15.95" customHeight="1" x14ac:dyDescent="0.2">
      <c r="A15" s="165" t="s">
        <v>736</v>
      </c>
      <c r="B15" s="166">
        <v>200000</v>
      </c>
      <c r="C15" s="167" t="s">
        <v>373</v>
      </c>
      <c r="D15" s="166"/>
      <c r="E15" s="166">
        <v>200000</v>
      </c>
      <c r="F15" s="168">
        <f t="shared" si="0"/>
        <v>0</v>
      </c>
    </row>
    <row r="16" spans="1:6" ht="15.95" customHeight="1" x14ac:dyDescent="0.2">
      <c r="A16" s="165" t="s">
        <v>737</v>
      </c>
      <c r="B16" s="166">
        <v>1244600</v>
      </c>
      <c r="C16" s="167" t="s">
        <v>373</v>
      </c>
      <c r="D16" s="166"/>
      <c r="E16" s="166">
        <v>1244600</v>
      </c>
      <c r="F16" s="168">
        <f t="shared" si="0"/>
        <v>0</v>
      </c>
    </row>
    <row r="17" spans="1:6" ht="15.95" customHeight="1" x14ac:dyDescent="0.2">
      <c r="A17" s="165" t="s">
        <v>738</v>
      </c>
      <c r="B17" s="166">
        <v>3300001</v>
      </c>
      <c r="C17" s="167" t="s">
        <v>373</v>
      </c>
      <c r="D17" s="166"/>
      <c r="E17" s="166">
        <v>3300001</v>
      </c>
      <c r="F17" s="168">
        <f t="shared" si="0"/>
        <v>0</v>
      </c>
    </row>
    <row r="18" spans="1:6" ht="15.95" customHeight="1" x14ac:dyDescent="0.2">
      <c r="A18" s="165" t="s">
        <v>739</v>
      </c>
      <c r="B18" s="166">
        <v>1524000</v>
      </c>
      <c r="C18" s="167" t="s">
        <v>373</v>
      </c>
      <c r="D18" s="166"/>
      <c r="E18" s="166">
        <v>1524000</v>
      </c>
      <c r="F18" s="168">
        <f t="shared" si="0"/>
        <v>0</v>
      </c>
    </row>
    <row r="19" spans="1:6" ht="15.95" customHeight="1" x14ac:dyDescent="0.2">
      <c r="A19" s="165" t="s">
        <v>740</v>
      </c>
      <c r="B19" s="166">
        <v>455930</v>
      </c>
      <c r="C19" s="167" t="s">
        <v>373</v>
      </c>
      <c r="D19" s="166"/>
      <c r="E19" s="166">
        <v>455930</v>
      </c>
      <c r="F19" s="168">
        <f t="shared" si="0"/>
        <v>0</v>
      </c>
    </row>
    <row r="20" spans="1:6" ht="15.95" customHeight="1" x14ac:dyDescent="0.2">
      <c r="A20" s="165" t="s">
        <v>741</v>
      </c>
      <c r="B20" s="166">
        <v>1905000</v>
      </c>
      <c r="C20" s="167" t="s">
        <v>373</v>
      </c>
      <c r="D20" s="166"/>
      <c r="E20" s="166">
        <v>1905000</v>
      </c>
      <c r="F20" s="168">
        <f t="shared" si="0"/>
        <v>0</v>
      </c>
    </row>
    <row r="21" spans="1:6" ht="15.95" customHeight="1" x14ac:dyDescent="0.2">
      <c r="A21" s="165" t="s">
        <v>742</v>
      </c>
      <c r="B21" s="166">
        <v>1714500</v>
      </c>
      <c r="C21" s="167" t="s">
        <v>373</v>
      </c>
      <c r="D21" s="166"/>
      <c r="E21" s="166">
        <v>1714500</v>
      </c>
      <c r="F21" s="168">
        <f t="shared" si="0"/>
        <v>0</v>
      </c>
    </row>
    <row r="22" spans="1:6" ht="15.95" customHeight="1" x14ac:dyDescent="0.2">
      <c r="A22" s="165" t="s">
        <v>743</v>
      </c>
      <c r="B22" s="166">
        <v>3956300</v>
      </c>
      <c r="C22" s="167" t="s">
        <v>373</v>
      </c>
      <c r="D22" s="166"/>
      <c r="E22" s="166">
        <v>3956300</v>
      </c>
      <c r="F22" s="168">
        <f t="shared" si="0"/>
        <v>0</v>
      </c>
    </row>
    <row r="23" spans="1:6" ht="15.95" customHeight="1" x14ac:dyDescent="0.2">
      <c r="A23" s="165" t="s">
        <v>744</v>
      </c>
      <c r="B23" s="166">
        <v>381000</v>
      </c>
      <c r="C23" s="167" t="s">
        <v>373</v>
      </c>
      <c r="D23" s="166"/>
      <c r="E23" s="166">
        <v>381000</v>
      </c>
      <c r="F23" s="168">
        <f t="shared" si="0"/>
        <v>0</v>
      </c>
    </row>
    <row r="24" spans="1:6" ht="15.95" customHeight="1" x14ac:dyDescent="0.2">
      <c r="A24" s="165" t="s">
        <v>745</v>
      </c>
      <c r="B24" s="166">
        <v>254000</v>
      </c>
      <c r="C24" s="167" t="s">
        <v>373</v>
      </c>
      <c r="D24" s="166"/>
      <c r="E24" s="166">
        <v>254000</v>
      </c>
      <c r="F24" s="168">
        <f t="shared" si="0"/>
        <v>0</v>
      </c>
    </row>
    <row r="25" spans="1:6" ht="15.95" customHeight="1" x14ac:dyDescent="0.2">
      <c r="A25" s="165" t="s">
        <v>746</v>
      </c>
      <c r="B25" s="166">
        <v>2101350</v>
      </c>
      <c r="C25" s="167" t="s">
        <v>373</v>
      </c>
      <c r="D25" s="166"/>
      <c r="E25" s="166">
        <v>82685</v>
      </c>
      <c r="F25" s="168">
        <f t="shared" si="0"/>
        <v>2018665</v>
      </c>
    </row>
    <row r="26" spans="1:6" ht="15.95" customHeight="1" thickBot="1" x14ac:dyDescent="0.25">
      <c r="A26" s="103"/>
      <c r="B26" s="169"/>
      <c r="C26" s="170"/>
      <c r="D26" s="169"/>
      <c r="E26" s="169"/>
      <c r="F26" s="171">
        <f t="shared" si="0"/>
        <v>0</v>
      </c>
    </row>
    <row r="27" spans="1:6" s="176" customFormat="1" ht="18" customHeight="1" thickBot="1" x14ac:dyDescent="0.25">
      <c r="A27" s="172" t="s">
        <v>374</v>
      </c>
      <c r="B27" s="173">
        <f>SUM(B5:B26)</f>
        <v>808798053</v>
      </c>
      <c r="C27" s="174"/>
      <c r="D27" s="173">
        <f>SUM(D5:D26)</f>
        <v>0</v>
      </c>
      <c r="E27" s="173">
        <f>SUM(E5:E26)</f>
        <v>806779388</v>
      </c>
      <c r="F27" s="175">
        <f>SUM(F5:F26)</f>
        <v>2018665</v>
      </c>
    </row>
  </sheetData>
  <mergeCells count="1"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……/2018.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view="pageLayout" zoomScaleNormal="100" workbookViewId="0">
      <selection activeCell="B33" sqref="B33"/>
    </sheetView>
  </sheetViews>
  <sheetFormatPr defaultRowHeight="12.75" x14ac:dyDescent="0.2"/>
  <cols>
    <col min="1" max="1" width="60.6640625" style="177" customWidth="1"/>
    <col min="2" max="2" width="15.6640625" style="159" customWidth="1"/>
    <col min="3" max="3" width="16.33203125" style="159" customWidth="1"/>
    <col min="4" max="4" width="18" style="159" customWidth="1"/>
    <col min="5" max="5" width="16.6640625" style="159" customWidth="1"/>
    <col min="6" max="6" width="18.83203125" style="159" customWidth="1"/>
    <col min="7" max="8" width="12.83203125" style="159" customWidth="1"/>
    <col min="9" max="9" width="13.83203125" style="159" customWidth="1"/>
    <col min="10" max="16384" width="9.33203125" style="159"/>
  </cols>
  <sheetData>
    <row r="1" spans="1:6" ht="24.75" customHeight="1" x14ac:dyDescent="0.2">
      <c r="A1" s="882" t="s">
        <v>814</v>
      </c>
      <c r="B1" s="882"/>
      <c r="C1" s="882"/>
      <c r="D1" s="882"/>
      <c r="E1" s="882"/>
      <c r="F1" s="882"/>
    </row>
    <row r="2" spans="1:6" ht="23.25" customHeight="1" thickBot="1" x14ac:dyDescent="0.3">
      <c r="A2" s="86"/>
      <c r="B2" s="83"/>
      <c r="C2" s="83"/>
      <c r="D2" s="83"/>
      <c r="E2" s="83"/>
      <c r="F2" s="160" t="s">
        <v>712</v>
      </c>
    </row>
    <row r="3" spans="1:6" s="161" customFormat="1" ht="48.75" customHeight="1" thickBot="1" x14ac:dyDescent="0.25">
      <c r="A3" s="91" t="s">
        <v>375</v>
      </c>
      <c r="B3" s="92" t="s">
        <v>370</v>
      </c>
      <c r="C3" s="92" t="s">
        <v>371</v>
      </c>
      <c r="D3" s="92" t="s">
        <v>777</v>
      </c>
      <c r="E3" s="92" t="s">
        <v>721</v>
      </c>
      <c r="F3" s="178" t="s">
        <v>779</v>
      </c>
    </row>
    <row r="4" spans="1:6" s="83" customFormat="1" ht="15" customHeight="1" thickBot="1" x14ac:dyDescent="0.25">
      <c r="A4" s="162" t="s">
        <v>5</v>
      </c>
      <c r="B4" s="163" t="s">
        <v>6</v>
      </c>
      <c r="C4" s="163" t="s">
        <v>275</v>
      </c>
      <c r="D4" s="163" t="s">
        <v>276</v>
      </c>
      <c r="E4" s="163" t="s">
        <v>354</v>
      </c>
      <c r="F4" s="179" t="s">
        <v>372</v>
      </c>
    </row>
    <row r="5" spans="1:6" ht="15.95" customHeight="1" x14ac:dyDescent="0.2">
      <c r="A5" s="180" t="s">
        <v>725</v>
      </c>
      <c r="B5" s="181">
        <v>1300000</v>
      </c>
      <c r="C5" s="182" t="s">
        <v>373</v>
      </c>
      <c r="D5" s="181"/>
      <c r="E5" s="181">
        <v>1300000</v>
      </c>
      <c r="F5" s="183">
        <f t="shared" ref="F5:F23" si="0">B5-D5-E5</f>
        <v>0</v>
      </c>
    </row>
    <row r="6" spans="1:6" ht="15.95" customHeight="1" x14ac:dyDescent="0.2">
      <c r="A6" s="180"/>
      <c r="B6" s="181"/>
      <c r="C6" s="182"/>
      <c r="D6" s="181"/>
      <c r="E6" s="181"/>
      <c r="F6" s="183">
        <f t="shared" si="0"/>
        <v>0</v>
      </c>
    </row>
    <row r="7" spans="1:6" ht="15.95" customHeight="1" x14ac:dyDescent="0.2">
      <c r="A7" s="180"/>
      <c r="B7" s="181"/>
      <c r="C7" s="182"/>
      <c r="D7" s="181"/>
      <c r="E7" s="181"/>
      <c r="F7" s="183">
        <f t="shared" si="0"/>
        <v>0</v>
      </c>
    </row>
    <row r="8" spans="1:6" ht="15.95" customHeight="1" x14ac:dyDescent="0.2">
      <c r="A8" s="180"/>
      <c r="B8" s="181"/>
      <c r="C8" s="182"/>
      <c r="D8" s="181"/>
      <c r="E8" s="181"/>
      <c r="F8" s="183">
        <f t="shared" si="0"/>
        <v>0</v>
      </c>
    </row>
    <row r="9" spans="1:6" ht="15.95" customHeight="1" x14ac:dyDescent="0.2">
      <c r="A9" s="180"/>
      <c r="B9" s="181"/>
      <c r="C9" s="182"/>
      <c r="D9" s="181"/>
      <c r="E9" s="181"/>
      <c r="F9" s="183">
        <f t="shared" si="0"/>
        <v>0</v>
      </c>
    </row>
    <row r="10" spans="1:6" ht="15.95" customHeight="1" x14ac:dyDescent="0.2">
      <c r="A10" s="180"/>
      <c r="B10" s="181"/>
      <c r="C10" s="182"/>
      <c r="D10" s="181"/>
      <c r="E10" s="181"/>
      <c r="F10" s="183">
        <f t="shared" si="0"/>
        <v>0</v>
      </c>
    </row>
    <row r="11" spans="1:6" ht="15.95" customHeight="1" x14ac:dyDescent="0.2">
      <c r="A11" s="180"/>
      <c r="B11" s="181"/>
      <c r="C11" s="182"/>
      <c r="D11" s="181"/>
      <c r="E11" s="181"/>
      <c r="F11" s="183">
        <f t="shared" si="0"/>
        <v>0</v>
      </c>
    </row>
    <row r="12" spans="1:6" ht="15.95" customHeight="1" x14ac:dyDescent="0.2">
      <c r="A12" s="180"/>
      <c r="B12" s="181"/>
      <c r="C12" s="182"/>
      <c r="D12" s="181"/>
      <c r="E12" s="181"/>
      <c r="F12" s="183">
        <f t="shared" si="0"/>
        <v>0</v>
      </c>
    </row>
    <row r="13" spans="1:6" ht="15.95" customHeight="1" x14ac:dyDescent="0.2">
      <c r="A13" s="180"/>
      <c r="B13" s="181"/>
      <c r="C13" s="182"/>
      <c r="D13" s="181"/>
      <c r="E13" s="181"/>
      <c r="F13" s="183">
        <f t="shared" si="0"/>
        <v>0</v>
      </c>
    </row>
    <row r="14" spans="1:6" ht="15.95" customHeight="1" x14ac:dyDescent="0.2">
      <c r="A14" s="180"/>
      <c r="B14" s="181"/>
      <c r="C14" s="182"/>
      <c r="D14" s="181"/>
      <c r="E14" s="181"/>
      <c r="F14" s="183">
        <f t="shared" si="0"/>
        <v>0</v>
      </c>
    </row>
    <row r="15" spans="1:6" ht="15.95" customHeight="1" x14ac:dyDescent="0.2">
      <c r="A15" s="180"/>
      <c r="B15" s="181"/>
      <c r="C15" s="182"/>
      <c r="D15" s="181"/>
      <c r="E15" s="181"/>
      <c r="F15" s="183">
        <f t="shared" si="0"/>
        <v>0</v>
      </c>
    </row>
    <row r="16" spans="1:6" ht="15.95" customHeight="1" x14ac:dyDescent="0.2">
      <c r="A16" s="180"/>
      <c r="B16" s="181"/>
      <c r="C16" s="182"/>
      <c r="D16" s="181"/>
      <c r="E16" s="181"/>
      <c r="F16" s="183">
        <f t="shared" si="0"/>
        <v>0</v>
      </c>
    </row>
    <row r="17" spans="1:6" ht="15.95" customHeight="1" x14ac:dyDescent="0.2">
      <c r="A17" s="180"/>
      <c r="B17" s="181"/>
      <c r="C17" s="182"/>
      <c r="D17" s="181"/>
      <c r="E17" s="181"/>
      <c r="F17" s="183">
        <f t="shared" si="0"/>
        <v>0</v>
      </c>
    </row>
    <row r="18" spans="1:6" ht="15.95" customHeight="1" x14ac:dyDescent="0.2">
      <c r="A18" s="180"/>
      <c r="B18" s="181"/>
      <c r="C18" s="182"/>
      <c r="D18" s="181"/>
      <c r="E18" s="181"/>
      <c r="F18" s="183">
        <f t="shared" si="0"/>
        <v>0</v>
      </c>
    </row>
    <row r="19" spans="1:6" ht="15.95" customHeight="1" x14ac:dyDescent="0.2">
      <c r="A19" s="180"/>
      <c r="B19" s="181"/>
      <c r="C19" s="182"/>
      <c r="D19" s="181"/>
      <c r="E19" s="181"/>
      <c r="F19" s="183">
        <f t="shared" si="0"/>
        <v>0</v>
      </c>
    </row>
    <row r="20" spans="1:6" ht="15.95" customHeight="1" x14ac:dyDescent="0.2">
      <c r="A20" s="180"/>
      <c r="B20" s="181"/>
      <c r="C20" s="182"/>
      <c r="D20" s="181"/>
      <c r="E20" s="181"/>
      <c r="F20" s="183">
        <f t="shared" si="0"/>
        <v>0</v>
      </c>
    </row>
    <row r="21" spans="1:6" ht="15.95" customHeight="1" x14ac:dyDescent="0.2">
      <c r="A21" s="180"/>
      <c r="B21" s="181"/>
      <c r="C21" s="182"/>
      <c r="D21" s="181"/>
      <c r="E21" s="181"/>
      <c r="F21" s="183">
        <f t="shared" si="0"/>
        <v>0</v>
      </c>
    </row>
    <row r="22" spans="1:6" ht="15.95" customHeight="1" x14ac:dyDescent="0.2">
      <c r="A22" s="180"/>
      <c r="B22" s="181"/>
      <c r="C22" s="182"/>
      <c r="D22" s="181"/>
      <c r="E22" s="181"/>
      <c r="F22" s="183">
        <f t="shared" si="0"/>
        <v>0</v>
      </c>
    </row>
    <row r="23" spans="1:6" ht="15.95" customHeight="1" thickBot="1" x14ac:dyDescent="0.25">
      <c r="A23" s="184"/>
      <c r="B23" s="185"/>
      <c r="C23" s="186"/>
      <c r="D23" s="185"/>
      <c r="E23" s="185"/>
      <c r="F23" s="187">
        <f t="shared" si="0"/>
        <v>0</v>
      </c>
    </row>
    <row r="24" spans="1:6" s="176" customFormat="1" ht="18" customHeight="1" thickBot="1" x14ac:dyDescent="0.25">
      <c r="A24" s="172" t="s">
        <v>374</v>
      </c>
      <c r="B24" s="188">
        <f>SUM(B5:B23)</f>
        <v>1300000</v>
      </c>
      <c r="C24" s="189"/>
      <c r="D24" s="188">
        <f>SUM(D5:D23)</f>
        <v>0</v>
      </c>
      <c r="E24" s="188">
        <f>SUM(E5:E23)</f>
        <v>1300000</v>
      </c>
      <c r="F24" s="190">
        <f>SUM(F5:F23)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75"/>
  <sheetViews>
    <sheetView workbookViewId="0">
      <selection activeCell="B33" sqref="B33"/>
    </sheetView>
  </sheetViews>
  <sheetFormatPr defaultRowHeight="12.75" x14ac:dyDescent="0.2"/>
  <cols>
    <col min="1" max="1" width="38.6640625" style="192" customWidth="1"/>
    <col min="2" max="5" width="13.83203125" style="192" customWidth="1"/>
    <col min="6" max="16384" width="9.33203125" style="192"/>
  </cols>
  <sheetData>
    <row r="1" spans="1:5" s="792" customFormat="1" x14ac:dyDescent="0.2">
      <c r="A1" s="799"/>
      <c r="B1" s="799"/>
      <c r="C1" s="799"/>
      <c r="D1" s="799"/>
      <c r="E1" s="837" t="s">
        <v>792</v>
      </c>
    </row>
    <row r="2" spans="1:5" s="792" customFormat="1" ht="15.75" x14ac:dyDescent="0.25">
      <c r="A2" s="793" t="s">
        <v>698</v>
      </c>
      <c r="B2" s="794"/>
      <c r="C2" s="794"/>
      <c r="D2" s="794"/>
      <c r="E2" s="794"/>
    </row>
    <row r="3" spans="1:5" s="792" customFormat="1" ht="14.25" thickBot="1" x14ac:dyDescent="0.3">
      <c r="A3" s="799"/>
      <c r="B3" s="799"/>
      <c r="C3" s="799"/>
      <c r="D3" s="883" t="s">
        <v>712</v>
      </c>
      <c r="E3" s="883"/>
    </row>
    <row r="4" spans="1:5" s="792" customFormat="1" ht="15" customHeight="1" thickBot="1" x14ac:dyDescent="0.25">
      <c r="A4" s="193" t="s">
        <v>376</v>
      </c>
      <c r="B4" s="194" t="s">
        <v>699</v>
      </c>
      <c r="C4" s="194" t="s">
        <v>700</v>
      </c>
      <c r="D4" s="194" t="s">
        <v>701</v>
      </c>
      <c r="E4" s="195" t="s">
        <v>377</v>
      </c>
    </row>
    <row r="5" spans="1:5" s="792" customFormat="1" x14ac:dyDescent="0.2">
      <c r="A5" s="196" t="s">
        <v>378</v>
      </c>
      <c r="B5" s="197"/>
      <c r="C5" s="197"/>
      <c r="D5" s="197"/>
      <c r="E5" s="198">
        <f t="shared" ref="E5:E11" si="0">SUM(B5:D5)</f>
        <v>0</v>
      </c>
    </row>
    <row r="6" spans="1:5" s="792" customFormat="1" x14ac:dyDescent="0.2">
      <c r="A6" s="199" t="s">
        <v>379</v>
      </c>
      <c r="B6" s="200"/>
      <c r="C6" s="200"/>
      <c r="D6" s="200"/>
      <c r="E6" s="201">
        <f t="shared" si="0"/>
        <v>0</v>
      </c>
    </row>
    <row r="7" spans="1:5" s="792" customFormat="1" x14ac:dyDescent="0.2">
      <c r="A7" s="202" t="s">
        <v>380</v>
      </c>
      <c r="B7" s="796">
        <v>782801007</v>
      </c>
      <c r="C7" s="795"/>
      <c r="D7" s="203"/>
      <c r="E7" s="204">
        <f t="shared" si="0"/>
        <v>782801007</v>
      </c>
    </row>
    <row r="8" spans="1:5" s="792" customFormat="1" x14ac:dyDescent="0.2">
      <c r="A8" s="202" t="s">
        <v>381</v>
      </c>
      <c r="B8" s="203"/>
      <c r="C8" s="203"/>
      <c r="D8" s="203"/>
      <c r="E8" s="204">
        <f t="shared" si="0"/>
        <v>0</v>
      </c>
    </row>
    <row r="9" spans="1:5" s="792" customFormat="1" x14ac:dyDescent="0.2">
      <c r="A9" s="202" t="s">
        <v>382</v>
      </c>
      <c r="B9" s="203"/>
      <c r="C9" s="203"/>
      <c r="D9" s="203"/>
      <c r="E9" s="204">
        <f t="shared" si="0"/>
        <v>0</v>
      </c>
    </row>
    <row r="10" spans="1:5" s="792" customFormat="1" x14ac:dyDescent="0.2">
      <c r="A10" s="202" t="s">
        <v>383</v>
      </c>
      <c r="B10" s="203"/>
      <c r="C10" s="203"/>
      <c r="D10" s="203"/>
      <c r="E10" s="204">
        <f t="shared" si="0"/>
        <v>0</v>
      </c>
    </row>
    <row r="11" spans="1:5" s="792" customFormat="1" ht="13.5" thickBot="1" x14ac:dyDescent="0.25">
      <c r="A11" s="205"/>
      <c r="B11" s="206"/>
      <c r="C11" s="206"/>
      <c r="D11" s="206"/>
      <c r="E11" s="204">
        <f t="shared" si="0"/>
        <v>0</v>
      </c>
    </row>
    <row r="12" spans="1:5" s="792" customFormat="1" ht="13.5" thickBot="1" x14ac:dyDescent="0.25">
      <c r="A12" s="207" t="s">
        <v>384</v>
      </c>
      <c r="B12" s="208">
        <f>B5+SUM(B7:B11)</f>
        <v>782801007</v>
      </c>
      <c r="C12" s="208">
        <f>C5+SUM(C7:C11)</f>
        <v>0</v>
      </c>
      <c r="D12" s="208">
        <f>D5+SUM(D7:D11)</f>
        <v>0</v>
      </c>
      <c r="E12" s="209">
        <f>E5+SUM(E7:E11)</f>
        <v>782801007</v>
      </c>
    </row>
    <row r="13" spans="1:5" s="792" customFormat="1" ht="13.5" thickBot="1" x14ac:dyDescent="0.25">
      <c r="A13" s="210"/>
      <c r="B13" s="210"/>
      <c r="C13" s="210"/>
      <c r="D13" s="210"/>
      <c r="E13" s="210"/>
    </row>
    <row r="14" spans="1:5" s="792" customFormat="1" ht="15" customHeight="1" thickBot="1" x14ac:dyDescent="0.25">
      <c r="A14" s="193" t="s">
        <v>385</v>
      </c>
      <c r="B14" s="194" t="s">
        <v>699</v>
      </c>
      <c r="C14" s="194" t="s">
        <v>700</v>
      </c>
      <c r="D14" s="194" t="s">
        <v>701</v>
      </c>
      <c r="E14" s="195" t="s">
        <v>377</v>
      </c>
    </row>
    <row r="15" spans="1:5" s="792" customFormat="1" x14ac:dyDescent="0.2">
      <c r="A15" s="196" t="s">
        <v>386</v>
      </c>
      <c r="B15" s="197"/>
      <c r="C15" s="197"/>
      <c r="D15" s="197"/>
      <c r="E15" s="198">
        <f t="shared" ref="E15:E21" si="1">SUM(B15:D15)</f>
        <v>0</v>
      </c>
    </row>
    <row r="16" spans="1:5" s="792" customFormat="1" x14ac:dyDescent="0.2">
      <c r="A16" s="211" t="s">
        <v>387</v>
      </c>
      <c r="B16" s="796">
        <v>782801007</v>
      </c>
      <c r="C16" s="203"/>
      <c r="D16" s="203"/>
      <c r="E16" s="204">
        <f t="shared" si="1"/>
        <v>782801007</v>
      </c>
    </row>
    <row r="17" spans="1:5" s="792" customFormat="1" x14ac:dyDescent="0.2">
      <c r="A17" s="202" t="s">
        <v>388</v>
      </c>
      <c r="B17" s="797"/>
      <c r="C17" s="203"/>
      <c r="D17" s="203"/>
      <c r="E17" s="204">
        <f t="shared" si="1"/>
        <v>0</v>
      </c>
    </row>
    <row r="18" spans="1:5" s="792" customFormat="1" x14ac:dyDescent="0.2">
      <c r="A18" s="202" t="s">
        <v>389</v>
      </c>
      <c r="B18" s="203"/>
      <c r="C18" s="203"/>
      <c r="D18" s="203"/>
      <c r="E18" s="204">
        <f t="shared" si="1"/>
        <v>0</v>
      </c>
    </row>
    <row r="19" spans="1:5" s="792" customFormat="1" x14ac:dyDescent="0.2">
      <c r="A19" s="212"/>
      <c r="B19" s="203"/>
      <c r="C19" s="203"/>
      <c r="D19" s="203"/>
      <c r="E19" s="204">
        <f t="shared" si="1"/>
        <v>0</v>
      </c>
    </row>
    <row r="20" spans="1:5" s="792" customFormat="1" x14ac:dyDescent="0.2">
      <c r="A20" s="212"/>
      <c r="B20" s="203"/>
      <c r="C20" s="203"/>
      <c r="D20" s="203"/>
      <c r="E20" s="204">
        <f t="shared" si="1"/>
        <v>0</v>
      </c>
    </row>
    <row r="21" spans="1:5" s="792" customFormat="1" ht="13.5" thickBot="1" x14ac:dyDescent="0.25">
      <c r="A21" s="205"/>
      <c r="B21" s="206"/>
      <c r="C21" s="206"/>
      <c r="D21" s="206"/>
      <c r="E21" s="204">
        <f t="shared" si="1"/>
        <v>0</v>
      </c>
    </row>
    <row r="22" spans="1:5" s="792" customFormat="1" ht="13.5" thickBot="1" x14ac:dyDescent="0.25">
      <c r="A22" s="207" t="s">
        <v>390</v>
      </c>
      <c r="B22" s="208">
        <f>SUM(B15:B21)</f>
        <v>782801007</v>
      </c>
      <c r="C22" s="208">
        <f>SUM(C15:C21)</f>
        <v>0</v>
      </c>
      <c r="D22" s="208">
        <f>SUM(D15:D21)</f>
        <v>0</v>
      </c>
      <c r="E22" s="209">
        <f>SUM(E15:E21)</f>
        <v>782801007</v>
      </c>
    </row>
    <row r="23" spans="1:5" s="792" customFormat="1" x14ac:dyDescent="0.2">
      <c r="A23" s="799"/>
      <c r="B23" s="799"/>
      <c r="C23" s="799"/>
      <c r="D23" s="799"/>
      <c r="E23" s="799"/>
    </row>
    <row r="24" spans="1:5" x14ac:dyDescent="0.2">
      <c r="A24" s="191"/>
      <c r="B24" s="191"/>
      <c r="C24" s="191"/>
      <c r="D24" s="191"/>
      <c r="E24" s="191"/>
    </row>
    <row r="25" spans="1:5" ht="15.75" x14ac:dyDescent="0.25">
      <c r="A25" s="793" t="s">
        <v>696</v>
      </c>
      <c r="B25" s="794"/>
      <c r="C25" s="794"/>
      <c r="D25" s="794"/>
      <c r="E25" s="794"/>
    </row>
    <row r="26" spans="1:5" ht="14.25" thickBot="1" x14ac:dyDescent="0.3">
      <c r="A26" s="191"/>
      <c r="B26" s="191"/>
      <c r="C26" s="191"/>
      <c r="D26" s="883" t="s">
        <v>712</v>
      </c>
      <c r="E26" s="883"/>
    </row>
    <row r="27" spans="1:5" ht="15" customHeight="1" thickBot="1" x14ac:dyDescent="0.25">
      <c r="A27" s="193" t="s">
        <v>376</v>
      </c>
      <c r="B27" s="194" t="s">
        <v>699</v>
      </c>
      <c r="C27" s="194" t="s">
        <v>700</v>
      </c>
      <c r="D27" s="194" t="s">
        <v>701</v>
      </c>
      <c r="E27" s="195" t="s">
        <v>377</v>
      </c>
    </row>
    <row r="28" spans="1:5" x14ac:dyDescent="0.2">
      <c r="A28" s="196" t="s">
        <v>378</v>
      </c>
      <c r="B28" s="197"/>
      <c r="C28" s="197"/>
      <c r="D28" s="197"/>
      <c r="E28" s="198">
        <f t="shared" ref="E28:E34" si="2">SUM(B28:D28)</f>
        <v>0</v>
      </c>
    </row>
    <row r="29" spans="1:5" x14ac:dyDescent="0.2">
      <c r="A29" s="199" t="s">
        <v>379</v>
      </c>
      <c r="B29" s="200"/>
      <c r="C29" s="200"/>
      <c r="D29" s="200"/>
      <c r="E29" s="201">
        <f t="shared" si="2"/>
        <v>0</v>
      </c>
    </row>
    <row r="30" spans="1:5" x14ac:dyDescent="0.2">
      <c r="A30" s="202" t="s">
        <v>380</v>
      </c>
      <c r="B30" s="783">
        <v>41338500</v>
      </c>
      <c r="C30" s="789">
        <v>2052320</v>
      </c>
      <c r="D30" s="203"/>
      <c r="E30" s="204">
        <f t="shared" si="2"/>
        <v>43390820</v>
      </c>
    </row>
    <row r="31" spans="1:5" x14ac:dyDescent="0.2">
      <c r="A31" s="202" t="s">
        <v>381</v>
      </c>
      <c r="B31" s="203"/>
      <c r="C31" s="203"/>
      <c r="D31" s="203"/>
      <c r="E31" s="204">
        <f t="shared" si="2"/>
        <v>0</v>
      </c>
    </row>
    <row r="32" spans="1:5" x14ac:dyDescent="0.2">
      <c r="A32" s="202" t="s">
        <v>382</v>
      </c>
      <c r="B32" s="203"/>
      <c r="C32" s="203"/>
      <c r="D32" s="203"/>
      <c r="E32" s="204">
        <f t="shared" si="2"/>
        <v>0</v>
      </c>
    </row>
    <row r="33" spans="1:5" x14ac:dyDescent="0.2">
      <c r="A33" s="202" t="s">
        <v>383</v>
      </c>
      <c r="B33" s="203"/>
      <c r="C33" s="203"/>
      <c r="D33" s="203"/>
      <c r="E33" s="204">
        <f t="shared" si="2"/>
        <v>0</v>
      </c>
    </row>
    <row r="34" spans="1:5" ht="13.5" thickBot="1" x14ac:dyDescent="0.25">
      <c r="A34" s="205"/>
      <c r="B34" s="206"/>
      <c r="C34" s="206"/>
      <c r="D34" s="206"/>
      <c r="E34" s="204">
        <f t="shared" si="2"/>
        <v>0</v>
      </c>
    </row>
    <row r="35" spans="1:5" ht="13.5" thickBot="1" x14ac:dyDescent="0.25">
      <c r="A35" s="207" t="s">
        <v>384</v>
      </c>
      <c r="B35" s="208">
        <f>B28+SUM(B30:B34)</f>
        <v>41338500</v>
      </c>
      <c r="C35" s="208">
        <f>C28+SUM(C30:C34)</f>
        <v>2052320</v>
      </c>
      <c r="D35" s="208">
        <f>D28+SUM(D30:D34)</f>
        <v>0</v>
      </c>
      <c r="E35" s="209">
        <f>E28+SUM(E30:E34)</f>
        <v>43390820</v>
      </c>
    </row>
    <row r="36" spans="1:5" ht="13.5" thickBot="1" x14ac:dyDescent="0.25">
      <c r="A36" s="210"/>
      <c r="B36" s="210"/>
      <c r="C36" s="210"/>
      <c r="D36" s="210"/>
      <c r="E36" s="210"/>
    </row>
    <row r="37" spans="1:5" ht="15" customHeight="1" thickBot="1" x14ac:dyDescent="0.25">
      <c r="A37" s="193" t="s">
        <v>385</v>
      </c>
      <c r="B37" s="194" t="str">
        <f>+B27</f>
        <v>2017.</v>
      </c>
      <c r="C37" s="194" t="str">
        <f>+C27</f>
        <v>2018.</v>
      </c>
      <c r="D37" s="194" t="str">
        <f>+D27</f>
        <v>2018. után</v>
      </c>
      <c r="E37" s="195" t="s">
        <v>377</v>
      </c>
    </row>
    <row r="38" spans="1:5" x14ac:dyDescent="0.2">
      <c r="A38" s="196" t="s">
        <v>386</v>
      </c>
      <c r="B38" s="197"/>
      <c r="C38" s="197"/>
      <c r="D38" s="197"/>
      <c r="E38" s="198">
        <f t="shared" ref="E38:E44" si="3">SUM(B38:D38)</f>
        <v>0</v>
      </c>
    </row>
    <row r="39" spans="1:5" x14ac:dyDescent="0.2">
      <c r="A39" s="211" t="s">
        <v>387</v>
      </c>
      <c r="B39" s="203"/>
      <c r="C39" s="203">
        <v>39517320</v>
      </c>
      <c r="D39" s="203"/>
      <c r="E39" s="204">
        <f t="shared" si="3"/>
        <v>39517320</v>
      </c>
    </row>
    <row r="40" spans="1:5" x14ac:dyDescent="0.2">
      <c r="A40" s="202" t="s">
        <v>388</v>
      </c>
      <c r="B40" s="788">
        <v>1714500</v>
      </c>
      <c r="C40" s="203">
        <v>2159000</v>
      </c>
      <c r="D40" s="203"/>
      <c r="E40" s="204">
        <f t="shared" si="3"/>
        <v>3873500</v>
      </c>
    </row>
    <row r="41" spans="1:5" x14ac:dyDescent="0.2">
      <c r="A41" s="202" t="s">
        <v>389</v>
      </c>
      <c r="B41" s="203"/>
      <c r="C41" s="203"/>
      <c r="D41" s="203"/>
      <c r="E41" s="204">
        <f t="shared" si="3"/>
        <v>0</v>
      </c>
    </row>
    <row r="42" spans="1:5" x14ac:dyDescent="0.2">
      <c r="A42" s="212"/>
      <c r="B42" s="203"/>
      <c r="C42" s="203"/>
      <c r="D42" s="203"/>
      <c r="E42" s="204">
        <f t="shared" si="3"/>
        <v>0</v>
      </c>
    </row>
    <row r="43" spans="1:5" x14ac:dyDescent="0.2">
      <c r="A43" s="212"/>
      <c r="B43" s="203"/>
      <c r="C43" s="203"/>
      <c r="D43" s="203"/>
      <c r="E43" s="204">
        <f t="shared" si="3"/>
        <v>0</v>
      </c>
    </row>
    <row r="44" spans="1:5" ht="13.5" thickBot="1" x14ac:dyDescent="0.25">
      <c r="A44" s="205"/>
      <c r="B44" s="206"/>
      <c r="C44" s="206"/>
      <c r="D44" s="206"/>
      <c r="E44" s="204">
        <f t="shared" si="3"/>
        <v>0</v>
      </c>
    </row>
    <row r="45" spans="1:5" ht="13.5" thickBot="1" x14ac:dyDescent="0.25">
      <c r="A45" s="207" t="s">
        <v>390</v>
      </c>
      <c r="B45" s="208">
        <f>SUM(B38:B44)</f>
        <v>1714500</v>
      </c>
      <c r="C45" s="208">
        <f>SUM(C38:C44)</f>
        <v>41676320</v>
      </c>
      <c r="D45" s="208">
        <f>SUM(D38:D44)</f>
        <v>0</v>
      </c>
      <c r="E45" s="209">
        <f>SUM(E38:E44)</f>
        <v>43390820</v>
      </c>
    </row>
    <row r="46" spans="1:5" x14ac:dyDescent="0.2">
      <c r="A46" s="191"/>
      <c r="B46" s="191"/>
      <c r="C46" s="191"/>
      <c r="D46" s="191"/>
      <c r="E46" s="191"/>
    </row>
    <row r="47" spans="1:5" x14ac:dyDescent="0.2">
      <c r="A47" s="191"/>
      <c r="B47" s="191"/>
      <c r="C47" s="191"/>
      <c r="D47" s="191"/>
      <c r="E47" s="191"/>
    </row>
    <row r="48" spans="1:5" ht="15.75" x14ac:dyDescent="0.25">
      <c r="A48" s="793" t="s">
        <v>697</v>
      </c>
      <c r="B48" s="794"/>
      <c r="C48" s="794"/>
      <c r="D48" s="794"/>
      <c r="E48" s="794"/>
    </row>
    <row r="49" spans="1:5" ht="14.25" thickBot="1" x14ac:dyDescent="0.3">
      <c r="A49" s="191"/>
      <c r="B49" s="191"/>
      <c r="C49" s="191"/>
      <c r="D49" s="883" t="s">
        <v>712</v>
      </c>
      <c r="E49" s="883"/>
    </row>
    <row r="50" spans="1:5" ht="13.5" thickBot="1" x14ac:dyDescent="0.25">
      <c r="A50" s="193" t="s">
        <v>376</v>
      </c>
      <c r="B50" s="194" t="str">
        <f>+B37</f>
        <v>2017.</v>
      </c>
      <c r="C50" s="194" t="str">
        <f>+C37</f>
        <v>2018.</v>
      </c>
      <c r="D50" s="194" t="str">
        <f>+D37</f>
        <v>2018. után</v>
      </c>
      <c r="E50" s="195" t="s">
        <v>377</v>
      </c>
    </row>
    <row r="51" spans="1:5" x14ac:dyDescent="0.2">
      <c r="A51" s="196" t="s">
        <v>378</v>
      </c>
      <c r="B51" s="197"/>
      <c r="C51" s="197"/>
      <c r="D51" s="197"/>
      <c r="E51" s="198">
        <f t="shared" ref="E51:E57" si="4">SUM(B51:D51)</f>
        <v>0</v>
      </c>
    </row>
    <row r="52" spans="1:5" x14ac:dyDescent="0.2">
      <c r="A52" s="199" t="s">
        <v>379</v>
      </c>
      <c r="B52" s="200"/>
      <c r="C52" s="200"/>
      <c r="D52" s="200"/>
      <c r="E52" s="201">
        <f t="shared" si="4"/>
        <v>0</v>
      </c>
    </row>
    <row r="53" spans="1:5" x14ac:dyDescent="0.2">
      <c r="A53" s="202" t="s">
        <v>380</v>
      </c>
      <c r="B53" s="203"/>
      <c r="C53" s="203"/>
      <c r="D53" s="203"/>
      <c r="E53" s="204">
        <f t="shared" si="4"/>
        <v>0</v>
      </c>
    </row>
    <row r="54" spans="1:5" x14ac:dyDescent="0.2">
      <c r="A54" s="202" t="s">
        <v>381</v>
      </c>
      <c r="B54" s="203"/>
      <c r="C54" s="203"/>
      <c r="D54" s="203"/>
      <c r="E54" s="204">
        <f t="shared" si="4"/>
        <v>0</v>
      </c>
    </row>
    <row r="55" spans="1:5" x14ac:dyDescent="0.2">
      <c r="A55" s="202" t="s">
        <v>382</v>
      </c>
      <c r="B55" s="203"/>
      <c r="C55" s="203"/>
      <c r="D55" s="203"/>
      <c r="E55" s="204">
        <f t="shared" si="4"/>
        <v>0</v>
      </c>
    </row>
    <row r="56" spans="1:5" x14ac:dyDescent="0.2">
      <c r="A56" s="202" t="s">
        <v>383</v>
      </c>
      <c r="B56" s="796">
        <v>6000000</v>
      </c>
      <c r="C56" s="203"/>
      <c r="D56" s="203"/>
      <c r="E56" s="204">
        <f t="shared" si="4"/>
        <v>6000000</v>
      </c>
    </row>
    <row r="57" spans="1:5" ht="13.5" thickBot="1" x14ac:dyDescent="0.25">
      <c r="A57" s="205"/>
      <c r="B57" s="206"/>
      <c r="C57" s="206"/>
      <c r="D57" s="206"/>
      <c r="E57" s="204">
        <f t="shared" si="4"/>
        <v>0</v>
      </c>
    </row>
    <row r="58" spans="1:5" ht="13.5" thickBot="1" x14ac:dyDescent="0.25">
      <c r="A58" s="207" t="s">
        <v>384</v>
      </c>
      <c r="B58" s="208">
        <f>B51+SUM(B53:B57)</f>
        <v>6000000</v>
      </c>
      <c r="C58" s="208">
        <f>C51+SUM(C53:C57)</f>
        <v>0</v>
      </c>
      <c r="D58" s="208">
        <f>D51+SUM(D53:D57)</f>
        <v>0</v>
      </c>
      <c r="E58" s="209">
        <f>E51+SUM(E53:E57)</f>
        <v>6000000</v>
      </c>
    </row>
    <row r="59" spans="1:5" ht="13.5" thickBot="1" x14ac:dyDescent="0.25">
      <c r="A59" s="210"/>
      <c r="B59" s="210"/>
      <c r="C59" s="210"/>
      <c r="D59" s="210"/>
      <c r="E59" s="210"/>
    </row>
    <row r="60" spans="1:5" ht="13.5" thickBot="1" x14ac:dyDescent="0.25">
      <c r="A60" s="193" t="s">
        <v>385</v>
      </c>
      <c r="B60" s="194" t="str">
        <f>+B50</f>
        <v>2017.</v>
      </c>
      <c r="C60" s="194" t="str">
        <f>+C50</f>
        <v>2018.</v>
      </c>
      <c r="D60" s="194" t="str">
        <f>+D50</f>
        <v>2018. után</v>
      </c>
      <c r="E60" s="195" t="s">
        <v>377</v>
      </c>
    </row>
    <row r="61" spans="1:5" x14ac:dyDescent="0.2">
      <c r="A61" s="196" t="s">
        <v>386</v>
      </c>
      <c r="B61" s="197"/>
      <c r="C61" s="197">
        <v>147183</v>
      </c>
      <c r="D61" s="197"/>
      <c r="E61" s="198">
        <f t="shared" ref="E61:E67" si="5">SUM(B61:D61)</f>
        <v>147183</v>
      </c>
    </row>
    <row r="62" spans="1:5" x14ac:dyDescent="0.2">
      <c r="A62" s="211" t="s">
        <v>387</v>
      </c>
      <c r="B62" s="203">
        <v>3300000</v>
      </c>
      <c r="C62" s="203"/>
      <c r="D62" s="203"/>
      <c r="E62" s="204">
        <f t="shared" si="5"/>
        <v>3300000</v>
      </c>
    </row>
    <row r="63" spans="1:5" x14ac:dyDescent="0.2">
      <c r="A63" s="202" t="s">
        <v>388</v>
      </c>
      <c r="B63" s="203">
        <v>30000</v>
      </c>
      <c r="C63" s="203">
        <v>2520000</v>
      </c>
      <c r="D63" s="203"/>
      <c r="E63" s="204">
        <f t="shared" si="5"/>
        <v>2550000</v>
      </c>
    </row>
    <row r="64" spans="1:5" x14ac:dyDescent="0.2">
      <c r="A64" s="202" t="s">
        <v>389</v>
      </c>
      <c r="B64" s="203"/>
      <c r="C64" s="203"/>
      <c r="D64" s="203"/>
      <c r="E64" s="204">
        <f t="shared" si="5"/>
        <v>0</v>
      </c>
    </row>
    <row r="65" spans="1:8" x14ac:dyDescent="0.2">
      <c r="A65" s="212"/>
      <c r="B65" s="203"/>
      <c r="C65" s="203"/>
      <c r="D65" s="203"/>
      <c r="E65" s="204">
        <f t="shared" si="5"/>
        <v>0</v>
      </c>
    </row>
    <row r="66" spans="1:8" x14ac:dyDescent="0.2">
      <c r="A66" s="212"/>
      <c r="B66" s="203"/>
      <c r="C66" s="203"/>
      <c r="D66" s="203"/>
      <c r="E66" s="204">
        <f t="shared" si="5"/>
        <v>0</v>
      </c>
    </row>
    <row r="67" spans="1:8" ht="13.5" thickBot="1" x14ac:dyDescent="0.25">
      <c r="A67" s="205"/>
      <c r="B67" s="206"/>
      <c r="C67" s="206"/>
      <c r="D67" s="206"/>
      <c r="E67" s="204">
        <f t="shared" si="5"/>
        <v>0</v>
      </c>
    </row>
    <row r="68" spans="1:8" ht="13.5" thickBot="1" x14ac:dyDescent="0.25">
      <c r="A68" s="207" t="s">
        <v>390</v>
      </c>
      <c r="B68" s="208">
        <f>SUM(B61:B67)</f>
        <v>3330000</v>
      </c>
      <c r="C68" s="208">
        <f>SUM(C61:C67)</f>
        <v>2667183</v>
      </c>
      <c r="D68" s="208">
        <f>SUM(D61:D67)</f>
        <v>0</v>
      </c>
      <c r="E68" s="209">
        <f>SUM(E61:E67)</f>
        <v>5997183</v>
      </c>
    </row>
    <row r="69" spans="1:8" x14ac:dyDescent="0.2">
      <c r="A69" s="191"/>
      <c r="B69" s="191"/>
      <c r="C69" s="191"/>
      <c r="D69" s="191"/>
      <c r="E69" s="191"/>
    </row>
    <row r="70" spans="1:8" ht="15.75" x14ac:dyDescent="0.2">
      <c r="A70" s="904" t="s">
        <v>780</v>
      </c>
      <c r="B70" s="904"/>
      <c r="C70" s="904"/>
      <c r="D70" s="904"/>
      <c r="E70" s="904"/>
    </row>
    <row r="71" spans="1:8" ht="13.5" thickBot="1" x14ac:dyDescent="0.25">
      <c r="A71" s="191"/>
      <c r="B71" s="191"/>
      <c r="C71" s="191"/>
      <c r="D71" s="191"/>
      <c r="E71" s="191"/>
    </row>
    <row r="72" spans="1:8" ht="13.5" thickBot="1" x14ac:dyDescent="0.25">
      <c r="A72" s="899" t="s">
        <v>391</v>
      </c>
      <c r="B72" s="900"/>
      <c r="C72" s="901"/>
      <c r="D72" s="902" t="s">
        <v>392</v>
      </c>
      <c r="E72" s="903"/>
      <c r="H72" s="213"/>
    </row>
    <row r="73" spans="1:8" x14ac:dyDescent="0.2">
      <c r="A73" s="884"/>
      <c r="B73" s="885"/>
      <c r="C73" s="886"/>
      <c r="D73" s="887"/>
      <c r="E73" s="888"/>
    </row>
    <row r="74" spans="1:8" ht="13.5" thickBot="1" x14ac:dyDescent="0.25">
      <c r="A74" s="889"/>
      <c r="B74" s="890"/>
      <c r="C74" s="891"/>
      <c r="D74" s="892"/>
      <c r="E74" s="893"/>
    </row>
    <row r="75" spans="1:8" ht="13.5" thickBot="1" x14ac:dyDescent="0.25">
      <c r="A75" s="894" t="s">
        <v>390</v>
      </c>
      <c r="B75" s="895"/>
      <c r="C75" s="896"/>
      <c r="D75" s="897">
        <f>SUM(D73:E74)</f>
        <v>0</v>
      </c>
      <c r="E75" s="898"/>
    </row>
  </sheetData>
  <mergeCells count="12">
    <mergeCell ref="A75:C75"/>
    <mergeCell ref="D75:E75"/>
    <mergeCell ref="A72:C72"/>
    <mergeCell ref="D72:E72"/>
    <mergeCell ref="D26:E26"/>
    <mergeCell ref="D49:E49"/>
    <mergeCell ref="A70:E70"/>
    <mergeCell ref="D3:E3"/>
    <mergeCell ref="A73:C73"/>
    <mergeCell ref="D73:E73"/>
    <mergeCell ref="A74:C74"/>
    <mergeCell ref="D74:E74"/>
  </mergeCells>
  <conditionalFormatting sqref="E28:E35 B35:D35 B45:E45 E38:E44 E51:E58 B58:D58 E61:E68 B68:D68 D75:E75">
    <cfRule type="cellIs" dxfId="2" priority="2" stopIfTrue="1" operator="equal">
      <formula>0</formula>
    </cfRule>
  </conditionalFormatting>
  <conditionalFormatting sqref="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……/2017.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59"/>
  <sheetViews>
    <sheetView topLeftCell="A55" zoomScale="130" zoomScaleNormal="130" workbookViewId="0">
      <selection activeCell="B33" sqref="B33"/>
    </sheetView>
  </sheetViews>
  <sheetFormatPr defaultRowHeight="12.75" x14ac:dyDescent="0.2"/>
  <cols>
    <col min="1" max="1" width="9.83203125" style="263" customWidth="1"/>
    <col min="2" max="2" width="72" style="264" customWidth="1"/>
    <col min="3" max="4" width="16.83203125" style="264" customWidth="1"/>
    <col min="5" max="5" width="16.83203125" style="466" customWidth="1"/>
    <col min="6" max="16384" width="9.33203125" style="231"/>
  </cols>
  <sheetData>
    <row r="1" spans="1:5" s="217" customFormat="1" ht="16.5" customHeight="1" thickBot="1" x14ac:dyDescent="0.25">
      <c r="A1" s="214"/>
      <c r="B1" s="215"/>
      <c r="C1" s="215"/>
      <c r="D1" s="215"/>
      <c r="E1" s="422" t="s">
        <v>792</v>
      </c>
    </row>
    <row r="2" spans="1:5" s="221" customFormat="1" ht="21" customHeight="1" x14ac:dyDescent="0.2">
      <c r="A2" s="218" t="s">
        <v>274</v>
      </c>
      <c r="B2" s="219" t="s">
        <v>393</v>
      </c>
      <c r="C2" s="328"/>
      <c r="D2" s="328"/>
      <c r="E2" s="327" t="s">
        <v>394</v>
      </c>
    </row>
    <row r="3" spans="1:5" s="221" customFormat="1" ht="16.5" thickBot="1" x14ac:dyDescent="0.25">
      <c r="A3" s="222" t="s">
        <v>395</v>
      </c>
      <c r="B3" s="223" t="s">
        <v>428</v>
      </c>
      <c r="C3" s="329"/>
      <c r="D3" s="329"/>
      <c r="E3" s="287" t="s">
        <v>394</v>
      </c>
    </row>
    <row r="4" spans="1:5" s="227" customFormat="1" ht="15.95" customHeight="1" thickBot="1" x14ac:dyDescent="0.25">
      <c r="A4" s="225"/>
      <c r="B4" s="225"/>
      <c r="C4" s="225"/>
      <c r="D4" s="225"/>
      <c r="E4" s="423" t="s">
        <v>715</v>
      </c>
    </row>
    <row r="5" spans="1:5" ht="36.75" thickBot="1" x14ac:dyDescent="0.25">
      <c r="A5" s="228" t="s">
        <v>398</v>
      </c>
      <c r="B5" s="229" t="s">
        <v>399</v>
      </c>
      <c r="C5" s="530" t="s">
        <v>467</v>
      </c>
      <c r="D5" s="530" t="s">
        <v>463</v>
      </c>
      <c r="E5" s="530" t="s">
        <v>471</v>
      </c>
    </row>
    <row r="6" spans="1:5" s="235" customFormat="1" ht="12.95" customHeight="1" thickBot="1" x14ac:dyDescent="0.25">
      <c r="A6" s="232"/>
      <c r="B6" s="233" t="s">
        <v>5</v>
      </c>
      <c r="C6" s="332" t="s">
        <v>6</v>
      </c>
      <c r="D6" s="234" t="s">
        <v>276</v>
      </c>
      <c r="E6" s="234" t="s">
        <v>354</v>
      </c>
    </row>
    <row r="7" spans="1:5" s="235" customFormat="1" ht="15.95" customHeight="1" thickBot="1" x14ac:dyDescent="0.25">
      <c r="A7" s="236"/>
      <c r="B7" s="237" t="s">
        <v>272</v>
      </c>
      <c r="C7" s="237"/>
      <c r="D7" s="237"/>
      <c r="E7" s="424"/>
    </row>
    <row r="8" spans="1:5" s="235" customFormat="1" ht="12" customHeight="1" thickBot="1" x14ac:dyDescent="0.25">
      <c r="A8" s="44" t="s">
        <v>7</v>
      </c>
      <c r="B8" s="425" t="s">
        <v>8</v>
      </c>
      <c r="C8" s="426">
        <f>+C9+C10+C11+C12+C13+C14</f>
        <v>215738</v>
      </c>
      <c r="D8" s="426">
        <f>+D9+D10+D11+D12+D13+D14</f>
        <v>194050</v>
      </c>
      <c r="E8" s="426">
        <f>+E9+E10+E11+E12+E13+E14</f>
        <v>194050</v>
      </c>
    </row>
    <row r="9" spans="1:5" s="240" customFormat="1" ht="12" customHeight="1" x14ac:dyDescent="0.2">
      <c r="A9" s="239" t="s">
        <v>9</v>
      </c>
      <c r="B9" s="427" t="s">
        <v>10</v>
      </c>
      <c r="C9" s="428">
        <v>104208</v>
      </c>
      <c r="D9" s="428">
        <f>'9.1.1. sz. mell önkorm köt'!D9+'9.1.2. sz. mell önkorm önk'!D9+'9.1.3.a sz. mell önkorm állig'!E9</f>
        <v>78381</v>
      </c>
      <c r="E9" s="428">
        <f>'9.1.1. sz. mell önkorm köt'!E9+'9.1.2. sz. mell önkorm önk'!E9+'9.1.3.a sz. mell önkorm állig'!F9</f>
        <v>78381</v>
      </c>
    </row>
    <row r="10" spans="1:5" s="242" customFormat="1" ht="12" customHeight="1" x14ac:dyDescent="0.2">
      <c r="A10" s="241" t="s">
        <v>11</v>
      </c>
      <c r="B10" s="429" t="s">
        <v>12</v>
      </c>
      <c r="C10" s="430">
        <v>53862</v>
      </c>
      <c r="D10" s="428">
        <f>'9.1.1. sz. mell önkorm köt'!D10+'9.1.2. sz. mell önkorm önk'!D10+'9.1.3.a sz. mell önkorm állig'!E10</f>
        <v>54794</v>
      </c>
      <c r="E10" s="428">
        <f>'9.1.1. sz. mell önkorm köt'!E10+'9.1.2. sz. mell önkorm önk'!E10+'9.1.3.a sz. mell önkorm állig'!F10</f>
        <v>54794</v>
      </c>
    </row>
    <row r="11" spans="1:5" s="242" customFormat="1" ht="12" customHeight="1" x14ac:dyDescent="0.2">
      <c r="A11" s="241" t="s">
        <v>13</v>
      </c>
      <c r="B11" s="429" t="s">
        <v>14</v>
      </c>
      <c r="C11" s="430">
        <v>55136</v>
      </c>
      <c r="D11" s="428">
        <f>'9.1.1. sz. mell önkorm köt'!D11+'9.1.2. sz. mell önkorm önk'!D11+'9.1.3.a sz. mell önkorm állig'!E11</f>
        <v>49356</v>
      </c>
      <c r="E11" s="428">
        <f>'9.1.1. sz. mell önkorm köt'!E11+'9.1.2. sz. mell önkorm önk'!E11+'9.1.3.a sz. mell önkorm állig'!F11</f>
        <v>49356</v>
      </c>
    </row>
    <row r="12" spans="1:5" s="242" customFormat="1" ht="12" customHeight="1" x14ac:dyDescent="0.2">
      <c r="A12" s="241" t="s">
        <v>15</v>
      </c>
      <c r="B12" s="429" t="s">
        <v>16</v>
      </c>
      <c r="C12" s="430">
        <v>2532</v>
      </c>
      <c r="D12" s="428">
        <f>'9.1.1. sz. mell önkorm köt'!D12+'9.1.2. sz. mell önkorm önk'!D12+'9.1.3.a sz. mell önkorm állig'!E12</f>
        <v>3531</v>
      </c>
      <c r="E12" s="428">
        <f>'9.1.1. sz. mell önkorm köt'!E12+'9.1.2. sz. mell önkorm önk'!E12+'9.1.3.a sz. mell önkorm állig'!F12</f>
        <v>3531</v>
      </c>
    </row>
    <row r="13" spans="1:5" s="242" customFormat="1" ht="12" customHeight="1" x14ac:dyDescent="0.2">
      <c r="A13" s="241" t="s">
        <v>17</v>
      </c>
      <c r="B13" s="429" t="s">
        <v>401</v>
      </c>
      <c r="C13" s="430"/>
      <c r="D13" s="428">
        <f>'9.1.1. sz. mell önkorm köt'!D13+'9.1.2. sz. mell önkorm önk'!D13+'9.1.3.a sz. mell önkorm állig'!E13</f>
        <v>7988</v>
      </c>
      <c r="E13" s="428">
        <f>'9.1.1. sz. mell önkorm köt'!E13+'9.1.2. sz. mell önkorm önk'!E13+'9.1.3.a sz. mell önkorm állig'!F13</f>
        <v>7988</v>
      </c>
    </row>
    <row r="14" spans="1:5" s="240" customFormat="1" ht="12" customHeight="1" thickBot="1" x14ac:dyDescent="0.25">
      <c r="A14" s="243" t="s">
        <v>19</v>
      </c>
      <c r="B14" s="431" t="s">
        <v>20</v>
      </c>
      <c r="C14" s="430"/>
      <c r="D14" s="428">
        <f>'9.1.1. sz. mell önkorm köt'!D14+'9.1.2. sz. mell önkorm önk'!D14+'9.1.3.a sz. mell önkorm állig'!E14</f>
        <v>0</v>
      </c>
      <c r="E14" s="428">
        <f>'9.1.1. sz. mell önkorm köt'!E14+'9.1.2. sz. mell önkorm önk'!E14+'9.1.3.a sz. mell önkorm állig'!F14</f>
        <v>0</v>
      </c>
    </row>
    <row r="15" spans="1:5" s="240" customFormat="1" ht="12" customHeight="1" thickBot="1" x14ac:dyDescent="0.25">
      <c r="A15" s="44" t="s">
        <v>21</v>
      </c>
      <c r="B15" s="432" t="s">
        <v>22</v>
      </c>
      <c r="C15" s="426">
        <f>+C16+C17+C18+C19+C20</f>
        <v>23892</v>
      </c>
      <c r="D15" s="426">
        <f>+D16+D17+D18+D19+D20</f>
        <v>222172</v>
      </c>
      <c r="E15" s="426">
        <f>+E16+E17+E18+E19+E20</f>
        <v>222172</v>
      </c>
    </row>
    <row r="16" spans="1:5" s="240" customFormat="1" ht="12" customHeight="1" x14ac:dyDescent="0.2">
      <c r="A16" s="239" t="s">
        <v>23</v>
      </c>
      <c r="B16" s="427" t="s">
        <v>24</v>
      </c>
      <c r="C16" s="428"/>
      <c r="D16" s="428">
        <f>'9.1.1. sz. mell önkorm köt'!D16+'9.1.2. sz. mell önkorm önk'!D16+'9.1.3.a sz. mell önkorm állig'!E16</f>
        <v>0</v>
      </c>
      <c r="E16" s="428">
        <f>'9.1.1. sz. mell önkorm köt'!E16+'9.1.2. sz. mell önkorm önk'!E16+'9.1.3.a sz. mell önkorm állig'!F16</f>
        <v>0</v>
      </c>
    </row>
    <row r="17" spans="1:5" s="240" customFormat="1" ht="12" customHeight="1" x14ac:dyDescent="0.2">
      <c r="A17" s="241" t="s">
        <v>25</v>
      </c>
      <c r="B17" s="429" t="s">
        <v>26</v>
      </c>
      <c r="C17" s="430"/>
      <c r="D17" s="428">
        <f>'9.1.1. sz. mell önkorm köt'!D17+'9.1.2. sz. mell önkorm önk'!D17+'9.1.3.a sz. mell önkorm állig'!E17</f>
        <v>0</v>
      </c>
      <c r="E17" s="428">
        <f>'9.1.1. sz. mell önkorm köt'!E17+'9.1.2. sz. mell önkorm önk'!E17+'9.1.3.a sz. mell önkorm állig'!F17</f>
        <v>0</v>
      </c>
    </row>
    <row r="18" spans="1:5" s="240" customFormat="1" ht="12" customHeight="1" x14ac:dyDescent="0.2">
      <c r="A18" s="241" t="s">
        <v>27</v>
      </c>
      <c r="B18" s="429" t="s">
        <v>28</v>
      </c>
      <c r="C18" s="430"/>
      <c r="D18" s="428">
        <f>'9.1.1. sz. mell önkorm köt'!D18+'9.1.2. sz. mell önkorm önk'!D18+'9.1.3.a sz. mell önkorm állig'!E18</f>
        <v>0</v>
      </c>
      <c r="E18" s="428">
        <f>'9.1.1. sz. mell önkorm köt'!E18+'9.1.2. sz. mell önkorm önk'!E18+'9.1.3.a sz. mell önkorm állig'!F18</f>
        <v>0</v>
      </c>
    </row>
    <row r="19" spans="1:5" s="240" customFormat="1" ht="12" customHeight="1" x14ac:dyDescent="0.2">
      <c r="A19" s="241" t="s">
        <v>29</v>
      </c>
      <c r="B19" s="429" t="s">
        <v>30</v>
      </c>
      <c r="C19" s="430"/>
      <c r="D19" s="428">
        <f>'9.1.1. sz. mell önkorm köt'!D19+'9.1.2. sz. mell önkorm önk'!D19+'9.1.3.a sz. mell önkorm állig'!E19</f>
        <v>0</v>
      </c>
      <c r="E19" s="428">
        <f>'9.1.1. sz. mell önkorm köt'!E19+'9.1.2. sz. mell önkorm önk'!E19+'9.1.3.a sz. mell önkorm állig'!F19</f>
        <v>0</v>
      </c>
    </row>
    <row r="20" spans="1:5" s="240" customFormat="1" ht="12" customHeight="1" x14ac:dyDescent="0.2">
      <c r="A20" s="241" t="s">
        <v>31</v>
      </c>
      <c r="B20" s="429" t="s">
        <v>32</v>
      </c>
      <c r="C20" s="430">
        <v>23892</v>
      </c>
      <c r="D20" s="428">
        <f>'9.1.1. sz. mell önkorm köt'!D20+'9.1.2. sz. mell önkorm önk'!D20+'9.1.3.a sz. mell önkorm állig'!E20</f>
        <v>222172</v>
      </c>
      <c r="E20" s="428">
        <f>'9.1.1. sz. mell önkorm köt'!E20+'9.1.2. sz. mell önkorm önk'!E20+'9.1.3.a sz. mell önkorm állig'!F20</f>
        <v>222172</v>
      </c>
    </row>
    <row r="21" spans="1:5" s="242" customFormat="1" ht="12" customHeight="1" thickBot="1" x14ac:dyDescent="0.25">
      <c r="A21" s="243" t="s">
        <v>33</v>
      </c>
      <c r="B21" s="431" t="s">
        <v>34</v>
      </c>
      <c r="C21" s="433"/>
      <c r="D21" s="428">
        <f>'9.1.1. sz. mell önkorm köt'!D21+'9.1.2. sz. mell önkorm önk'!D21+'9.1.3.a sz. mell önkorm állig'!E21</f>
        <v>0</v>
      </c>
      <c r="E21" s="428">
        <f>'9.1.1. sz. mell önkorm köt'!E21+'9.1.2. sz. mell önkorm önk'!E21+'9.1.3.a sz. mell önkorm állig'!F21</f>
        <v>0</v>
      </c>
    </row>
    <row r="22" spans="1:5" s="242" customFormat="1" ht="12" customHeight="1" thickBot="1" x14ac:dyDescent="0.25">
      <c r="A22" s="44" t="s">
        <v>35</v>
      </c>
      <c r="B22" s="425" t="s">
        <v>36</v>
      </c>
      <c r="C22" s="426">
        <f>+C23+C24+C25+C26+C27</f>
        <v>0</v>
      </c>
      <c r="D22" s="426">
        <f>+D23+D24+D25+D26+D27</f>
        <v>832105</v>
      </c>
      <c r="E22" s="426">
        <f>+E23+E24+E25+E26+E27</f>
        <v>832105</v>
      </c>
    </row>
    <row r="23" spans="1:5" s="242" customFormat="1" ht="12" customHeight="1" x14ac:dyDescent="0.2">
      <c r="A23" s="239" t="s">
        <v>37</v>
      </c>
      <c r="B23" s="427" t="s">
        <v>38</v>
      </c>
      <c r="C23" s="428"/>
      <c r="D23" s="428">
        <f>'9.1.1. sz. mell önkorm köt'!D23+'9.1.2. sz. mell önkorm önk'!D23+'9.1.3.a sz. mell önkorm állig'!E23</f>
        <v>7965</v>
      </c>
      <c r="E23" s="428">
        <f>'9.1.1. sz. mell önkorm köt'!E23+'9.1.2. sz. mell önkorm önk'!E23+'9.1.3.a sz. mell önkorm állig'!F23</f>
        <v>7965</v>
      </c>
    </row>
    <row r="24" spans="1:5" s="240" customFormat="1" ht="12" customHeight="1" x14ac:dyDescent="0.2">
      <c r="A24" s="241" t="s">
        <v>39</v>
      </c>
      <c r="B24" s="429" t="s">
        <v>40</v>
      </c>
      <c r="C24" s="430"/>
      <c r="D24" s="428">
        <f>'9.1.1. sz. mell önkorm köt'!D24+'9.1.2. sz. mell önkorm önk'!D24+'9.1.3.a sz. mell önkorm állig'!E24</f>
        <v>0</v>
      </c>
      <c r="E24" s="428">
        <f>'9.1.1. sz. mell önkorm köt'!E24+'9.1.2. sz. mell önkorm önk'!E24+'9.1.3.a sz. mell önkorm állig'!F24</f>
        <v>0</v>
      </c>
    </row>
    <row r="25" spans="1:5" s="242" customFormat="1" ht="12" customHeight="1" x14ac:dyDescent="0.2">
      <c r="A25" s="241" t="s">
        <v>41</v>
      </c>
      <c r="B25" s="429" t="s">
        <v>42</v>
      </c>
      <c r="C25" s="430"/>
      <c r="D25" s="428">
        <f>'9.1.1. sz. mell önkorm köt'!D25+'9.1.2. sz. mell önkorm önk'!D25+'9.1.3.a sz. mell önkorm állig'!E25</f>
        <v>0</v>
      </c>
      <c r="E25" s="428">
        <f>'9.1.1. sz. mell önkorm köt'!E25+'9.1.2. sz. mell önkorm önk'!E25+'9.1.3.a sz. mell önkorm állig'!F25</f>
        <v>0</v>
      </c>
    </row>
    <row r="26" spans="1:5" s="242" customFormat="1" ht="12" customHeight="1" x14ac:dyDescent="0.2">
      <c r="A26" s="241" t="s">
        <v>43</v>
      </c>
      <c r="B26" s="429" t="s">
        <v>44</v>
      </c>
      <c r="C26" s="430"/>
      <c r="D26" s="428">
        <f>'9.1.1. sz. mell önkorm köt'!D26+'9.1.2. sz. mell önkorm önk'!D26+'9.1.3.a sz. mell önkorm állig'!E26</f>
        <v>0</v>
      </c>
      <c r="E26" s="428">
        <f>'9.1.1. sz. mell önkorm köt'!E26+'9.1.2. sz. mell önkorm önk'!E26+'9.1.3.a sz. mell önkorm állig'!F26</f>
        <v>0</v>
      </c>
    </row>
    <row r="27" spans="1:5" s="242" customFormat="1" ht="12" customHeight="1" x14ac:dyDescent="0.2">
      <c r="A27" s="241" t="s">
        <v>45</v>
      </c>
      <c r="B27" s="429" t="s">
        <v>46</v>
      </c>
      <c r="C27" s="430"/>
      <c r="D27" s="428">
        <f>'9.1.1. sz. mell önkorm köt'!D27+'9.1.2. sz. mell önkorm önk'!D27+'9.1.3.a sz. mell önkorm állig'!E27</f>
        <v>824140</v>
      </c>
      <c r="E27" s="428">
        <f>'9.1.1. sz. mell önkorm köt'!E27+'9.1.2. sz. mell önkorm önk'!E27+'9.1.3.a sz. mell önkorm állig'!F27</f>
        <v>824140</v>
      </c>
    </row>
    <row r="28" spans="1:5" s="242" customFormat="1" ht="12" customHeight="1" thickBot="1" x14ac:dyDescent="0.25">
      <c r="A28" s="243" t="s">
        <v>47</v>
      </c>
      <c r="B28" s="431" t="s">
        <v>48</v>
      </c>
      <c r="C28" s="433"/>
      <c r="D28" s="428">
        <f>'9.1.1. sz. mell önkorm köt'!D28+'9.1.2. sz. mell önkorm önk'!D28+'9.1.3.a sz. mell önkorm állig'!E28</f>
        <v>824140</v>
      </c>
      <c r="E28" s="428">
        <f>'9.1.1. sz. mell önkorm köt'!E28+'9.1.2. sz. mell önkorm önk'!E28+'9.1.3.a sz. mell önkorm állig'!F28</f>
        <v>824140</v>
      </c>
    </row>
    <row r="29" spans="1:5" s="242" customFormat="1" ht="12" customHeight="1" thickBot="1" x14ac:dyDescent="0.25">
      <c r="A29" s="44" t="s">
        <v>49</v>
      </c>
      <c r="B29" s="425" t="s">
        <v>50</v>
      </c>
      <c r="C29" s="434">
        <v>26960</v>
      </c>
      <c r="D29" s="434">
        <f>SUM(D30:D36)</f>
        <v>53856</v>
      </c>
      <c r="E29" s="434">
        <f>SUM(E30:E36)</f>
        <v>32792</v>
      </c>
    </row>
    <row r="30" spans="1:5" s="242" customFormat="1" ht="12" customHeight="1" x14ac:dyDescent="0.2">
      <c r="A30" s="239" t="s">
        <v>51</v>
      </c>
      <c r="B30" s="427" t="s">
        <v>52</v>
      </c>
      <c r="C30" s="435">
        <v>4000</v>
      </c>
      <c r="D30" s="435">
        <f>'9.1.1. sz. mell önkorm köt'!D30+'9.1.2. sz. mell önkorm önk'!D30+'9.1.3.a sz. mell önkorm állig'!E30</f>
        <v>6080</v>
      </c>
      <c r="E30" s="435">
        <f>'9.1.1. sz. mell önkorm köt'!E30+'9.1.2. sz. mell önkorm önk'!E30+'9.1.3.a sz. mell önkorm állig'!F30</f>
        <v>4956</v>
      </c>
    </row>
    <row r="31" spans="1:5" s="242" customFormat="1" ht="12" customHeight="1" x14ac:dyDescent="0.2">
      <c r="A31" s="241" t="s">
        <v>53</v>
      </c>
      <c r="B31" s="429" t="s">
        <v>54</v>
      </c>
      <c r="C31" s="430"/>
      <c r="D31" s="435">
        <f>'9.1.1. sz. mell önkorm köt'!D31+'9.1.2. sz. mell önkorm önk'!D31+'9.1.3.a sz. mell önkorm állig'!E31</f>
        <v>0</v>
      </c>
      <c r="E31" s="435">
        <f>'9.1.1. sz. mell önkorm köt'!E31+'9.1.2. sz. mell önkorm önk'!E31+'9.1.3.a sz. mell önkorm állig'!F31</f>
        <v>0</v>
      </c>
    </row>
    <row r="32" spans="1:5" s="242" customFormat="1" ht="12" customHeight="1" x14ac:dyDescent="0.2">
      <c r="A32" s="241" t="s">
        <v>55</v>
      </c>
      <c r="B32" s="429" t="s">
        <v>56</v>
      </c>
      <c r="C32" s="430">
        <v>17000</v>
      </c>
      <c r="D32" s="435">
        <f>'9.1.1. sz. mell önkorm köt'!D32+'9.1.2. sz. mell önkorm önk'!D32+'9.1.3.a sz. mell önkorm állig'!E32</f>
        <v>38468</v>
      </c>
      <c r="E32" s="435">
        <f>'9.1.1. sz. mell önkorm köt'!E32+'9.1.2. sz. mell önkorm önk'!E32+'9.1.3.a sz. mell önkorm állig'!F32</f>
        <v>19730</v>
      </c>
    </row>
    <row r="33" spans="1:5" s="242" customFormat="1" ht="12" customHeight="1" x14ac:dyDescent="0.2">
      <c r="A33" s="241" t="s">
        <v>57</v>
      </c>
      <c r="B33" s="429" t="s">
        <v>58</v>
      </c>
      <c r="C33" s="430"/>
      <c r="D33" s="435">
        <f>'9.1.1. sz. mell önkorm köt'!D33+'9.1.2. sz. mell önkorm önk'!D33+'9.1.3.a sz. mell önkorm állig'!E33</f>
        <v>0</v>
      </c>
      <c r="E33" s="435">
        <f>'9.1.1. sz. mell önkorm köt'!E33+'9.1.2. sz. mell önkorm önk'!E33+'9.1.3.a sz. mell önkorm állig'!F33</f>
        <v>0</v>
      </c>
    </row>
    <row r="34" spans="1:5" s="242" customFormat="1" ht="12" customHeight="1" x14ac:dyDescent="0.2">
      <c r="A34" s="241" t="s">
        <v>59</v>
      </c>
      <c r="B34" s="429" t="s">
        <v>60</v>
      </c>
      <c r="C34" s="430">
        <v>3000</v>
      </c>
      <c r="D34" s="435">
        <f>'9.1.1. sz. mell önkorm köt'!D34+'9.1.2. sz. mell önkorm önk'!D34+'9.1.3.a sz. mell önkorm állig'!E34</f>
        <v>4150</v>
      </c>
      <c r="E34" s="435">
        <f>'9.1.1. sz. mell önkorm köt'!E34+'9.1.2. sz. mell önkorm önk'!E34+'9.1.3.a sz. mell önkorm állig'!F34</f>
        <v>3568</v>
      </c>
    </row>
    <row r="35" spans="1:5" s="242" customFormat="1" ht="12" customHeight="1" x14ac:dyDescent="0.2">
      <c r="A35" s="241" t="s">
        <v>61</v>
      </c>
      <c r="B35" s="429" t="s">
        <v>270</v>
      </c>
      <c r="C35" s="430">
        <v>2800</v>
      </c>
      <c r="D35" s="435">
        <f>'9.1.1. sz. mell önkorm köt'!D35+'9.1.2. sz. mell önkorm önk'!D35+'9.1.3.a sz. mell önkorm állig'!E35</f>
        <v>0</v>
      </c>
      <c r="E35" s="435">
        <f>'9.1.1. sz. mell önkorm köt'!E35+'9.1.2. sz. mell önkorm önk'!E35+'9.1.3.a sz. mell önkorm állig'!F35</f>
        <v>0</v>
      </c>
    </row>
    <row r="36" spans="1:5" s="242" customFormat="1" ht="12" customHeight="1" thickBot="1" x14ac:dyDescent="0.25">
      <c r="A36" s="243" t="s">
        <v>63</v>
      </c>
      <c r="B36" s="436" t="s">
        <v>64</v>
      </c>
      <c r="C36" s="433">
        <v>160</v>
      </c>
      <c r="D36" s="435">
        <f>'9.1.1. sz. mell önkorm köt'!D36+'9.1.2. sz. mell önkorm önk'!D36+'9.1.3.a sz. mell önkorm állig'!E36</f>
        <v>5158</v>
      </c>
      <c r="E36" s="435">
        <f>'9.1.1. sz. mell önkorm köt'!E36+'9.1.2. sz. mell önkorm önk'!E36+'9.1.3.a sz. mell önkorm állig'!F36</f>
        <v>4538</v>
      </c>
    </row>
    <row r="37" spans="1:5" s="242" customFormat="1" ht="12" customHeight="1" thickBot="1" x14ac:dyDescent="0.25">
      <c r="A37" s="44" t="s">
        <v>65</v>
      </c>
      <c r="B37" s="425" t="s">
        <v>66</v>
      </c>
      <c r="C37" s="426">
        <f>SUM(C38:C48)</f>
        <v>20580</v>
      </c>
      <c r="D37" s="426">
        <f>SUM(D38:D48)</f>
        <v>29428</v>
      </c>
      <c r="E37" s="426">
        <f>SUM(E38:E48)</f>
        <v>28291</v>
      </c>
    </row>
    <row r="38" spans="1:5" s="242" customFormat="1" ht="12" customHeight="1" x14ac:dyDescent="0.2">
      <c r="A38" s="239" t="s">
        <v>67</v>
      </c>
      <c r="B38" s="427" t="s">
        <v>68</v>
      </c>
      <c r="C38" s="428">
        <v>8000</v>
      </c>
      <c r="D38" s="428">
        <f>'9.1.1. sz. mell önkorm köt'!D38+'9.1.2. sz. mell önkorm önk'!D38+'9.1.3.a sz. mell önkorm állig'!E38</f>
        <v>12588</v>
      </c>
      <c r="E38" s="428">
        <f>'9.1.1. sz. mell önkorm köt'!E38+'9.1.2. sz. mell önkorm önk'!E38+'9.1.3.a sz. mell önkorm állig'!F38</f>
        <v>11827</v>
      </c>
    </row>
    <row r="39" spans="1:5" s="242" customFormat="1" ht="12" customHeight="1" x14ac:dyDescent="0.2">
      <c r="A39" s="241" t="s">
        <v>69</v>
      </c>
      <c r="B39" s="429" t="s">
        <v>70</v>
      </c>
      <c r="C39" s="430">
        <v>1000</v>
      </c>
      <c r="D39" s="428">
        <f>'9.1.1. sz. mell önkorm köt'!D39+'9.1.2. sz. mell önkorm önk'!D39+'9.1.3.a sz. mell önkorm állig'!E39</f>
        <v>4898</v>
      </c>
      <c r="E39" s="428">
        <f>'9.1.1. sz. mell önkorm köt'!E39+'9.1.2. sz. mell önkorm önk'!E39+'9.1.3.a sz. mell önkorm állig'!F39</f>
        <v>4848</v>
      </c>
    </row>
    <row r="40" spans="1:5" s="242" customFormat="1" ht="12" customHeight="1" x14ac:dyDescent="0.2">
      <c r="A40" s="241" t="s">
        <v>71</v>
      </c>
      <c r="B40" s="429" t="s">
        <v>72</v>
      </c>
      <c r="C40" s="430">
        <v>480</v>
      </c>
      <c r="D40" s="428">
        <f>'9.1.1. sz. mell önkorm köt'!D40+'9.1.2. sz. mell önkorm önk'!D40+'9.1.3.a sz. mell önkorm állig'!E40</f>
        <v>984</v>
      </c>
      <c r="E40" s="428">
        <f>'9.1.1. sz. mell önkorm köt'!E40+'9.1.2. sz. mell önkorm önk'!E40+'9.1.3.a sz. mell önkorm állig'!F40</f>
        <v>977</v>
      </c>
    </row>
    <row r="41" spans="1:5" s="242" customFormat="1" ht="12" customHeight="1" x14ac:dyDescent="0.2">
      <c r="A41" s="241" t="s">
        <v>73</v>
      </c>
      <c r="B41" s="429" t="s">
        <v>74</v>
      </c>
      <c r="C41" s="430">
        <v>4500</v>
      </c>
      <c r="D41" s="428">
        <f>'9.1.1. sz. mell önkorm köt'!D41+'9.1.2. sz. mell önkorm önk'!D41+'9.1.3.a sz. mell önkorm állig'!E41</f>
        <v>1324</v>
      </c>
      <c r="E41" s="428">
        <f>'9.1.1. sz. mell önkorm köt'!E41+'9.1.2. sz. mell önkorm önk'!E41+'9.1.3.a sz. mell önkorm állig'!F41</f>
        <v>1273</v>
      </c>
    </row>
    <row r="42" spans="1:5" s="242" customFormat="1" ht="12" customHeight="1" x14ac:dyDescent="0.2">
      <c r="A42" s="241" t="s">
        <v>75</v>
      </c>
      <c r="B42" s="429" t="s">
        <v>76</v>
      </c>
      <c r="C42" s="430">
        <v>4000</v>
      </c>
      <c r="D42" s="428">
        <f>'9.1.1. sz. mell önkorm köt'!D42+'9.1.2. sz. mell önkorm önk'!D42+'9.1.3.a sz. mell önkorm állig'!E42</f>
        <v>3787</v>
      </c>
      <c r="E42" s="428">
        <f>'9.1.1. sz. mell önkorm köt'!E42+'9.1.2. sz. mell önkorm önk'!E42+'9.1.3.a sz. mell önkorm állig'!F42</f>
        <v>3787</v>
      </c>
    </row>
    <row r="43" spans="1:5" s="242" customFormat="1" ht="12" customHeight="1" x14ac:dyDescent="0.2">
      <c r="A43" s="241" t="s">
        <v>77</v>
      </c>
      <c r="B43" s="429" t="s">
        <v>78</v>
      </c>
      <c r="C43" s="430">
        <v>1600</v>
      </c>
      <c r="D43" s="428">
        <f>'9.1.1. sz. mell önkorm köt'!D43+'9.1.2. sz. mell önkorm önk'!D43+'9.1.3.a sz. mell önkorm állig'!E43</f>
        <v>4171</v>
      </c>
      <c r="E43" s="428">
        <f>'9.1.1. sz. mell önkorm köt'!E43+'9.1.2. sz. mell önkorm önk'!E43+'9.1.3.a sz. mell önkorm állig'!F43</f>
        <v>3958</v>
      </c>
    </row>
    <row r="44" spans="1:5" s="242" customFormat="1" ht="12" customHeight="1" x14ac:dyDescent="0.2">
      <c r="A44" s="241" t="s">
        <v>79</v>
      </c>
      <c r="B44" s="429" t="s">
        <v>80</v>
      </c>
      <c r="C44" s="430"/>
      <c r="D44" s="428">
        <f>'9.1.1. sz. mell önkorm köt'!D44+'9.1.2. sz. mell önkorm önk'!D44+'9.1.3.a sz. mell önkorm állig'!E44</f>
        <v>0</v>
      </c>
      <c r="E44" s="428">
        <f>'9.1.1. sz. mell önkorm köt'!E44+'9.1.2. sz. mell önkorm önk'!E44+'9.1.3.a sz. mell önkorm állig'!F44</f>
        <v>0</v>
      </c>
    </row>
    <row r="45" spans="1:5" s="242" customFormat="1" ht="12" customHeight="1" x14ac:dyDescent="0.2">
      <c r="A45" s="241" t="s">
        <v>81</v>
      </c>
      <c r="B45" s="429" t="s">
        <v>82</v>
      </c>
      <c r="C45" s="430"/>
      <c r="D45" s="428">
        <f>'9.1.1. sz. mell önkorm köt'!D45+'9.1.2. sz. mell önkorm önk'!D45+'9.1.3.a sz. mell önkorm állig'!E45</f>
        <v>1</v>
      </c>
      <c r="E45" s="428">
        <f>'9.1.1. sz. mell önkorm köt'!E45+'9.1.2. sz. mell önkorm önk'!E45+'9.1.3.a sz. mell önkorm állig'!F45</f>
        <v>1</v>
      </c>
    </row>
    <row r="46" spans="1:5" s="242" customFormat="1" ht="12" customHeight="1" x14ac:dyDescent="0.2">
      <c r="A46" s="241" t="s">
        <v>83</v>
      </c>
      <c r="B46" s="429" t="s">
        <v>84</v>
      </c>
      <c r="C46" s="437"/>
      <c r="D46" s="428">
        <f>'9.1.1. sz. mell önkorm köt'!D46+'9.1.2. sz. mell önkorm önk'!D46+'9.1.3.a sz. mell önkorm állig'!E46</f>
        <v>0</v>
      </c>
      <c r="E46" s="428">
        <f>'9.1.1. sz. mell önkorm köt'!E46+'9.1.2. sz. mell önkorm önk'!E46+'9.1.3.a sz. mell önkorm állig'!F46</f>
        <v>0</v>
      </c>
    </row>
    <row r="47" spans="1:5" s="242" customFormat="1" ht="12" customHeight="1" x14ac:dyDescent="0.2">
      <c r="A47" s="243" t="s">
        <v>85</v>
      </c>
      <c r="B47" s="431" t="s">
        <v>86</v>
      </c>
      <c r="C47" s="438"/>
      <c r="D47" s="428">
        <f>'9.1.1. sz. mell önkorm köt'!D47+'9.1.2. sz. mell önkorm önk'!D47+'9.1.3.a sz. mell önkorm állig'!E47</f>
        <v>0</v>
      </c>
      <c r="E47" s="428">
        <f>'9.1.1. sz. mell önkorm köt'!E47+'9.1.2. sz. mell önkorm önk'!E47+'9.1.3.a sz. mell önkorm állig'!F47</f>
        <v>0</v>
      </c>
    </row>
    <row r="48" spans="1:5" s="242" customFormat="1" ht="12" customHeight="1" thickBot="1" x14ac:dyDescent="0.25">
      <c r="A48" s="243" t="s">
        <v>87</v>
      </c>
      <c r="B48" s="431" t="s">
        <v>88</v>
      </c>
      <c r="C48" s="438">
        <v>1000</v>
      </c>
      <c r="D48" s="428">
        <f>'9.1.1. sz. mell önkorm köt'!D48+'9.1.2. sz. mell önkorm önk'!D48+'9.1.3.a sz. mell önkorm állig'!E48</f>
        <v>1675</v>
      </c>
      <c r="E48" s="428">
        <f>'9.1.1. sz. mell önkorm köt'!E48+'9.1.2. sz. mell önkorm önk'!E48+'9.1.3.a sz. mell önkorm állig'!F48</f>
        <v>1620</v>
      </c>
    </row>
    <row r="49" spans="1:5" s="242" customFormat="1" ht="12" customHeight="1" thickBot="1" x14ac:dyDescent="0.25">
      <c r="A49" s="44" t="s">
        <v>89</v>
      </c>
      <c r="B49" s="425" t="s">
        <v>90</v>
      </c>
      <c r="C49" s="426">
        <f>SUM(C50:C54)</f>
        <v>600</v>
      </c>
      <c r="D49" s="426">
        <f>SUM(D50:D54)</f>
        <v>1528</v>
      </c>
      <c r="E49" s="426">
        <f>SUM(E50:E54)</f>
        <v>728</v>
      </c>
    </row>
    <row r="50" spans="1:5" s="242" customFormat="1" ht="12" customHeight="1" x14ac:dyDescent="0.2">
      <c r="A50" s="239" t="s">
        <v>91</v>
      </c>
      <c r="B50" s="427" t="s">
        <v>92</v>
      </c>
      <c r="C50" s="439"/>
      <c r="D50" s="439">
        <f>'9.1.1. sz. mell önkorm köt'!D50+'9.1.2. sz. mell önkorm önk'!D50+'9.1.3.a sz. mell önkorm állig'!E50</f>
        <v>0</v>
      </c>
      <c r="E50" s="439">
        <f>'9.1.1. sz. mell önkorm köt'!E50+'9.1.2. sz. mell önkorm önk'!E50+'9.1.3.a sz. mell önkorm állig'!F50</f>
        <v>0</v>
      </c>
    </row>
    <row r="51" spans="1:5" s="242" customFormat="1" ht="12" customHeight="1" x14ac:dyDescent="0.2">
      <c r="A51" s="241" t="s">
        <v>93</v>
      </c>
      <c r="B51" s="429" t="s">
        <v>94</v>
      </c>
      <c r="C51" s="437">
        <v>600</v>
      </c>
      <c r="D51" s="439">
        <f>'9.1.1. sz. mell önkorm köt'!D51+'9.1.2. sz. mell önkorm önk'!D51+'9.1.3.a sz. mell önkorm állig'!E51</f>
        <v>1438</v>
      </c>
      <c r="E51" s="439">
        <f>'9.1.1. sz. mell önkorm köt'!E51+'9.1.2. sz. mell önkorm önk'!E51+'9.1.3.a sz. mell önkorm állig'!F51</f>
        <v>638</v>
      </c>
    </row>
    <row r="52" spans="1:5" s="242" customFormat="1" ht="12" customHeight="1" x14ac:dyDescent="0.2">
      <c r="A52" s="241" t="s">
        <v>95</v>
      </c>
      <c r="B52" s="429" t="s">
        <v>96</v>
      </c>
      <c r="C52" s="437"/>
      <c r="D52" s="439">
        <f>'9.1.1. sz. mell önkorm köt'!D52+'9.1.2. sz. mell önkorm önk'!D52+'9.1.3.a sz. mell önkorm állig'!E52</f>
        <v>90</v>
      </c>
      <c r="E52" s="439">
        <f>'9.1.1. sz. mell önkorm köt'!E52+'9.1.2. sz. mell önkorm önk'!E52+'9.1.3.a sz. mell önkorm állig'!F52</f>
        <v>90</v>
      </c>
    </row>
    <row r="53" spans="1:5" s="242" customFormat="1" ht="12" customHeight="1" x14ac:dyDescent="0.2">
      <c r="A53" s="241" t="s">
        <v>97</v>
      </c>
      <c r="B53" s="429" t="s">
        <v>98</v>
      </c>
      <c r="C53" s="437"/>
      <c r="D53" s="439">
        <f>'9.1.1. sz. mell önkorm köt'!D53+'9.1.2. sz. mell önkorm önk'!D53+'9.1.3.a sz. mell önkorm állig'!E53</f>
        <v>0</v>
      </c>
      <c r="E53" s="439">
        <f>'9.1.1. sz. mell önkorm köt'!E53+'9.1.2. sz. mell önkorm önk'!E53+'9.1.3.a sz. mell önkorm állig'!F53</f>
        <v>0</v>
      </c>
    </row>
    <row r="54" spans="1:5" s="242" customFormat="1" ht="12" customHeight="1" thickBot="1" x14ac:dyDescent="0.25">
      <c r="A54" s="243" t="s">
        <v>99</v>
      </c>
      <c r="B54" s="431" t="s">
        <v>100</v>
      </c>
      <c r="C54" s="438"/>
      <c r="D54" s="439">
        <f>'9.1.1. sz. mell önkorm köt'!D54+'9.1.2. sz. mell önkorm önk'!D54+'9.1.3.a sz. mell önkorm állig'!E54</f>
        <v>0</v>
      </c>
      <c r="E54" s="439">
        <f>'9.1.1. sz. mell önkorm köt'!E54+'9.1.2. sz. mell önkorm önk'!E54+'9.1.3.a sz. mell önkorm állig'!F54</f>
        <v>0</v>
      </c>
    </row>
    <row r="55" spans="1:5" s="242" customFormat="1" ht="12" customHeight="1" thickBot="1" x14ac:dyDescent="0.25">
      <c r="A55" s="44" t="s">
        <v>101</v>
      </c>
      <c r="B55" s="425" t="s">
        <v>102</v>
      </c>
      <c r="C55" s="426">
        <f>SUM(C56:C58)</f>
        <v>600</v>
      </c>
      <c r="D55" s="426">
        <f>SUM(D56:D58)</f>
        <v>800</v>
      </c>
      <c r="E55" s="426">
        <f>SUM(E56:E58)</f>
        <v>800</v>
      </c>
    </row>
    <row r="56" spans="1:5" s="242" customFormat="1" ht="12" customHeight="1" x14ac:dyDescent="0.2">
      <c r="A56" s="239" t="s">
        <v>103</v>
      </c>
      <c r="B56" s="427" t="s">
        <v>104</v>
      </c>
      <c r="C56" s="428"/>
      <c r="D56" s="428">
        <f>'9.1.1. sz. mell önkorm köt'!D56+'9.1.2. sz. mell önkorm önk'!D56+'9.1.3.a sz. mell önkorm állig'!E56</f>
        <v>0</v>
      </c>
      <c r="E56" s="428">
        <f>'9.1.1. sz. mell önkorm köt'!E56+'9.1.2. sz. mell önkorm önk'!E56+'9.1.3.a sz. mell önkorm állig'!F56</f>
        <v>0</v>
      </c>
    </row>
    <row r="57" spans="1:5" s="242" customFormat="1" ht="12" customHeight="1" x14ac:dyDescent="0.2">
      <c r="A57" s="241" t="s">
        <v>105</v>
      </c>
      <c r="B57" s="429" t="s">
        <v>106</v>
      </c>
      <c r="C57" s="430"/>
      <c r="D57" s="428">
        <f>'9.1.1. sz. mell önkorm köt'!D57+'9.1.2. sz. mell önkorm önk'!D57+'9.1.3.a sz. mell önkorm állig'!E57</f>
        <v>0</v>
      </c>
      <c r="E57" s="428">
        <f>'9.1.1. sz. mell önkorm köt'!E57+'9.1.2. sz. mell önkorm önk'!E57+'9.1.3.a sz. mell önkorm állig'!F57</f>
        <v>0</v>
      </c>
    </row>
    <row r="58" spans="1:5" s="242" customFormat="1" ht="12" customHeight="1" x14ac:dyDescent="0.2">
      <c r="A58" s="241" t="s">
        <v>107</v>
      </c>
      <c r="B58" s="429" t="s">
        <v>108</v>
      </c>
      <c r="C58" s="430">
        <v>600</v>
      </c>
      <c r="D58" s="428">
        <f>'9.1.1. sz. mell önkorm köt'!D58+'9.1.2. sz. mell önkorm önk'!D58+'9.1.3.a sz. mell önkorm állig'!E58</f>
        <v>800</v>
      </c>
      <c r="E58" s="428">
        <f>'9.1.1. sz. mell önkorm köt'!E58+'9.1.2. sz. mell önkorm önk'!E58+'9.1.3.a sz. mell önkorm állig'!F58</f>
        <v>800</v>
      </c>
    </row>
    <row r="59" spans="1:5" s="242" customFormat="1" ht="12" customHeight="1" thickBot="1" x14ac:dyDescent="0.25">
      <c r="A59" s="243" t="s">
        <v>109</v>
      </c>
      <c r="B59" s="431" t="s">
        <v>110</v>
      </c>
      <c r="C59" s="433"/>
      <c r="D59" s="428">
        <f>'9.1.1. sz. mell önkorm köt'!D59+'9.1.2. sz. mell önkorm önk'!D59+'9.1.3.a sz. mell önkorm állig'!E59</f>
        <v>0</v>
      </c>
      <c r="E59" s="428">
        <f>'9.1.1. sz. mell önkorm köt'!E59+'9.1.2. sz. mell önkorm önk'!E59+'9.1.3.a sz. mell önkorm állig'!F59</f>
        <v>0</v>
      </c>
    </row>
    <row r="60" spans="1:5" s="242" customFormat="1" ht="12" customHeight="1" thickBot="1" x14ac:dyDescent="0.25">
      <c r="A60" s="44" t="s">
        <v>111</v>
      </c>
      <c r="B60" s="432" t="s">
        <v>112</v>
      </c>
      <c r="C60" s="426">
        <f>SUM(C61:C63)</f>
        <v>0</v>
      </c>
      <c r="D60" s="426"/>
      <c r="E60" s="426">
        <f>SUM(E61:E63)</f>
        <v>0</v>
      </c>
    </row>
    <row r="61" spans="1:5" s="242" customFormat="1" ht="12" customHeight="1" x14ac:dyDescent="0.2">
      <c r="A61" s="239" t="s">
        <v>113</v>
      </c>
      <c r="B61" s="427" t="s">
        <v>114</v>
      </c>
      <c r="C61" s="437"/>
      <c r="D61" s="437">
        <f>'9.1.1. sz. mell önkorm köt'!D61+'9.1.2. sz. mell önkorm önk'!D61+'9.1.3.a sz. mell önkorm állig'!E61</f>
        <v>0</v>
      </c>
      <c r="E61" s="437">
        <f>'9.1.1. sz. mell önkorm köt'!E61+'9.1.2. sz. mell önkorm önk'!E61+'9.1.3.a sz. mell önkorm állig'!F61</f>
        <v>0</v>
      </c>
    </row>
    <row r="62" spans="1:5" s="242" customFormat="1" ht="12" customHeight="1" x14ac:dyDescent="0.2">
      <c r="A62" s="241" t="s">
        <v>115</v>
      </c>
      <c r="B62" s="429" t="s">
        <v>116</v>
      </c>
      <c r="C62" s="437"/>
      <c r="D62" s="437">
        <f>'9.1.1. sz. mell önkorm köt'!D62+'9.1.2. sz. mell önkorm önk'!D62+'9.1.3.a sz. mell önkorm állig'!E62</f>
        <v>0</v>
      </c>
      <c r="E62" s="437">
        <f>'9.1.1. sz. mell önkorm köt'!E62+'9.1.2. sz. mell önkorm önk'!E62+'9.1.3.a sz. mell önkorm állig'!F62</f>
        <v>0</v>
      </c>
    </row>
    <row r="63" spans="1:5" s="242" customFormat="1" ht="12" customHeight="1" x14ac:dyDescent="0.2">
      <c r="A63" s="241" t="s">
        <v>117</v>
      </c>
      <c r="B63" s="429" t="s">
        <v>118</v>
      </c>
      <c r="C63" s="437"/>
      <c r="D63" s="437">
        <f>'9.1.1. sz. mell önkorm köt'!D63+'9.1.2. sz. mell önkorm önk'!D63+'9.1.3.a sz. mell önkorm állig'!E63</f>
        <v>0</v>
      </c>
      <c r="E63" s="437">
        <f>'9.1.1. sz. mell önkorm köt'!E63+'9.1.2. sz. mell önkorm önk'!E63+'9.1.3.a sz. mell önkorm állig'!F63</f>
        <v>0</v>
      </c>
    </row>
    <row r="64" spans="1:5" s="242" customFormat="1" ht="12" customHeight="1" thickBot="1" x14ac:dyDescent="0.25">
      <c r="A64" s="243" t="s">
        <v>119</v>
      </c>
      <c r="B64" s="431" t="s">
        <v>120</v>
      </c>
      <c r="C64" s="437"/>
      <c r="D64" s="437">
        <f>'9.1.1. sz. mell önkorm köt'!D64+'9.1.2. sz. mell önkorm önk'!D64+'9.1.3.a sz. mell önkorm állig'!E64</f>
        <v>0</v>
      </c>
      <c r="E64" s="437">
        <f>'9.1.1. sz. mell önkorm köt'!E64+'9.1.2. sz. mell önkorm önk'!E64+'9.1.3.a sz. mell önkorm állig'!F64</f>
        <v>0</v>
      </c>
    </row>
    <row r="65" spans="1:5" s="242" customFormat="1" ht="12" customHeight="1" thickBot="1" x14ac:dyDescent="0.25">
      <c r="A65" s="44" t="s">
        <v>258</v>
      </c>
      <c r="B65" s="425" t="s">
        <v>122</v>
      </c>
      <c r="C65" s="434">
        <f>+C8+C15+C22+C29+C37+C49+C55+C60</f>
        <v>288370</v>
      </c>
      <c r="D65" s="434">
        <f>+D8+D15+D22+D29+D37+D49+D55+D60</f>
        <v>1333939</v>
      </c>
      <c r="E65" s="434">
        <f>+E8+E15+E22+E29+E37+E49+E55+E60</f>
        <v>1310938</v>
      </c>
    </row>
    <row r="66" spans="1:5" s="242" customFormat="1" ht="12" customHeight="1" thickBot="1" x14ac:dyDescent="0.25">
      <c r="A66" s="308" t="s">
        <v>402</v>
      </c>
      <c r="B66" s="432" t="s">
        <v>124</v>
      </c>
      <c r="C66" s="426">
        <f>SUM(C67:C69)</f>
        <v>0</v>
      </c>
      <c r="D66" s="426"/>
      <c r="E66" s="426">
        <f>SUM(E67:E69)</f>
        <v>0</v>
      </c>
    </row>
    <row r="67" spans="1:5" s="242" customFormat="1" ht="12" customHeight="1" x14ac:dyDescent="0.2">
      <c r="A67" s="239" t="s">
        <v>125</v>
      </c>
      <c r="B67" s="427" t="s">
        <v>126</v>
      </c>
      <c r="C67" s="437"/>
      <c r="D67" s="437">
        <f>'9.1.1. sz. mell önkorm köt'!D67+'9.1.2. sz. mell önkorm önk'!D67+'9.1.3.a sz. mell önkorm állig'!E67</f>
        <v>0</v>
      </c>
      <c r="E67" s="437">
        <f>'9.1.1. sz. mell önkorm köt'!E67+'9.1.2. sz. mell önkorm önk'!E67+'9.1.3.a sz. mell önkorm állig'!F67</f>
        <v>0</v>
      </c>
    </row>
    <row r="68" spans="1:5" s="242" customFormat="1" ht="12" customHeight="1" x14ac:dyDescent="0.2">
      <c r="A68" s="241" t="s">
        <v>127</v>
      </c>
      <c r="B68" s="429" t="s">
        <v>128</v>
      </c>
      <c r="C68" s="437"/>
      <c r="D68" s="437">
        <f>'9.1.1. sz. mell önkorm köt'!D68+'9.1.2. sz. mell önkorm önk'!D68+'9.1.3.a sz. mell önkorm állig'!E68</f>
        <v>0</v>
      </c>
      <c r="E68" s="437">
        <f>'9.1.1. sz. mell önkorm köt'!E68+'9.1.2. sz. mell önkorm önk'!E68+'9.1.3.a sz. mell önkorm állig'!F68</f>
        <v>0</v>
      </c>
    </row>
    <row r="69" spans="1:5" s="242" customFormat="1" ht="12" customHeight="1" thickBot="1" x14ac:dyDescent="0.25">
      <c r="A69" s="243" t="s">
        <v>129</v>
      </c>
      <c r="B69" s="31" t="s">
        <v>403</v>
      </c>
      <c r="C69" s="437"/>
      <c r="D69" s="437">
        <f>'9.1.1. sz. mell önkorm köt'!D69+'9.1.2. sz. mell önkorm önk'!D69+'9.1.3.a sz. mell önkorm állig'!E69</f>
        <v>0</v>
      </c>
      <c r="E69" s="437">
        <f>'9.1.1. sz. mell önkorm köt'!E69+'9.1.2. sz. mell önkorm önk'!E69+'9.1.3.a sz. mell önkorm állig'!F69</f>
        <v>0</v>
      </c>
    </row>
    <row r="70" spans="1:5" s="242" customFormat="1" ht="12" customHeight="1" thickBot="1" x14ac:dyDescent="0.25">
      <c r="A70" s="308" t="s">
        <v>131</v>
      </c>
      <c r="B70" s="432" t="s">
        <v>132</v>
      </c>
      <c r="C70" s="426">
        <f>SUM(C71:C74)</f>
        <v>0</v>
      </c>
      <c r="D70" s="426"/>
      <c r="E70" s="426">
        <f>SUM(E71:E74)</f>
        <v>0</v>
      </c>
    </row>
    <row r="71" spans="1:5" s="242" customFormat="1" ht="12" customHeight="1" x14ac:dyDescent="0.2">
      <c r="A71" s="239" t="s">
        <v>133</v>
      </c>
      <c r="B71" s="427" t="s">
        <v>134</v>
      </c>
      <c r="C71" s="437"/>
      <c r="D71" s="437">
        <f>'9.1.1. sz. mell önkorm köt'!D71+'9.1.2. sz. mell önkorm önk'!D71+'9.1.3.a sz. mell önkorm állig'!E71</f>
        <v>0</v>
      </c>
      <c r="E71" s="437">
        <f>'9.1.1. sz. mell önkorm köt'!E71+'9.1.2. sz. mell önkorm önk'!E71+'9.1.3.a sz. mell önkorm állig'!F71</f>
        <v>0</v>
      </c>
    </row>
    <row r="72" spans="1:5" s="242" customFormat="1" ht="12" customHeight="1" x14ac:dyDescent="0.2">
      <c r="A72" s="241" t="s">
        <v>135</v>
      </c>
      <c r="B72" s="429" t="s">
        <v>136</v>
      </c>
      <c r="C72" s="437"/>
      <c r="D72" s="437">
        <f>'9.1.1. sz. mell önkorm köt'!D72+'9.1.2. sz. mell önkorm önk'!D72+'9.1.3.a sz. mell önkorm állig'!E72</f>
        <v>0</v>
      </c>
      <c r="E72" s="437">
        <f>'9.1.1. sz. mell önkorm köt'!E72+'9.1.2. sz. mell önkorm önk'!E72+'9.1.3.a sz. mell önkorm állig'!F72</f>
        <v>0</v>
      </c>
    </row>
    <row r="73" spans="1:5" s="242" customFormat="1" ht="12" customHeight="1" x14ac:dyDescent="0.2">
      <c r="A73" s="241" t="s">
        <v>137</v>
      </c>
      <c r="B73" s="429" t="s">
        <v>138</v>
      </c>
      <c r="C73" s="437"/>
      <c r="D73" s="437">
        <f>'9.1.1. sz. mell önkorm köt'!D73+'9.1.2. sz. mell önkorm önk'!D73+'9.1.3.a sz. mell önkorm állig'!E73</f>
        <v>0</v>
      </c>
      <c r="E73" s="437">
        <f>'9.1.1. sz. mell önkorm köt'!E73+'9.1.2. sz. mell önkorm önk'!E73+'9.1.3.a sz. mell önkorm állig'!F73</f>
        <v>0</v>
      </c>
    </row>
    <row r="74" spans="1:5" s="242" customFormat="1" ht="12" customHeight="1" thickBot="1" x14ac:dyDescent="0.25">
      <c r="A74" s="243" t="s">
        <v>139</v>
      </c>
      <c r="B74" s="431" t="s">
        <v>140</v>
      </c>
      <c r="C74" s="437"/>
      <c r="D74" s="437">
        <f>'9.1.1. sz. mell önkorm köt'!D74+'9.1.2. sz. mell önkorm önk'!D74+'9.1.3.a sz. mell önkorm állig'!E74</f>
        <v>0</v>
      </c>
      <c r="E74" s="437">
        <f>'9.1.1. sz. mell önkorm köt'!E74+'9.1.2. sz. mell önkorm önk'!E74+'9.1.3.a sz. mell önkorm állig'!F74</f>
        <v>0</v>
      </c>
    </row>
    <row r="75" spans="1:5" s="242" customFormat="1" ht="12" customHeight="1" thickBot="1" x14ac:dyDescent="0.25">
      <c r="A75" s="308" t="s">
        <v>141</v>
      </c>
      <c r="B75" s="432" t="s">
        <v>142</v>
      </c>
      <c r="C75" s="426">
        <f>SUM(C76:C77)</f>
        <v>35423</v>
      </c>
      <c r="D75" s="426">
        <f>SUM(D76:D77)</f>
        <v>0</v>
      </c>
      <c r="E75" s="426">
        <f>SUM(E76:E77)</f>
        <v>0</v>
      </c>
    </row>
    <row r="76" spans="1:5" s="242" customFormat="1" ht="12" customHeight="1" x14ac:dyDescent="0.2">
      <c r="A76" s="239" t="s">
        <v>143</v>
      </c>
      <c r="B76" s="427" t="s">
        <v>144</v>
      </c>
      <c r="C76" s="437">
        <v>35423</v>
      </c>
      <c r="D76" s="437">
        <f>'9.1.1. sz. mell önkorm köt'!D76+'9.1.2. sz. mell önkorm önk'!D76+'9.1.3.a sz. mell önkorm állig'!E76</f>
        <v>0</v>
      </c>
      <c r="E76" s="437">
        <f>'9.1.1. sz. mell önkorm köt'!E76+'9.1.2. sz. mell önkorm önk'!E76+'9.1.3.a sz. mell önkorm állig'!F76</f>
        <v>0</v>
      </c>
    </row>
    <row r="77" spans="1:5" s="242" customFormat="1" ht="12" customHeight="1" thickBot="1" x14ac:dyDescent="0.25">
      <c r="A77" s="243" t="s">
        <v>145</v>
      </c>
      <c r="B77" s="431" t="s">
        <v>146</v>
      </c>
      <c r="C77" s="437"/>
      <c r="D77" s="437">
        <f>'9.1.1. sz. mell önkorm köt'!D77+'9.1.2. sz. mell önkorm önk'!D77+'9.1.3.a sz. mell önkorm állig'!E77</f>
        <v>0</v>
      </c>
      <c r="E77" s="437">
        <f>'9.1.1. sz. mell önkorm köt'!E77+'9.1.2. sz. mell önkorm önk'!E77+'9.1.3.a sz. mell önkorm állig'!F77</f>
        <v>0</v>
      </c>
    </row>
    <row r="78" spans="1:5" s="240" customFormat="1" ht="12" customHeight="1" thickBot="1" x14ac:dyDescent="0.25">
      <c r="A78" s="308" t="s">
        <v>147</v>
      </c>
      <c r="B78" s="432" t="s">
        <v>148</v>
      </c>
      <c r="C78" s="426">
        <f>SUM(C79:C82)</f>
        <v>0</v>
      </c>
      <c r="D78" s="426">
        <f>SUM(D79:D82)</f>
        <v>9537</v>
      </c>
      <c r="E78" s="426">
        <f>SUM(E79:E82)</f>
        <v>9537</v>
      </c>
    </row>
    <row r="79" spans="1:5" s="242" customFormat="1" ht="12" customHeight="1" x14ac:dyDescent="0.2">
      <c r="A79" s="239" t="s">
        <v>149</v>
      </c>
      <c r="B79" s="427" t="s">
        <v>150</v>
      </c>
      <c r="C79" s="437"/>
      <c r="D79" s="437">
        <f>'9.1.1. sz. mell önkorm köt'!D79+'9.1.2. sz. mell önkorm önk'!D79+'9.1.3.a sz. mell önkorm állig'!E79</f>
        <v>9537</v>
      </c>
      <c r="E79" s="437">
        <f>'9.1.1. sz. mell önkorm köt'!E79+'9.1.2. sz. mell önkorm önk'!E79+'9.1.3.a sz. mell önkorm állig'!F79</f>
        <v>9537</v>
      </c>
    </row>
    <row r="80" spans="1:5" s="242" customFormat="1" ht="12" customHeight="1" x14ac:dyDescent="0.2">
      <c r="A80" s="241" t="s">
        <v>151</v>
      </c>
      <c r="B80" s="429" t="s">
        <v>152</v>
      </c>
      <c r="C80" s="437"/>
      <c r="D80" s="437">
        <f>'9.1.1. sz. mell önkorm köt'!D80+'9.1.2. sz. mell önkorm önk'!D80+'9.1.3.a sz. mell önkorm állig'!E80</f>
        <v>0</v>
      </c>
      <c r="E80" s="437">
        <f>'9.1.1. sz. mell önkorm köt'!E80+'9.1.2. sz. mell önkorm önk'!E80+'9.1.3.a sz. mell önkorm állig'!F80</f>
        <v>0</v>
      </c>
    </row>
    <row r="81" spans="1:5" s="242" customFormat="1" ht="12" customHeight="1" x14ac:dyDescent="0.2">
      <c r="A81" s="241" t="s">
        <v>153</v>
      </c>
      <c r="B81" s="431" t="s">
        <v>466</v>
      </c>
      <c r="C81" s="437"/>
      <c r="D81" s="437">
        <f>'9.1.1. sz. mell önkorm köt'!D81+'9.1.2. sz. mell önkorm önk'!D81+'9.1.3.a sz. mell önkorm állig'!E81</f>
        <v>0</v>
      </c>
      <c r="E81" s="437">
        <f>'9.1.1. sz. mell önkorm köt'!E81+'9.1.2. sz. mell önkorm önk'!E81+'9.1.3.a sz. mell önkorm állig'!F81</f>
        <v>0</v>
      </c>
    </row>
    <row r="82" spans="1:5" s="242" customFormat="1" ht="12" customHeight="1" thickBot="1" x14ac:dyDescent="0.25">
      <c r="A82" s="243" t="s">
        <v>465</v>
      </c>
      <c r="B82" s="431" t="s">
        <v>154</v>
      </c>
      <c r="C82" s="437"/>
      <c r="D82" s="437">
        <f>'9.1.1. sz. mell önkorm köt'!D82+'9.1.2. sz. mell önkorm önk'!D82+'9.1.3.a sz. mell önkorm állig'!E82</f>
        <v>0</v>
      </c>
      <c r="E82" s="437">
        <f>'9.1.1. sz. mell önkorm köt'!E82+'9.1.2. sz. mell önkorm önk'!E82+'9.1.3.a sz. mell önkorm állig'!F82</f>
        <v>0</v>
      </c>
    </row>
    <row r="83" spans="1:5" s="242" customFormat="1" ht="12" customHeight="1" thickBot="1" x14ac:dyDescent="0.25">
      <c r="A83" s="308" t="s">
        <v>155</v>
      </c>
      <c r="B83" s="432" t="s">
        <v>156</v>
      </c>
      <c r="C83" s="426">
        <f>SUM(C84:C87)</f>
        <v>0</v>
      </c>
      <c r="D83" s="426"/>
      <c r="E83" s="426">
        <f>SUM(E84:E87)</f>
        <v>0</v>
      </c>
    </row>
    <row r="84" spans="1:5" s="242" customFormat="1" ht="12" customHeight="1" x14ac:dyDescent="0.2">
      <c r="A84" s="440" t="s">
        <v>157</v>
      </c>
      <c r="B84" s="427" t="s">
        <v>158</v>
      </c>
      <c r="C84" s="437"/>
      <c r="D84" s="437">
        <f>'9.1.1. sz. mell önkorm köt'!D84+'9.1.2. sz. mell önkorm önk'!D84+'9.1.3.a sz. mell önkorm állig'!E84</f>
        <v>0</v>
      </c>
      <c r="E84" s="437">
        <f>'9.1.1. sz. mell önkorm köt'!E84+'9.1.2. sz. mell önkorm önk'!E84+'9.1.3.a sz. mell önkorm állig'!F84</f>
        <v>0</v>
      </c>
    </row>
    <row r="85" spans="1:5" s="242" customFormat="1" ht="12" customHeight="1" x14ac:dyDescent="0.2">
      <c r="A85" s="441" t="s">
        <v>159</v>
      </c>
      <c r="B85" s="429" t="s">
        <v>160</v>
      </c>
      <c r="C85" s="437"/>
      <c r="D85" s="437">
        <f>'9.1.1. sz. mell önkorm köt'!D85+'9.1.2. sz. mell önkorm önk'!D85+'9.1.3.a sz. mell önkorm állig'!E85</f>
        <v>0</v>
      </c>
      <c r="E85" s="437">
        <f>'9.1.1. sz. mell önkorm köt'!E85+'9.1.2. sz. mell önkorm önk'!E85+'9.1.3.a sz. mell önkorm állig'!F85</f>
        <v>0</v>
      </c>
    </row>
    <row r="86" spans="1:5" s="242" customFormat="1" ht="12" customHeight="1" x14ac:dyDescent="0.2">
      <c r="A86" s="441" t="s">
        <v>161</v>
      </c>
      <c r="B86" s="429" t="s">
        <v>162</v>
      </c>
      <c r="C86" s="437"/>
      <c r="D86" s="437">
        <f>'9.1.1. sz. mell önkorm köt'!D86+'9.1.2. sz. mell önkorm önk'!D86+'9.1.3.a sz. mell önkorm állig'!E86</f>
        <v>0</v>
      </c>
      <c r="E86" s="437">
        <f>'9.1.1. sz. mell önkorm köt'!E86+'9.1.2. sz. mell önkorm önk'!E86+'9.1.3.a sz. mell önkorm állig'!F86</f>
        <v>0</v>
      </c>
    </row>
    <row r="87" spans="1:5" s="240" customFormat="1" ht="12" customHeight="1" thickBot="1" x14ac:dyDescent="0.25">
      <c r="A87" s="442" t="s">
        <v>163</v>
      </c>
      <c r="B87" s="431" t="s">
        <v>164</v>
      </c>
      <c r="C87" s="437"/>
      <c r="D87" s="437">
        <f>'9.1.1. sz. mell önkorm köt'!D87+'9.1.2. sz. mell önkorm önk'!D87+'9.1.3.a sz. mell önkorm állig'!E87</f>
        <v>0</v>
      </c>
      <c r="E87" s="437">
        <f>'9.1.1. sz. mell önkorm köt'!E87+'9.1.2. sz. mell önkorm önk'!E87+'9.1.3.a sz. mell önkorm állig'!F87</f>
        <v>0</v>
      </c>
    </row>
    <row r="88" spans="1:5" s="240" customFormat="1" ht="12" customHeight="1" thickBot="1" x14ac:dyDescent="0.25">
      <c r="A88" s="308" t="s">
        <v>165</v>
      </c>
      <c r="B88" s="432" t="s">
        <v>166</v>
      </c>
      <c r="C88" s="443"/>
      <c r="D88" s="443">
        <f>'9.1.1. sz. mell önkorm köt'!D88+'9.1.2. sz. mell önkorm önk'!D88+'9.1.3.a sz. mell önkorm állig'!E88</f>
        <v>0</v>
      </c>
      <c r="E88" s="443">
        <f>'9.1.1. sz. mell önkorm köt'!E88+'9.1.2. sz. mell önkorm önk'!E88+'9.1.3.a sz. mell önkorm állig'!F88</f>
        <v>0</v>
      </c>
    </row>
    <row r="89" spans="1:5" s="240" customFormat="1" ht="12" customHeight="1" thickBot="1" x14ac:dyDescent="0.25">
      <c r="A89" s="308" t="s">
        <v>404</v>
      </c>
      <c r="B89" s="432" t="s">
        <v>168</v>
      </c>
      <c r="C89" s="443"/>
      <c r="D89" s="443">
        <f>'9.1.1. sz. mell önkorm köt'!D89+'9.1.2. sz. mell önkorm önk'!D89+'9.1.3.a sz. mell önkorm állig'!E89</f>
        <v>0</v>
      </c>
      <c r="E89" s="443">
        <f>'9.1.1. sz. mell önkorm köt'!E89+'9.1.2. sz. mell önkorm önk'!E89+'9.1.3.a sz. mell önkorm állig'!F89</f>
        <v>0</v>
      </c>
    </row>
    <row r="90" spans="1:5" s="240" customFormat="1" ht="12" customHeight="1" thickBot="1" x14ac:dyDescent="0.25">
      <c r="A90" s="308" t="s">
        <v>405</v>
      </c>
      <c r="B90" s="444" t="s">
        <v>170</v>
      </c>
      <c r="C90" s="434">
        <f>+C66+C70+C75+C78+C83+C89+C88</f>
        <v>35423</v>
      </c>
      <c r="D90" s="434">
        <f>+D66+D70+D75+D78+D83+D89+D88</f>
        <v>9537</v>
      </c>
      <c r="E90" s="434">
        <f>+E66+E70+E75+E78+E83+E89+E88</f>
        <v>9537</v>
      </c>
    </row>
    <row r="91" spans="1:5" s="240" customFormat="1" ht="12" customHeight="1" thickBot="1" x14ac:dyDescent="0.25">
      <c r="A91" s="262" t="s">
        <v>406</v>
      </c>
      <c r="B91" s="445" t="s">
        <v>407</v>
      </c>
      <c r="C91" s="434">
        <f>+C65+C90</f>
        <v>323793</v>
      </c>
      <c r="D91" s="434">
        <f>+D65+D90</f>
        <v>1343476</v>
      </c>
      <c r="E91" s="434">
        <f>+E65+E90</f>
        <v>1320475</v>
      </c>
    </row>
    <row r="92" spans="1:5" s="242" customFormat="1" ht="15" customHeight="1" thickBot="1" x14ac:dyDescent="0.25">
      <c r="A92" s="249"/>
      <c r="B92" s="446"/>
      <c r="C92" s="447"/>
      <c r="D92" s="447"/>
      <c r="E92" s="447"/>
    </row>
    <row r="93" spans="1:5" s="235" customFormat="1" ht="16.5" customHeight="1" thickBot="1" x14ac:dyDescent="0.25">
      <c r="A93" s="252"/>
      <c r="B93" s="253" t="s">
        <v>273</v>
      </c>
      <c r="C93" s="448"/>
      <c r="D93" s="448"/>
      <c r="E93" s="448"/>
    </row>
    <row r="94" spans="1:5" s="255" customFormat="1" ht="12" customHeight="1" thickBot="1" x14ac:dyDescent="0.25">
      <c r="A94" s="5" t="s">
        <v>7</v>
      </c>
      <c r="B94" s="47" t="s">
        <v>408</v>
      </c>
      <c r="C94" s="449">
        <f>+C95+C96+C97+C98+C99+C112</f>
        <v>273927</v>
      </c>
      <c r="D94" s="449">
        <f>+D95+D96+D97+D98+D99+D112</f>
        <v>401948</v>
      </c>
      <c r="E94" s="449">
        <f>+E95+E96+E97+E98+E99+E112</f>
        <v>380091</v>
      </c>
    </row>
    <row r="95" spans="1:5" ht="12" customHeight="1" x14ac:dyDescent="0.2">
      <c r="A95" s="256" t="s">
        <v>9</v>
      </c>
      <c r="B95" s="450" t="s">
        <v>177</v>
      </c>
      <c r="C95" s="451">
        <v>56045</v>
      </c>
      <c r="D95" s="451">
        <f>'9.1.1. sz. mell önkorm köt'!D95+'9.1.2. sz. mell önkorm önk'!D95+'9.1.3.a sz. mell önkorm állig'!E95</f>
        <v>204339</v>
      </c>
      <c r="E95" s="451">
        <f>'9.1.1. sz. mell önkorm köt'!E95+'9.1.2. sz. mell önkorm önk'!E95+'9.1.3.a sz. mell önkorm állig'!F95</f>
        <v>202837</v>
      </c>
    </row>
    <row r="96" spans="1:5" ht="12" customHeight="1" x14ac:dyDescent="0.2">
      <c r="A96" s="241" t="s">
        <v>11</v>
      </c>
      <c r="B96" s="452" t="s">
        <v>178</v>
      </c>
      <c r="C96" s="430">
        <v>12100</v>
      </c>
      <c r="D96" s="430">
        <f>'9.1.1. sz. mell önkorm köt'!D96+'9.1.2. sz. mell önkorm önk'!D96+'9.1.3.a sz. mell önkorm állig'!E96</f>
        <v>26194</v>
      </c>
      <c r="E96" s="430">
        <f>'9.1.1. sz. mell önkorm köt'!E96+'9.1.2. sz. mell önkorm önk'!E96+'9.1.3.a sz. mell önkorm állig'!F96</f>
        <v>26141</v>
      </c>
    </row>
    <row r="97" spans="1:5" ht="12" customHeight="1" x14ac:dyDescent="0.2">
      <c r="A97" s="241" t="s">
        <v>13</v>
      </c>
      <c r="B97" s="452" t="s">
        <v>179</v>
      </c>
      <c r="C97" s="433">
        <v>169476</v>
      </c>
      <c r="D97" s="430">
        <f>'9.1.1. sz. mell önkorm köt'!D97+'9.1.2. sz. mell önkorm önk'!D97+'9.1.3.a sz. mell önkorm állig'!E97</f>
        <v>148862</v>
      </c>
      <c r="E97" s="430">
        <f>'9.1.1. sz. mell önkorm köt'!E97+'9.1.2. sz. mell önkorm önk'!E97+'9.1.3.a sz. mell önkorm állig'!F97</f>
        <v>136309</v>
      </c>
    </row>
    <row r="98" spans="1:5" ht="12" customHeight="1" x14ac:dyDescent="0.2">
      <c r="A98" s="241" t="s">
        <v>15</v>
      </c>
      <c r="B98" s="453" t="s">
        <v>180</v>
      </c>
      <c r="C98" s="433">
        <v>26975</v>
      </c>
      <c r="D98" s="430">
        <f>'9.1.1. sz. mell önkorm köt'!D98+'9.1.2. sz. mell önkorm önk'!D98+'9.1.3.a sz. mell önkorm állig'!E98</f>
        <v>1691</v>
      </c>
      <c r="E98" s="430">
        <f>'9.1.1. sz. mell önkorm köt'!E98+'9.1.2. sz. mell önkorm önk'!E98+'9.1.3.a sz. mell önkorm állig'!F98</f>
        <v>1486</v>
      </c>
    </row>
    <row r="99" spans="1:5" ht="12" customHeight="1" x14ac:dyDescent="0.2">
      <c r="A99" s="241" t="s">
        <v>181</v>
      </c>
      <c r="B99" s="454" t="s">
        <v>182</v>
      </c>
      <c r="C99" s="433">
        <v>9331</v>
      </c>
      <c r="D99" s="430">
        <f>'9.1.1. sz. mell önkorm köt'!D99+'9.1.2. sz. mell önkorm önk'!D99+'9.1.3.a sz. mell önkorm állig'!E99</f>
        <v>20862</v>
      </c>
      <c r="E99" s="430">
        <f>'9.1.1. sz. mell önkorm köt'!E99+'9.1.2. sz. mell önkorm önk'!E99+'9.1.3.a sz. mell önkorm állig'!F99</f>
        <v>13318</v>
      </c>
    </row>
    <row r="100" spans="1:5" ht="12" customHeight="1" x14ac:dyDescent="0.2">
      <c r="A100" s="241" t="s">
        <v>19</v>
      </c>
      <c r="B100" s="452" t="s">
        <v>409</v>
      </c>
      <c r="C100" s="433"/>
      <c r="D100" s="430">
        <f>'9.1.1. sz. mell önkorm köt'!D100+'9.1.2. sz. mell önkorm önk'!D100+'9.1.3.a sz. mell önkorm állig'!E100</f>
        <v>2999</v>
      </c>
      <c r="E100" s="430">
        <f>'9.1.1. sz. mell önkorm köt'!E100+'9.1.2. sz. mell önkorm önk'!E100+'9.1.3.a sz. mell önkorm állig'!F100</f>
        <v>2999</v>
      </c>
    </row>
    <row r="101" spans="1:5" ht="12" customHeight="1" x14ac:dyDescent="0.2">
      <c r="A101" s="241" t="s">
        <v>184</v>
      </c>
      <c r="B101" s="455" t="s">
        <v>185</v>
      </c>
      <c r="C101" s="433">
        <v>6431</v>
      </c>
      <c r="D101" s="430">
        <f>'9.1.1. sz. mell önkorm köt'!D101+'9.1.2. sz. mell önkorm önk'!D101+'9.1.3.a sz. mell önkorm állig'!E101</f>
        <v>0</v>
      </c>
      <c r="E101" s="430">
        <f>'9.1.1. sz. mell önkorm köt'!E101+'9.1.2. sz. mell önkorm önk'!E101+'9.1.3.a sz. mell önkorm állig'!F101</f>
        <v>0</v>
      </c>
    </row>
    <row r="102" spans="1:5" ht="12" customHeight="1" x14ac:dyDescent="0.2">
      <c r="A102" s="241" t="s">
        <v>186</v>
      </c>
      <c r="B102" s="455" t="s">
        <v>187</v>
      </c>
      <c r="C102" s="433"/>
      <c r="D102" s="430">
        <f>'9.1.1. sz. mell önkorm köt'!D102+'9.1.2. sz. mell önkorm önk'!D102+'9.1.3.a sz. mell önkorm állig'!E102</f>
        <v>0</v>
      </c>
      <c r="E102" s="430">
        <f>'9.1.1. sz. mell önkorm köt'!E102+'9.1.2. sz. mell önkorm önk'!E102+'9.1.3.a sz. mell önkorm állig'!F102</f>
        <v>0</v>
      </c>
    </row>
    <row r="103" spans="1:5" ht="12" customHeight="1" x14ac:dyDescent="0.2">
      <c r="A103" s="241" t="s">
        <v>188</v>
      </c>
      <c r="B103" s="455" t="s">
        <v>189</v>
      </c>
      <c r="C103" s="433"/>
      <c r="D103" s="430">
        <f>'9.1.1. sz. mell önkorm köt'!D103+'9.1.2. sz. mell önkorm önk'!D103+'9.1.3.a sz. mell önkorm állig'!E103</f>
        <v>0</v>
      </c>
      <c r="E103" s="430">
        <f>'9.1.1. sz. mell önkorm köt'!E103+'9.1.2. sz. mell önkorm önk'!E103+'9.1.3.a sz. mell önkorm állig'!F103</f>
        <v>0</v>
      </c>
    </row>
    <row r="104" spans="1:5" ht="12" customHeight="1" x14ac:dyDescent="0.2">
      <c r="A104" s="241" t="s">
        <v>190</v>
      </c>
      <c r="B104" s="452" t="s">
        <v>191</v>
      </c>
      <c r="C104" s="433"/>
      <c r="D104" s="430">
        <f>'9.1.1. sz. mell önkorm köt'!D104+'9.1.2. sz. mell önkorm önk'!D104+'9.1.3.a sz. mell önkorm állig'!E104</f>
        <v>0</v>
      </c>
      <c r="E104" s="430">
        <f>'9.1.1. sz. mell önkorm köt'!E104+'9.1.2. sz. mell önkorm önk'!E104+'9.1.3.a sz. mell önkorm állig'!F104</f>
        <v>0</v>
      </c>
    </row>
    <row r="105" spans="1:5" ht="12" customHeight="1" x14ac:dyDescent="0.2">
      <c r="A105" s="241" t="s">
        <v>192</v>
      </c>
      <c r="B105" s="452" t="s">
        <v>193</v>
      </c>
      <c r="C105" s="433"/>
      <c r="D105" s="430">
        <f>'9.1.1. sz. mell önkorm köt'!D105+'9.1.2. sz. mell önkorm önk'!D105+'9.1.3.a sz. mell önkorm állig'!E105</f>
        <v>0</v>
      </c>
      <c r="E105" s="430">
        <f>'9.1.1. sz. mell önkorm köt'!E105+'9.1.2. sz. mell önkorm önk'!E105+'9.1.3.a sz. mell önkorm állig'!F105</f>
        <v>0</v>
      </c>
    </row>
    <row r="106" spans="1:5" ht="12" customHeight="1" x14ac:dyDescent="0.2">
      <c r="A106" s="241" t="s">
        <v>194</v>
      </c>
      <c r="B106" s="455" t="s">
        <v>195</v>
      </c>
      <c r="C106" s="433"/>
      <c r="D106" s="430">
        <f>'9.1.1. sz. mell önkorm köt'!D106+'9.1.2. sz. mell önkorm önk'!D106+'9.1.3.a sz. mell önkorm állig'!E106</f>
        <v>0</v>
      </c>
      <c r="E106" s="430">
        <f>'9.1.1. sz. mell önkorm köt'!E106+'9.1.2. sz. mell önkorm önk'!E106+'9.1.3.a sz. mell önkorm állig'!F106</f>
        <v>0</v>
      </c>
    </row>
    <row r="107" spans="1:5" ht="12" customHeight="1" x14ac:dyDescent="0.2">
      <c r="A107" s="241" t="s">
        <v>196</v>
      </c>
      <c r="B107" s="455" t="s">
        <v>197</v>
      </c>
      <c r="C107" s="433"/>
      <c r="D107" s="430">
        <f>'9.1.1. sz. mell önkorm köt'!D107+'9.1.2. sz. mell önkorm önk'!D107+'9.1.3.a sz. mell önkorm állig'!E107</f>
        <v>0</v>
      </c>
      <c r="E107" s="430">
        <f>'9.1.1. sz. mell önkorm köt'!E107+'9.1.2. sz. mell önkorm önk'!E107+'9.1.3.a sz. mell önkorm állig'!F107</f>
        <v>0</v>
      </c>
    </row>
    <row r="108" spans="1:5" ht="12" customHeight="1" x14ac:dyDescent="0.2">
      <c r="A108" s="241" t="s">
        <v>198</v>
      </c>
      <c r="B108" s="452" t="s">
        <v>199</v>
      </c>
      <c r="C108" s="433"/>
      <c r="D108" s="430">
        <f>'9.1.1. sz. mell önkorm köt'!D108+'9.1.2. sz. mell önkorm önk'!D108+'9.1.3.a sz. mell önkorm állig'!E108</f>
        <v>0</v>
      </c>
      <c r="E108" s="430">
        <f>'9.1.1. sz. mell önkorm köt'!E108+'9.1.2. sz. mell önkorm önk'!E108+'9.1.3.a sz. mell önkorm állig'!F108</f>
        <v>0</v>
      </c>
    </row>
    <row r="109" spans="1:5" ht="12" customHeight="1" x14ac:dyDescent="0.2">
      <c r="A109" s="257" t="s">
        <v>200</v>
      </c>
      <c r="B109" s="456" t="s">
        <v>201</v>
      </c>
      <c r="C109" s="433"/>
      <c r="D109" s="430">
        <f>'9.1.1. sz. mell önkorm köt'!D109+'9.1.2. sz. mell önkorm önk'!D109+'9.1.3.a sz. mell önkorm állig'!E109</f>
        <v>0</v>
      </c>
      <c r="E109" s="430">
        <f>'9.1.1. sz. mell önkorm köt'!E109+'9.1.2. sz. mell önkorm önk'!E109+'9.1.3.a sz. mell önkorm állig'!F109</f>
        <v>0</v>
      </c>
    </row>
    <row r="110" spans="1:5" ht="12" customHeight="1" x14ac:dyDescent="0.2">
      <c r="A110" s="241" t="s">
        <v>202</v>
      </c>
      <c r="B110" s="456" t="s">
        <v>203</v>
      </c>
      <c r="C110" s="433"/>
      <c r="D110" s="430">
        <f>'9.1.1. sz. mell önkorm köt'!D110+'9.1.2. sz. mell önkorm önk'!D110+'9.1.3.a sz. mell önkorm állig'!E110</f>
        <v>0</v>
      </c>
      <c r="E110" s="430">
        <f>'9.1.1. sz. mell önkorm köt'!E110+'9.1.2. sz. mell önkorm önk'!E110+'9.1.3.a sz. mell önkorm állig'!F110</f>
        <v>0</v>
      </c>
    </row>
    <row r="111" spans="1:5" ht="12" customHeight="1" x14ac:dyDescent="0.2">
      <c r="A111" s="241" t="s">
        <v>204</v>
      </c>
      <c r="B111" s="452" t="s">
        <v>205</v>
      </c>
      <c r="C111" s="430">
        <v>2900</v>
      </c>
      <c r="D111" s="430">
        <f>'9.1.1. sz. mell önkorm köt'!D111+'9.1.2. sz. mell önkorm önk'!D111+'9.1.3.a sz. mell önkorm állig'!E111</f>
        <v>0</v>
      </c>
      <c r="E111" s="430">
        <f>'9.1.1. sz. mell önkorm köt'!E111+'9.1.2. sz. mell önkorm önk'!E111+'9.1.3.a sz. mell önkorm állig'!F111</f>
        <v>0</v>
      </c>
    </row>
    <row r="112" spans="1:5" ht="12" customHeight="1" x14ac:dyDescent="0.2">
      <c r="A112" s="241" t="s">
        <v>206</v>
      </c>
      <c r="B112" s="453" t="s">
        <v>207</v>
      </c>
      <c r="C112" s="430"/>
      <c r="D112" s="430">
        <f>'9.1.1. sz. mell önkorm köt'!D112+'9.1.2. sz. mell önkorm önk'!D112+'9.1.3.a sz. mell önkorm állig'!E112</f>
        <v>0</v>
      </c>
      <c r="E112" s="430">
        <f>'9.1.1. sz. mell önkorm köt'!E112+'9.1.2. sz. mell önkorm önk'!E112+'9.1.3.a sz. mell önkorm állig'!F112</f>
        <v>0</v>
      </c>
    </row>
    <row r="113" spans="1:5" ht="12" customHeight="1" x14ac:dyDescent="0.2">
      <c r="A113" s="243" t="s">
        <v>208</v>
      </c>
      <c r="B113" s="452" t="s">
        <v>410</v>
      </c>
      <c r="C113" s="433"/>
      <c r="D113" s="430">
        <f>'9.1.1. sz. mell önkorm köt'!D113+'9.1.2. sz. mell önkorm önk'!D113+'9.1.3.a sz. mell önkorm állig'!E113</f>
        <v>0</v>
      </c>
      <c r="E113" s="430">
        <f>'9.1.1. sz. mell önkorm köt'!E113+'9.1.2. sz. mell önkorm önk'!E113+'9.1.3.a sz. mell önkorm állig'!F113</f>
        <v>0</v>
      </c>
    </row>
    <row r="114" spans="1:5" ht="12" customHeight="1" thickBot="1" x14ac:dyDescent="0.25">
      <c r="A114" s="258" t="s">
        <v>210</v>
      </c>
      <c r="B114" s="457" t="s">
        <v>411</v>
      </c>
      <c r="C114" s="458"/>
      <c r="D114" s="430">
        <f>'9.1.1. sz. mell önkorm köt'!D114+'9.1.2. sz. mell önkorm önk'!D114+'9.1.3.a sz. mell önkorm állig'!E114</f>
        <v>0</v>
      </c>
      <c r="E114" s="430">
        <f>'9.1.1. sz. mell önkorm köt'!E114+'9.1.2. sz. mell önkorm önk'!E114+'9.1.3.a sz. mell önkorm állig'!F114</f>
        <v>0</v>
      </c>
    </row>
    <row r="115" spans="1:5" ht="12" customHeight="1" thickBot="1" x14ac:dyDescent="0.25">
      <c r="A115" s="44" t="s">
        <v>21</v>
      </c>
      <c r="B115" s="81" t="s">
        <v>212</v>
      </c>
      <c r="C115" s="426">
        <f>+C116+C118+C120</f>
        <v>14443</v>
      </c>
      <c r="D115" s="426">
        <f>+D116+D118+D120</f>
        <v>810240</v>
      </c>
      <c r="E115" s="426">
        <f>+E116+E118+E120</f>
        <v>808079</v>
      </c>
    </row>
    <row r="116" spans="1:5" ht="12" customHeight="1" x14ac:dyDescent="0.2">
      <c r="A116" s="239" t="s">
        <v>23</v>
      </c>
      <c r="B116" s="452" t="s">
        <v>213</v>
      </c>
      <c r="C116" s="428">
        <v>12643</v>
      </c>
      <c r="D116" s="428">
        <f>'9.1.1. sz. mell önkorm köt'!D116+'9.1.2. sz. mell önkorm önk'!D116+'9.1.3.a sz. mell önkorm állig'!E116</f>
        <v>808798</v>
      </c>
      <c r="E116" s="428">
        <f>'9.1.1. sz. mell önkorm köt'!E116+'9.1.2. sz. mell önkorm önk'!E116+'9.1.3.a sz. mell önkorm állig'!F116</f>
        <v>806779</v>
      </c>
    </row>
    <row r="117" spans="1:5" ht="12" customHeight="1" x14ac:dyDescent="0.2">
      <c r="A117" s="239" t="s">
        <v>25</v>
      </c>
      <c r="B117" s="456" t="s">
        <v>214</v>
      </c>
      <c r="C117" s="428"/>
      <c r="D117" s="428">
        <f>'9.1.1. sz. mell önkorm köt'!D117+'9.1.2. sz. mell önkorm önk'!D117+'9.1.3.a sz. mell önkorm állig'!E117</f>
        <v>784889</v>
      </c>
      <c r="E117" s="428">
        <f>'9.1.1. sz. mell önkorm köt'!E117+'9.1.2. sz. mell önkorm önk'!E117+'9.1.3.a sz. mell önkorm állig'!F117</f>
        <v>783489</v>
      </c>
    </row>
    <row r="118" spans="1:5" ht="12" customHeight="1" x14ac:dyDescent="0.2">
      <c r="A118" s="239" t="s">
        <v>27</v>
      </c>
      <c r="B118" s="456" t="s">
        <v>215</v>
      </c>
      <c r="C118" s="430">
        <v>1800</v>
      </c>
      <c r="D118" s="428">
        <f>'9.1.1. sz. mell önkorm köt'!D118+'9.1.2. sz. mell önkorm önk'!D118+'9.1.3.a sz. mell önkorm állig'!E118</f>
        <v>1442</v>
      </c>
      <c r="E118" s="428">
        <f>'9.1.1. sz. mell önkorm köt'!E118+'9.1.2. sz. mell önkorm önk'!E118+'9.1.3.a sz. mell önkorm állig'!F118</f>
        <v>1300</v>
      </c>
    </row>
    <row r="119" spans="1:5" ht="12" customHeight="1" x14ac:dyDescent="0.2">
      <c r="A119" s="239" t="s">
        <v>29</v>
      </c>
      <c r="B119" s="456" t="s">
        <v>216</v>
      </c>
      <c r="C119" s="459"/>
      <c r="D119" s="428">
        <f>'9.1.1. sz. mell önkorm köt'!D119+'9.1.2. sz. mell önkorm önk'!D119+'9.1.3.a sz. mell önkorm állig'!E119</f>
        <v>0</v>
      </c>
      <c r="E119" s="428">
        <f>'9.1.1. sz. mell önkorm köt'!E119+'9.1.2. sz. mell önkorm önk'!E119+'9.1.3.a sz. mell önkorm állig'!F119</f>
        <v>0</v>
      </c>
    </row>
    <row r="120" spans="1:5" ht="12" customHeight="1" x14ac:dyDescent="0.2">
      <c r="A120" s="239" t="s">
        <v>31</v>
      </c>
      <c r="B120" s="431" t="s">
        <v>217</v>
      </c>
      <c r="C120" s="459"/>
      <c r="D120" s="428">
        <f>'9.1.1. sz. mell önkorm köt'!D120+'9.1.2. sz. mell önkorm önk'!D120+'9.1.3.a sz. mell önkorm állig'!E120</f>
        <v>0</v>
      </c>
      <c r="E120" s="428">
        <f>'9.1.1. sz. mell önkorm köt'!E120+'9.1.2. sz. mell önkorm önk'!E120+'9.1.3.a sz. mell önkorm állig'!F120</f>
        <v>0</v>
      </c>
    </row>
    <row r="121" spans="1:5" ht="12" customHeight="1" x14ac:dyDescent="0.2">
      <c r="A121" s="239" t="s">
        <v>33</v>
      </c>
      <c r="B121" s="429" t="s">
        <v>218</v>
      </c>
      <c r="C121" s="459"/>
      <c r="D121" s="428">
        <f>'9.1.1. sz. mell önkorm köt'!D121+'9.1.2. sz. mell önkorm önk'!D121+'9.1.3.a sz. mell önkorm állig'!E121</f>
        <v>0</v>
      </c>
      <c r="E121" s="428">
        <f>'9.1.1. sz. mell önkorm köt'!E121+'9.1.2. sz. mell önkorm önk'!E121+'9.1.3.a sz. mell önkorm állig'!F121</f>
        <v>0</v>
      </c>
    </row>
    <row r="122" spans="1:5" ht="12" customHeight="1" x14ac:dyDescent="0.2">
      <c r="A122" s="239" t="s">
        <v>219</v>
      </c>
      <c r="B122" s="460" t="s">
        <v>220</v>
      </c>
      <c r="C122" s="459"/>
      <c r="D122" s="428">
        <f>'9.1.1. sz. mell önkorm köt'!D122+'9.1.2. sz. mell önkorm önk'!D122+'9.1.3.a sz. mell önkorm állig'!E122</f>
        <v>0</v>
      </c>
      <c r="E122" s="428">
        <f>'9.1.1. sz. mell önkorm köt'!E122+'9.1.2. sz. mell önkorm önk'!E122+'9.1.3.a sz. mell önkorm állig'!F122</f>
        <v>0</v>
      </c>
    </row>
    <row r="123" spans="1:5" ht="12" customHeight="1" x14ac:dyDescent="0.2">
      <c r="A123" s="239" t="s">
        <v>221</v>
      </c>
      <c r="B123" s="452" t="s">
        <v>193</v>
      </c>
      <c r="C123" s="459"/>
      <c r="D123" s="428">
        <f>'9.1.1. sz. mell önkorm köt'!D123+'9.1.2. sz. mell önkorm önk'!D123+'9.1.3.a sz. mell önkorm állig'!E123</f>
        <v>0</v>
      </c>
      <c r="E123" s="428">
        <f>'9.1.1. sz. mell önkorm köt'!E123+'9.1.2. sz. mell önkorm önk'!E123+'9.1.3.a sz. mell önkorm állig'!F123</f>
        <v>0</v>
      </c>
    </row>
    <row r="124" spans="1:5" ht="12" customHeight="1" x14ac:dyDescent="0.2">
      <c r="A124" s="239" t="s">
        <v>222</v>
      </c>
      <c r="B124" s="452" t="s">
        <v>223</v>
      </c>
      <c r="C124" s="459"/>
      <c r="D124" s="428">
        <f>'9.1.1. sz. mell önkorm köt'!D124+'9.1.2. sz. mell önkorm önk'!D124+'9.1.3.a sz. mell önkorm állig'!E124</f>
        <v>0</v>
      </c>
      <c r="E124" s="428">
        <f>'9.1.1. sz. mell önkorm köt'!E124+'9.1.2. sz. mell önkorm önk'!E124+'9.1.3.a sz. mell önkorm állig'!F124</f>
        <v>0</v>
      </c>
    </row>
    <row r="125" spans="1:5" ht="12" customHeight="1" x14ac:dyDescent="0.2">
      <c r="A125" s="239" t="s">
        <v>224</v>
      </c>
      <c r="B125" s="452" t="s">
        <v>225</v>
      </c>
      <c r="C125" s="459"/>
      <c r="D125" s="428">
        <f>'9.1.1. sz. mell önkorm köt'!D125+'9.1.2. sz. mell önkorm önk'!D125+'9.1.3.a sz. mell önkorm állig'!E125</f>
        <v>0</v>
      </c>
      <c r="E125" s="428">
        <f>'9.1.1. sz. mell önkorm köt'!E125+'9.1.2. sz. mell önkorm önk'!E125+'9.1.3.a sz. mell önkorm állig'!F125</f>
        <v>0</v>
      </c>
    </row>
    <row r="126" spans="1:5" ht="12" customHeight="1" x14ac:dyDescent="0.2">
      <c r="A126" s="239" t="s">
        <v>226</v>
      </c>
      <c r="B126" s="452" t="s">
        <v>199</v>
      </c>
      <c r="C126" s="459"/>
      <c r="D126" s="428">
        <f>'9.1.1. sz. mell önkorm köt'!D126+'9.1.2. sz. mell önkorm önk'!D126+'9.1.3.a sz. mell önkorm állig'!E126</f>
        <v>0</v>
      </c>
      <c r="E126" s="428">
        <f>'9.1.1. sz. mell önkorm köt'!E126+'9.1.2. sz. mell önkorm önk'!E126+'9.1.3.a sz. mell önkorm állig'!F126</f>
        <v>0</v>
      </c>
    </row>
    <row r="127" spans="1:5" ht="12" customHeight="1" x14ac:dyDescent="0.2">
      <c r="A127" s="239" t="s">
        <v>227</v>
      </c>
      <c r="B127" s="452" t="s">
        <v>228</v>
      </c>
      <c r="C127" s="459"/>
      <c r="D127" s="428">
        <f>'9.1.1. sz. mell önkorm köt'!D127+'9.1.2. sz. mell önkorm önk'!D127+'9.1.3.a sz. mell önkorm állig'!E127</f>
        <v>0</v>
      </c>
      <c r="E127" s="428">
        <f>'9.1.1. sz. mell önkorm köt'!E127+'9.1.2. sz. mell önkorm önk'!E127+'9.1.3.a sz. mell önkorm állig'!F127</f>
        <v>0</v>
      </c>
    </row>
    <row r="128" spans="1:5" ht="12" customHeight="1" thickBot="1" x14ac:dyDescent="0.25">
      <c r="A128" s="257" t="s">
        <v>229</v>
      </c>
      <c r="B128" s="452" t="s">
        <v>230</v>
      </c>
      <c r="C128" s="461"/>
      <c r="D128" s="428">
        <f>'9.1.1. sz. mell önkorm köt'!D128+'9.1.2. sz. mell önkorm önk'!D128+'9.1.3.a sz. mell önkorm állig'!E128</f>
        <v>0</v>
      </c>
      <c r="E128" s="428">
        <f>'9.1.1. sz. mell önkorm köt'!E128+'9.1.2. sz. mell önkorm önk'!E128+'9.1.3.a sz. mell önkorm állig'!F128</f>
        <v>0</v>
      </c>
    </row>
    <row r="129" spans="1:13" ht="12" customHeight="1" thickBot="1" x14ac:dyDescent="0.25">
      <c r="A129" s="44" t="s">
        <v>35</v>
      </c>
      <c r="B129" s="158" t="s">
        <v>231</v>
      </c>
      <c r="C129" s="426">
        <f>+C94+C115</f>
        <v>288370</v>
      </c>
      <c r="D129" s="426">
        <f>+D94+D115</f>
        <v>1212188</v>
      </c>
      <c r="E129" s="426">
        <f>+E94+E115</f>
        <v>1188170</v>
      </c>
    </row>
    <row r="130" spans="1:13" ht="12" customHeight="1" thickBot="1" x14ac:dyDescent="0.25">
      <c r="A130" s="44" t="s">
        <v>232</v>
      </c>
      <c r="B130" s="158" t="s">
        <v>233</v>
      </c>
      <c r="C130" s="426">
        <f>+C131+C132+C133</f>
        <v>0</v>
      </c>
      <c r="D130" s="426"/>
      <c r="E130" s="426">
        <f>+E131+E132+E133</f>
        <v>0</v>
      </c>
    </row>
    <row r="131" spans="1:13" s="255" customFormat="1" ht="12" customHeight="1" x14ac:dyDescent="0.2">
      <c r="A131" s="239" t="s">
        <v>51</v>
      </c>
      <c r="B131" s="460" t="s">
        <v>412</v>
      </c>
      <c r="C131" s="459"/>
      <c r="D131" s="459">
        <f>'9.1.1. sz. mell önkorm köt'!D131+'9.1.2. sz. mell önkorm önk'!D131+'9.1.3.a sz. mell önkorm állig'!E131</f>
        <v>0</v>
      </c>
      <c r="E131" s="459">
        <f>'9.1.1. sz. mell önkorm köt'!E131+'9.1.2. sz. mell önkorm önk'!E131+'9.1.3.a sz. mell önkorm állig'!F131</f>
        <v>0</v>
      </c>
    </row>
    <row r="132" spans="1:13" ht="12" customHeight="1" x14ac:dyDescent="0.2">
      <c r="A132" s="239" t="s">
        <v>53</v>
      </c>
      <c r="B132" s="460" t="s">
        <v>235</v>
      </c>
      <c r="C132" s="459"/>
      <c r="D132" s="459">
        <f>'9.1.1. sz. mell önkorm köt'!D132+'9.1.2. sz. mell önkorm önk'!D132+'9.1.3.a sz. mell önkorm állig'!E132</f>
        <v>0</v>
      </c>
      <c r="E132" s="459">
        <f>'9.1.1. sz. mell önkorm köt'!E132+'9.1.2. sz. mell önkorm önk'!E132+'9.1.3.a sz. mell önkorm állig'!F132</f>
        <v>0</v>
      </c>
    </row>
    <row r="133" spans="1:13" ht="12" customHeight="1" thickBot="1" x14ac:dyDescent="0.25">
      <c r="A133" s="257" t="s">
        <v>55</v>
      </c>
      <c r="B133" s="462" t="s">
        <v>413</v>
      </c>
      <c r="C133" s="459"/>
      <c r="D133" s="459">
        <f>'9.1.1. sz. mell önkorm köt'!D133+'9.1.2. sz. mell önkorm önk'!D133+'9.1.3.a sz. mell önkorm állig'!E133</f>
        <v>0</v>
      </c>
      <c r="E133" s="459">
        <f>'9.1.1. sz. mell önkorm köt'!E133+'9.1.2. sz. mell önkorm önk'!E133+'9.1.3.a sz. mell önkorm állig'!F133</f>
        <v>0</v>
      </c>
    </row>
    <row r="134" spans="1:13" ht="12" customHeight="1" thickBot="1" x14ac:dyDescent="0.25">
      <c r="A134" s="44" t="s">
        <v>65</v>
      </c>
      <c r="B134" s="158" t="s">
        <v>237</v>
      </c>
      <c r="C134" s="426">
        <f>+C135+C136+C137+C138+C139+C140</f>
        <v>0</v>
      </c>
      <c r="D134" s="426"/>
      <c r="E134" s="426">
        <f>+E135+E136+E137+E138+E139+E140</f>
        <v>0</v>
      </c>
    </row>
    <row r="135" spans="1:13" ht="12" customHeight="1" x14ac:dyDescent="0.2">
      <c r="A135" s="239" t="s">
        <v>67</v>
      </c>
      <c r="B135" s="460" t="s">
        <v>238</v>
      </c>
      <c r="C135" s="459"/>
      <c r="D135" s="459">
        <f>'9.1.1. sz. mell önkorm köt'!D135+'9.1.2. sz. mell önkorm önk'!D135+'9.1.3.a sz. mell önkorm állig'!E135</f>
        <v>0</v>
      </c>
      <c r="E135" s="459">
        <f>'9.1.1. sz. mell önkorm köt'!E135+'9.1.2. sz. mell önkorm önk'!E135+'9.1.3.a sz. mell önkorm állig'!F135</f>
        <v>0</v>
      </c>
    </row>
    <row r="136" spans="1:13" ht="12" customHeight="1" x14ac:dyDescent="0.2">
      <c r="A136" s="239" t="s">
        <v>69</v>
      </c>
      <c r="B136" s="460" t="s">
        <v>239</v>
      </c>
      <c r="C136" s="459"/>
      <c r="D136" s="459">
        <f>'9.1.1. sz. mell önkorm köt'!D136+'9.1.2. sz. mell önkorm önk'!D136+'9.1.3.a sz. mell önkorm állig'!E136</f>
        <v>0</v>
      </c>
      <c r="E136" s="459">
        <f>'9.1.1. sz. mell önkorm köt'!E136+'9.1.2. sz. mell önkorm önk'!E136+'9.1.3.a sz. mell önkorm állig'!F136</f>
        <v>0</v>
      </c>
    </row>
    <row r="137" spans="1:13" ht="12" customHeight="1" x14ac:dyDescent="0.2">
      <c r="A137" s="239" t="s">
        <v>71</v>
      </c>
      <c r="B137" s="460" t="s">
        <v>240</v>
      </c>
      <c r="C137" s="459"/>
      <c r="D137" s="459">
        <f>'9.1.1. sz. mell önkorm köt'!D137+'9.1.2. sz. mell önkorm önk'!D137+'9.1.3.a sz. mell önkorm állig'!E137</f>
        <v>0</v>
      </c>
      <c r="E137" s="459">
        <f>'9.1.1. sz. mell önkorm köt'!E137+'9.1.2. sz. mell önkorm önk'!E137+'9.1.3.a sz. mell önkorm állig'!F137</f>
        <v>0</v>
      </c>
    </row>
    <row r="138" spans="1:13" ht="12" customHeight="1" x14ac:dyDescent="0.2">
      <c r="A138" s="239" t="s">
        <v>73</v>
      </c>
      <c r="B138" s="460" t="s">
        <v>414</v>
      </c>
      <c r="C138" s="459"/>
      <c r="D138" s="459">
        <f>'9.1.1. sz. mell önkorm köt'!D138+'9.1.2. sz. mell önkorm önk'!D138+'9.1.3.a sz. mell önkorm állig'!E138</f>
        <v>0</v>
      </c>
      <c r="E138" s="459">
        <f>'9.1.1. sz. mell önkorm köt'!E138+'9.1.2. sz. mell önkorm önk'!E138+'9.1.3.a sz. mell önkorm állig'!F138</f>
        <v>0</v>
      </c>
    </row>
    <row r="139" spans="1:13" ht="12" customHeight="1" x14ac:dyDescent="0.2">
      <c r="A139" s="239" t="s">
        <v>75</v>
      </c>
      <c r="B139" s="460" t="s">
        <v>242</v>
      </c>
      <c r="C139" s="459"/>
      <c r="D139" s="459">
        <f>'9.1.1. sz. mell önkorm köt'!D139+'9.1.2. sz. mell önkorm önk'!D139+'9.1.3.a sz. mell önkorm állig'!E139</f>
        <v>0</v>
      </c>
      <c r="E139" s="459">
        <f>'9.1.1. sz. mell önkorm köt'!E139+'9.1.2. sz. mell önkorm önk'!E139+'9.1.3.a sz. mell önkorm állig'!F139</f>
        <v>0</v>
      </c>
    </row>
    <row r="140" spans="1:13" s="255" customFormat="1" ht="12" customHeight="1" thickBot="1" x14ac:dyDescent="0.25">
      <c r="A140" s="257" t="s">
        <v>77</v>
      </c>
      <c r="B140" s="462" t="s">
        <v>243</v>
      </c>
      <c r="C140" s="459"/>
      <c r="D140" s="459">
        <f>'9.1.1. sz. mell önkorm köt'!D140+'9.1.2. sz. mell önkorm önk'!D140+'9.1.3.a sz. mell önkorm állig'!E140</f>
        <v>0</v>
      </c>
      <c r="E140" s="459">
        <f>'9.1.1. sz. mell önkorm köt'!E140+'9.1.2. sz. mell önkorm önk'!E140+'9.1.3.a sz. mell önkorm állig'!F140</f>
        <v>0</v>
      </c>
    </row>
    <row r="141" spans="1:13" ht="12" customHeight="1" thickBot="1" x14ac:dyDescent="0.25">
      <c r="A141" s="44" t="s">
        <v>89</v>
      </c>
      <c r="B141" s="158" t="s">
        <v>415</v>
      </c>
      <c r="C141" s="434">
        <f>+C142+C143+C145+C146+C144</f>
        <v>35423</v>
      </c>
      <c r="D141" s="434">
        <f>+D142+D143+D145+D146+D144</f>
        <v>131288</v>
      </c>
      <c r="E141" s="434">
        <f>+E142+E143+E145+E146+E144</f>
        <v>127519</v>
      </c>
      <c r="M141" s="260"/>
    </row>
    <row r="142" spans="1:13" x14ac:dyDescent="0.2">
      <c r="A142" s="239" t="s">
        <v>91</v>
      </c>
      <c r="B142" s="460" t="s">
        <v>245</v>
      </c>
      <c r="C142" s="459"/>
      <c r="D142" s="459">
        <f>'9.1.1. sz. mell önkorm köt'!D142+'9.1.2. sz. mell önkorm önk'!D142+'9.1.3.a sz. mell önkorm állig'!E142</f>
        <v>0</v>
      </c>
      <c r="E142" s="459">
        <f>'9.1.1. sz. mell önkorm köt'!E142+'9.1.2. sz. mell önkorm önk'!E142+'9.1.3.a sz. mell önkorm állig'!F142</f>
        <v>0</v>
      </c>
    </row>
    <row r="143" spans="1:13" ht="12" customHeight="1" x14ac:dyDescent="0.2">
      <c r="A143" s="239" t="s">
        <v>93</v>
      </c>
      <c r="B143" s="460" t="s">
        <v>246</v>
      </c>
      <c r="C143" s="459"/>
      <c r="D143" s="459">
        <f>'9.1.1. sz. mell önkorm köt'!D143+'9.1.2. sz. mell önkorm önk'!D143+'9.1.3.a sz. mell önkorm állig'!E143</f>
        <v>10670</v>
      </c>
      <c r="E143" s="459">
        <f>'9.1.1. sz. mell önkorm köt'!E143+'9.1.2. sz. mell önkorm önk'!E143+'9.1.3.a sz. mell önkorm állig'!F143</f>
        <v>10670</v>
      </c>
    </row>
    <row r="144" spans="1:13" ht="12" customHeight="1" x14ac:dyDescent="0.2">
      <c r="A144" s="239" t="s">
        <v>95</v>
      </c>
      <c r="B144" s="460" t="s">
        <v>416</v>
      </c>
      <c r="C144" s="459">
        <v>35423</v>
      </c>
      <c r="D144" s="459">
        <f>'9.1.1. sz. mell önkorm köt'!D144+'9.1.2. sz. mell önkorm önk'!D144+'9.1.3.a sz. mell önkorm állig'!E144</f>
        <v>120618</v>
      </c>
      <c r="E144" s="459">
        <f>'9.1.1. sz. mell önkorm köt'!E144+'9.1.2. sz. mell önkorm önk'!E144+'9.1.3.a sz. mell önkorm állig'!F144</f>
        <v>116849</v>
      </c>
    </row>
    <row r="145" spans="1:5" s="255" customFormat="1" ht="12" customHeight="1" x14ac:dyDescent="0.2">
      <c r="A145" s="239" t="s">
        <v>97</v>
      </c>
      <c r="B145" s="460" t="s">
        <v>247</v>
      </c>
      <c r="C145" s="459"/>
      <c r="D145" s="459">
        <f>'9.1.1. sz. mell önkorm köt'!D145+'9.1.2. sz. mell önkorm önk'!D145+'9.1.3.a sz. mell önkorm állig'!E145</f>
        <v>0</v>
      </c>
      <c r="E145" s="459">
        <f>'9.1.1. sz. mell önkorm köt'!E145+'9.1.2. sz. mell önkorm önk'!E145+'9.1.3.a sz. mell önkorm állig'!F145</f>
        <v>0</v>
      </c>
    </row>
    <row r="146" spans="1:5" s="255" customFormat="1" ht="12" customHeight="1" thickBot="1" x14ac:dyDescent="0.25">
      <c r="A146" s="257" t="s">
        <v>99</v>
      </c>
      <c r="B146" s="462" t="s">
        <v>248</v>
      </c>
      <c r="C146" s="459"/>
      <c r="D146" s="459">
        <f>'9.1.1. sz. mell önkorm köt'!D146+'9.1.2. sz. mell önkorm önk'!D146+'9.1.3.a sz. mell önkorm állig'!E146</f>
        <v>0</v>
      </c>
      <c r="E146" s="459">
        <f>'9.1.1. sz. mell önkorm köt'!E146+'9.1.2. sz. mell önkorm önk'!E146+'9.1.3.a sz. mell önkorm állig'!F146</f>
        <v>0</v>
      </c>
    </row>
    <row r="147" spans="1:5" s="255" customFormat="1" ht="12" customHeight="1" thickBot="1" x14ac:dyDescent="0.25">
      <c r="A147" s="44" t="s">
        <v>249</v>
      </c>
      <c r="B147" s="158" t="s">
        <v>250</v>
      </c>
      <c r="C147" s="463">
        <f>+C148+C149+C150+C151+C152</f>
        <v>0</v>
      </c>
      <c r="D147" s="463"/>
      <c r="E147" s="463">
        <f>+E148+E149+E150+E151+E152</f>
        <v>0</v>
      </c>
    </row>
    <row r="148" spans="1:5" s="255" customFormat="1" ht="12" customHeight="1" x14ac:dyDescent="0.2">
      <c r="A148" s="239" t="s">
        <v>103</v>
      </c>
      <c r="B148" s="460" t="s">
        <v>251</v>
      </c>
      <c r="C148" s="459"/>
      <c r="D148" s="459">
        <f>'9.1.1. sz. mell önkorm köt'!D148+'9.1.2. sz. mell önkorm önk'!D148+'9.1.3.a sz. mell önkorm állig'!E148</f>
        <v>0</v>
      </c>
      <c r="E148" s="459">
        <f>'9.1.1. sz. mell önkorm köt'!E148+'9.1.2. sz. mell önkorm önk'!E148+'9.1.3.a sz. mell önkorm állig'!F148</f>
        <v>0</v>
      </c>
    </row>
    <row r="149" spans="1:5" s="255" customFormat="1" ht="12" customHeight="1" x14ac:dyDescent="0.2">
      <c r="A149" s="239" t="s">
        <v>105</v>
      </c>
      <c r="B149" s="460" t="s">
        <v>252</v>
      </c>
      <c r="C149" s="459"/>
      <c r="D149" s="459">
        <f>'9.1.1. sz. mell önkorm köt'!D149+'9.1.2. sz. mell önkorm önk'!D149+'9.1.3.a sz. mell önkorm állig'!E149</f>
        <v>0</v>
      </c>
      <c r="E149" s="459">
        <f>'9.1.1. sz. mell önkorm köt'!E149+'9.1.2. sz. mell önkorm önk'!E149+'9.1.3.a sz. mell önkorm állig'!F149</f>
        <v>0</v>
      </c>
    </row>
    <row r="150" spans="1:5" s="255" customFormat="1" ht="12" customHeight="1" x14ac:dyDescent="0.2">
      <c r="A150" s="239" t="s">
        <v>107</v>
      </c>
      <c r="B150" s="460" t="s">
        <v>253</v>
      </c>
      <c r="C150" s="459"/>
      <c r="D150" s="459">
        <f>'9.1.1. sz. mell önkorm köt'!D150+'9.1.2. sz. mell önkorm önk'!D150+'9.1.3.a sz. mell önkorm állig'!E150</f>
        <v>0</v>
      </c>
      <c r="E150" s="459">
        <f>'9.1.1. sz. mell önkorm köt'!E150+'9.1.2. sz. mell önkorm önk'!E150+'9.1.3.a sz. mell önkorm állig'!F150</f>
        <v>0</v>
      </c>
    </row>
    <row r="151" spans="1:5" s="255" customFormat="1" ht="12" customHeight="1" x14ac:dyDescent="0.2">
      <c r="A151" s="239" t="s">
        <v>109</v>
      </c>
      <c r="B151" s="460" t="s">
        <v>417</v>
      </c>
      <c r="C151" s="459"/>
      <c r="D151" s="459">
        <f>'9.1.1. sz. mell önkorm köt'!D151+'9.1.2. sz. mell önkorm önk'!D151+'9.1.3.a sz. mell önkorm állig'!E151</f>
        <v>0</v>
      </c>
      <c r="E151" s="459">
        <f>'9.1.1. sz. mell önkorm köt'!E151+'9.1.2. sz. mell önkorm önk'!E151+'9.1.3.a sz. mell önkorm állig'!F151</f>
        <v>0</v>
      </c>
    </row>
    <row r="152" spans="1:5" ht="12.75" customHeight="1" thickBot="1" x14ac:dyDescent="0.25">
      <c r="A152" s="257" t="s">
        <v>255</v>
      </c>
      <c r="B152" s="462" t="s">
        <v>256</v>
      </c>
      <c r="C152" s="461"/>
      <c r="D152" s="459">
        <f>'9.1.1. sz. mell önkorm köt'!D152+'9.1.2. sz. mell önkorm önk'!D152+'9.1.3.a sz. mell önkorm állig'!E152</f>
        <v>0</v>
      </c>
      <c r="E152" s="459">
        <f>'9.1.1. sz. mell önkorm köt'!E152+'9.1.2. sz. mell önkorm önk'!E152+'9.1.3.a sz. mell önkorm állig'!F152</f>
        <v>0</v>
      </c>
    </row>
    <row r="153" spans="1:5" ht="12.75" customHeight="1" thickBot="1" x14ac:dyDescent="0.25">
      <c r="A153" s="261" t="s">
        <v>111</v>
      </c>
      <c r="B153" s="158" t="s">
        <v>257</v>
      </c>
      <c r="C153" s="463"/>
      <c r="D153" s="463">
        <f>'9.1.1. sz. mell önkorm köt'!D153+'9.1.2. sz. mell önkorm önk'!D153+'9.1.3.a sz. mell önkorm állig'!E153</f>
        <v>0</v>
      </c>
      <c r="E153" s="463">
        <f>'9.1.1. sz. mell önkorm köt'!E153+'9.1.2. sz. mell önkorm önk'!E153+'9.1.3.a sz. mell önkorm állig'!F153</f>
        <v>0</v>
      </c>
    </row>
    <row r="154" spans="1:5" ht="12.75" customHeight="1" thickBot="1" x14ac:dyDescent="0.25">
      <c r="A154" s="261" t="s">
        <v>258</v>
      </c>
      <c r="B154" s="158" t="s">
        <v>259</v>
      </c>
      <c r="C154" s="463"/>
      <c r="D154" s="463">
        <f>'9.1.1. sz. mell önkorm köt'!D154+'9.1.2. sz. mell önkorm önk'!D154+'9.1.3.a sz. mell önkorm állig'!E154</f>
        <v>0</v>
      </c>
      <c r="E154" s="463">
        <f>'9.1.1. sz. mell önkorm köt'!E154+'9.1.2. sz. mell önkorm önk'!E154+'9.1.3.a sz. mell önkorm állig'!F154</f>
        <v>0</v>
      </c>
    </row>
    <row r="155" spans="1:5" ht="12" customHeight="1" thickBot="1" x14ac:dyDescent="0.25">
      <c r="A155" s="44" t="s">
        <v>260</v>
      </c>
      <c r="B155" s="158" t="s">
        <v>261</v>
      </c>
      <c r="C155" s="464">
        <f>+C130+C134+C141+C147+C153+C154</f>
        <v>35423</v>
      </c>
      <c r="D155" s="464">
        <f>+D130+D134+D141+D147+D153+D154</f>
        <v>131288</v>
      </c>
      <c r="E155" s="464">
        <f>+E130+E134+E141+E147+E153+E154</f>
        <v>127519</v>
      </c>
    </row>
    <row r="156" spans="1:5" ht="15" customHeight="1" thickBot="1" x14ac:dyDescent="0.25">
      <c r="A156" s="262" t="s">
        <v>262</v>
      </c>
      <c r="B156" s="465" t="s">
        <v>263</v>
      </c>
      <c r="C156" s="464">
        <f>+C129+C155</f>
        <v>323793</v>
      </c>
      <c r="D156" s="464">
        <f>+D129+D155</f>
        <v>1343476</v>
      </c>
      <c r="E156" s="464">
        <f>+E129+E155</f>
        <v>1315689</v>
      </c>
    </row>
    <row r="157" spans="1:5" ht="13.5" thickBot="1" x14ac:dyDescent="0.25"/>
    <row r="158" spans="1:5" ht="15" customHeight="1" thickBot="1" x14ac:dyDescent="0.25">
      <c r="A158" s="266" t="s">
        <v>418</v>
      </c>
      <c r="B158" s="267"/>
      <c r="C158" s="359">
        <v>12</v>
      </c>
      <c r="D158" s="467">
        <v>12</v>
      </c>
      <c r="E158" s="467">
        <v>19</v>
      </c>
    </row>
    <row r="159" spans="1:5" ht="14.25" customHeight="1" thickBot="1" x14ac:dyDescent="0.25">
      <c r="A159" s="266" t="s">
        <v>419</v>
      </c>
      <c r="B159" s="267"/>
      <c r="C159" s="359">
        <v>148</v>
      </c>
      <c r="D159" s="359">
        <v>148</v>
      </c>
      <c r="E159" s="467">
        <v>148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4" orientation="portrait" verticalDpi="300" r:id="rId1"/>
  <headerFooter alignWithMargins="0"/>
  <rowBreaks count="1" manualBreakCount="1">
    <brk id="9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9"/>
  <sheetViews>
    <sheetView workbookViewId="0">
      <selection activeCell="B33" sqref="B33"/>
    </sheetView>
  </sheetViews>
  <sheetFormatPr defaultRowHeight="12.75" x14ac:dyDescent="0.2"/>
  <cols>
    <col min="1" max="1" width="19.5" style="263" customWidth="1"/>
    <col min="2" max="2" width="72" style="264" customWidth="1"/>
    <col min="3" max="4" width="16.83203125" style="466" customWidth="1"/>
    <col min="5" max="5" width="16.83203125" style="231" customWidth="1"/>
    <col min="6" max="16384" width="9.33203125" style="231"/>
  </cols>
  <sheetData>
    <row r="1" spans="1:5" s="217" customFormat="1" ht="16.5" customHeight="1" thickBot="1" x14ac:dyDescent="0.25">
      <c r="A1" s="214"/>
      <c r="B1" s="215"/>
      <c r="C1" s="468"/>
      <c r="D1" s="468"/>
      <c r="E1" s="422" t="s">
        <v>793</v>
      </c>
    </row>
    <row r="2" spans="1:5" s="221" customFormat="1" ht="21" customHeight="1" x14ac:dyDescent="0.2">
      <c r="A2" s="218" t="s">
        <v>274</v>
      </c>
      <c r="B2" s="219" t="s">
        <v>393</v>
      </c>
      <c r="C2" s="905" t="s">
        <v>394</v>
      </c>
      <c r="D2" s="906"/>
      <c r="E2" s="907"/>
    </row>
    <row r="3" spans="1:5" s="221" customFormat="1" ht="16.5" thickBot="1" x14ac:dyDescent="0.25">
      <c r="A3" s="222" t="s">
        <v>395</v>
      </c>
      <c r="B3" s="223" t="s">
        <v>396</v>
      </c>
      <c r="C3" s="908" t="s">
        <v>397</v>
      </c>
      <c r="D3" s="909"/>
      <c r="E3" s="910"/>
    </row>
    <row r="4" spans="1:5" s="227" customFormat="1" ht="15.95" customHeight="1" thickBot="1" x14ac:dyDescent="0.25">
      <c r="A4" s="225"/>
      <c r="B4" s="225"/>
      <c r="C4" s="423"/>
      <c r="D4" s="423"/>
      <c r="E4" s="423" t="s">
        <v>715</v>
      </c>
    </row>
    <row r="5" spans="1:5" ht="36.75" thickBot="1" x14ac:dyDescent="0.25">
      <c r="A5" s="228" t="s">
        <v>398</v>
      </c>
      <c r="B5" s="229" t="s">
        <v>399</v>
      </c>
      <c r="C5" s="530" t="s">
        <v>467</v>
      </c>
      <c r="D5" s="530" t="s">
        <v>463</v>
      </c>
      <c r="E5" s="530" t="s">
        <v>471</v>
      </c>
    </row>
    <row r="6" spans="1:5" s="235" customFormat="1" ht="12.95" customHeight="1" thickBot="1" x14ac:dyDescent="0.25">
      <c r="A6" s="232"/>
      <c r="B6" s="233" t="s">
        <v>5</v>
      </c>
      <c r="C6" s="234" t="s">
        <v>6</v>
      </c>
      <c r="D6" s="234" t="s">
        <v>276</v>
      </c>
      <c r="E6" s="234" t="s">
        <v>354</v>
      </c>
    </row>
    <row r="7" spans="1:5" s="235" customFormat="1" ht="15.95" customHeight="1" thickBot="1" x14ac:dyDescent="0.25">
      <c r="A7" s="236"/>
      <c r="B7" s="237" t="s">
        <v>272</v>
      </c>
      <c r="C7" s="424"/>
      <c r="D7" s="424"/>
      <c r="E7" s="424"/>
    </row>
    <row r="8" spans="1:5" s="235" customFormat="1" ht="12" customHeight="1" thickBot="1" x14ac:dyDescent="0.25">
      <c r="A8" s="44" t="s">
        <v>7</v>
      </c>
      <c r="B8" s="425" t="s">
        <v>8</v>
      </c>
      <c r="C8" s="426">
        <f>+C9+C10+C11+C12+C13+C14</f>
        <v>108998</v>
      </c>
      <c r="D8" s="426">
        <f>+D9+D10+D11+D12+D13+D14</f>
        <v>194050</v>
      </c>
      <c r="E8" s="426">
        <f>+E9+E10+E11+E12+E13+E14</f>
        <v>194050</v>
      </c>
    </row>
    <row r="9" spans="1:5" s="240" customFormat="1" ht="12" customHeight="1" x14ac:dyDescent="0.2">
      <c r="A9" s="239" t="s">
        <v>9</v>
      </c>
      <c r="B9" s="427" t="s">
        <v>10</v>
      </c>
      <c r="C9" s="428"/>
      <c r="D9" s="428">
        <v>78381</v>
      </c>
      <c r="E9" s="535">
        <v>78381</v>
      </c>
    </row>
    <row r="10" spans="1:5" s="242" customFormat="1" ht="12" customHeight="1" x14ac:dyDescent="0.2">
      <c r="A10" s="241" t="s">
        <v>11</v>
      </c>
      <c r="B10" s="429" t="s">
        <v>12</v>
      </c>
      <c r="C10" s="430">
        <v>53862</v>
      </c>
      <c r="D10" s="430">
        <v>54794</v>
      </c>
      <c r="E10" s="536">
        <v>54794</v>
      </c>
    </row>
    <row r="11" spans="1:5" s="242" customFormat="1" ht="12" customHeight="1" x14ac:dyDescent="0.2">
      <c r="A11" s="241" t="s">
        <v>13</v>
      </c>
      <c r="B11" s="429" t="s">
        <v>14</v>
      </c>
      <c r="C11" s="430">
        <v>55136</v>
      </c>
      <c r="D11" s="430">
        <v>49356</v>
      </c>
      <c r="E11" s="536">
        <v>49356</v>
      </c>
    </row>
    <row r="12" spans="1:5" s="242" customFormat="1" ht="12" customHeight="1" x14ac:dyDescent="0.2">
      <c r="A12" s="241" t="s">
        <v>15</v>
      </c>
      <c r="B12" s="429" t="s">
        <v>16</v>
      </c>
      <c r="C12" s="430"/>
      <c r="D12" s="430">
        <v>3531</v>
      </c>
      <c r="E12" s="536">
        <v>3531</v>
      </c>
    </row>
    <row r="13" spans="1:5" s="242" customFormat="1" ht="12" customHeight="1" x14ac:dyDescent="0.2">
      <c r="A13" s="241" t="s">
        <v>17</v>
      </c>
      <c r="B13" s="429" t="s">
        <v>401</v>
      </c>
      <c r="C13" s="430"/>
      <c r="D13" s="430">
        <v>7988</v>
      </c>
      <c r="E13" s="536">
        <v>7988</v>
      </c>
    </row>
    <row r="14" spans="1:5" s="240" customFormat="1" ht="12" customHeight="1" thickBot="1" x14ac:dyDescent="0.25">
      <c r="A14" s="243" t="s">
        <v>19</v>
      </c>
      <c r="B14" s="431" t="s">
        <v>20</v>
      </c>
      <c r="C14" s="430"/>
      <c r="D14" s="430"/>
      <c r="E14" s="430"/>
    </row>
    <row r="15" spans="1:5" s="240" customFormat="1" ht="12" customHeight="1" thickBot="1" x14ac:dyDescent="0.25">
      <c r="A15" s="44" t="s">
        <v>21</v>
      </c>
      <c r="B15" s="432" t="s">
        <v>22</v>
      </c>
      <c r="C15" s="426">
        <f>+C16+C17+C18+C19+C20</f>
        <v>5220</v>
      </c>
      <c r="D15" s="426">
        <f>+D16+D17+D18+D19+D20</f>
        <v>222172</v>
      </c>
      <c r="E15" s="426">
        <f>+E16+E17+E18+E19+E20</f>
        <v>222172</v>
      </c>
    </row>
    <row r="16" spans="1:5" s="240" customFormat="1" ht="12" customHeight="1" x14ac:dyDescent="0.2">
      <c r="A16" s="239" t="s">
        <v>23</v>
      </c>
      <c r="B16" s="427" t="s">
        <v>24</v>
      </c>
      <c r="C16" s="428"/>
      <c r="D16" s="428"/>
      <c r="E16" s="428"/>
    </row>
    <row r="17" spans="1:10" s="240" customFormat="1" ht="12" customHeight="1" x14ac:dyDescent="0.2">
      <c r="A17" s="241" t="s">
        <v>25</v>
      </c>
      <c r="B17" s="429" t="s">
        <v>26</v>
      </c>
      <c r="C17" s="430"/>
      <c r="D17" s="430"/>
      <c r="E17" s="430"/>
    </row>
    <row r="18" spans="1:10" s="240" customFormat="1" ht="12" customHeight="1" x14ac:dyDescent="0.2">
      <c r="A18" s="241" t="s">
        <v>27</v>
      </c>
      <c r="B18" s="429" t="s">
        <v>28</v>
      </c>
      <c r="C18" s="430"/>
      <c r="D18" s="430"/>
      <c r="E18" s="430"/>
    </row>
    <row r="19" spans="1:10" s="240" customFormat="1" ht="12" customHeight="1" x14ac:dyDescent="0.2">
      <c r="A19" s="241" t="s">
        <v>29</v>
      </c>
      <c r="B19" s="429" t="s">
        <v>30</v>
      </c>
      <c r="C19" s="430"/>
      <c r="D19" s="430"/>
      <c r="E19" s="430"/>
    </row>
    <row r="20" spans="1:10" s="240" customFormat="1" ht="12" customHeight="1" x14ac:dyDescent="0.2">
      <c r="A20" s="241" t="s">
        <v>31</v>
      </c>
      <c r="B20" s="429" t="s">
        <v>32</v>
      </c>
      <c r="C20" s="430">
        <v>5220</v>
      </c>
      <c r="D20" s="430">
        <v>222172</v>
      </c>
      <c r="E20" s="536">
        <v>222172</v>
      </c>
    </row>
    <row r="21" spans="1:10" s="242" customFormat="1" ht="12" customHeight="1" thickBot="1" x14ac:dyDescent="0.25">
      <c r="A21" s="243" t="s">
        <v>33</v>
      </c>
      <c r="B21" s="431" t="s">
        <v>34</v>
      </c>
      <c r="C21" s="433"/>
      <c r="D21" s="433"/>
      <c r="E21" s="433"/>
    </row>
    <row r="22" spans="1:10" s="242" customFormat="1" ht="12" customHeight="1" thickBot="1" x14ac:dyDescent="0.25">
      <c r="A22" s="44" t="s">
        <v>35</v>
      </c>
      <c r="B22" s="425" t="s">
        <v>36</v>
      </c>
      <c r="C22" s="426">
        <f>+C23+C24+C25+C26+C27</f>
        <v>0</v>
      </c>
      <c r="D22" s="426">
        <f>+D23+D24+D25+D26+D27</f>
        <v>832105</v>
      </c>
      <c r="E22" s="426">
        <f>+E23+E24+E25+E26+E27</f>
        <v>832105</v>
      </c>
    </row>
    <row r="23" spans="1:10" s="242" customFormat="1" ht="12" customHeight="1" x14ac:dyDescent="0.2">
      <c r="A23" s="239" t="s">
        <v>37</v>
      </c>
      <c r="B23" s="427" t="s">
        <v>38</v>
      </c>
      <c r="C23" s="428"/>
      <c r="D23" s="428">
        <v>7965</v>
      </c>
      <c r="E23" s="535">
        <v>7965</v>
      </c>
    </row>
    <row r="24" spans="1:10" s="240" customFormat="1" ht="12" customHeight="1" x14ac:dyDescent="0.2">
      <c r="A24" s="241" t="s">
        <v>39</v>
      </c>
      <c r="B24" s="429" t="s">
        <v>40</v>
      </c>
      <c r="C24" s="430"/>
      <c r="D24" s="430"/>
      <c r="E24" s="536"/>
    </row>
    <row r="25" spans="1:10" s="242" customFormat="1" ht="12" customHeight="1" x14ac:dyDescent="0.2">
      <c r="A25" s="241" t="s">
        <v>41</v>
      </c>
      <c r="B25" s="429" t="s">
        <v>42</v>
      </c>
      <c r="C25" s="430"/>
      <c r="D25" s="430"/>
      <c r="E25" s="536"/>
    </row>
    <row r="26" spans="1:10" s="242" customFormat="1" ht="12" customHeight="1" x14ac:dyDescent="0.2">
      <c r="A26" s="241" t="s">
        <v>43</v>
      </c>
      <c r="B26" s="429" t="s">
        <v>44</v>
      </c>
      <c r="C26" s="430"/>
      <c r="D26" s="430"/>
      <c r="E26" s="536"/>
    </row>
    <row r="27" spans="1:10" s="242" customFormat="1" ht="12" customHeight="1" x14ac:dyDescent="0.2">
      <c r="A27" s="241" t="s">
        <v>45</v>
      </c>
      <c r="B27" s="429" t="s">
        <v>46</v>
      </c>
      <c r="C27" s="430"/>
      <c r="D27" s="430">
        <v>824140</v>
      </c>
      <c r="E27" s="536">
        <v>824140</v>
      </c>
    </row>
    <row r="28" spans="1:10" s="242" customFormat="1" ht="12" customHeight="1" thickBot="1" x14ac:dyDescent="0.25">
      <c r="A28" s="243" t="s">
        <v>47</v>
      </c>
      <c r="B28" s="431" t="s">
        <v>48</v>
      </c>
      <c r="C28" s="433"/>
      <c r="D28" s="433">
        <v>824140</v>
      </c>
      <c r="E28" s="537">
        <v>824140</v>
      </c>
      <c r="G28" s="515"/>
      <c r="H28" s="515"/>
      <c r="I28" s="515"/>
      <c r="J28" s="515"/>
    </row>
    <row r="29" spans="1:10" s="242" customFormat="1" ht="12" customHeight="1" thickBot="1" x14ac:dyDescent="0.25">
      <c r="A29" s="44" t="s">
        <v>49</v>
      </c>
      <c r="B29" s="425" t="s">
        <v>50</v>
      </c>
      <c r="C29" s="434">
        <f>SUM(C30:C36)</f>
        <v>0</v>
      </c>
      <c r="D29" s="434"/>
      <c r="E29" s="434">
        <f>SUM(E30:E36)</f>
        <v>0</v>
      </c>
      <c r="G29" s="515"/>
      <c r="H29" s="515"/>
      <c r="I29" s="515"/>
      <c r="J29" s="515"/>
    </row>
    <row r="30" spans="1:10" s="242" customFormat="1" ht="12" customHeight="1" x14ac:dyDescent="0.2">
      <c r="A30" s="239" t="s">
        <v>51</v>
      </c>
      <c r="B30" s="513" t="s">
        <v>52</v>
      </c>
      <c r="C30" s="428"/>
      <c r="D30" s="428"/>
      <c r="E30" s="428"/>
      <c r="G30" s="516"/>
      <c r="H30" s="515"/>
      <c r="I30" s="515"/>
      <c r="J30" s="515"/>
    </row>
    <row r="31" spans="1:10" s="242" customFormat="1" ht="12" customHeight="1" x14ac:dyDescent="0.2">
      <c r="A31" s="241" t="s">
        <v>53</v>
      </c>
      <c r="B31" s="429" t="s">
        <v>54</v>
      </c>
      <c r="C31" s="430"/>
      <c r="D31" s="430"/>
      <c r="E31" s="430"/>
      <c r="G31" s="516"/>
      <c r="H31" s="515"/>
      <c r="I31" s="516"/>
      <c r="J31" s="515"/>
    </row>
    <row r="32" spans="1:10" s="242" customFormat="1" ht="12" customHeight="1" x14ac:dyDescent="0.2">
      <c r="A32" s="241" t="s">
        <v>55</v>
      </c>
      <c r="B32" s="429" t="s">
        <v>56</v>
      </c>
      <c r="C32" s="430"/>
      <c r="D32" s="430"/>
      <c r="E32" s="430"/>
      <c r="G32" s="516"/>
      <c r="H32" s="515"/>
      <c r="I32" s="516"/>
      <c r="J32" s="515"/>
    </row>
    <row r="33" spans="1:10" s="242" customFormat="1" ht="12" customHeight="1" x14ac:dyDescent="0.2">
      <c r="A33" s="241" t="s">
        <v>57</v>
      </c>
      <c r="B33" s="429" t="s">
        <v>58</v>
      </c>
      <c r="C33" s="430"/>
      <c r="D33" s="430"/>
      <c r="E33" s="430"/>
      <c r="G33" s="516"/>
      <c r="H33" s="515"/>
      <c r="I33" s="516"/>
      <c r="J33" s="515"/>
    </row>
    <row r="34" spans="1:10" s="242" customFormat="1" ht="12" customHeight="1" x14ac:dyDescent="0.2">
      <c r="A34" s="241" t="s">
        <v>59</v>
      </c>
      <c r="B34" s="429" t="s">
        <v>60</v>
      </c>
      <c r="C34" s="430"/>
      <c r="D34" s="430"/>
      <c r="E34" s="430"/>
      <c r="G34" s="516"/>
      <c r="H34" s="515"/>
      <c r="I34" s="516"/>
      <c r="J34" s="515"/>
    </row>
    <row r="35" spans="1:10" s="242" customFormat="1" ht="12" customHeight="1" x14ac:dyDescent="0.2">
      <c r="A35" s="241" t="s">
        <v>61</v>
      </c>
      <c r="B35" s="514" t="s">
        <v>270</v>
      </c>
      <c r="C35" s="430"/>
      <c r="D35" s="430"/>
      <c r="E35" s="430"/>
      <c r="G35" s="516"/>
      <c r="H35" s="515"/>
      <c r="I35" s="515"/>
      <c r="J35" s="515"/>
    </row>
    <row r="36" spans="1:10" s="242" customFormat="1" ht="12" customHeight="1" thickBot="1" x14ac:dyDescent="0.25">
      <c r="A36" s="243" t="s">
        <v>63</v>
      </c>
      <c r="B36" s="436" t="s">
        <v>64</v>
      </c>
      <c r="C36" s="433"/>
      <c r="D36" s="433"/>
      <c r="E36" s="433"/>
      <c r="G36" s="516"/>
      <c r="H36" s="515"/>
      <c r="I36" s="516"/>
      <c r="J36" s="515"/>
    </row>
    <row r="37" spans="1:10" s="242" customFormat="1" ht="12" customHeight="1" thickBot="1" x14ac:dyDescent="0.25">
      <c r="A37" s="44" t="s">
        <v>65</v>
      </c>
      <c r="B37" s="425" t="s">
        <v>66</v>
      </c>
      <c r="C37" s="426">
        <f>SUM(C38:C48)</f>
        <v>0</v>
      </c>
      <c r="D37" s="426">
        <f>SUM(D38:D48)</f>
        <v>29428</v>
      </c>
      <c r="E37" s="426">
        <f>SUM(E38:E48)</f>
        <v>28291</v>
      </c>
      <c r="G37" s="515"/>
      <c r="H37" s="515"/>
      <c r="I37" s="515"/>
      <c r="J37" s="515"/>
    </row>
    <row r="38" spans="1:10" s="242" customFormat="1" ht="12" customHeight="1" x14ac:dyDescent="0.2">
      <c r="A38" s="239" t="s">
        <v>67</v>
      </c>
      <c r="B38" s="427" t="s">
        <v>68</v>
      </c>
      <c r="C38" s="428"/>
      <c r="D38" s="428">
        <v>12588</v>
      </c>
      <c r="E38" s="428">
        <v>11827</v>
      </c>
    </row>
    <row r="39" spans="1:10" s="242" customFormat="1" ht="12" customHeight="1" x14ac:dyDescent="0.2">
      <c r="A39" s="241" t="s">
        <v>69</v>
      </c>
      <c r="B39" s="429" t="s">
        <v>70</v>
      </c>
      <c r="C39" s="430"/>
      <c r="D39" s="430">
        <v>4898</v>
      </c>
      <c r="E39" s="430">
        <v>4848</v>
      </c>
    </row>
    <row r="40" spans="1:10" s="242" customFormat="1" ht="12" customHeight="1" x14ac:dyDescent="0.2">
      <c r="A40" s="241" t="s">
        <v>71</v>
      </c>
      <c r="B40" s="429" t="s">
        <v>72</v>
      </c>
      <c r="C40" s="430"/>
      <c r="D40" s="430">
        <v>984</v>
      </c>
      <c r="E40" s="430">
        <v>977</v>
      </c>
    </row>
    <row r="41" spans="1:10" s="242" customFormat="1" ht="12" customHeight="1" x14ac:dyDescent="0.2">
      <c r="A41" s="241" t="s">
        <v>73</v>
      </c>
      <c r="B41" s="429" t="s">
        <v>74</v>
      </c>
      <c r="C41" s="430"/>
      <c r="D41" s="430">
        <v>1324</v>
      </c>
      <c r="E41" s="430">
        <v>1273</v>
      </c>
    </row>
    <row r="42" spans="1:10" s="242" customFormat="1" ht="12" customHeight="1" x14ac:dyDescent="0.2">
      <c r="A42" s="241" t="s">
        <v>75</v>
      </c>
      <c r="B42" s="429" t="s">
        <v>76</v>
      </c>
      <c r="C42" s="430"/>
      <c r="D42" s="430">
        <v>3787</v>
      </c>
      <c r="E42" s="430">
        <v>3787</v>
      </c>
    </row>
    <row r="43" spans="1:10" s="242" customFormat="1" ht="12" customHeight="1" x14ac:dyDescent="0.2">
      <c r="A43" s="241" t="s">
        <v>77</v>
      </c>
      <c r="B43" s="429" t="s">
        <v>78</v>
      </c>
      <c r="C43" s="430"/>
      <c r="D43" s="430">
        <v>4171</v>
      </c>
      <c r="E43" s="430">
        <v>3958</v>
      </c>
    </row>
    <row r="44" spans="1:10" s="242" customFormat="1" ht="12" customHeight="1" x14ac:dyDescent="0.2">
      <c r="A44" s="241" t="s">
        <v>79</v>
      </c>
      <c r="B44" s="429" t="s">
        <v>80</v>
      </c>
      <c r="C44" s="430"/>
      <c r="D44" s="430"/>
      <c r="E44" s="430"/>
    </row>
    <row r="45" spans="1:10" s="242" customFormat="1" ht="12" customHeight="1" x14ac:dyDescent="0.2">
      <c r="A45" s="241" t="s">
        <v>81</v>
      </c>
      <c r="B45" s="429" t="s">
        <v>82</v>
      </c>
      <c r="C45" s="430"/>
      <c r="D45" s="430">
        <v>1</v>
      </c>
      <c r="E45" s="430">
        <v>1</v>
      </c>
    </row>
    <row r="46" spans="1:10" s="242" customFormat="1" ht="12" customHeight="1" x14ac:dyDescent="0.2">
      <c r="A46" s="241" t="s">
        <v>83</v>
      </c>
      <c r="B46" s="429" t="s">
        <v>84</v>
      </c>
      <c r="C46" s="437"/>
      <c r="D46" s="437"/>
      <c r="E46" s="437"/>
    </row>
    <row r="47" spans="1:10" s="242" customFormat="1" ht="12" customHeight="1" x14ac:dyDescent="0.2">
      <c r="A47" s="243" t="s">
        <v>85</v>
      </c>
      <c r="B47" s="431" t="s">
        <v>86</v>
      </c>
      <c r="C47" s="438"/>
      <c r="D47" s="438"/>
      <c r="E47" s="438"/>
    </row>
    <row r="48" spans="1:10" s="242" customFormat="1" ht="12" customHeight="1" thickBot="1" x14ac:dyDescent="0.25">
      <c r="A48" s="243" t="s">
        <v>87</v>
      </c>
      <c r="B48" s="431" t="s">
        <v>88</v>
      </c>
      <c r="C48" s="438"/>
      <c r="D48" s="438">
        <v>1675</v>
      </c>
      <c r="E48" s="438">
        <v>1620</v>
      </c>
    </row>
    <row r="49" spans="1:5" s="242" customFormat="1" ht="12" customHeight="1" thickBot="1" x14ac:dyDescent="0.25">
      <c r="A49" s="44" t="s">
        <v>89</v>
      </c>
      <c r="B49" s="425" t="s">
        <v>90</v>
      </c>
      <c r="C49" s="426">
        <f>SUM(C50:C54)</f>
        <v>0</v>
      </c>
      <c r="D49" s="426">
        <f>SUM(D50:D54)</f>
        <v>1528</v>
      </c>
      <c r="E49" s="426">
        <f>SUM(E50:E54)</f>
        <v>728</v>
      </c>
    </row>
    <row r="50" spans="1:5" s="242" customFormat="1" ht="12" customHeight="1" x14ac:dyDescent="0.2">
      <c r="A50" s="239" t="s">
        <v>91</v>
      </c>
      <c r="B50" s="427" t="s">
        <v>92</v>
      </c>
      <c r="C50" s="439"/>
      <c r="D50" s="439"/>
      <c r="E50" s="439"/>
    </row>
    <row r="51" spans="1:5" s="242" customFormat="1" ht="12" customHeight="1" x14ac:dyDescent="0.2">
      <c r="A51" s="241" t="s">
        <v>93</v>
      </c>
      <c r="B51" s="429" t="s">
        <v>94</v>
      </c>
      <c r="C51" s="437"/>
      <c r="D51" s="437">
        <v>1438</v>
      </c>
      <c r="E51" s="437">
        <v>638</v>
      </c>
    </row>
    <row r="52" spans="1:5" s="242" customFormat="1" ht="12" customHeight="1" x14ac:dyDescent="0.2">
      <c r="A52" s="241" t="s">
        <v>95</v>
      </c>
      <c r="B52" s="429" t="s">
        <v>96</v>
      </c>
      <c r="C52" s="437"/>
      <c r="D52" s="437">
        <v>90</v>
      </c>
      <c r="E52" s="437">
        <v>90</v>
      </c>
    </row>
    <row r="53" spans="1:5" s="242" customFormat="1" ht="12" customHeight="1" x14ac:dyDescent="0.2">
      <c r="A53" s="241" t="s">
        <v>97</v>
      </c>
      <c r="B53" s="429" t="s">
        <v>98</v>
      </c>
      <c r="C53" s="437"/>
      <c r="D53" s="437"/>
      <c r="E53" s="437"/>
    </row>
    <row r="54" spans="1:5" s="242" customFormat="1" ht="12" customHeight="1" thickBot="1" x14ac:dyDescent="0.25">
      <c r="A54" s="243" t="s">
        <v>99</v>
      </c>
      <c r="B54" s="431" t="s">
        <v>100</v>
      </c>
      <c r="C54" s="438"/>
      <c r="D54" s="438"/>
      <c r="E54" s="438"/>
    </row>
    <row r="55" spans="1:5" s="242" customFormat="1" ht="12" customHeight="1" thickBot="1" x14ac:dyDescent="0.25">
      <c r="A55" s="44" t="s">
        <v>101</v>
      </c>
      <c r="B55" s="425" t="s">
        <v>102</v>
      </c>
      <c r="C55" s="426">
        <f>SUM(C56:C58)</f>
        <v>0</v>
      </c>
      <c r="D55" s="426">
        <f>SUM(D56:D58)</f>
        <v>800</v>
      </c>
      <c r="E55" s="426">
        <f>SUM(E56:E58)</f>
        <v>800</v>
      </c>
    </row>
    <row r="56" spans="1:5" s="242" customFormat="1" ht="12" customHeight="1" x14ac:dyDescent="0.2">
      <c r="A56" s="239" t="s">
        <v>103</v>
      </c>
      <c r="B56" s="427" t="s">
        <v>104</v>
      </c>
      <c r="C56" s="428"/>
      <c r="D56" s="428"/>
      <c r="E56" s="428"/>
    </row>
    <row r="57" spans="1:5" s="242" customFormat="1" ht="12" customHeight="1" x14ac:dyDescent="0.2">
      <c r="A57" s="241" t="s">
        <v>105</v>
      </c>
      <c r="B57" s="429" t="s">
        <v>106</v>
      </c>
      <c r="C57" s="430"/>
      <c r="D57" s="430"/>
      <c r="E57" s="430"/>
    </row>
    <row r="58" spans="1:5" s="242" customFormat="1" ht="12" customHeight="1" x14ac:dyDescent="0.2">
      <c r="A58" s="241" t="s">
        <v>107</v>
      </c>
      <c r="B58" s="429" t="s">
        <v>108</v>
      </c>
      <c r="C58" s="430"/>
      <c r="D58" s="430">
        <v>800</v>
      </c>
      <c r="E58" s="430">
        <v>800</v>
      </c>
    </row>
    <row r="59" spans="1:5" s="242" customFormat="1" ht="12" customHeight="1" thickBot="1" x14ac:dyDescent="0.25">
      <c r="A59" s="243" t="s">
        <v>109</v>
      </c>
      <c r="B59" s="431" t="s">
        <v>110</v>
      </c>
      <c r="C59" s="433"/>
      <c r="D59" s="433"/>
      <c r="E59" s="433"/>
    </row>
    <row r="60" spans="1:5" s="242" customFormat="1" ht="12" customHeight="1" thickBot="1" x14ac:dyDescent="0.25">
      <c r="A60" s="44" t="s">
        <v>111</v>
      </c>
      <c r="B60" s="432" t="s">
        <v>112</v>
      </c>
      <c r="C60" s="426">
        <f>SUM(C61:C63)</f>
        <v>0</v>
      </c>
      <c r="D60" s="426"/>
      <c r="E60" s="426">
        <f>SUM(E61:E63)</f>
        <v>0</v>
      </c>
    </row>
    <row r="61" spans="1:5" s="242" customFormat="1" ht="12" customHeight="1" x14ac:dyDescent="0.2">
      <c r="A61" s="239" t="s">
        <v>113</v>
      </c>
      <c r="B61" s="427" t="s">
        <v>114</v>
      </c>
      <c r="C61" s="437"/>
      <c r="D61" s="437"/>
      <c r="E61" s="437"/>
    </row>
    <row r="62" spans="1:5" s="242" customFormat="1" ht="12" customHeight="1" x14ac:dyDescent="0.2">
      <c r="A62" s="241" t="s">
        <v>115</v>
      </c>
      <c r="B62" s="429" t="s">
        <v>116</v>
      </c>
      <c r="C62" s="437"/>
      <c r="D62" s="437"/>
      <c r="E62" s="437"/>
    </row>
    <row r="63" spans="1:5" s="242" customFormat="1" ht="12" customHeight="1" x14ac:dyDescent="0.2">
      <c r="A63" s="241" t="s">
        <v>117</v>
      </c>
      <c r="B63" s="429" t="s">
        <v>118</v>
      </c>
      <c r="C63" s="437"/>
      <c r="D63" s="437"/>
      <c r="E63" s="437"/>
    </row>
    <row r="64" spans="1:5" s="242" customFormat="1" ht="12" customHeight="1" thickBot="1" x14ac:dyDescent="0.25">
      <c r="A64" s="243" t="s">
        <v>119</v>
      </c>
      <c r="B64" s="431" t="s">
        <v>120</v>
      </c>
      <c r="C64" s="437"/>
      <c r="D64" s="437"/>
      <c r="E64" s="437"/>
    </row>
    <row r="65" spans="1:5" s="242" customFormat="1" ht="12" customHeight="1" thickBot="1" x14ac:dyDescent="0.25">
      <c r="A65" s="44" t="s">
        <v>258</v>
      </c>
      <c r="B65" s="425" t="s">
        <v>122</v>
      </c>
      <c r="C65" s="434">
        <f>+C8+C15+C22+C29+C37+C49+C55+C60</f>
        <v>114218</v>
      </c>
      <c r="D65" s="434">
        <f>+D8+D15+D22+D29+D37+D49+D55+D60</f>
        <v>1280083</v>
      </c>
      <c r="E65" s="434">
        <f>+E8+E15+E22+E29+E37+E49+E55+E60</f>
        <v>1278146</v>
      </c>
    </row>
    <row r="66" spans="1:5" s="242" customFormat="1" ht="12" customHeight="1" thickBot="1" x14ac:dyDescent="0.25">
      <c r="A66" s="308" t="s">
        <v>402</v>
      </c>
      <c r="B66" s="432" t="s">
        <v>124</v>
      </c>
      <c r="C66" s="426">
        <f>SUM(C67:C69)</f>
        <v>0</v>
      </c>
      <c r="D66" s="426"/>
      <c r="E66" s="426">
        <f>SUM(E67:E69)</f>
        <v>0</v>
      </c>
    </row>
    <row r="67" spans="1:5" s="242" customFormat="1" ht="12" customHeight="1" x14ac:dyDescent="0.2">
      <c r="A67" s="239" t="s">
        <v>125</v>
      </c>
      <c r="B67" s="427" t="s">
        <v>126</v>
      </c>
      <c r="C67" s="437"/>
      <c r="D67" s="437"/>
      <c r="E67" s="437"/>
    </row>
    <row r="68" spans="1:5" s="242" customFormat="1" ht="12" customHeight="1" x14ac:dyDescent="0.2">
      <c r="A68" s="241" t="s">
        <v>127</v>
      </c>
      <c r="B68" s="429" t="s">
        <v>128</v>
      </c>
      <c r="C68" s="437"/>
      <c r="D68" s="437"/>
      <c r="E68" s="437"/>
    </row>
    <row r="69" spans="1:5" s="242" customFormat="1" ht="12" customHeight="1" thickBot="1" x14ac:dyDescent="0.25">
      <c r="A69" s="243" t="s">
        <v>129</v>
      </c>
      <c r="B69" s="31" t="s">
        <v>403</v>
      </c>
      <c r="C69" s="437"/>
      <c r="D69" s="437"/>
      <c r="E69" s="437"/>
    </row>
    <row r="70" spans="1:5" s="242" customFormat="1" ht="12" customHeight="1" thickBot="1" x14ac:dyDescent="0.25">
      <c r="A70" s="308" t="s">
        <v>131</v>
      </c>
      <c r="B70" s="432" t="s">
        <v>132</v>
      </c>
      <c r="C70" s="426">
        <f>SUM(C71:C74)</f>
        <v>0</v>
      </c>
      <c r="D70" s="426"/>
      <c r="E70" s="426">
        <f>SUM(E71:E74)</f>
        <v>0</v>
      </c>
    </row>
    <row r="71" spans="1:5" s="242" customFormat="1" ht="12" customHeight="1" x14ac:dyDescent="0.2">
      <c r="A71" s="239" t="s">
        <v>133</v>
      </c>
      <c r="B71" s="427" t="s">
        <v>134</v>
      </c>
      <c r="C71" s="437"/>
      <c r="D71" s="437"/>
      <c r="E71" s="437"/>
    </row>
    <row r="72" spans="1:5" s="242" customFormat="1" ht="12" customHeight="1" x14ac:dyDescent="0.2">
      <c r="A72" s="241" t="s">
        <v>135</v>
      </c>
      <c r="B72" s="429" t="s">
        <v>136</v>
      </c>
      <c r="C72" s="437"/>
      <c r="D72" s="437"/>
      <c r="E72" s="437"/>
    </row>
    <row r="73" spans="1:5" s="242" customFormat="1" ht="12" customHeight="1" x14ac:dyDescent="0.2">
      <c r="A73" s="241" t="s">
        <v>137</v>
      </c>
      <c r="B73" s="429" t="s">
        <v>138</v>
      </c>
      <c r="C73" s="437"/>
      <c r="D73" s="437"/>
      <c r="E73" s="437"/>
    </row>
    <row r="74" spans="1:5" s="242" customFormat="1" ht="12" customHeight="1" thickBot="1" x14ac:dyDescent="0.25">
      <c r="A74" s="243" t="s">
        <v>139</v>
      </c>
      <c r="B74" s="431" t="s">
        <v>140</v>
      </c>
      <c r="C74" s="437"/>
      <c r="D74" s="437"/>
      <c r="E74" s="437"/>
    </row>
    <row r="75" spans="1:5" s="242" customFormat="1" ht="12" customHeight="1" thickBot="1" x14ac:dyDescent="0.25">
      <c r="A75" s="308" t="s">
        <v>141</v>
      </c>
      <c r="B75" s="432" t="s">
        <v>142</v>
      </c>
      <c r="C75" s="426">
        <f>SUM(C76:C77)</f>
        <v>0</v>
      </c>
      <c r="D75" s="426">
        <f>SUM(D76:D77)</f>
        <v>0</v>
      </c>
      <c r="E75" s="426">
        <f>SUM(E76:E77)</f>
        <v>0</v>
      </c>
    </row>
    <row r="76" spans="1:5" s="242" customFormat="1" ht="12" customHeight="1" x14ac:dyDescent="0.2">
      <c r="A76" s="239" t="s">
        <v>143</v>
      </c>
      <c r="B76" s="427" t="s">
        <v>144</v>
      </c>
      <c r="C76" s="437"/>
      <c r="D76" s="437"/>
      <c r="E76" s="437">
        <v>0</v>
      </c>
    </row>
    <row r="77" spans="1:5" s="242" customFormat="1" ht="12" customHeight="1" thickBot="1" x14ac:dyDescent="0.25">
      <c r="A77" s="243" t="s">
        <v>145</v>
      </c>
      <c r="B77" s="431" t="s">
        <v>146</v>
      </c>
      <c r="C77" s="437"/>
      <c r="D77" s="437"/>
      <c r="E77" s="437"/>
    </row>
    <row r="78" spans="1:5" s="240" customFormat="1" ht="12" customHeight="1" thickBot="1" x14ac:dyDescent="0.25">
      <c r="A78" s="308" t="s">
        <v>147</v>
      </c>
      <c r="B78" s="432" t="s">
        <v>148</v>
      </c>
      <c r="C78" s="426">
        <f>SUM(C79:C82)</f>
        <v>0</v>
      </c>
      <c r="D78" s="426">
        <f>SUM(D79:D82)</f>
        <v>9537</v>
      </c>
      <c r="E78" s="426">
        <f>SUM(E79:E82)</f>
        <v>9537</v>
      </c>
    </row>
    <row r="79" spans="1:5" s="242" customFormat="1" ht="12" customHeight="1" x14ac:dyDescent="0.2">
      <c r="A79" s="239" t="s">
        <v>149</v>
      </c>
      <c r="B79" s="427" t="s">
        <v>150</v>
      </c>
      <c r="C79" s="437"/>
      <c r="D79" s="437">
        <v>9537</v>
      </c>
      <c r="E79" s="437">
        <v>9537</v>
      </c>
    </row>
    <row r="80" spans="1:5" s="242" customFormat="1" ht="12" customHeight="1" x14ac:dyDescent="0.2">
      <c r="A80" s="241" t="s">
        <v>151</v>
      </c>
      <c r="B80" s="429" t="s">
        <v>152</v>
      </c>
      <c r="C80" s="437"/>
      <c r="D80" s="437"/>
      <c r="E80" s="437"/>
    </row>
    <row r="81" spans="1:5" s="242" customFormat="1" ht="12" customHeight="1" x14ac:dyDescent="0.2">
      <c r="A81" s="241" t="s">
        <v>153</v>
      </c>
      <c r="B81" s="431" t="s">
        <v>466</v>
      </c>
      <c r="C81" s="437"/>
      <c r="D81" s="437"/>
      <c r="E81" s="437"/>
    </row>
    <row r="82" spans="1:5" s="242" customFormat="1" ht="12" customHeight="1" thickBot="1" x14ac:dyDescent="0.25">
      <c r="A82" s="243" t="s">
        <v>465</v>
      </c>
      <c r="B82" s="431" t="s">
        <v>154</v>
      </c>
      <c r="C82" s="437"/>
      <c r="D82" s="437"/>
      <c r="E82" s="437"/>
    </row>
    <row r="83" spans="1:5" s="242" customFormat="1" ht="12" customHeight="1" thickBot="1" x14ac:dyDescent="0.25">
      <c r="A83" s="308" t="s">
        <v>155</v>
      </c>
      <c r="B83" s="432" t="s">
        <v>156</v>
      </c>
      <c r="C83" s="426">
        <f>SUM(C84:C87)</f>
        <v>0</v>
      </c>
      <c r="D83" s="426"/>
      <c r="E83" s="426">
        <f>SUM(E84:E87)</f>
        <v>0</v>
      </c>
    </row>
    <row r="84" spans="1:5" s="242" customFormat="1" ht="12" customHeight="1" x14ac:dyDescent="0.2">
      <c r="A84" s="440" t="s">
        <v>157</v>
      </c>
      <c r="B84" s="427" t="s">
        <v>158</v>
      </c>
      <c r="C84" s="437"/>
      <c r="D84" s="437"/>
      <c r="E84" s="437"/>
    </row>
    <row r="85" spans="1:5" s="242" customFormat="1" ht="12" customHeight="1" x14ac:dyDescent="0.2">
      <c r="A85" s="441" t="s">
        <v>159</v>
      </c>
      <c r="B85" s="429" t="s">
        <v>160</v>
      </c>
      <c r="C85" s="437"/>
      <c r="D85" s="437"/>
      <c r="E85" s="437"/>
    </row>
    <row r="86" spans="1:5" s="240" customFormat="1" ht="12" customHeight="1" x14ac:dyDescent="0.2">
      <c r="A86" s="441" t="s">
        <v>161</v>
      </c>
      <c r="B86" s="429" t="s">
        <v>162</v>
      </c>
      <c r="C86" s="437"/>
      <c r="D86" s="437"/>
      <c r="E86" s="437"/>
    </row>
    <row r="87" spans="1:5" s="240" customFormat="1" ht="12" customHeight="1" thickBot="1" x14ac:dyDescent="0.25">
      <c r="A87" s="442" t="s">
        <v>163</v>
      </c>
      <c r="B87" s="431" t="s">
        <v>164</v>
      </c>
      <c r="C87" s="437"/>
      <c r="D87" s="437"/>
      <c r="E87" s="437"/>
    </row>
    <row r="88" spans="1:5" s="240" customFormat="1" ht="12" customHeight="1" thickBot="1" x14ac:dyDescent="0.25">
      <c r="A88" s="308" t="s">
        <v>165</v>
      </c>
      <c r="B88" s="432" t="s">
        <v>166</v>
      </c>
      <c r="C88" s="443"/>
      <c r="D88" s="443"/>
      <c r="E88" s="443"/>
    </row>
    <row r="89" spans="1:5" s="240" customFormat="1" ht="12" customHeight="1" thickBot="1" x14ac:dyDescent="0.25">
      <c r="A89" s="308" t="s">
        <v>404</v>
      </c>
      <c r="B89" s="432" t="s">
        <v>168</v>
      </c>
      <c r="C89" s="443"/>
      <c r="D89" s="443"/>
      <c r="E89" s="443"/>
    </row>
    <row r="90" spans="1:5" s="240" customFormat="1" ht="12" customHeight="1" thickBot="1" x14ac:dyDescent="0.25">
      <c r="A90" s="308" t="s">
        <v>405</v>
      </c>
      <c r="B90" s="444" t="s">
        <v>170</v>
      </c>
      <c r="C90" s="434">
        <f>+C66+C70+C75+C78+C83+C89+C88</f>
        <v>0</v>
      </c>
      <c r="D90" s="434">
        <f>+D66+D70+D75+D78+D83+D89+D88</f>
        <v>9537</v>
      </c>
      <c r="E90" s="434">
        <f>+E66+E70+E75+E78+E83+E89+E88</f>
        <v>9537</v>
      </c>
    </row>
    <row r="91" spans="1:5" s="242" customFormat="1" ht="15" customHeight="1" thickBot="1" x14ac:dyDescent="0.25">
      <c r="A91" s="262" t="s">
        <v>406</v>
      </c>
      <c r="B91" s="445" t="s">
        <v>407</v>
      </c>
      <c r="C91" s="434">
        <f>+C65+C90</f>
        <v>114218</v>
      </c>
      <c r="D91" s="434">
        <f>+D65+D90</f>
        <v>1289620</v>
      </c>
      <c r="E91" s="434">
        <f>+E65+E90</f>
        <v>1287683</v>
      </c>
    </row>
    <row r="92" spans="1:5" s="235" customFormat="1" ht="16.5" customHeight="1" thickBot="1" x14ac:dyDescent="0.25">
      <c r="A92" s="249"/>
      <c r="B92" s="446"/>
      <c r="C92" s="447"/>
      <c r="D92" s="447"/>
      <c r="E92" s="447"/>
    </row>
    <row r="93" spans="1:5" s="255" customFormat="1" ht="12" customHeight="1" thickBot="1" x14ac:dyDescent="0.25">
      <c r="A93" s="252"/>
      <c r="B93" s="253" t="s">
        <v>273</v>
      </c>
      <c r="C93" s="448"/>
      <c r="D93" s="448"/>
      <c r="E93" s="448"/>
    </row>
    <row r="94" spans="1:5" ht="12" customHeight="1" thickBot="1" x14ac:dyDescent="0.25">
      <c r="A94" s="5" t="s">
        <v>7</v>
      </c>
      <c r="B94" s="47" t="s">
        <v>408</v>
      </c>
      <c r="C94" s="449">
        <f>+C95+C96+C97+C98+C99+C112</f>
        <v>114218</v>
      </c>
      <c r="D94" s="449">
        <f>+D95+D96+D97+D98+D99+D112</f>
        <v>401948</v>
      </c>
      <c r="E94" s="449">
        <f>+E95+E96+E97+E98+E99+E112</f>
        <v>380091</v>
      </c>
    </row>
    <row r="95" spans="1:5" ht="12" customHeight="1" x14ac:dyDescent="0.2">
      <c r="A95" s="256" t="s">
        <v>9</v>
      </c>
      <c r="B95" s="450" t="s">
        <v>177</v>
      </c>
      <c r="C95" s="451">
        <v>16051</v>
      </c>
      <c r="D95" s="538">
        <v>204339</v>
      </c>
      <c r="E95" s="451">
        <v>202837</v>
      </c>
    </row>
    <row r="96" spans="1:5" ht="12" customHeight="1" x14ac:dyDescent="0.2">
      <c r="A96" s="241" t="s">
        <v>11</v>
      </c>
      <c r="B96" s="452" t="s">
        <v>178</v>
      </c>
      <c r="C96" s="430">
        <v>3531</v>
      </c>
      <c r="D96" s="536">
        <v>26194</v>
      </c>
      <c r="E96" s="430">
        <v>26141</v>
      </c>
    </row>
    <row r="97" spans="1:5" ht="12" customHeight="1" x14ac:dyDescent="0.2">
      <c r="A97" s="241" t="s">
        <v>13</v>
      </c>
      <c r="B97" s="452" t="s">
        <v>179</v>
      </c>
      <c r="C97" s="433">
        <v>67661</v>
      </c>
      <c r="D97" s="537">
        <v>148862</v>
      </c>
      <c r="E97" s="433">
        <v>136309</v>
      </c>
    </row>
    <row r="98" spans="1:5" ht="12" customHeight="1" x14ac:dyDescent="0.2">
      <c r="A98" s="241" t="s">
        <v>15</v>
      </c>
      <c r="B98" s="453" t="s">
        <v>180</v>
      </c>
      <c r="C98" s="433">
        <v>26975</v>
      </c>
      <c r="D98" s="537">
        <v>1691</v>
      </c>
      <c r="E98" s="433">
        <v>1486</v>
      </c>
    </row>
    <row r="99" spans="1:5" ht="12" customHeight="1" x14ac:dyDescent="0.2">
      <c r="A99" s="241" t="s">
        <v>181</v>
      </c>
      <c r="B99" s="454" t="s">
        <v>182</v>
      </c>
      <c r="C99" s="433"/>
      <c r="D99" s="537">
        <v>20862</v>
      </c>
      <c r="E99" s="433">
        <v>13318</v>
      </c>
    </row>
    <row r="100" spans="1:5" ht="12" customHeight="1" x14ac:dyDescent="0.2">
      <c r="A100" s="241" t="s">
        <v>19</v>
      </c>
      <c r="B100" s="452" t="s">
        <v>409</v>
      </c>
      <c r="C100" s="433"/>
      <c r="D100" s="537">
        <v>2999</v>
      </c>
      <c r="E100" s="433">
        <v>2999</v>
      </c>
    </row>
    <row r="101" spans="1:5" ht="12" customHeight="1" x14ac:dyDescent="0.2">
      <c r="A101" s="241" t="s">
        <v>184</v>
      </c>
      <c r="B101" s="455" t="s">
        <v>185</v>
      </c>
      <c r="C101" s="433"/>
      <c r="D101" s="537"/>
      <c r="E101" s="433"/>
    </row>
    <row r="102" spans="1:5" ht="12" customHeight="1" x14ac:dyDescent="0.2">
      <c r="A102" s="241" t="s">
        <v>186</v>
      </c>
      <c r="B102" s="455" t="s">
        <v>187</v>
      </c>
      <c r="C102" s="433"/>
      <c r="D102" s="537"/>
      <c r="E102" s="433"/>
    </row>
    <row r="103" spans="1:5" ht="12" customHeight="1" x14ac:dyDescent="0.2">
      <c r="A103" s="241" t="s">
        <v>188</v>
      </c>
      <c r="B103" s="455" t="s">
        <v>189</v>
      </c>
      <c r="C103" s="433"/>
      <c r="D103" s="537"/>
      <c r="E103" s="433"/>
    </row>
    <row r="104" spans="1:5" ht="12" customHeight="1" x14ac:dyDescent="0.2">
      <c r="A104" s="241" t="s">
        <v>190</v>
      </c>
      <c r="B104" s="452" t="s">
        <v>191</v>
      </c>
      <c r="C104" s="433"/>
      <c r="D104" s="537"/>
      <c r="E104" s="433"/>
    </row>
    <row r="105" spans="1:5" ht="12" customHeight="1" x14ac:dyDescent="0.2">
      <c r="A105" s="241" t="s">
        <v>192</v>
      </c>
      <c r="B105" s="452" t="s">
        <v>193</v>
      </c>
      <c r="C105" s="433"/>
      <c r="D105" s="537"/>
      <c r="E105" s="433"/>
    </row>
    <row r="106" spans="1:5" ht="12" customHeight="1" x14ac:dyDescent="0.2">
      <c r="A106" s="241" t="s">
        <v>194</v>
      </c>
      <c r="B106" s="455" t="s">
        <v>195</v>
      </c>
      <c r="C106" s="433"/>
      <c r="D106" s="537"/>
      <c r="E106" s="433"/>
    </row>
    <row r="107" spans="1:5" ht="12" customHeight="1" x14ac:dyDescent="0.2">
      <c r="A107" s="241" t="s">
        <v>196</v>
      </c>
      <c r="B107" s="455" t="s">
        <v>197</v>
      </c>
      <c r="C107" s="433"/>
      <c r="D107" s="537"/>
      <c r="E107" s="433"/>
    </row>
    <row r="108" spans="1:5" ht="12" customHeight="1" x14ac:dyDescent="0.2">
      <c r="A108" s="241" t="s">
        <v>198</v>
      </c>
      <c r="B108" s="452" t="s">
        <v>199</v>
      </c>
      <c r="C108" s="433"/>
      <c r="D108" s="537"/>
      <c r="E108" s="433"/>
    </row>
    <row r="109" spans="1:5" ht="12" customHeight="1" x14ac:dyDescent="0.2">
      <c r="A109" s="257" t="s">
        <v>200</v>
      </c>
      <c r="B109" s="456" t="s">
        <v>201</v>
      </c>
      <c r="C109" s="433"/>
      <c r="D109" s="537"/>
      <c r="E109" s="433"/>
    </row>
    <row r="110" spans="1:5" ht="12" customHeight="1" x14ac:dyDescent="0.2">
      <c r="A110" s="241" t="s">
        <v>202</v>
      </c>
      <c r="B110" s="456" t="s">
        <v>203</v>
      </c>
      <c r="C110" s="433"/>
      <c r="D110" s="537"/>
      <c r="E110" s="433"/>
    </row>
    <row r="111" spans="1:5" ht="12" customHeight="1" x14ac:dyDescent="0.2">
      <c r="A111" s="241" t="s">
        <v>204</v>
      </c>
      <c r="B111" s="452" t="s">
        <v>205</v>
      </c>
      <c r="C111" s="430"/>
      <c r="D111" s="430"/>
      <c r="E111" s="430"/>
    </row>
    <row r="112" spans="1:5" ht="12" customHeight="1" x14ac:dyDescent="0.2">
      <c r="A112" s="241" t="s">
        <v>206</v>
      </c>
      <c r="B112" s="453" t="s">
        <v>207</v>
      </c>
      <c r="C112" s="430"/>
      <c r="D112" s="430"/>
      <c r="E112" s="430"/>
    </row>
    <row r="113" spans="1:5" ht="12" customHeight="1" x14ac:dyDescent="0.2">
      <c r="A113" s="243" t="s">
        <v>208</v>
      </c>
      <c r="B113" s="452" t="s">
        <v>410</v>
      </c>
      <c r="C113" s="433"/>
      <c r="D113" s="433"/>
      <c r="E113" s="433"/>
    </row>
    <row r="114" spans="1:5" ht="12" customHeight="1" thickBot="1" x14ac:dyDescent="0.25">
      <c r="A114" s="258" t="s">
        <v>210</v>
      </c>
      <c r="B114" s="457" t="s">
        <v>411</v>
      </c>
      <c r="C114" s="458"/>
      <c r="D114" s="458"/>
      <c r="E114" s="458"/>
    </row>
    <row r="115" spans="1:5" ht="12" customHeight="1" thickBot="1" x14ac:dyDescent="0.25">
      <c r="A115" s="44" t="s">
        <v>21</v>
      </c>
      <c r="B115" s="81" t="s">
        <v>212</v>
      </c>
      <c r="C115" s="426">
        <f>+C116+C118+C120</f>
        <v>0</v>
      </c>
      <c r="D115" s="426">
        <f>+D116+D118+D120</f>
        <v>810240</v>
      </c>
      <c r="E115" s="426">
        <f>+E116+E118+E120</f>
        <v>808079</v>
      </c>
    </row>
    <row r="116" spans="1:5" ht="12" customHeight="1" x14ac:dyDescent="0.2">
      <c r="A116" s="239" t="s">
        <v>23</v>
      </c>
      <c r="B116" s="452" t="s">
        <v>213</v>
      </c>
      <c r="C116" s="428"/>
      <c r="D116" s="428">
        <v>808798</v>
      </c>
      <c r="E116" s="428">
        <v>806779</v>
      </c>
    </row>
    <row r="117" spans="1:5" ht="12" customHeight="1" x14ac:dyDescent="0.2">
      <c r="A117" s="239" t="s">
        <v>25</v>
      </c>
      <c r="B117" s="456" t="s">
        <v>214</v>
      </c>
      <c r="C117" s="428"/>
      <c r="D117" s="535">
        <v>784889</v>
      </c>
      <c r="E117" s="428">
        <v>783489</v>
      </c>
    </row>
    <row r="118" spans="1:5" ht="12" customHeight="1" x14ac:dyDescent="0.2">
      <c r="A118" s="239" t="s">
        <v>27</v>
      </c>
      <c r="B118" s="456" t="s">
        <v>215</v>
      </c>
      <c r="C118" s="430"/>
      <c r="D118" s="430">
        <v>1442</v>
      </c>
      <c r="E118" s="430">
        <v>1300</v>
      </c>
    </row>
    <row r="119" spans="1:5" ht="12" customHeight="1" x14ac:dyDescent="0.2">
      <c r="A119" s="239" t="s">
        <v>29</v>
      </c>
      <c r="B119" s="456" t="s">
        <v>216</v>
      </c>
      <c r="C119" s="459"/>
      <c r="D119" s="459"/>
      <c r="E119" s="459"/>
    </row>
    <row r="120" spans="1:5" ht="12" customHeight="1" x14ac:dyDescent="0.2">
      <c r="A120" s="239" t="s">
        <v>31</v>
      </c>
      <c r="B120" s="431" t="s">
        <v>217</v>
      </c>
      <c r="C120" s="459"/>
      <c r="D120" s="459"/>
      <c r="E120" s="459"/>
    </row>
    <row r="121" spans="1:5" ht="12" customHeight="1" x14ac:dyDescent="0.2">
      <c r="A121" s="239" t="s">
        <v>33</v>
      </c>
      <c r="B121" s="429" t="s">
        <v>218</v>
      </c>
      <c r="C121" s="459"/>
      <c r="D121" s="459"/>
      <c r="E121" s="459"/>
    </row>
    <row r="122" spans="1:5" ht="12" customHeight="1" x14ac:dyDescent="0.2">
      <c r="A122" s="239" t="s">
        <v>219</v>
      </c>
      <c r="B122" s="460" t="s">
        <v>220</v>
      </c>
      <c r="C122" s="459"/>
      <c r="D122" s="459"/>
      <c r="E122" s="459"/>
    </row>
    <row r="123" spans="1:5" ht="12" customHeight="1" x14ac:dyDescent="0.2">
      <c r="A123" s="239" t="s">
        <v>221</v>
      </c>
      <c r="B123" s="452" t="s">
        <v>193</v>
      </c>
      <c r="C123" s="459"/>
      <c r="D123" s="459"/>
      <c r="E123" s="459"/>
    </row>
    <row r="124" spans="1:5" ht="12" customHeight="1" x14ac:dyDescent="0.2">
      <c r="A124" s="239" t="s">
        <v>222</v>
      </c>
      <c r="B124" s="452" t="s">
        <v>223</v>
      </c>
      <c r="C124" s="459"/>
      <c r="D124" s="459"/>
      <c r="E124" s="459"/>
    </row>
    <row r="125" spans="1:5" ht="12" customHeight="1" x14ac:dyDescent="0.2">
      <c r="A125" s="239" t="s">
        <v>224</v>
      </c>
      <c r="B125" s="452" t="s">
        <v>225</v>
      </c>
      <c r="C125" s="459"/>
      <c r="D125" s="459"/>
      <c r="E125" s="459"/>
    </row>
    <row r="126" spans="1:5" ht="12" customHeight="1" x14ac:dyDescent="0.2">
      <c r="A126" s="239" t="s">
        <v>226</v>
      </c>
      <c r="B126" s="452" t="s">
        <v>199</v>
      </c>
      <c r="C126" s="459"/>
      <c r="D126" s="459"/>
      <c r="E126" s="459"/>
    </row>
    <row r="127" spans="1:5" ht="12" customHeight="1" x14ac:dyDescent="0.2">
      <c r="A127" s="239" t="s">
        <v>227</v>
      </c>
      <c r="B127" s="452" t="s">
        <v>228</v>
      </c>
      <c r="C127" s="459"/>
      <c r="D127" s="459"/>
      <c r="E127" s="459"/>
    </row>
    <row r="128" spans="1:5" ht="12" customHeight="1" thickBot="1" x14ac:dyDescent="0.25">
      <c r="A128" s="257" t="s">
        <v>229</v>
      </c>
      <c r="B128" s="452" t="s">
        <v>230</v>
      </c>
      <c r="C128" s="461"/>
      <c r="D128" s="461"/>
      <c r="E128" s="461"/>
    </row>
    <row r="129" spans="1:12" ht="12" customHeight="1" thickBot="1" x14ac:dyDescent="0.25">
      <c r="A129" s="44" t="s">
        <v>35</v>
      </c>
      <c r="B129" s="158" t="s">
        <v>231</v>
      </c>
      <c r="C129" s="426">
        <f>+C94+C115</f>
        <v>114218</v>
      </c>
      <c r="D129" s="426">
        <f>+D94+D115</f>
        <v>1212188</v>
      </c>
      <c r="E129" s="426">
        <f>+E94+E115</f>
        <v>1188170</v>
      </c>
    </row>
    <row r="130" spans="1:12" s="255" customFormat="1" ht="12" customHeight="1" thickBot="1" x14ac:dyDescent="0.25">
      <c r="A130" s="44" t="s">
        <v>232</v>
      </c>
      <c r="B130" s="158" t="s">
        <v>233</v>
      </c>
      <c r="C130" s="426">
        <f>+C131+C132+C133</f>
        <v>0</v>
      </c>
      <c r="D130" s="426"/>
      <c r="E130" s="426">
        <f>+E131+E132+E133</f>
        <v>0</v>
      </c>
    </row>
    <row r="131" spans="1:12" ht="12" customHeight="1" x14ac:dyDescent="0.2">
      <c r="A131" s="239" t="s">
        <v>51</v>
      </c>
      <c r="B131" s="460" t="s">
        <v>412</v>
      </c>
      <c r="C131" s="459"/>
      <c r="D131" s="459"/>
      <c r="E131" s="459"/>
    </row>
    <row r="132" spans="1:12" ht="12" customHeight="1" x14ac:dyDescent="0.2">
      <c r="A132" s="239" t="s">
        <v>53</v>
      </c>
      <c r="B132" s="460" t="s">
        <v>235</v>
      </c>
      <c r="C132" s="459"/>
      <c r="D132" s="459"/>
      <c r="E132" s="459"/>
    </row>
    <row r="133" spans="1:12" ht="12" customHeight="1" thickBot="1" x14ac:dyDescent="0.25">
      <c r="A133" s="257" t="s">
        <v>55</v>
      </c>
      <c r="B133" s="462" t="s">
        <v>413</v>
      </c>
      <c r="C133" s="459"/>
      <c r="D133" s="459"/>
      <c r="E133" s="459"/>
    </row>
    <row r="134" spans="1:12" ht="12" customHeight="1" thickBot="1" x14ac:dyDescent="0.25">
      <c r="A134" s="44" t="s">
        <v>65</v>
      </c>
      <c r="B134" s="158" t="s">
        <v>237</v>
      </c>
      <c r="C134" s="426">
        <f>+C135+C136+C137+C138+C139+C140</f>
        <v>0</v>
      </c>
      <c r="D134" s="426"/>
      <c r="E134" s="426">
        <f>+E135+E136+E137+E138+E139+E140</f>
        <v>0</v>
      </c>
    </row>
    <row r="135" spans="1:12" ht="12" customHeight="1" x14ac:dyDescent="0.2">
      <c r="A135" s="239" t="s">
        <v>67</v>
      </c>
      <c r="B135" s="460" t="s">
        <v>238</v>
      </c>
      <c r="C135" s="459"/>
      <c r="D135" s="459"/>
      <c r="E135" s="459"/>
    </row>
    <row r="136" spans="1:12" ht="12" customHeight="1" x14ac:dyDescent="0.2">
      <c r="A136" s="239" t="s">
        <v>69</v>
      </c>
      <c r="B136" s="460" t="s">
        <v>239</v>
      </c>
      <c r="C136" s="459"/>
      <c r="D136" s="459"/>
      <c r="E136" s="459"/>
    </row>
    <row r="137" spans="1:12" ht="12" customHeight="1" x14ac:dyDescent="0.2">
      <c r="A137" s="239" t="s">
        <v>71</v>
      </c>
      <c r="B137" s="460" t="s">
        <v>240</v>
      </c>
      <c r="C137" s="459"/>
      <c r="D137" s="459"/>
      <c r="E137" s="459"/>
    </row>
    <row r="138" spans="1:12" ht="12" customHeight="1" x14ac:dyDescent="0.2">
      <c r="A138" s="239" t="s">
        <v>73</v>
      </c>
      <c r="B138" s="460" t="s">
        <v>414</v>
      </c>
      <c r="C138" s="459"/>
      <c r="D138" s="459"/>
      <c r="E138" s="459"/>
    </row>
    <row r="139" spans="1:12" s="255" customFormat="1" ht="12" customHeight="1" x14ac:dyDescent="0.2">
      <c r="A139" s="239" t="s">
        <v>75</v>
      </c>
      <c r="B139" s="460" t="s">
        <v>242</v>
      </c>
      <c r="C139" s="459"/>
      <c r="D139" s="459"/>
      <c r="E139" s="459"/>
    </row>
    <row r="140" spans="1:12" ht="12" customHeight="1" thickBot="1" x14ac:dyDescent="0.25">
      <c r="A140" s="257" t="s">
        <v>77</v>
      </c>
      <c r="B140" s="462" t="s">
        <v>243</v>
      </c>
      <c r="C140" s="459"/>
      <c r="D140" s="459"/>
      <c r="E140" s="459"/>
      <c r="L140" s="260"/>
    </row>
    <row r="141" spans="1:12" ht="13.5" thickBot="1" x14ac:dyDescent="0.25">
      <c r="A141" s="44" t="s">
        <v>89</v>
      </c>
      <c r="B141" s="158" t="s">
        <v>415</v>
      </c>
      <c r="C141" s="434">
        <f>+C142+C143+C145+C146+C144</f>
        <v>0</v>
      </c>
      <c r="D141" s="434">
        <f>+D142+D143+D145+D146+D144</f>
        <v>131288</v>
      </c>
      <c r="E141" s="434">
        <f>+E142+E143+E145+E146+E144</f>
        <v>127519</v>
      </c>
    </row>
    <row r="142" spans="1:12" ht="12" customHeight="1" x14ac:dyDescent="0.2">
      <c r="A142" s="239" t="s">
        <v>91</v>
      </c>
      <c r="B142" s="460" t="s">
        <v>245</v>
      </c>
      <c r="C142" s="459"/>
      <c r="D142" s="459"/>
      <c r="E142" s="459"/>
    </row>
    <row r="143" spans="1:12" s="255" customFormat="1" ht="12" customHeight="1" x14ac:dyDescent="0.2">
      <c r="A143" s="239" t="s">
        <v>93</v>
      </c>
      <c r="B143" s="460" t="s">
        <v>246</v>
      </c>
      <c r="C143" s="459"/>
      <c r="D143" s="459">
        <v>10670</v>
      </c>
      <c r="E143" s="459">
        <v>10670</v>
      </c>
    </row>
    <row r="144" spans="1:12" s="255" customFormat="1" ht="12" customHeight="1" x14ac:dyDescent="0.2">
      <c r="A144" s="239" t="s">
        <v>95</v>
      </c>
      <c r="B144" s="460" t="s">
        <v>416</v>
      </c>
      <c r="C144" s="459"/>
      <c r="D144" s="459">
        <v>120618</v>
      </c>
      <c r="E144" s="459">
        <v>116849</v>
      </c>
    </row>
    <row r="145" spans="1:5" s="255" customFormat="1" ht="12" customHeight="1" x14ac:dyDescent="0.2">
      <c r="A145" s="239" t="s">
        <v>97</v>
      </c>
      <c r="B145" s="460" t="s">
        <v>247</v>
      </c>
      <c r="C145" s="459"/>
      <c r="D145" s="459"/>
      <c r="E145" s="459"/>
    </row>
    <row r="146" spans="1:5" s="255" customFormat="1" ht="12" customHeight="1" thickBot="1" x14ac:dyDescent="0.25">
      <c r="A146" s="257" t="s">
        <v>99</v>
      </c>
      <c r="B146" s="462" t="s">
        <v>248</v>
      </c>
      <c r="C146" s="459"/>
      <c r="D146" s="459"/>
      <c r="E146" s="459"/>
    </row>
    <row r="147" spans="1:5" s="255" customFormat="1" ht="12" customHeight="1" thickBot="1" x14ac:dyDescent="0.25">
      <c r="A147" s="44" t="s">
        <v>249</v>
      </c>
      <c r="B147" s="158" t="s">
        <v>250</v>
      </c>
      <c r="C147" s="463">
        <f>+C148+C149+C150+C151+C152</f>
        <v>0</v>
      </c>
      <c r="D147" s="463"/>
      <c r="E147" s="463">
        <f>+E148+E149+E150+E151+E152</f>
        <v>0</v>
      </c>
    </row>
    <row r="148" spans="1:5" s="255" customFormat="1" ht="12" customHeight="1" x14ac:dyDescent="0.2">
      <c r="A148" s="239" t="s">
        <v>103</v>
      </c>
      <c r="B148" s="460" t="s">
        <v>251</v>
      </c>
      <c r="C148" s="459"/>
      <c r="D148" s="459"/>
      <c r="E148" s="459"/>
    </row>
    <row r="149" spans="1:5" s="255" customFormat="1" ht="12" customHeight="1" x14ac:dyDescent="0.2">
      <c r="A149" s="239" t="s">
        <v>105</v>
      </c>
      <c r="B149" s="460" t="s">
        <v>252</v>
      </c>
      <c r="C149" s="459"/>
      <c r="D149" s="459"/>
      <c r="E149" s="459"/>
    </row>
    <row r="150" spans="1:5" ht="12.75" customHeight="1" x14ac:dyDescent="0.2">
      <c r="A150" s="239" t="s">
        <v>107</v>
      </c>
      <c r="B150" s="460" t="s">
        <v>253</v>
      </c>
      <c r="C150" s="459"/>
      <c r="D150" s="459"/>
      <c r="E150" s="459"/>
    </row>
    <row r="151" spans="1:5" ht="12.75" customHeight="1" x14ac:dyDescent="0.2">
      <c r="A151" s="239" t="s">
        <v>109</v>
      </c>
      <c r="B151" s="460" t="s">
        <v>417</v>
      </c>
      <c r="C151" s="459"/>
      <c r="D151" s="459"/>
      <c r="E151" s="459"/>
    </row>
    <row r="152" spans="1:5" ht="12.75" customHeight="1" thickBot="1" x14ac:dyDescent="0.25">
      <c r="A152" s="257" t="s">
        <v>255</v>
      </c>
      <c r="B152" s="462" t="s">
        <v>256</v>
      </c>
      <c r="C152" s="461"/>
      <c r="D152" s="461"/>
      <c r="E152" s="461"/>
    </row>
    <row r="153" spans="1:5" ht="12" customHeight="1" thickBot="1" x14ac:dyDescent="0.25">
      <c r="A153" s="261" t="s">
        <v>111</v>
      </c>
      <c r="B153" s="158" t="s">
        <v>257</v>
      </c>
      <c r="C153" s="463"/>
      <c r="D153" s="463"/>
      <c r="E153" s="463"/>
    </row>
    <row r="154" spans="1:5" ht="15" customHeight="1" thickBot="1" x14ac:dyDescent="0.25">
      <c r="A154" s="261" t="s">
        <v>258</v>
      </c>
      <c r="B154" s="158" t="s">
        <v>259</v>
      </c>
      <c r="C154" s="463"/>
      <c r="D154" s="463"/>
      <c r="E154" s="463"/>
    </row>
    <row r="155" spans="1:5" ht="13.5" thickBot="1" x14ac:dyDescent="0.25">
      <c r="A155" s="44" t="s">
        <v>260</v>
      </c>
      <c r="B155" s="158" t="s">
        <v>261</v>
      </c>
      <c r="C155" s="464">
        <f>+C130+C134+C141+C147+C153+C154</f>
        <v>0</v>
      </c>
      <c r="D155" s="464">
        <f>+D130+D134+D141+D147+D153+D154</f>
        <v>131288</v>
      </c>
      <c r="E155" s="464">
        <f>+E130+E134+E141+E147+E153+E154</f>
        <v>127519</v>
      </c>
    </row>
    <row r="156" spans="1:5" ht="15" customHeight="1" thickBot="1" x14ac:dyDescent="0.25">
      <c r="A156" s="262" t="s">
        <v>262</v>
      </c>
      <c r="B156" s="465" t="s">
        <v>263</v>
      </c>
      <c r="C156" s="464">
        <f>+C129+C155</f>
        <v>114218</v>
      </c>
      <c r="D156" s="464">
        <f>+D129+D155</f>
        <v>1343476</v>
      </c>
      <c r="E156" s="464">
        <f>+E129+E155</f>
        <v>1315689</v>
      </c>
    </row>
    <row r="157" spans="1:5" ht="14.25" customHeight="1" thickBot="1" x14ac:dyDescent="0.25">
      <c r="E157" s="466"/>
    </row>
    <row r="158" spans="1:5" ht="13.5" thickBot="1" x14ac:dyDescent="0.25">
      <c r="A158" s="266" t="s">
        <v>418</v>
      </c>
      <c r="B158" s="267"/>
      <c r="C158" s="467">
        <v>12</v>
      </c>
      <c r="D158" s="467">
        <v>12</v>
      </c>
      <c r="E158" s="467">
        <v>12</v>
      </c>
    </row>
    <row r="159" spans="1:5" ht="13.5" thickBot="1" x14ac:dyDescent="0.25">
      <c r="A159" s="266" t="s">
        <v>419</v>
      </c>
      <c r="B159" s="267"/>
      <c r="C159" s="467"/>
      <c r="D159" s="467"/>
      <c r="E159" s="467">
        <v>148</v>
      </c>
    </row>
  </sheetData>
  <sheetProtection formatCells="0"/>
  <mergeCells count="2">
    <mergeCell ref="C2:E2"/>
    <mergeCell ref="C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r:id="rId1"/>
  <headerFooter alignWithMargins="0"/>
  <rowBreaks count="1" manualBreakCount="1"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59"/>
  <sheetViews>
    <sheetView workbookViewId="0">
      <selection activeCell="B33" sqref="B33"/>
    </sheetView>
  </sheetViews>
  <sheetFormatPr defaultRowHeight="12.75" x14ac:dyDescent="0.2"/>
  <cols>
    <col min="1" max="1" width="19.5" style="263" customWidth="1"/>
    <col min="2" max="2" width="72" style="264" customWidth="1"/>
    <col min="3" max="4" width="16.83203125" style="264" customWidth="1"/>
    <col min="5" max="5" width="16.83203125" style="466" customWidth="1"/>
    <col min="6" max="16384" width="9.33203125" style="231"/>
  </cols>
  <sheetData>
    <row r="1" spans="1:5" s="217" customFormat="1" ht="16.5" customHeight="1" thickBot="1" x14ac:dyDescent="0.25">
      <c r="A1" s="214"/>
      <c r="B1" s="215"/>
      <c r="C1" s="215"/>
      <c r="D1" s="215"/>
      <c r="E1" s="422" t="s">
        <v>794</v>
      </c>
    </row>
    <row r="2" spans="1:5" s="221" customFormat="1" ht="21" customHeight="1" x14ac:dyDescent="0.2">
      <c r="A2" s="218" t="s">
        <v>274</v>
      </c>
      <c r="B2" s="219" t="s">
        <v>393</v>
      </c>
      <c r="C2" s="906" t="s">
        <v>394</v>
      </c>
      <c r="D2" s="911"/>
      <c r="E2" s="912"/>
    </row>
    <row r="3" spans="1:5" s="221" customFormat="1" ht="16.5" thickBot="1" x14ac:dyDescent="0.25">
      <c r="A3" s="222" t="s">
        <v>395</v>
      </c>
      <c r="B3" s="223" t="s">
        <v>420</v>
      </c>
      <c r="C3" s="909" t="s">
        <v>421</v>
      </c>
      <c r="D3" s="913"/>
      <c r="E3" s="914"/>
    </row>
    <row r="4" spans="1:5" s="227" customFormat="1" ht="15.95" customHeight="1" thickBot="1" x14ac:dyDescent="0.25">
      <c r="A4" s="225"/>
      <c r="B4" s="225"/>
      <c r="C4" s="225"/>
      <c r="D4" s="225"/>
      <c r="E4" s="423" t="s">
        <v>715</v>
      </c>
    </row>
    <row r="5" spans="1:5" ht="36.75" thickBot="1" x14ac:dyDescent="0.25">
      <c r="A5" s="228" t="s">
        <v>398</v>
      </c>
      <c r="B5" s="229" t="s">
        <v>399</v>
      </c>
      <c r="C5" s="530" t="s">
        <v>467</v>
      </c>
      <c r="D5" s="530" t="s">
        <v>463</v>
      </c>
      <c r="E5" s="530" t="s">
        <v>471</v>
      </c>
    </row>
    <row r="6" spans="1:5" s="235" customFormat="1" ht="12.95" customHeight="1" thickBot="1" x14ac:dyDescent="0.25">
      <c r="A6" s="232"/>
      <c r="B6" s="233" t="s">
        <v>5</v>
      </c>
      <c r="C6" s="234" t="s">
        <v>6</v>
      </c>
      <c r="D6" s="234" t="s">
        <v>276</v>
      </c>
      <c r="E6" s="234" t="s">
        <v>354</v>
      </c>
    </row>
    <row r="7" spans="1:5" s="235" customFormat="1" ht="15.95" customHeight="1" thickBot="1" x14ac:dyDescent="0.25">
      <c r="A7" s="236"/>
      <c r="B7" s="237" t="s">
        <v>272</v>
      </c>
      <c r="C7" s="424"/>
      <c r="D7" s="424"/>
      <c r="E7" s="424"/>
    </row>
    <row r="8" spans="1:5" s="235" customFormat="1" ht="12" customHeight="1" thickBot="1" x14ac:dyDescent="0.25">
      <c r="A8" s="44" t="s">
        <v>7</v>
      </c>
      <c r="B8" s="425" t="s">
        <v>8</v>
      </c>
      <c r="C8" s="426">
        <f>+C9+C10+C11+C12+C13+C14</f>
        <v>106740</v>
      </c>
      <c r="D8" s="426"/>
      <c r="E8" s="426">
        <f>+E9+E10+E11+E12+E13+E14</f>
        <v>0</v>
      </c>
    </row>
    <row r="9" spans="1:5" s="240" customFormat="1" ht="12" customHeight="1" x14ac:dyDescent="0.2">
      <c r="A9" s="239" t="s">
        <v>9</v>
      </c>
      <c r="B9" s="427" t="s">
        <v>10</v>
      </c>
      <c r="C9" s="428">
        <v>104208</v>
      </c>
      <c r="D9" s="428"/>
      <c r="E9" s="428"/>
    </row>
    <row r="10" spans="1:5" s="242" customFormat="1" ht="12" customHeight="1" x14ac:dyDescent="0.2">
      <c r="A10" s="241" t="s">
        <v>11</v>
      </c>
      <c r="B10" s="429" t="s">
        <v>12</v>
      </c>
      <c r="C10" s="430"/>
      <c r="D10" s="430"/>
      <c r="E10" s="430"/>
    </row>
    <row r="11" spans="1:5" s="242" customFormat="1" ht="12" customHeight="1" x14ac:dyDescent="0.2">
      <c r="A11" s="241" t="s">
        <v>13</v>
      </c>
      <c r="B11" s="429" t="s">
        <v>14</v>
      </c>
      <c r="C11" s="430"/>
      <c r="D11" s="430"/>
      <c r="E11" s="430"/>
    </row>
    <row r="12" spans="1:5" s="242" customFormat="1" ht="12" customHeight="1" x14ac:dyDescent="0.2">
      <c r="A12" s="241" t="s">
        <v>15</v>
      </c>
      <c r="B12" s="429" t="s">
        <v>16</v>
      </c>
      <c r="C12" s="430">
        <v>2532</v>
      </c>
      <c r="D12" s="430"/>
      <c r="E12" s="430"/>
    </row>
    <row r="13" spans="1:5" s="242" customFormat="1" ht="12" customHeight="1" x14ac:dyDescent="0.2">
      <c r="A13" s="241" t="s">
        <v>17</v>
      </c>
      <c r="B13" s="429" t="s">
        <v>401</v>
      </c>
      <c r="C13" s="430"/>
      <c r="D13" s="430"/>
      <c r="E13" s="430"/>
    </row>
    <row r="14" spans="1:5" s="240" customFormat="1" ht="12" customHeight="1" thickBot="1" x14ac:dyDescent="0.25">
      <c r="A14" s="243" t="s">
        <v>19</v>
      </c>
      <c r="B14" s="431" t="s">
        <v>20</v>
      </c>
      <c r="C14" s="430"/>
      <c r="D14" s="430"/>
      <c r="E14" s="430"/>
    </row>
    <row r="15" spans="1:5" s="240" customFormat="1" ht="12" customHeight="1" thickBot="1" x14ac:dyDescent="0.25">
      <c r="A15" s="44" t="s">
        <v>21</v>
      </c>
      <c r="B15" s="432" t="s">
        <v>22</v>
      </c>
      <c r="C15" s="426">
        <f>+C16+C17+C18+C19+C20</f>
        <v>18672</v>
      </c>
      <c r="D15" s="426"/>
      <c r="E15" s="426">
        <f>+E16+E17+E18+E19+E20</f>
        <v>0</v>
      </c>
    </row>
    <row r="16" spans="1:5" s="240" customFormat="1" ht="12" customHeight="1" x14ac:dyDescent="0.2">
      <c r="A16" s="239" t="s">
        <v>23</v>
      </c>
      <c r="B16" s="427" t="s">
        <v>24</v>
      </c>
      <c r="C16" s="428"/>
      <c r="D16" s="428"/>
      <c r="E16" s="428"/>
    </row>
    <row r="17" spans="1:5" s="240" customFormat="1" ht="12" customHeight="1" x14ac:dyDescent="0.2">
      <c r="A17" s="241" t="s">
        <v>25</v>
      </c>
      <c r="B17" s="429" t="s">
        <v>26</v>
      </c>
      <c r="C17" s="430"/>
      <c r="D17" s="430"/>
      <c r="E17" s="430"/>
    </row>
    <row r="18" spans="1:5" s="240" customFormat="1" ht="12" customHeight="1" x14ac:dyDescent="0.2">
      <c r="A18" s="241" t="s">
        <v>27</v>
      </c>
      <c r="B18" s="429" t="s">
        <v>28</v>
      </c>
      <c r="C18" s="430"/>
      <c r="D18" s="430"/>
      <c r="E18" s="430"/>
    </row>
    <row r="19" spans="1:5" s="240" customFormat="1" ht="12" customHeight="1" x14ac:dyDescent="0.2">
      <c r="A19" s="241" t="s">
        <v>29</v>
      </c>
      <c r="B19" s="429" t="s">
        <v>30</v>
      </c>
      <c r="C19" s="430"/>
      <c r="D19" s="430"/>
      <c r="E19" s="430"/>
    </row>
    <row r="20" spans="1:5" s="240" customFormat="1" ht="12" customHeight="1" x14ac:dyDescent="0.2">
      <c r="A20" s="241" t="s">
        <v>31</v>
      </c>
      <c r="B20" s="429" t="s">
        <v>32</v>
      </c>
      <c r="C20" s="430">
        <v>18672</v>
      </c>
      <c r="D20" s="430"/>
      <c r="E20" s="430"/>
    </row>
    <row r="21" spans="1:5" s="242" customFormat="1" ht="12" customHeight="1" thickBot="1" x14ac:dyDescent="0.25">
      <c r="A21" s="243" t="s">
        <v>33</v>
      </c>
      <c r="B21" s="431" t="s">
        <v>34</v>
      </c>
      <c r="C21" s="433"/>
      <c r="D21" s="433"/>
      <c r="E21" s="433"/>
    </row>
    <row r="22" spans="1:5" s="242" customFormat="1" ht="12" customHeight="1" thickBot="1" x14ac:dyDescent="0.25">
      <c r="A22" s="44" t="s">
        <v>35</v>
      </c>
      <c r="B22" s="425" t="s">
        <v>36</v>
      </c>
      <c r="C22" s="426">
        <f>+C23+C24+C25+C26+C27</f>
        <v>0</v>
      </c>
      <c r="D22" s="426"/>
      <c r="E22" s="426">
        <f>+E23+E24+E25+E26+E27</f>
        <v>0</v>
      </c>
    </row>
    <row r="23" spans="1:5" s="242" customFormat="1" ht="12" customHeight="1" x14ac:dyDescent="0.2">
      <c r="A23" s="239" t="s">
        <v>37</v>
      </c>
      <c r="B23" s="427" t="s">
        <v>38</v>
      </c>
      <c r="C23" s="428"/>
      <c r="D23" s="428"/>
      <c r="E23" s="428"/>
    </row>
    <row r="24" spans="1:5" s="240" customFormat="1" ht="12" customHeight="1" x14ac:dyDescent="0.2">
      <c r="A24" s="241" t="s">
        <v>39</v>
      </c>
      <c r="B24" s="429" t="s">
        <v>40</v>
      </c>
      <c r="C24" s="430"/>
      <c r="D24" s="430"/>
      <c r="E24" s="430"/>
    </row>
    <row r="25" spans="1:5" s="242" customFormat="1" ht="12" customHeight="1" x14ac:dyDescent="0.2">
      <c r="A25" s="241" t="s">
        <v>41</v>
      </c>
      <c r="B25" s="429" t="s">
        <v>42</v>
      </c>
      <c r="C25" s="430"/>
      <c r="D25" s="430"/>
      <c r="E25" s="430"/>
    </row>
    <row r="26" spans="1:5" s="242" customFormat="1" ht="12" customHeight="1" x14ac:dyDescent="0.2">
      <c r="A26" s="241" t="s">
        <v>43</v>
      </c>
      <c r="B26" s="429" t="s">
        <v>44</v>
      </c>
      <c r="C26" s="430"/>
      <c r="D26" s="430"/>
      <c r="E26" s="430"/>
    </row>
    <row r="27" spans="1:5" s="242" customFormat="1" ht="12" customHeight="1" x14ac:dyDescent="0.2">
      <c r="A27" s="241" t="s">
        <v>45</v>
      </c>
      <c r="B27" s="429" t="s">
        <v>46</v>
      </c>
      <c r="C27" s="430"/>
      <c r="D27" s="430"/>
      <c r="E27" s="430"/>
    </row>
    <row r="28" spans="1:5" s="242" customFormat="1" ht="12" customHeight="1" thickBot="1" x14ac:dyDescent="0.25">
      <c r="A28" s="243" t="s">
        <v>47</v>
      </c>
      <c r="B28" s="431" t="s">
        <v>48</v>
      </c>
      <c r="C28" s="433"/>
      <c r="D28" s="433"/>
      <c r="E28" s="433"/>
    </row>
    <row r="29" spans="1:5" s="242" customFormat="1" ht="12" customHeight="1" thickBot="1" x14ac:dyDescent="0.25">
      <c r="A29" s="44" t="s">
        <v>49</v>
      </c>
      <c r="B29" s="425" t="s">
        <v>422</v>
      </c>
      <c r="C29" s="434">
        <f>SUM(C30:C36)</f>
        <v>26960</v>
      </c>
      <c r="D29" s="434">
        <f>SUM(D30:D36)</f>
        <v>53856</v>
      </c>
      <c r="E29" s="434">
        <f>SUM(E30:E36)</f>
        <v>32792</v>
      </c>
    </row>
    <row r="30" spans="1:5" s="242" customFormat="1" ht="12" customHeight="1" x14ac:dyDescent="0.2">
      <c r="A30" s="239" t="s">
        <v>51</v>
      </c>
      <c r="B30" s="427" t="s">
        <v>52</v>
      </c>
      <c r="C30" s="428">
        <v>4000</v>
      </c>
      <c r="D30" s="428">
        <v>6080</v>
      </c>
      <c r="E30" s="428">
        <v>4956</v>
      </c>
    </row>
    <row r="31" spans="1:5" s="242" customFormat="1" ht="12" customHeight="1" x14ac:dyDescent="0.2">
      <c r="A31" s="241" t="s">
        <v>53</v>
      </c>
      <c r="B31" s="429" t="s">
        <v>54</v>
      </c>
      <c r="C31" s="430"/>
      <c r="D31" s="430"/>
      <c r="E31" s="430"/>
    </row>
    <row r="32" spans="1:5" s="242" customFormat="1" ht="12" customHeight="1" x14ac:dyDescent="0.2">
      <c r="A32" s="241" t="s">
        <v>55</v>
      </c>
      <c r="B32" s="429" t="s">
        <v>56</v>
      </c>
      <c r="C32" s="430">
        <v>17000</v>
      </c>
      <c r="D32" s="430">
        <v>38468</v>
      </c>
      <c r="E32" s="430">
        <v>19730</v>
      </c>
    </row>
    <row r="33" spans="1:5" s="242" customFormat="1" ht="12" customHeight="1" x14ac:dyDescent="0.2">
      <c r="A33" s="241" t="s">
        <v>57</v>
      </c>
      <c r="B33" s="429" t="s">
        <v>58</v>
      </c>
      <c r="C33" s="430"/>
      <c r="D33" s="430"/>
      <c r="E33" s="430"/>
    </row>
    <row r="34" spans="1:5" s="242" customFormat="1" ht="12" customHeight="1" x14ac:dyDescent="0.2">
      <c r="A34" s="241" t="s">
        <v>59</v>
      </c>
      <c r="B34" s="429" t="s">
        <v>60</v>
      </c>
      <c r="C34" s="430">
        <v>3000</v>
      </c>
      <c r="D34" s="430">
        <v>4150</v>
      </c>
      <c r="E34" s="430">
        <v>3568</v>
      </c>
    </row>
    <row r="35" spans="1:5" s="242" customFormat="1" ht="12" customHeight="1" x14ac:dyDescent="0.2">
      <c r="A35" s="241" t="s">
        <v>61</v>
      </c>
      <c r="B35" s="429" t="s">
        <v>270</v>
      </c>
      <c r="C35" s="430">
        <v>2800</v>
      </c>
      <c r="D35" s="430"/>
      <c r="E35" s="430"/>
    </row>
    <row r="36" spans="1:5" s="242" customFormat="1" ht="12" customHeight="1" thickBot="1" x14ac:dyDescent="0.25">
      <c r="A36" s="243" t="s">
        <v>63</v>
      </c>
      <c r="B36" s="431" t="s">
        <v>64</v>
      </c>
      <c r="C36" s="433">
        <v>160</v>
      </c>
      <c r="D36" s="433">
        <v>5158</v>
      </c>
      <c r="E36" s="433">
        <v>4538</v>
      </c>
    </row>
    <row r="37" spans="1:5" s="242" customFormat="1" ht="12" customHeight="1" thickBot="1" x14ac:dyDescent="0.25">
      <c r="A37" s="44" t="s">
        <v>65</v>
      </c>
      <c r="B37" s="425" t="s">
        <v>66</v>
      </c>
      <c r="C37" s="426">
        <f>SUM(C38:C48)</f>
        <v>20580</v>
      </c>
      <c r="D37" s="426">
        <f t="shared" ref="D37" si="0">SUM(D38:D48)</f>
        <v>0</v>
      </c>
      <c r="E37" s="426">
        <f>SUM(E38:E48)</f>
        <v>0</v>
      </c>
    </row>
    <row r="38" spans="1:5" s="242" customFormat="1" ht="12" customHeight="1" x14ac:dyDescent="0.2">
      <c r="A38" s="239" t="s">
        <v>67</v>
      </c>
      <c r="B38" s="427" t="s">
        <v>68</v>
      </c>
      <c r="C38" s="428">
        <v>8000</v>
      </c>
      <c r="D38" s="428"/>
      <c r="E38" s="428"/>
    </row>
    <row r="39" spans="1:5" s="242" customFormat="1" ht="12" customHeight="1" x14ac:dyDescent="0.2">
      <c r="A39" s="241" t="s">
        <v>69</v>
      </c>
      <c r="B39" s="429" t="s">
        <v>70</v>
      </c>
      <c r="C39" s="430">
        <v>1000</v>
      </c>
      <c r="D39" s="430"/>
      <c r="E39" s="430"/>
    </row>
    <row r="40" spans="1:5" s="242" customFormat="1" ht="12" customHeight="1" x14ac:dyDescent="0.2">
      <c r="A40" s="241" t="s">
        <v>71</v>
      </c>
      <c r="B40" s="429" t="s">
        <v>72</v>
      </c>
      <c r="C40" s="430">
        <v>480</v>
      </c>
      <c r="D40" s="430"/>
      <c r="E40" s="430"/>
    </row>
    <row r="41" spans="1:5" s="242" customFormat="1" ht="12" customHeight="1" x14ac:dyDescent="0.2">
      <c r="A41" s="241" t="s">
        <v>73</v>
      </c>
      <c r="B41" s="429" t="s">
        <v>74</v>
      </c>
      <c r="C41" s="430">
        <v>4500</v>
      </c>
      <c r="D41" s="430"/>
      <c r="E41" s="430"/>
    </row>
    <row r="42" spans="1:5" s="242" customFormat="1" ht="12" customHeight="1" x14ac:dyDescent="0.2">
      <c r="A42" s="241" t="s">
        <v>75</v>
      </c>
      <c r="B42" s="429" t="s">
        <v>76</v>
      </c>
      <c r="C42" s="430">
        <v>4000</v>
      </c>
      <c r="D42" s="430"/>
      <c r="E42" s="430"/>
    </row>
    <row r="43" spans="1:5" s="242" customFormat="1" ht="12" customHeight="1" x14ac:dyDescent="0.2">
      <c r="A43" s="241" t="s">
        <v>77</v>
      </c>
      <c r="B43" s="429" t="s">
        <v>78</v>
      </c>
      <c r="C43" s="430">
        <v>1600</v>
      </c>
      <c r="D43" s="430"/>
      <c r="E43" s="430"/>
    </row>
    <row r="44" spans="1:5" s="242" customFormat="1" ht="12" customHeight="1" x14ac:dyDescent="0.2">
      <c r="A44" s="241" t="s">
        <v>79</v>
      </c>
      <c r="B44" s="429" t="s">
        <v>80</v>
      </c>
      <c r="C44" s="430"/>
      <c r="D44" s="430"/>
      <c r="E44" s="430"/>
    </row>
    <row r="45" spans="1:5" s="242" customFormat="1" ht="12" customHeight="1" x14ac:dyDescent="0.2">
      <c r="A45" s="241" t="s">
        <v>81</v>
      </c>
      <c r="B45" s="429" t="s">
        <v>423</v>
      </c>
      <c r="C45" s="430"/>
      <c r="D45" s="430"/>
      <c r="E45" s="430"/>
    </row>
    <row r="46" spans="1:5" s="242" customFormat="1" ht="12" customHeight="1" x14ac:dyDescent="0.2">
      <c r="A46" s="241" t="s">
        <v>83</v>
      </c>
      <c r="B46" s="429" t="s">
        <v>84</v>
      </c>
      <c r="C46" s="437"/>
      <c r="D46" s="437"/>
      <c r="E46" s="437"/>
    </row>
    <row r="47" spans="1:5" s="242" customFormat="1" ht="12" customHeight="1" x14ac:dyDescent="0.2">
      <c r="A47" s="243" t="s">
        <v>85</v>
      </c>
      <c r="B47" s="431" t="s">
        <v>86</v>
      </c>
      <c r="C47" s="438"/>
      <c r="D47" s="438"/>
      <c r="E47" s="438"/>
    </row>
    <row r="48" spans="1:5" s="242" customFormat="1" ht="12" customHeight="1" thickBot="1" x14ac:dyDescent="0.25">
      <c r="A48" s="243" t="s">
        <v>87</v>
      </c>
      <c r="B48" s="431" t="s">
        <v>88</v>
      </c>
      <c r="C48" s="438">
        <v>1000</v>
      </c>
      <c r="D48" s="438"/>
      <c r="E48" s="438"/>
    </row>
    <row r="49" spans="1:5" s="242" customFormat="1" ht="12" customHeight="1" thickBot="1" x14ac:dyDescent="0.25">
      <c r="A49" s="44" t="s">
        <v>89</v>
      </c>
      <c r="B49" s="425" t="s">
        <v>90</v>
      </c>
      <c r="C49" s="426">
        <f>SUM(C50:C54)</f>
        <v>600</v>
      </c>
      <c r="D49" s="426"/>
      <c r="E49" s="426">
        <f>SUM(E50:E54)</f>
        <v>0</v>
      </c>
    </row>
    <row r="50" spans="1:5" s="242" customFormat="1" ht="12" customHeight="1" x14ac:dyDescent="0.2">
      <c r="A50" s="239" t="s">
        <v>91</v>
      </c>
      <c r="B50" s="427" t="s">
        <v>92</v>
      </c>
      <c r="C50" s="439"/>
      <c r="D50" s="439"/>
      <c r="E50" s="439"/>
    </row>
    <row r="51" spans="1:5" s="242" customFormat="1" ht="12" customHeight="1" x14ac:dyDescent="0.2">
      <c r="A51" s="241" t="s">
        <v>93</v>
      </c>
      <c r="B51" s="429" t="s">
        <v>94</v>
      </c>
      <c r="C51" s="437">
        <v>600</v>
      </c>
      <c r="D51" s="437"/>
      <c r="E51" s="437"/>
    </row>
    <row r="52" spans="1:5" s="242" customFormat="1" ht="12" customHeight="1" x14ac:dyDescent="0.2">
      <c r="A52" s="241" t="s">
        <v>95</v>
      </c>
      <c r="B52" s="429" t="s">
        <v>96</v>
      </c>
      <c r="C52" s="437"/>
      <c r="D52" s="437"/>
      <c r="E52" s="437"/>
    </row>
    <row r="53" spans="1:5" s="242" customFormat="1" ht="12" customHeight="1" x14ac:dyDescent="0.2">
      <c r="A53" s="241" t="s">
        <v>97</v>
      </c>
      <c r="B53" s="429" t="s">
        <v>98</v>
      </c>
      <c r="C53" s="437"/>
      <c r="D53" s="437"/>
      <c r="E53" s="437"/>
    </row>
    <row r="54" spans="1:5" s="242" customFormat="1" ht="12" customHeight="1" thickBot="1" x14ac:dyDescent="0.25">
      <c r="A54" s="243" t="s">
        <v>99</v>
      </c>
      <c r="B54" s="431" t="s">
        <v>100</v>
      </c>
      <c r="C54" s="438"/>
      <c r="D54" s="438"/>
      <c r="E54" s="438"/>
    </row>
    <row r="55" spans="1:5" s="242" customFormat="1" ht="12" customHeight="1" thickBot="1" x14ac:dyDescent="0.25">
      <c r="A55" s="44" t="s">
        <v>101</v>
      </c>
      <c r="B55" s="425" t="s">
        <v>102</v>
      </c>
      <c r="C55" s="426">
        <f>SUM(C56:C58)</f>
        <v>600</v>
      </c>
      <c r="D55" s="426"/>
      <c r="E55" s="426">
        <f>SUM(E56:E58)</f>
        <v>0</v>
      </c>
    </row>
    <row r="56" spans="1:5" s="242" customFormat="1" ht="12" customHeight="1" x14ac:dyDescent="0.2">
      <c r="A56" s="239" t="s">
        <v>103</v>
      </c>
      <c r="B56" s="427" t="s">
        <v>104</v>
      </c>
      <c r="C56" s="428"/>
      <c r="D56" s="428"/>
      <c r="E56" s="428"/>
    </row>
    <row r="57" spans="1:5" s="242" customFormat="1" ht="12" customHeight="1" x14ac:dyDescent="0.2">
      <c r="A57" s="241" t="s">
        <v>105</v>
      </c>
      <c r="B57" s="429" t="s">
        <v>106</v>
      </c>
      <c r="C57" s="430"/>
      <c r="D57" s="430"/>
      <c r="E57" s="430"/>
    </row>
    <row r="58" spans="1:5" s="242" customFormat="1" ht="12" customHeight="1" x14ac:dyDescent="0.2">
      <c r="A58" s="241" t="s">
        <v>107</v>
      </c>
      <c r="B58" s="429" t="s">
        <v>108</v>
      </c>
      <c r="C58" s="430">
        <v>600</v>
      </c>
      <c r="D58" s="430"/>
      <c r="E58" s="430"/>
    </row>
    <row r="59" spans="1:5" s="242" customFormat="1" ht="12" customHeight="1" thickBot="1" x14ac:dyDescent="0.25">
      <c r="A59" s="243" t="s">
        <v>109</v>
      </c>
      <c r="B59" s="431" t="s">
        <v>110</v>
      </c>
      <c r="C59" s="433"/>
      <c r="D59" s="433"/>
      <c r="E59" s="433"/>
    </row>
    <row r="60" spans="1:5" s="242" customFormat="1" ht="12" customHeight="1" thickBot="1" x14ac:dyDescent="0.25">
      <c r="A60" s="44" t="s">
        <v>111</v>
      </c>
      <c r="B60" s="432" t="s">
        <v>112</v>
      </c>
      <c r="C60" s="426">
        <f>SUM(C61:C63)</f>
        <v>0</v>
      </c>
      <c r="D60" s="426"/>
      <c r="E60" s="426">
        <f>SUM(E61:E63)</f>
        <v>0</v>
      </c>
    </row>
    <row r="61" spans="1:5" s="242" customFormat="1" ht="12" customHeight="1" x14ac:dyDescent="0.2">
      <c r="A61" s="239" t="s">
        <v>113</v>
      </c>
      <c r="B61" s="427" t="s">
        <v>114</v>
      </c>
      <c r="C61" s="437"/>
      <c r="D61" s="437"/>
      <c r="E61" s="437"/>
    </row>
    <row r="62" spans="1:5" s="242" customFormat="1" ht="12" customHeight="1" x14ac:dyDescent="0.2">
      <c r="A62" s="241" t="s">
        <v>115</v>
      </c>
      <c r="B62" s="429" t="s">
        <v>116</v>
      </c>
      <c r="C62" s="437"/>
      <c r="D62" s="437"/>
      <c r="E62" s="437"/>
    </row>
    <row r="63" spans="1:5" s="242" customFormat="1" ht="12" customHeight="1" x14ac:dyDescent="0.2">
      <c r="A63" s="241" t="s">
        <v>117</v>
      </c>
      <c r="B63" s="429" t="s">
        <v>118</v>
      </c>
      <c r="C63" s="437"/>
      <c r="D63" s="437"/>
      <c r="E63" s="437"/>
    </row>
    <row r="64" spans="1:5" s="242" customFormat="1" ht="12" customHeight="1" thickBot="1" x14ac:dyDescent="0.25">
      <c r="A64" s="243" t="s">
        <v>119</v>
      </c>
      <c r="B64" s="431" t="s">
        <v>120</v>
      </c>
      <c r="C64" s="437"/>
      <c r="D64" s="437"/>
      <c r="E64" s="437"/>
    </row>
    <row r="65" spans="1:5" s="242" customFormat="1" ht="12" customHeight="1" thickBot="1" x14ac:dyDescent="0.25">
      <c r="A65" s="44" t="s">
        <v>258</v>
      </c>
      <c r="B65" s="425" t="s">
        <v>122</v>
      </c>
      <c r="C65" s="434">
        <f>+C8+C15+C22+C29+C37+C49+C55+C60</f>
        <v>174152</v>
      </c>
      <c r="D65" s="434">
        <f>+D8+D15+D22+D29+D37+D49+D55+D60</f>
        <v>53856</v>
      </c>
      <c r="E65" s="434">
        <f>+E8+E15+E22+E29+E37+E49+E55+E60</f>
        <v>32792</v>
      </c>
    </row>
    <row r="66" spans="1:5" s="242" customFormat="1" ht="12" customHeight="1" thickBot="1" x14ac:dyDescent="0.25">
      <c r="A66" s="308" t="s">
        <v>402</v>
      </c>
      <c r="B66" s="432" t="s">
        <v>124</v>
      </c>
      <c r="C66" s="426">
        <f>SUM(C67:C69)</f>
        <v>0</v>
      </c>
      <c r="D66" s="426"/>
      <c r="E66" s="426">
        <f>SUM(E67:E69)</f>
        <v>0</v>
      </c>
    </row>
    <row r="67" spans="1:5" s="242" customFormat="1" ht="12" customHeight="1" x14ac:dyDescent="0.2">
      <c r="A67" s="239" t="s">
        <v>125</v>
      </c>
      <c r="B67" s="427" t="s">
        <v>126</v>
      </c>
      <c r="C67" s="437"/>
      <c r="D67" s="437"/>
      <c r="E67" s="437"/>
    </row>
    <row r="68" spans="1:5" s="242" customFormat="1" ht="12" customHeight="1" x14ac:dyDescent="0.2">
      <c r="A68" s="241" t="s">
        <v>127</v>
      </c>
      <c r="B68" s="429" t="s">
        <v>128</v>
      </c>
      <c r="C68" s="437"/>
      <c r="D68" s="437"/>
      <c r="E68" s="437"/>
    </row>
    <row r="69" spans="1:5" s="242" customFormat="1" ht="12" customHeight="1" thickBot="1" x14ac:dyDescent="0.25">
      <c r="A69" s="243" t="s">
        <v>129</v>
      </c>
      <c r="B69" s="31" t="s">
        <v>403</v>
      </c>
      <c r="C69" s="437"/>
      <c r="D69" s="437"/>
      <c r="E69" s="437"/>
    </row>
    <row r="70" spans="1:5" s="242" customFormat="1" ht="12" customHeight="1" thickBot="1" x14ac:dyDescent="0.25">
      <c r="A70" s="308" t="s">
        <v>131</v>
      </c>
      <c r="B70" s="432" t="s">
        <v>132</v>
      </c>
      <c r="C70" s="426">
        <f>SUM(C71:C74)</f>
        <v>0</v>
      </c>
      <c r="D70" s="426"/>
      <c r="E70" s="426">
        <f>SUM(E71:E74)</f>
        <v>0</v>
      </c>
    </row>
    <row r="71" spans="1:5" s="242" customFormat="1" ht="12" customHeight="1" x14ac:dyDescent="0.2">
      <c r="A71" s="239" t="s">
        <v>133</v>
      </c>
      <c r="B71" s="427" t="s">
        <v>134</v>
      </c>
      <c r="C71" s="437"/>
      <c r="D71" s="437"/>
      <c r="E71" s="437"/>
    </row>
    <row r="72" spans="1:5" s="242" customFormat="1" ht="12" customHeight="1" x14ac:dyDescent="0.2">
      <c r="A72" s="241" t="s">
        <v>135</v>
      </c>
      <c r="B72" s="429" t="s">
        <v>136</v>
      </c>
      <c r="C72" s="437"/>
      <c r="D72" s="437"/>
      <c r="E72" s="437"/>
    </row>
    <row r="73" spans="1:5" s="242" customFormat="1" ht="12" customHeight="1" x14ac:dyDescent="0.2">
      <c r="A73" s="241" t="s">
        <v>137</v>
      </c>
      <c r="B73" s="429" t="s">
        <v>138</v>
      </c>
      <c r="C73" s="437"/>
      <c r="D73" s="437"/>
      <c r="E73" s="437"/>
    </row>
    <row r="74" spans="1:5" s="242" customFormat="1" ht="12" customHeight="1" thickBot="1" x14ac:dyDescent="0.25">
      <c r="A74" s="243" t="s">
        <v>139</v>
      </c>
      <c r="B74" s="431" t="s">
        <v>140</v>
      </c>
      <c r="C74" s="437"/>
      <c r="D74" s="437"/>
      <c r="E74" s="437"/>
    </row>
    <row r="75" spans="1:5" s="242" customFormat="1" ht="12" customHeight="1" thickBot="1" x14ac:dyDescent="0.25">
      <c r="A75" s="308" t="s">
        <v>141</v>
      </c>
      <c r="B75" s="432" t="s">
        <v>142</v>
      </c>
      <c r="C75" s="426">
        <f>SUM(C76:C77)</f>
        <v>35423</v>
      </c>
      <c r="D75" s="426"/>
      <c r="E75" s="426">
        <f>SUM(E76:E77)</f>
        <v>0</v>
      </c>
    </row>
    <row r="76" spans="1:5" s="242" customFormat="1" ht="12" customHeight="1" x14ac:dyDescent="0.2">
      <c r="A76" s="239" t="s">
        <v>143</v>
      </c>
      <c r="B76" s="427" t="s">
        <v>144</v>
      </c>
      <c r="C76" s="437">
        <v>35423</v>
      </c>
      <c r="D76" s="437"/>
      <c r="E76" s="437"/>
    </row>
    <row r="77" spans="1:5" s="242" customFormat="1" ht="12" customHeight="1" thickBot="1" x14ac:dyDescent="0.25">
      <c r="A77" s="243" t="s">
        <v>145</v>
      </c>
      <c r="B77" s="431" t="s">
        <v>146</v>
      </c>
      <c r="C77" s="437"/>
      <c r="D77" s="437"/>
      <c r="E77" s="437"/>
    </row>
    <row r="78" spans="1:5" s="240" customFormat="1" ht="12" customHeight="1" thickBot="1" x14ac:dyDescent="0.25">
      <c r="A78" s="308" t="s">
        <v>147</v>
      </c>
      <c r="B78" s="432" t="s">
        <v>148</v>
      </c>
      <c r="C78" s="426">
        <f>SUM(C79:C82)</f>
        <v>0</v>
      </c>
      <c r="D78" s="426"/>
      <c r="E78" s="426">
        <f>SUM(E79:E82)</f>
        <v>0</v>
      </c>
    </row>
    <row r="79" spans="1:5" s="242" customFormat="1" ht="12" customHeight="1" x14ac:dyDescent="0.2">
      <c r="A79" s="239" t="s">
        <v>149</v>
      </c>
      <c r="B79" s="427" t="s">
        <v>150</v>
      </c>
      <c r="C79" s="437"/>
      <c r="D79" s="437"/>
      <c r="E79" s="437"/>
    </row>
    <row r="80" spans="1:5" s="242" customFormat="1" ht="12" customHeight="1" x14ac:dyDescent="0.2">
      <c r="A80" s="241" t="s">
        <v>151</v>
      </c>
      <c r="B80" s="429" t="s">
        <v>152</v>
      </c>
      <c r="C80" s="437"/>
      <c r="D80" s="437"/>
      <c r="E80" s="437"/>
    </row>
    <row r="81" spans="1:5" s="242" customFormat="1" ht="12" customHeight="1" x14ac:dyDescent="0.2">
      <c r="A81" s="241" t="s">
        <v>153</v>
      </c>
      <c r="B81" s="431" t="s">
        <v>466</v>
      </c>
      <c r="C81" s="437"/>
      <c r="D81" s="437"/>
      <c r="E81" s="437"/>
    </row>
    <row r="82" spans="1:5" s="242" customFormat="1" ht="12" customHeight="1" thickBot="1" x14ac:dyDescent="0.25">
      <c r="A82" s="243" t="s">
        <v>465</v>
      </c>
      <c r="B82" s="431" t="s">
        <v>154</v>
      </c>
      <c r="C82" s="437"/>
      <c r="D82" s="437"/>
      <c r="E82" s="437"/>
    </row>
    <row r="83" spans="1:5" s="242" customFormat="1" ht="12" customHeight="1" thickBot="1" x14ac:dyDescent="0.25">
      <c r="A83" s="308" t="s">
        <v>155</v>
      </c>
      <c r="B83" s="432" t="s">
        <v>156</v>
      </c>
      <c r="C83" s="426">
        <f>SUM(C84:C87)</f>
        <v>0</v>
      </c>
      <c r="D83" s="426"/>
      <c r="E83" s="426">
        <f>SUM(E84:E87)</f>
        <v>0</v>
      </c>
    </row>
    <row r="84" spans="1:5" s="242" customFormat="1" ht="12" customHeight="1" x14ac:dyDescent="0.2">
      <c r="A84" s="440" t="s">
        <v>157</v>
      </c>
      <c r="B84" s="427" t="s">
        <v>158</v>
      </c>
      <c r="C84" s="437"/>
      <c r="D84" s="437"/>
      <c r="E84" s="437"/>
    </row>
    <row r="85" spans="1:5" s="242" customFormat="1" ht="12" customHeight="1" x14ac:dyDescent="0.2">
      <c r="A85" s="441" t="s">
        <v>159</v>
      </c>
      <c r="B85" s="429" t="s">
        <v>160</v>
      </c>
      <c r="C85" s="437"/>
      <c r="D85" s="437"/>
      <c r="E85" s="437"/>
    </row>
    <row r="86" spans="1:5" s="240" customFormat="1" ht="12" customHeight="1" x14ac:dyDescent="0.2">
      <c r="A86" s="441" t="s">
        <v>161</v>
      </c>
      <c r="B86" s="429" t="s">
        <v>162</v>
      </c>
      <c r="C86" s="437"/>
      <c r="D86" s="437"/>
      <c r="E86" s="437"/>
    </row>
    <row r="87" spans="1:5" s="240" customFormat="1" ht="12" customHeight="1" thickBot="1" x14ac:dyDescent="0.25">
      <c r="A87" s="442" t="s">
        <v>163</v>
      </c>
      <c r="B87" s="431" t="s">
        <v>164</v>
      </c>
      <c r="C87" s="437"/>
      <c r="D87" s="437"/>
      <c r="E87" s="437"/>
    </row>
    <row r="88" spans="1:5" s="240" customFormat="1" ht="12" customHeight="1" thickBot="1" x14ac:dyDescent="0.25">
      <c r="A88" s="308" t="s">
        <v>165</v>
      </c>
      <c r="B88" s="432" t="s">
        <v>166</v>
      </c>
      <c r="C88" s="443"/>
      <c r="D88" s="443"/>
      <c r="E88" s="443"/>
    </row>
    <row r="89" spans="1:5" s="240" customFormat="1" ht="12" customHeight="1" thickBot="1" x14ac:dyDescent="0.25">
      <c r="A89" s="308" t="s">
        <v>404</v>
      </c>
      <c r="B89" s="432" t="s">
        <v>168</v>
      </c>
      <c r="C89" s="443"/>
      <c r="D89" s="443"/>
      <c r="E89" s="443"/>
    </row>
    <row r="90" spans="1:5" s="240" customFormat="1" ht="12" customHeight="1" thickBot="1" x14ac:dyDescent="0.25">
      <c r="A90" s="308" t="s">
        <v>405</v>
      </c>
      <c r="B90" s="444" t="s">
        <v>170</v>
      </c>
      <c r="C90" s="434">
        <f>+C66+C70+C75+C78+C83+C89+C88</f>
        <v>35423</v>
      </c>
      <c r="D90" s="434"/>
      <c r="E90" s="434">
        <f>+E66+E70+E75+E78+E83+E89+E88</f>
        <v>0</v>
      </c>
    </row>
    <row r="91" spans="1:5" s="242" customFormat="1" ht="15" customHeight="1" thickBot="1" x14ac:dyDescent="0.25">
      <c r="A91" s="262" t="s">
        <v>406</v>
      </c>
      <c r="B91" s="445" t="s">
        <v>407</v>
      </c>
      <c r="C91" s="434">
        <f>+C65+C90</f>
        <v>209575</v>
      </c>
      <c r="D91" s="434">
        <f>+D65+D90</f>
        <v>53856</v>
      </c>
      <c r="E91" s="434">
        <f>+E65+E90</f>
        <v>32792</v>
      </c>
    </row>
    <row r="92" spans="1:5" s="235" customFormat="1" ht="16.5" customHeight="1" thickBot="1" x14ac:dyDescent="0.25">
      <c r="A92" s="249"/>
      <c r="B92" s="446"/>
      <c r="C92" s="447"/>
      <c r="D92" s="447"/>
      <c r="E92" s="447"/>
    </row>
    <row r="93" spans="1:5" s="255" customFormat="1" ht="12" customHeight="1" thickBot="1" x14ac:dyDescent="0.25">
      <c r="A93" s="252"/>
      <c r="B93" s="253" t="s">
        <v>273</v>
      </c>
      <c r="C93" s="448"/>
      <c r="D93" s="448"/>
      <c r="E93" s="448"/>
    </row>
    <row r="94" spans="1:5" ht="12" customHeight="1" thickBot="1" x14ac:dyDescent="0.25">
      <c r="A94" s="5" t="s">
        <v>7</v>
      </c>
      <c r="B94" s="47" t="s">
        <v>408</v>
      </c>
      <c r="C94" s="449">
        <f>+C95+C96+C97+C98+C99+C112</f>
        <v>159709</v>
      </c>
      <c r="D94" s="449">
        <f>+D95+D96+D97+D98+D99+D112</f>
        <v>0</v>
      </c>
      <c r="E94" s="449">
        <f>+E95+E96+E97+E98+E99+E112</f>
        <v>0</v>
      </c>
    </row>
    <row r="95" spans="1:5" ht="12" customHeight="1" x14ac:dyDescent="0.2">
      <c r="A95" s="256" t="s">
        <v>9</v>
      </c>
      <c r="B95" s="450" t="s">
        <v>177</v>
      </c>
      <c r="C95" s="451">
        <v>39994</v>
      </c>
      <c r="D95" s="451"/>
      <c r="E95" s="451"/>
    </row>
    <row r="96" spans="1:5" ht="12" customHeight="1" x14ac:dyDescent="0.2">
      <c r="A96" s="241" t="s">
        <v>11</v>
      </c>
      <c r="B96" s="452" t="s">
        <v>178</v>
      </c>
      <c r="C96" s="430">
        <v>8569</v>
      </c>
      <c r="D96" s="430"/>
      <c r="E96" s="430"/>
    </row>
    <row r="97" spans="1:5" ht="12" customHeight="1" x14ac:dyDescent="0.2">
      <c r="A97" s="241" t="s">
        <v>13</v>
      </c>
      <c r="B97" s="452" t="s">
        <v>179</v>
      </c>
      <c r="C97" s="433">
        <v>101815</v>
      </c>
      <c r="D97" s="433"/>
      <c r="E97" s="433"/>
    </row>
    <row r="98" spans="1:5" ht="12" customHeight="1" x14ac:dyDescent="0.2">
      <c r="A98" s="241" t="s">
        <v>15</v>
      </c>
      <c r="B98" s="453" t="s">
        <v>180</v>
      </c>
      <c r="C98" s="433"/>
      <c r="D98" s="433"/>
      <c r="E98" s="433"/>
    </row>
    <row r="99" spans="1:5" ht="12" customHeight="1" x14ac:dyDescent="0.2">
      <c r="A99" s="241" t="s">
        <v>181</v>
      </c>
      <c r="B99" s="454" t="s">
        <v>182</v>
      </c>
      <c r="C99" s="433">
        <v>9331</v>
      </c>
      <c r="D99" s="433"/>
      <c r="E99" s="433"/>
    </row>
    <row r="100" spans="1:5" ht="12" customHeight="1" x14ac:dyDescent="0.2">
      <c r="A100" s="241" t="s">
        <v>19</v>
      </c>
      <c r="B100" s="452" t="s">
        <v>409</v>
      </c>
      <c r="C100" s="433">
        <v>6431</v>
      </c>
      <c r="D100" s="433"/>
      <c r="E100" s="433"/>
    </row>
    <row r="101" spans="1:5" ht="12" customHeight="1" x14ac:dyDescent="0.2">
      <c r="A101" s="241" t="s">
        <v>184</v>
      </c>
      <c r="B101" s="455" t="s">
        <v>185</v>
      </c>
      <c r="C101" s="433"/>
      <c r="D101" s="433"/>
      <c r="E101" s="433"/>
    </row>
    <row r="102" spans="1:5" ht="12" customHeight="1" x14ac:dyDescent="0.2">
      <c r="A102" s="241" t="s">
        <v>186</v>
      </c>
      <c r="B102" s="455" t="s">
        <v>187</v>
      </c>
      <c r="C102" s="433"/>
      <c r="D102" s="433"/>
      <c r="E102" s="433"/>
    </row>
    <row r="103" spans="1:5" ht="12" customHeight="1" x14ac:dyDescent="0.2">
      <c r="A103" s="241" t="s">
        <v>188</v>
      </c>
      <c r="B103" s="455" t="s">
        <v>189</v>
      </c>
      <c r="C103" s="433"/>
      <c r="D103" s="433"/>
      <c r="E103" s="433"/>
    </row>
    <row r="104" spans="1:5" ht="12" customHeight="1" x14ac:dyDescent="0.2">
      <c r="A104" s="241" t="s">
        <v>190</v>
      </c>
      <c r="B104" s="452" t="s">
        <v>191</v>
      </c>
      <c r="C104" s="433"/>
      <c r="D104" s="433"/>
      <c r="E104" s="433"/>
    </row>
    <row r="105" spans="1:5" ht="12" customHeight="1" x14ac:dyDescent="0.2">
      <c r="A105" s="241" t="s">
        <v>192</v>
      </c>
      <c r="B105" s="452" t="s">
        <v>193</v>
      </c>
      <c r="C105" s="433"/>
      <c r="D105" s="433"/>
      <c r="E105" s="433"/>
    </row>
    <row r="106" spans="1:5" ht="12" customHeight="1" x14ac:dyDescent="0.2">
      <c r="A106" s="241" t="s">
        <v>194</v>
      </c>
      <c r="B106" s="455" t="s">
        <v>195</v>
      </c>
      <c r="C106" s="433"/>
      <c r="D106" s="433"/>
      <c r="E106" s="433"/>
    </row>
    <row r="107" spans="1:5" ht="12" customHeight="1" x14ac:dyDescent="0.2">
      <c r="A107" s="241" t="s">
        <v>196</v>
      </c>
      <c r="B107" s="455" t="s">
        <v>197</v>
      </c>
      <c r="C107" s="433"/>
      <c r="D107" s="433"/>
      <c r="E107" s="433"/>
    </row>
    <row r="108" spans="1:5" ht="12" customHeight="1" x14ac:dyDescent="0.2">
      <c r="A108" s="241" t="s">
        <v>198</v>
      </c>
      <c r="B108" s="452" t="s">
        <v>199</v>
      </c>
      <c r="C108" s="433"/>
      <c r="D108" s="433"/>
      <c r="E108" s="433"/>
    </row>
    <row r="109" spans="1:5" ht="12" customHeight="1" x14ac:dyDescent="0.2">
      <c r="A109" s="257" t="s">
        <v>200</v>
      </c>
      <c r="B109" s="456" t="s">
        <v>201</v>
      </c>
      <c r="C109" s="433"/>
      <c r="D109" s="433"/>
      <c r="E109" s="433"/>
    </row>
    <row r="110" spans="1:5" ht="12" customHeight="1" x14ac:dyDescent="0.2">
      <c r="A110" s="241" t="s">
        <v>202</v>
      </c>
      <c r="B110" s="456" t="s">
        <v>203</v>
      </c>
      <c r="C110" s="433"/>
      <c r="D110" s="433"/>
      <c r="E110" s="433"/>
    </row>
    <row r="111" spans="1:5" ht="12" customHeight="1" x14ac:dyDescent="0.2">
      <c r="A111" s="241" t="s">
        <v>204</v>
      </c>
      <c r="B111" s="452" t="s">
        <v>205</v>
      </c>
      <c r="C111" s="430">
        <v>2900</v>
      </c>
      <c r="D111" s="430"/>
      <c r="E111" s="430"/>
    </row>
    <row r="112" spans="1:5" ht="12" customHeight="1" x14ac:dyDescent="0.2">
      <c r="A112" s="241" t="s">
        <v>206</v>
      </c>
      <c r="B112" s="453" t="s">
        <v>207</v>
      </c>
      <c r="C112" s="430"/>
      <c r="D112" s="430"/>
      <c r="E112" s="430"/>
    </row>
    <row r="113" spans="1:5" ht="12" customHeight="1" x14ac:dyDescent="0.2">
      <c r="A113" s="243" t="s">
        <v>208</v>
      </c>
      <c r="B113" s="452" t="s">
        <v>410</v>
      </c>
      <c r="C113" s="433"/>
      <c r="D113" s="433"/>
      <c r="E113" s="433"/>
    </row>
    <row r="114" spans="1:5" ht="12" customHeight="1" thickBot="1" x14ac:dyDescent="0.25">
      <c r="A114" s="258" t="s">
        <v>210</v>
      </c>
      <c r="B114" s="457" t="s">
        <v>411</v>
      </c>
      <c r="C114" s="458"/>
      <c r="D114" s="458"/>
      <c r="E114" s="458"/>
    </row>
    <row r="115" spans="1:5" ht="12" customHeight="1" thickBot="1" x14ac:dyDescent="0.25">
      <c r="A115" s="44" t="s">
        <v>21</v>
      </c>
      <c r="B115" s="81" t="s">
        <v>212</v>
      </c>
      <c r="C115" s="426">
        <f>+C116+C118+C120</f>
        <v>14443</v>
      </c>
      <c r="D115" s="426"/>
      <c r="E115" s="426">
        <f>+E116+E118+E120</f>
        <v>0</v>
      </c>
    </row>
    <row r="116" spans="1:5" ht="12" customHeight="1" x14ac:dyDescent="0.2">
      <c r="A116" s="239" t="s">
        <v>23</v>
      </c>
      <c r="B116" s="452" t="s">
        <v>213</v>
      </c>
      <c r="C116" s="428">
        <v>12643</v>
      </c>
      <c r="D116" s="428"/>
      <c r="E116" s="428"/>
    </row>
    <row r="117" spans="1:5" ht="12" customHeight="1" x14ac:dyDescent="0.2">
      <c r="A117" s="239" t="s">
        <v>25</v>
      </c>
      <c r="B117" s="456" t="s">
        <v>214</v>
      </c>
      <c r="C117" s="428"/>
      <c r="D117" s="428"/>
      <c r="E117" s="428"/>
    </row>
    <row r="118" spans="1:5" ht="12" customHeight="1" x14ac:dyDescent="0.2">
      <c r="A118" s="239" t="s">
        <v>27</v>
      </c>
      <c r="B118" s="456" t="s">
        <v>215</v>
      </c>
      <c r="C118" s="430">
        <v>1800</v>
      </c>
      <c r="D118" s="430"/>
      <c r="E118" s="430"/>
    </row>
    <row r="119" spans="1:5" ht="12" customHeight="1" x14ac:dyDescent="0.2">
      <c r="A119" s="239" t="s">
        <v>29</v>
      </c>
      <c r="B119" s="456" t="s">
        <v>216</v>
      </c>
      <c r="C119" s="459"/>
      <c r="D119" s="459"/>
      <c r="E119" s="459"/>
    </row>
    <row r="120" spans="1:5" ht="12" customHeight="1" x14ac:dyDescent="0.2">
      <c r="A120" s="239" t="s">
        <v>31</v>
      </c>
      <c r="B120" s="431" t="s">
        <v>217</v>
      </c>
      <c r="C120" s="459"/>
      <c r="D120" s="459"/>
      <c r="E120" s="459"/>
    </row>
    <row r="121" spans="1:5" ht="12" customHeight="1" x14ac:dyDescent="0.2">
      <c r="A121" s="239" t="s">
        <v>33</v>
      </c>
      <c r="B121" s="429" t="s">
        <v>218</v>
      </c>
      <c r="C121" s="459"/>
      <c r="D121" s="459"/>
      <c r="E121" s="459"/>
    </row>
    <row r="122" spans="1:5" ht="12" customHeight="1" x14ac:dyDescent="0.2">
      <c r="A122" s="239" t="s">
        <v>219</v>
      </c>
      <c r="B122" s="460" t="s">
        <v>220</v>
      </c>
      <c r="C122" s="459"/>
      <c r="D122" s="459"/>
      <c r="E122" s="459"/>
    </row>
    <row r="123" spans="1:5" ht="12" customHeight="1" x14ac:dyDescent="0.2">
      <c r="A123" s="239" t="s">
        <v>221</v>
      </c>
      <c r="B123" s="452" t="s">
        <v>193</v>
      </c>
      <c r="C123" s="459"/>
      <c r="D123" s="459"/>
      <c r="E123" s="459"/>
    </row>
    <row r="124" spans="1:5" ht="12" customHeight="1" x14ac:dyDescent="0.2">
      <c r="A124" s="239" t="s">
        <v>222</v>
      </c>
      <c r="B124" s="452" t="s">
        <v>223</v>
      </c>
      <c r="C124" s="459"/>
      <c r="D124" s="459"/>
      <c r="E124" s="459"/>
    </row>
    <row r="125" spans="1:5" ht="12" customHeight="1" x14ac:dyDescent="0.2">
      <c r="A125" s="239" t="s">
        <v>224</v>
      </c>
      <c r="B125" s="452" t="s">
        <v>225</v>
      </c>
      <c r="C125" s="459"/>
      <c r="D125" s="459"/>
      <c r="E125" s="459"/>
    </row>
    <row r="126" spans="1:5" ht="12" customHeight="1" x14ac:dyDescent="0.2">
      <c r="A126" s="239" t="s">
        <v>226</v>
      </c>
      <c r="B126" s="452" t="s">
        <v>199</v>
      </c>
      <c r="C126" s="459"/>
      <c r="D126" s="459"/>
      <c r="E126" s="459"/>
    </row>
    <row r="127" spans="1:5" ht="12" customHeight="1" x14ac:dyDescent="0.2">
      <c r="A127" s="239" t="s">
        <v>227</v>
      </c>
      <c r="B127" s="452" t="s">
        <v>228</v>
      </c>
      <c r="C127" s="459"/>
      <c r="D127" s="459"/>
      <c r="E127" s="459"/>
    </row>
    <row r="128" spans="1:5" ht="12" customHeight="1" thickBot="1" x14ac:dyDescent="0.25">
      <c r="A128" s="257" t="s">
        <v>229</v>
      </c>
      <c r="B128" s="452" t="s">
        <v>230</v>
      </c>
      <c r="C128" s="461"/>
      <c r="D128" s="461"/>
      <c r="E128" s="461"/>
    </row>
    <row r="129" spans="1:13" ht="12" customHeight="1" thickBot="1" x14ac:dyDescent="0.25">
      <c r="A129" s="44" t="s">
        <v>35</v>
      </c>
      <c r="B129" s="158" t="s">
        <v>231</v>
      </c>
      <c r="C129" s="426">
        <f>+C94+C115</f>
        <v>174152</v>
      </c>
      <c r="D129" s="426"/>
      <c r="E129" s="426">
        <f>+E94+E115</f>
        <v>0</v>
      </c>
    </row>
    <row r="130" spans="1:13" s="255" customFormat="1" ht="12" customHeight="1" thickBot="1" x14ac:dyDescent="0.25">
      <c r="A130" s="44" t="s">
        <v>232</v>
      </c>
      <c r="B130" s="158" t="s">
        <v>233</v>
      </c>
      <c r="C130" s="426">
        <f>+C131+C132+C133</f>
        <v>0</v>
      </c>
      <c r="D130" s="426"/>
      <c r="E130" s="426">
        <f>+E131+E132+E133</f>
        <v>0</v>
      </c>
    </row>
    <row r="131" spans="1:13" ht="12" customHeight="1" x14ac:dyDescent="0.2">
      <c r="A131" s="239" t="s">
        <v>51</v>
      </c>
      <c r="B131" s="460" t="s">
        <v>412</v>
      </c>
      <c r="C131" s="459"/>
      <c r="D131" s="459"/>
      <c r="E131" s="459"/>
    </row>
    <row r="132" spans="1:13" ht="12" customHeight="1" x14ac:dyDescent="0.2">
      <c r="A132" s="239" t="s">
        <v>53</v>
      </c>
      <c r="B132" s="460" t="s">
        <v>235</v>
      </c>
      <c r="C132" s="459"/>
      <c r="D132" s="459"/>
      <c r="E132" s="459"/>
    </row>
    <row r="133" spans="1:13" ht="12" customHeight="1" thickBot="1" x14ac:dyDescent="0.25">
      <c r="A133" s="257" t="s">
        <v>55</v>
      </c>
      <c r="B133" s="462" t="s">
        <v>413</v>
      </c>
      <c r="C133" s="459"/>
      <c r="D133" s="459"/>
      <c r="E133" s="459"/>
    </row>
    <row r="134" spans="1:13" ht="12" customHeight="1" thickBot="1" x14ac:dyDescent="0.25">
      <c r="A134" s="44" t="s">
        <v>65</v>
      </c>
      <c r="B134" s="158" t="s">
        <v>237</v>
      </c>
      <c r="C134" s="426">
        <f>+C135+C136+C137+C138+C139+C140</f>
        <v>0</v>
      </c>
      <c r="D134" s="426"/>
      <c r="E134" s="426">
        <f>+E135+E136+E137+E138+E139+E140</f>
        <v>0</v>
      </c>
    </row>
    <row r="135" spans="1:13" ht="12" customHeight="1" x14ac:dyDescent="0.2">
      <c r="A135" s="239" t="s">
        <v>67</v>
      </c>
      <c r="B135" s="460" t="s">
        <v>238</v>
      </c>
      <c r="C135" s="459"/>
      <c r="D135" s="459"/>
      <c r="E135" s="459"/>
    </row>
    <row r="136" spans="1:13" ht="12" customHeight="1" x14ac:dyDescent="0.2">
      <c r="A136" s="239" t="s">
        <v>69</v>
      </c>
      <c r="B136" s="460" t="s">
        <v>239</v>
      </c>
      <c r="C136" s="459"/>
      <c r="D136" s="459"/>
      <c r="E136" s="459"/>
    </row>
    <row r="137" spans="1:13" ht="12" customHeight="1" x14ac:dyDescent="0.2">
      <c r="A137" s="239" t="s">
        <v>71</v>
      </c>
      <c r="B137" s="460" t="s">
        <v>240</v>
      </c>
      <c r="C137" s="459"/>
      <c r="D137" s="459"/>
      <c r="E137" s="459"/>
    </row>
    <row r="138" spans="1:13" ht="12" customHeight="1" x14ac:dyDescent="0.2">
      <c r="A138" s="239" t="s">
        <v>73</v>
      </c>
      <c r="B138" s="460" t="s">
        <v>414</v>
      </c>
      <c r="C138" s="459"/>
      <c r="D138" s="459"/>
      <c r="E138" s="459"/>
    </row>
    <row r="139" spans="1:13" s="255" customFormat="1" ht="12" customHeight="1" x14ac:dyDescent="0.2">
      <c r="A139" s="239" t="s">
        <v>75</v>
      </c>
      <c r="B139" s="460" t="s">
        <v>242</v>
      </c>
      <c r="C139" s="459"/>
      <c r="D139" s="459"/>
      <c r="E139" s="459"/>
    </row>
    <row r="140" spans="1:13" ht="12" customHeight="1" thickBot="1" x14ac:dyDescent="0.25">
      <c r="A140" s="257" t="s">
        <v>77</v>
      </c>
      <c r="B140" s="462" t="s">
        <v>243</v>
      </c>
      <c r="C140" s="459"/>
      <c r="D140" s="459"/>
      <c r="E140" s="459"/>
      <c r="M140" s="260"/>
    </row>
    <row r="141" spans="1:13" ht="13.5" thickBot="1" x14ac:dyDescent="0.25">
      <c r="A141" s="44" t="s">
        <v>89</v>
      </c>
      <c r="B141" s="158" t="s">
        <v>415</v>
      </c>
      <c r="C141" s="434">
        <f>+C142+C143+C145+C146+C144</f>
        <v>35423</v>
      </c>
      <c r="D141" s="434"/>
      <c r="E141" s="434">
        <f>+E142+E143+E145+E146+E144</f>
        <v>0</v>
      </c>
    </row>
    <row r="142" spans="1:13" ht="12" customHeight="1" x14ac:dyDescent="0.2">
      <c r="A142" s="239" t="s">
        <v>91</v>
      </c>
      <c r="B142" s="460" t="s">
        <v>245</v>
      </c>
      <c r="C142" s="459"/>
      <c r="D142" s="459"/>
      <c r="E142" s="459"/>
    </row>
    <row r="143" spans="1:13" s="255" customFormat="1" ht="12" customHeight="1" x14ac:dyDescent="0.2">
      <c r="A143" s="239" t="s">
        <v>93</v>
      </c>
      <c r="B143" s="460" t="s">
        <v>246</v>
      </c>
      <c r="C143" s="459"/>
      <c r="D143" s="459"/>
      <c r="E143" s="459"/>
    </row>
    <row r="144" spans="1:13" s="255" customFormat="1" ht="12" customHeight="1" x14ac:dyDescent="0.2">
      <c r="A144" s="239" t="s">
        <v>95</v>
      </c>
      <c r="B144" s="460" t="s">
        <v>416</v>
      </c>
      <c r="C144" s="459">
        <v>35423</v>
      </c>
      <c r="D144" s="459"/>
      <c r="E144" s="459"/>
    </row>
    <row r="145" spans="1:5" s="255" customFormat="1" ht="12" customHeight="1" x14ac:dyDescent="0.2">
      <c r="A145" s="239" t="s">
        <v>97</v>
      </c>
      <c r="B145" s="460" t="s">
        <v>247</v>
      </c>
      <c r="C145" s="459"/>
      <c r="D145" s="459"/>
      <c r="E145" s="459"/>
    </row>
    <row r="146" spans="1:5" s="255" customFormat="1" ht="12" customHeight="1" thickBot="1" x14ac:dyDescent="0.25">
      <c r="A146" s="257" t="s">
        <v>99</v>
      </c>
      <c r="B146" s="462" t="s">
        <v>248</v>
      </c>
      <c r="C146" s="459"/>
      <c r="D146" s="459"/>
      <c r="E146" s="459"/>
    </row>
    <row r="147" spans="1:5" s="255" customFormat="1" ht="12" customHeight="1" thickBot="1" x14ac:dyDescent="0.25">
      <c r="A147" s="44" t="s">
        <v>249</v>
      </c>
      <c r="B147" s="158" t="s">
        <v>250</v>
      </c>
      <c r="C147" s="463">
        <f>+C148+C149+C150+C151+C152</f>
        <v>0</v>
      </c>
      <c r="D147" s="463"/>
      <c r="E147" s="463">
        <f>+E148+E149+E150+E151+E152</f>
        <v>0</v>
      </c>
    </row>
    <row r="148" spans="1:5" s="255" customFormat="1" ht="12" customHeight="1" x14ac:dyDescent="0.2">
      <c r="A148" s="239" t="s">
        <v>103</v>
      </c>
      <c r="B148" s="460" t="s">
        <v>251</v>
      </c>
      <c r="C148" s="459"/>
      <c r="D148" s="459"/>
      <c r="E148" s="459"/>
    </row>
    <row r="149" spans="1:5" s="255" customFormat="1" ht="12" customHeight="1" x14ac:dyDescent="0.2">
      <c r="A149" s="239" t="s">
        <v>105</v>
      </c>
      <c r="B149" s="460" t="s">
        <v>252</v>
      </c>
      <c r="C149" s="459"/>
      <c r="D149" s="459"/>
      <c r="E149" s="459"/>
    </row>
    <row r="150" spans="1:5" ht="12.75" customHeight="1" x14ac:dyDescent="0.2">
      <c r="A150" s="239" t="s">
        <v>107</v>
      </c>
      <c r="B150" s="460" t="s">
        <v>253</v>
      </c>
      <c r="C150" s="459"/>
      <c r="D150" s="459"/>
      <c r="E150" s="459"/>
    </row>
    <row r="151" spans="1:5" ht="12.75" customHeight="1" x14ac:dyDescent="0.2">
      <c r="A151" s="239" t="s">
        <v>109</v>
      </c>
      <c r="B151" s="460" t="s">
        <v>417</v>
      </c>
      <c r="C151" s="459"/>
      <c r="D151" s="459"/>
      <c r="E151" s="459"/>
    </row>
    <row r="152" spans="1:5" ht="12.75" customHeight="1" thickBot="1" x14ac:dyDescent="0.25">
      <c r="A152" s="257" t="s">
        <v>255</v>
      </c>
      <c r="B152" s="462" t="s">
        <v>256</v>
      </c>
      <c r="C152" s="461"/>
      <c r="D152" s="461"/>
      <c r="E152" s="461"/>
    </row>
    <row r="153" spans="1:5" ht="12" customHeight="1" thickBot="1" x14ac:dyDescent="0.25">
      <c r="A153" s="261" t="s">
        <v>111</v>
      </c>
      <c r="B153" s="158" t="s">
        <v>257</v>
      </c>
      <c r="C153" s="463"/>
      <c r="D153" s="463"/>
      <c r="E153" s="463"/>
    </row>
    <row r="154" spans="1:5" ht="15" customHeight="1" thickBot="1" x14ac:dyDescent="0.25">
      <c r="A154" s="261" t="s">
        <v>258</v>
      </c>
      <c r="B154" s="158" t="s">
        <v>259</v>
      </c>
      <c r="C154" s="463"/>
      <c r="D154" s="463"/>
      <c r="E154" s="463"/>
    </row>
    <row r="155" spans="1:5" ht="13.5" thickBot="1" x14ac:dyDescent="0.25">
      <c r="A155" s="44" t="s">
        <v>260</v>
      </c>
      <c r="B155" s="158" t="s">
        <v>261</v>
      </c>
      <c r="C155" s="464">
        <f>+C130+C134+C141+C147+C153+C154</f>
        <v>35423</v>
      </c>
      <c r="D155" s="464"/>
      <c r="E155" s="464">
        <f>+E130+E134+E141+E147+E153+E154</f>
        <v>0</v>
      </c>
    </row>
    <row r="156" spans="1:5" ht="15" customHeight="1" thickBot="1" x14ac:dyDescent="0.25">
      <c r="A156" s="262" t="s">
        <v>262</v>
      </c>
      <c r="B156" s="465" t="s">
        <v>263</v>
      </c>
      <c r="C156" s="464">
        <f>+C129+C155</f>
        <v>209575</v>
      </c>
      <c r="D156" s="464"/>
      <c r="E156" s="464">
        <f>+E129+E155</f>
        <v>0</v>
      </c>
    </row>
    <row r="157" spans="1:5" ht="14.25" customHeight="1" thickBot="1" x14ac:dyDescent="0.25">
      <c r="C157" s="466"/>
      <c r="D157" s="466"/>
    </row>
    <row r="158" spans="1:5" ht="13.5" thickBot="1" x14ac:dyDescent="0.25">
      <c r="A158" s="266" t="s">
        <v>418</v>
      </c>
      <c r="B158" s="267"/>
      <c r="C158" s="467"/>
      <c r="D158" s="467"/>
      <c r="E158" s="467"/>
    </row>
    <row r="159" spans="1:5" ht="13.5" thickBot="1" x14ac:dyDescent="0.25">
      <c r="A159" s="266" t="s">
        <v>419</v>
      </c>
      <c r="B159" s="267"/>
      <c r="C159" s="467"/>
      <c r="D159" s="467"/>
      <c r="E159" s="467"/>
    </row>
  </sheetData>
  <sheetProtection formatCells="0"/>
  <mergeCells count="2">
    <mergeCell ref="C2:E2"/>
    <mergeCell ref="C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6" orientation="portrait" r:id="rId1"/>
  <headerFooter alignWithMargins="0"/>
  <rowBreaks count="1" manualBreakCount="1"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59"/>
  <sheetViews>
    <sheetView topLeftCell="A19" workbookViewId="0"/>
  </sheetViews>
  <sheetFormatPr defaultRowHeight="12.75" x14ac:dyDescent="0.2"/>
  <cols>
    <col min="1" max="1" width="19.5" style="263" customWidth="1"/>
    <col min="2" max="2" width="72" style="264" customWidth="1"/>
    <col min="3" max="5" width="16.83203125" style="264" customWidth="1"/>
    <col min="6" max="6" width="16.83203125" style="265" customWidth="1"/>
    <col min="7" max="16384" width="9.33203125" style="231"/>
  </cols>
  <sheetData>
    <row r="1" spans="1:6" s="217" customFormat="1" ht="16.5" customHeight="1" thickBot="1" x14ac:dyDescent="0.25">
      <c r="A1" s="214"/>
      <c r="B1" s="215"/>
      <c r="C1" s="215"/>
      <c r="D1" s="215"/>
      <c r="E1" s="215"/>
      <c r="F1" s="216" t="s">
        <v>781</v>
      </c>
    </row>
    <row r="2" spans="1:6" s="221" customFormat="1" ht="21" customHeight="1" x14ac:dyDescent="0.2">
      <c r="A2" s="218" t="s">
        <v>274</v>
      </c>
      <c r="B2" s="219" t="s">
        <v>393</v>
      </c>
      <c r="C2" s="328"/>
      <c r="D2" s="328"/>
      <c r="E2" s="328"/>
      <c r="F2" s="220" t="s">
        <v>394</v>
      </c>
    </row>
    <row r="3" spans="1:6" s="221" customFormat="1" ht="16.5" thickBot="1" x14ac:dyDescent="0.25">
      <c r="A3" s="222" t="s">
        <v>395</v>
      </c>
      <c r="B3" s="223" t="s">
        <v>424</v>
      </c>
      <c r="C3" s="329"/>
      <c r="D3" s="329"/>
      <c r="E3" s="329"/>
      <c r="F3" s="224" t="s">
        <v>425</v>
      </c>
    </row>
    <row r="4" spans="1:6" s="227" customFormat="1" ht="15.95" customHeight="1" thickBot="1" x14ac:dyDescent="0.3">
      <c r="A4" s="225"/>
      <c r="B4" s="225"/>
      <c r="C4" s="225"/>
      <c r="D4" s="225"/>
      <c r="E4" s="225"/>
      <c r="F4" s="226" t="s">
        <v>715</v>
      </c>
    </row>
    <row r="5" spans="1:6" ht="36.75" thickBot="1" x14ac:dyDescent="0.25">
      <c r="A5" s="228" t="s">
        <v>398</v>
      </c>
      <c r="B5" s="229" t="s">
        <v>399</v>
      </c>
      <c r="C5" s="289" t="s">
        <v>467</v>
      </c>
      <c r="D5" s="289" t="s">
        <v>468</v>
      </c>
      <c r="E5" s="289" t="s">
        <v>469</v>
      </c>
      <c r="F5" s="289" t="s">
        <v>470</v>
      </c>
    </row>
    <row r="6" spans="1:6" s="235" customFormat="1" ht="12.95" customHeight="1" thickBot="1" x14ac:dyDescent="0.25">
      <c r="A6" s="232"/>
      <c r="B6" s="233" t="s">
        <v>5</v>
      </c>
      <c r="C6" s="234" t="s">
        <v>6</v>
      </c>
      <c r="D6" s="234" t="s">
        <v>275</v>
      </c>
      <c r="E6" s="234" t="s">
        <v>276</v>
      </c>
      <c r="F6" s="234" t="s">
        <v>354</v>
      </c>
    </row>
    <row r="7" spans="1:6" s="235" customFormat="1" ht="15.95" customHeight="1" thickBot="1" x14ac:dyDescent="0.25">
      <c r="A7" s="236"/>
      <c r="B7" s="237" t="s">
        <v>272</v>
      </c>
      <c r="C7" s="237"/>
      <c r="D7" s="237"/>
      <c r="E7" s="237"/>
      <c r="F7" s="238"/>
    </row>
    <row r="8" spans="1:6" s="235" customFormat="1" ht="12" customHeight="1" thickBot="1" x14ac:dyDescent="0.25">
      <c r="A8" s="44" t="s">
        <v>7</v>
      </c>
      <c r="B8" s="9" t="s">
        <v>8</v>
      </c>
      <c r="C8" s="333"/>
      <c r="D8" s="333"/>
      <c r="E8" s="333"/>
      <c r="F8" s="10">
        <f>+F9+F10+F11+F12+F13+F14</f>
        <v>0</v>
      </c>
    </row>
    <row r="9" spans="1:6" s="240" customFormat="1" ht="12" customHeight="1" x14ac:dyDescent="0.2">
      <c r="A9" s="239" t="s">
        <v>9</v>
      </c>
      <c r="B9" s="13" t="s">
        <v>10</v>
      </c>
      <c r="C9" s="334"/>
      <c r="D9" s="334"/>
      <c r="E9" s="334"/>
      <c r="F9" s="14"/>
    </row>
    <row r="10" spans="1:6" s="242" customFormat="1" ht="12" customHeight="1" x14ac:dyDescent="0.2">
      <c r="A10" s="241" t="s">
        <v>11</v>
      </c>
      <c r="B10" s="16" t="s">
        <v>12</v>
      </c>
      <c r="C10" s="335"/>
      <c r="D10" s="335"/>
      <c r="E10" s="335"/>
      <c r="F10" s="17"/>
    </row>
    <row r="11" spans="1:6" s="242" customFormat="1" ht="12" customHeight="1" x14ac:dyDescent="0.2">
      <c r="A11" s="241" t="s">
        <v>13</v>
      </c>
      <c r="B11" s="16" t="s">
        <v>14</v>
      </c>
      <c r="C11" s="335"/>
      <c r="D11" s="335"/>
      <c r="E11" s="335"/>
      <c r="F11" s="17"/>
    </row>
    <row r="12" spans="1:6" s="242" customFormat="1" ht="12" customHeight="1" x14ac:dyDescent="0.2">
      <c r="A12" s="241" t="s">
        <v>15</v>
      </c>
      <c r="B12" s="16" t="s">
        <v>16</v>
      </c>
      <c r="C12" s="335"/>
      <c r="D12" s="335"/>
      <c r="E12" s="335"/>
      <c r="F12" s="17"/>
    </row>
    <row r="13" spans="1:6" s="242" customFormat="1" ht="12" customHeight="1" x14ac:dyDescent="0.2">
      <c r="A13" s="241" t="s">
        <v>17</v>
      </c>
      <c r="B13" s="16" t="s">
        <v>401</v>
      </c>
      <c r="C13" s="335"/>
      <c r="D13" s="335"/>
      <c r="E13" s="335"/>
      <c r="F13" s="17"/>
    </row>
    <row r="14" spans="1:6" s="240" customFormat="1" ht="12" customHeight="1" thickBot="1" x14ac:dyDescent="0.25">
      <c r="A14" s="243" t="s">
        <v>19</v>
      </c>
      <c r="B14" s="23" t="s">
        <v>20</v>
      </c>
      <c r="C14" s="336"/>
      <c r="D14" s="336"/>
      <c r="E14" s="336"/>
      <c r="F14" s="17"/>
    </row>
    <row r="15" spans="1:6" s="240" customFormat="1" ht="12" customHeight="1" thickBot="1" x14ac:dyDescent="0.25">
      <c r="A15" s="44" t="s">
        <v>21</v>
      </c>
      <c r="B15" s="21" t="s">
        <v>22</v>
      </c>
      <c r="C15" s="337"/>
      <c r="D15" s="337"/>
      <c r="E15" s="337"/>
      <c r="F15" s="10">
        <f>+F16+F17+F18+F19+F20</f>
        <v>0</v>
      </c>
    </row>
    <row r="16" spans="1:6" s="240" customFormat="1" ht="12" customHeight="1" x14ac:dyDescent="0.2">
      <c r="A16" s="239" t="s">
        <v>23</v>
      </c>
      <c r="B16" s="13" t="s">
        <v>24</v>
      </c>
      <c r="C16" s="334"/>
      <c r="D16" s="334"/>
      <c r="E16" s="334"/>
      <c r="F16" s="14"/>
    </row>
    <row r="17" spans="1:6" s="240" customFormat="1" ht="12" customHeight="1" x14ac:dyDescent="0.2">
      <c r="A17" s="241" t="s">
        <v>25</v>
      </c>
      <c r="B17" s="16" t="s">
        <v>26</v>
      </c>
      <c r="C17" s="335"/>
      <c r="D17" s="335"/>
      <c r="E17" s="335"/>
      <c r="F17" s="17"/>
    </row>
    <row r="18" spans="1:6" s="240" customFormat="1" ht="12" customHeight="1" x14ac:dyDescent="0.2">
      <c r="A18" s="241" t="s">
        <v>27</v>
      </c>
      <c r="B18" s="16" t="s">
        <v>28</v>
      </c>
      <c r="C18" s="335"/>
      <c r="D18" s="335"/>
      <c r="E18" s="335"/>
      <c r="F18" s="17"/>
    </row>
    <row r="19" spans="1:6" s="240" customFormat="1" ht="12" customHeight="1" x14ac:dyDescent="0.2">
      <c r="A19" s="241" t="s">
        <v>29</v>
      </c>
      <c r="B19" s="16" t="s">
        <v>30</v>
      </c>
      <c r="C19" s="335"/>
      <c r="D19" s="335"/>
      <c r="E19" s="335"/>
      <c r="F19" s="17"/>
    </row>
    <row r="20" spans="1:6" s="240" customFormat="1" ht="12" customHeight="1" x14ac:dyDescent="0.2">
      <c r="A20" s="241" t="s">
        <v>31</v>
      </c>
      <c r="B20" s="16" t="s">
        <v>32</v>
      </c>
      <c r="C20" s="335"/>
      <c r="D20" s="335"/>
      <c r="E20" s="335"/>
      <c r="F20" s="17"/>
    </row>
    <row r="21" spans="1:6" s="242" customFormat="1" ht="12" customHeight="1" thickBot="1" x14ac:dyDescent="0.25">
      <c r="A21" s="243" t="s">
        <v>33</v>
      </c>
      <c r="B21" s="23" t="s">
        <v>34</v>
      </c>
      <c r="C21" s="336"/>
      <c r="D21" s="336"/>
      <c r="E21" s="336"/>
      <c r="F21" s="22"/>
    </row>
    <row r="22" spans="1:6" s="242" customFormat="1" ht="12" customHeight="1" thickBot="1" x14ac:dyDescent="0.25">
      <c r="A22" s="44" t="s">
        <v>35</v>
      </c>
      <c r="B22" s="9" t="s">
        <v>36</v>
      </c>
      <c r="C22" s="333"/>
      <c r="D22" s="333"/>
      <c r="E22" s="333"/>
      <c r="F22" s="10">
        <f>+F23+F24+F25+F26+F27</f>
        <v>0</v>
      </c>
    </row>
    <row r="23" spans="1:6" s="242" customFormat="1" ht="12" customHeight="1" x14ac:dyDescent="0.2">
      <c r="A23" s="239" t="s">
        <v>37</v>
      </c>
      <c r="B23" s="13" t="s">
        <v>38</v>
      </c>
      <c r="C23" s="334"/>
      <c r="D23" s="334"/>
      <c r="E23" s="334"/>
      <c r="F23" s="14"/>
    </row>
    <row r="24" spans="1:6" s="240" customFormat="1" ht="12" customHeight="1" x14ac:dyDescent="0.2">
      <c r="A24" s="241" t="s">
        <v>39</v>
      </c>
      <c r="B24" s="16" t="s">
        <v>40</v>
      </c>
      <c r="C24" s="335"/>
      <c r="D24" s="335"/>
      <c r="E24" s="335"/>
      <c r="F24" s="17"/>
    </row>
    <row r="25" spans="1:6" s="242" customFormat="1" ht="12" customHeight="1" x14ac:dyDescent="0.2">
      <c r="A25" s="241" t="s">
        <v>41</v>
      </c>
      <c r="B25" s="16" t="s">
        <v>42</v>
      </c>
      <c r="C25" s="335"/>
      <c r="D25" s="335"/>
      <c r="E25" s="335"/>
      <c r="F25" s="17"/>
    </row>
    <row r="26" spans="1:6" s="242" customFormat="1" ht="12" customHeight="1" x14ac:dyDescent="0.2">
      <c r="A26" s="241" t="s">
        <v>43</v>
      </c>
      <c r="B26" s="16" t="s">
        <v>44</v>
      </c>
      <c r="C26" s="335"/>
      <c r="D26" s="335"/>
      <c r="E26" s="335"/>
      <c r="F26" s="17"/>
    </row>
    <row r="27" spans="1:6" s="242" customFormat="1" ht="12" customHeight="1" x14ac:dyDescent="0.2">
      <c r="A27" s="241" t="s">
        <v>45</v>
      </c>
      <c r="B27" s="16" t="s">
        <v>46</v>
      </c>
      <c r="C27" s="335"/>
      <c r="D27" s="335"/>
      <c r="E27" s="335"/>
      <c r="F27" s="17"/>
    </row>
    <row r="28" spans="1:6" s="242" customFormat="1" ht="12" customHeight="1" thickBot="1" x14ac:dyDescent="0.25">
      <c r="A28" s="243" t="s">
        <v>47</v>
      </c>
      <c r="B28" s="23" t="s">
        <v>48</v>
      </c>
      <c r="C28" s="336"/>
      <c r="D28" s="336"/>
      <c r="E28" s="336"/>
      <c r="F28" s="22"/>
    </row>
    <row r="29" spans="1:6" s="242" customFormat="1" ht="12" customHeight="1" thickBot="1" x14ac:dyDescent="0.25">
      <c r="A29" s="44" t="s">
        <v>49</v>
      </c>
      <c r="B29" s="9" t="s">
        <v>422</v>
      </c>
      <c r="C29" s="333"/>
      <c r="D29" s="333"/>
      <c r="E29" s="333"/>
      <c r="F29" s="24">
        <f>SUM(F30:F36)</f>
        <v>0</v>
      </c>
    </row>
    <row r="30" spans="1:6" s="242" customFormat="1" ht="12" customHeight="1" x14ac:dyDescent="0.2">
      <c r="A30" s="239" t="s">
        <v>51</v>
      </c>
      <c r="B30" s="13" t="s">
        <v>269</v>
      </c>
      <c r="C30" s="334"/>
      <c r="D30" s="334"/>
      <c r="E30" s="334"/>
      <c r="F30" s="14"/>
    </row>
    <row r="31" spans="1:6" s="242" customFormat="1" ht="12" customHeight="1" x14ac:dyDescent="0.2">
      <c r="A31" s="241" t="s">
        <v>53</v>
      </c>
      <c r="B31" s="16" t="s">
        <v>54</v>
      </c>
      <c r="C31" s="335"/>
      <c r="D31" s="335"/>
      <c r="E31" s="335"/>
      <c r="F31" s="17"/>
    </row>
    <row r="32" spans="1:6" s="242" customFormat="1" ht="12" customHeight="1" x14ac:dyDescent="0.2">
      <c r="A32" s="241" t="s">
        <v>55</v>
      </c>
      <c r="B32" s="16" t="s">
        <v>56</v>
      </c>
      <c r="C32" s="335"/>
      <c r="D32" s="335"/>
      <c r="E32" s="335"/>
      <c r="F32" s="17"/>
    </row>
    <row r="33" spans="1:6" s="242" customFormat="1" ht="12" customHeight="1" x14ac:dyDescent="0.2">
      <c r="A33" s="241" t="s">
        <v>57</v>
      </c>
      <c r="B33" s="16" t="s">
        <v>58</v>
      </c>
      <c r="C33" s="335"/>
      <c r="D33" s="335"/>
      <c r="E33" s="335"/>
      <c r="F33" s="17"/>
    </row>
    <row r="34" spans="1:6" s="242" customFormat="1" ht="12" customHeight="1" x14ac:dyDescent="0.2">
      <c r="A34" s="241" t="s">
        <v>59</v>
      </c>
      <c r="B34" s="16" t="s">
        <v>60</v>
      </c>
      <c r="C34" s="335"/>
      <c r="D34" s="335"/>
      <c r="E34" s="335"/>
      <c r="F34" s="17"/>
    </row>
    <row r="35" spans="1:6" s="242" customFormat="1" ht="12" customHeight="1" x14ac:dyDescent="0.2">
      <c r="A35" s="241" t="s">
        <v>61</v>
      </c>
      <c r="B35" s="16" t="s">
        <v>62</v>
      </c>
      <c r="C35" s="335"/>
      <c r="D35" s="335"/>
      <c r="E35" s="335"/>
      <c r="F35" s="17"/>
    </row>
    <row r="36" spans="1:6" s="242" customFormat="1" ht="12" customHeight="1" thickBot="1" x14ac:dyDescent="0.25">
      <c r="A36" s="243" t="s">
        <v>63</v>
      </c>
      <c r="B36" s="25" t="s">
        <v>64</v>
      </c>
      <c r="C36" s="338"/>
      <c r="D36" s="338"/>
      <c r="E36" s="338"/>
      <c r="F36" s="22"/>
    </row>
    <row r="37" spans="1:6" s="242" customFormat="1" ht="12" customHeight="1" thickBot="1" x14ac:dyDescent="0.25">
      <c r="A37" s="44" t="s">
        <v>65</v>
      </c>
      <c r="B37" s="9" t="s">
        <v>66</v>
      </c>
      <c r="C37" s="333"/>
      <c r="D37" s="333"/>
      <c r="E37" s="333"/>
      <c r="F37" s="10">
        <f>SUM(F38:F48)</f>
        <v>0</v>
      </c>
    </row>
    <row r="38" spans="1:6" s="242" customFormat="1" ht="12" customHeight="1" x14ac:dyDescent="0.2">
      <c r="A38" s="239" t="s">
        <v>67</v>
      </c>
      <c r="B38" s="13" t="s">
        <v>68</v>
      </c>
      <c r="C38" s="334"/>
      <c r="D38" s="334"/>
      <c r="E38" s="334"/>
      <c r="F38" s="14"/>
    </row>
    <row r="39" spans="1:6" s="242" customFormat="1" ht="12" customHeight="1" x14ac:dyDescent="0.2">
      <c r="A39" s="241" t="s">
        <v>69</v>
      </c>
      <c r="B39" s="16" t="s">
        <v>70</v>
      </c>
      <c r="C39" s="335"/>
      <c r="D39" s="335"/>
      <c r="E39" s="335"/>
      <c r="F39" s="17"/>
    </row>
    <row r="40" spans="1:6" s="242" customFormat="1" ht="12" customHeight="1" x14ac:dyDescent="0.2">
      <c r="A40" s="241" t="s">
        <v>71</v>
      </c>
      <c r="B40" s="16" t="s">
        <v>72</v>
      </c>
      <c r="C40" s="335"/>
      <c r="D40" s="335"/>
      <c r="E40" s="335"/>
      <c r="F40" s="17"/>
    </row>
    <row r="41" spans="1:6" s="242" customFormat="1" ht="12" customHeight="1" x14ac:dyDescent="0.2">
      <c r="A41" s="241" t="s">
        <v>73</v>
      </c>
      <c r="B41" s="16" t="s">
        <v>74</v>
      </c>
      <c r="C41" s="335"/>
      <c r="D41" s="335"/>
      <c r="E41" s="335"/>
      <c r="F41" s="17"/>
    </row>
    <row r="42" spans="1:6" s="242" customFormat="1" ht="12" customHeight="1" x14ac:dyDescent="0.2">
      <c r="A42" s="241" t="s">
        <v>75</v>
      </c>
      <c r="B42" s="16" t="s">
        <v>76</v>
      </c>
      <c r="C42" s="335"/>
      <c r="D42" s="335"/>
      <c r="E42" s="335"/>
      <c r="F42" s="17"/>
    </row>
    <row r="43" spans="1:6" s="242" customFormat="1" ht="12" customHeight="1" x14ac:dyDescent="0.2">
      <c r="A43" s="241" t="s">
        <v>77</v>
      </c>
      <c r="B43" s="16" t="s">
        <v>78</v>
      </c>
      <c r="C43" s="335"/>
      <c r="D43" s="335"/>
      <c r="E43" s="335"/>
      <c r="F43" s="17"/>
    </row>
    <row r="44" spans="1:6" s="242" customFormat="1" ht="12" customHeight="1" x14ac:dyDescent="0.2">
      <c r="A44" s="241" t="s">
        <v>79</v>
      </c>
      <c r="B44" s="16" t="s">
        <v>80</v>
      </c>
      <c r="C44" s="335"/>
      <c r="D44" s="335"/>
      <c r="E44" s="335"/>
      <c r="F44" s="17"/>
    </row>
    <row r="45" spans="1:6" s="242" customFormat="1" ht="12" customHeight="1" x14ac:dyDescent="0.2">
      <c r="A45" s="241" t="s">
        <v>81</v>
      </c>
      <c r="B45" s="16" t="s">
        <v>82</v>
      </c>
      <c r="C45" s="335"/>
      <c r="D45" s="335"/>
      <c r="E45" s="335"/>
      <c r="F45" s="17"/>
    </row>
    <row r="46" spans="1:6" s="242" customFormat="1" ht="12" customHeight="1" x14ac:dyDescent="0.2">
      <c r="A46" s="241" t="s">
        <v>83</v>
      </c>
      <c r="B46" s="16" t="s">
        <v>84</v>
      </c>
      <c r="C46" s="335"/>
      <c r="D46" s="335"/>
      <c r="E46" s="335"/>
      <c r="F46" s="26"/>
    </row>
    <row r="47" spans="1:6" s="242" customFormat="1" ht="12" customHeight="1" x14ac:dyDescent="0.2">
      <c r="A47" s="243" t="s">
        <v>85</v>
      </c>
      <c r="B47" s="23" t="s">
        <v>86</v>
      </c>
      <c r="C47" s="336"/>
      <c r="D47" s="336"/>
      <c r="E47" s="336"/>
      <c r="F47" s="27"/>
    </row>
    <row r="48" spans="1:6" s="242" customFormat="1" ht="12" customHeight="1" thickBot="1" x14ac:dyDescent="0.25">
      <c r="A48" s="243" t="s">
        <v>87</v>
      </c>
      <c r="B48" s="23" t="s">
        <v>88</v>
      </c>
      <c r="C48" s="336"/>
      <c r="D48" s="336"/>
      <c r="E48" s="336"/>
      <c r="F48" s="27"/>
    </row>
    <row r="49" spans="1:6" s="242" customFormat="1" ht="12" customHeight="1" thickBot="1" x14ac:dyDescent="0.25">
      <c r="A49" s="44" t="s">
        <v>89</v>
      </c>
      <c r="B49" s="9" t="s">
        <v>90</v>
      </c>
      <c r="C49" s="333"/>
      <c r="D49" s="333"/>
      <c r="E49" s="333"/>
      <c r="F49" s="10">
        <f>SUM(F50:F54)</f>
        <v>0</v>
      </c>
    </row>
    <row r="50" spans="1:6" s="242" customFormat="1" ht="12" customHeight="1" x14ac:dyDescent="0.2">
      <c r="A50" s="239" t="s">
        <v>91</v>
      </c>
      <c r="B50" s="13" t="s">
        <v>92</v>
      </c>
      <c r="C50" s="334"/>
      <c r="D50" s="334"/>
      <c r="E50" s="334"/>
      <c r="F50" s="28"/>
    </row>
    <row r="51" spans="1:6" s="242" customFormat="1" ht="12" customHeight="1" x14ac:dyDescent="0.2">
      <c r="A51" s="241" t="s">
        <v>93</v>
      </c>
      <c r="B51" s="16" t="s">
        <v>94</v>
      </c>
      <c r="C51" s="335"/>
      <c r="D51" s="335"/>
      <c r="E51" s="335"/>
      <c r="F51" s="26"/>
    </row>
    <row r="52" spans="1:6" s="242" customFormat="1" ht="12" customHeight="1" x14ac:dyDescent="0.2">
      <c r="A52" s="241" t="s">
        <v>95</v>
      </c>
      <c r="B52" s="16" t="s">
        <v>96</v>
      </c>
      <c r="C52" s="335"/>
      <c r="D52" s="335"/>
      <c r="E52" s="335"/>
      <c r="F52" s="26"/>
    </row>
    <row r="53" spans="1:6" s="242" customFormat="1" ht="12" customHeight="1" x14ac:dyDescent="0.2">
      <c r="A53" s="241" t="s">
        <v>97</v>
      </c>
      <c r="B53" s="16" t="s">
        <v>98</v>
      </c>
      <c r="C53" s="335"/>
      <c r="D53" s="335"/>
      <c r="E53" s="335"/>
      <c r="F53" s="26"/>
    </row>
    <row r="54" spans="1:6" s="242" customFormat="1" ht="12" customHeight="1" thickBot="1" x14ac:dyDescent="0.25">
      <c r="A54" s="243" t="s">
        <v>99</v>
      </c>
      <c r="B54" s="25" t="s">
        <v>100</v>
      </c>
      <c r="C54" s="338"/>
      <c r="D54" s="338"/>
      <c r="E54" s="338"/>
      <c r="F54" s="27"/>
    </row>
    <row r="55" spans="1:6" s="242" customFormat="1" ht="12" customHeight="1" thickBot="1" x14ac:dyDescent="0.25">
      <c r="A55" s="44" t="s">
        <v>101</v>
      </c>
      <c r="B55" s="9" t="s">
        <v>102</v>
      </c>
      <c r="C55" s="333"/>
      <c r="D55" s="333"/>
      <c r="E55" s="333"/>
      <c r="F55" s="10">
        <f>SUM(F56:F58)</f>
        <v>0</v>
      </c>
    </row>
    <row r="56" spans="1:6" s="242" customFormat="1" ht="12" customHeight="1" x14ac:dyDescent="0.2">
      <c r="A56" s="239" t="s">
        <v>103</v>
      </c>
      <c r="B56" s="13" t="s">
        <v>104</v>
      </c>
      <c r="C56" s="334"/>
      <c r="D56" s="334"/>
      <c r="E56" s="334"/>
      <c r="F56" s="14"/>
    </row>
    <row r="57" spans="1:6" s="242" customFormat="1" ht="12" customHeight="1" x14ac:dyDescent="0.2">
      <c r="A57" s="241" t="s">
        <v>105</v>
      </c>
      <c r="B57" s="16" t="s">
        <v>106</v>
      </c>
      <c r="C57" s="335"/>
      <c r="D57" s="335"/>
      <c r="E57" s="335"/>
      <c r="F57" s="17"/>
    </row>
    <row r="58" spans="1:6" s="242" customFormat="1" ht="12" customHeight="1" x14ac:dyDescent="0.2">
      <c r="A58" s="241" t="s">
        <v>107</v>
      </c>
      <c r="B58" s="16" t="s">
        <v>108</v>
      </c>
      <c r="C58" s="335"/>
      <c r="D58" s="335"/>
      <c r="E58" s="335"/>
      <c r="F58" s="17"/>
    </row>
    <row r="59" spans="1:6" s="242" customFormat="1" ht="12" customHeight="1" thickBot="1" x14ac:dyDescent="0.25">
      <c r="A59" s="243" t="s">
        <v>109</v>
      </c>
      <c r="B59" s="25" t="s">
        <v>110</v>
      </c>
      <c r="C59" s="338"/>
      <c r="D59" s="338"/>
      <c r="E59" s="338"/>
      <c r="F59" s="22"/>
    </row>
    <row r="60" spans="1:6" s="242" customFormat="1" ht="12" customHeight="1" thickBot="1" x14ac:dyDescent="0.25">
      <c r="A60" s="44" t="s">
        <v>111</v>
      </c>
      <c r="B60" s="21" t="s">
        <v>112</v>
      </c>
      <c r="C60" s="337"/>
      <c r="D60" s="337"/>
      <c r="E60" s="337"/>
      <c r="F60" s="10">
        <f>SUM(F61:F63)</f>
        <v>0</v>
      </c>
    </row>
    <row r="61" spans="1:6" s="242" customFormat="1" ht="12" customHeight="1" x14ac:dyDescent="0.2">
      <c r="A61" s="239" t="s">
        <v>113</v>
      </c>
      <c r="B61" s="13" t="s">
        <v>114</v>
      </c>
      <c r="C61" s="334"/>
      <c r="D61" s="334"/>
      <c r="E61" s="334"/>
      <c r="F61" s="26"/>
    </row>
    <row r="62" spans="1:6" s="242" customFormat="1" ht="12" customHeight="1" x14ac:dyDescent="0.2">
      <c r="A62" s="241" t="s">
        <v>115</v>
      </c>
      <c r="B62" s="16" t="s">
        <v>116</v>
      </c>
      <c r="C62" s="335"/>
      <c r="D62" s="335"/>
      <c r="E62" s="335"/>
      <c r="F62" s="26"/>
    </row>
    <row r="63" spans="1:6" s="242" customFormat="1" ht="12" customHeight="1" x14ac:dyDescent="0.2">
      <c r="A63" s="241" t="s">
        <v>117</v>
      </c>
      <c r="B63" s="16" t="s">
        <v>118</v>
      </c>
      <c r="C63" s="335"/>
      <c r="D63" s="335"/>
      <c r="E63" s="335"/>
      <c r="F63" s="26"/>
    </row>
    <row r="64" spans="1:6" s="242" customFormat="1" ht="12" customHeight="1" thickBot="1" x14ac:dyDescent="0.25">
      <c r="A64" s="243" t="s">
        <v>119</v>
      </c>
      <c r="B64" s="25" t="s">
        <v>120</v>
      </c>
      <c r="C64" s="338"/>
      <c r="D64" s="338"/>
      <c r="E64" s="338"/>
      <c r="F64" s="26"/>
    </row>
    <row r="65" spans="1:6" s="242" customFormat="1" ht="12" customHeight="1" thickBot="1" x14ac:dyDescent="0.25">
      <c r="A65" s="44" t="s">
        <v>258</v>
      </c>
      <c r="B65" s="9" t="s">
        <v>122</v>
      </c>
      <c r="C65" s="333"/>
      <c r="D65" s="333"/>
      <c r="E65" s="333"/>
      <c r="F65" s="24">
        <f>+F8+F15+F22+F29+F37+F49+F55+F60</f>
        <v>0</v>
      </c>
    </row>
    <row r="66" spans="1:6" s="242" customFormat="1" ht="12" customHeight="1" thickBot="1" x14ac:dyDescent="0.2">
      <c r="A66" s="244" t="s">
        <v>402</v>
      </c>
      <c r="B66" s="21" t="s">
        <v>124</v>
      </c>
      <c r="C66" s="337"/>
      <c r="D66" s="337"/>
      <c r="E66" s="337"/>
      <c r="F66" s="10">
        <f>SUM(F67:F69)</f>
        <v>0</v>
      </c>
    </row>
    <row r="67" spans="1:6" s="242" customFormat="1" ht="12" customHeight="1" x14ac:dyDescent="0.2">
      <c r="A67" s="239" t="s">
        <v>125</v>
      </c>
      <c r="B67" s="13" t="s">
        <v>126</v>
      </c>
      <c r="C67" s="334"/>
      <c r="D67" s="334"/>
      <c r="E67" s="334"/>
      <c r="F67" s="26"/>
    </row>
    <row r="68" spans="1:6" s="242" customFormat="1" ht="12" customHeight="1" x14ac:dyDescent="0.2">
      <c r="A68" s="241" t="s">
        <v>127</v>
      </c>
      <c r="B68" s="16" t="s">
        <v>128</v>
      </c>
      <c r="C68" s="335"/>
      <c r="D68" s="335"/>
      <c r="E68" s="335"/>
      <c r="F68" s="26"/>
    </row>
    <row r="69" spans="1:6" s="242" customFormat="1" ht="12" customHeight="1" thickBot="1" x14ac:dyDescent="0.25">
      <c r="A69" s="243" t="s">
        <v>129</v>
      </c>
      <c r="B69" s="269" t="s">
        <v>403</v>
      </c>
      <c r="C69" s="360"/>
      <c r="D69" s="360"/>
      <c r="E69" s="360"/>
      <c r="F69" s="26"/>
    </row>
    <row r="70" spans="1:6" s="242" customFormat="1" ht="12" customHeight="1" thickBot="1" x14ac:dyDescent="0.2">
      <c r="A70" s="244" t="s">
        <v>131</v>
      </c>
      <c r="B70" s="21" t="s">
        <v>132</v>
      </c>
      <c r="C70" s="337"/>
      <c r="D70" s="337"/>
      <c r="E70" s="337"/>
      <c r="F70" s="10">
        <f>SUM(F71:F74)</f>
        <v>0</v>
      </c>
    </row>
    <row r="71" spans="1:6" s="242" customFormat="1" ht="12" customHeight="1" x14ac:dyDescent="0.2">
      <c r="A71" s="239" t="s">
        <v>133</v>
      </c>
      <c r="B71" s="13" t="s">
        <v>134</v>
      </c>
      <c r="C71" s="334"/>
      <c r="D71" s="334"/>
      <c r="E71" s="334"/>
      <c r="F71" s="26"/>
    </row>
    <row r="72" spans="1:6" s="242" customFormat="1" ht="12" customHeight="1" x14ac:dyDescent="0.2">
      <c r="A72" s="241" t="s">
        <v>135</v>
      </c>
      <c r="B72" s="16" t="s">
        <v>136</v>
      </c>
      <c r="C72" s="335"/>
      <c r="D72" s="335"/>
      <c r="E72" s="335"/>
      <c r="F72" s="26"/>
    </row>
    <row r="73" spans="1:6" s="242" customFormat="1" ht="12" customHeight="1" x14ac:dyDescent="0.2">
      <c r="A73" s="241" t="s">
        <v>137</v>
      </c>
      <c r="B73" s="16" t="s">
        <v>138</v>
      </c>
      <c r="C73" s="335"/>
      <c r="D73" s="335"/>
      <c r="E73" s="335"/>
      <c r="F73" s="26"/>
    </row>
    <row r="74" spans="1:6" s="242" customFormat="1" ht="12" customHeight="1" thickBot="1" x14ac:dyDescent="0.25">
      <c r="A74" s="243" t="s">
        <v>139</v>
      </c>
      <c r="B74" s="23" t="s">
        <v>140</v>
      </c>
      <c r="C74" s="336"/>
      <c r="D74" s="336"/>
      <c r="E74" s="336"/>
      <c r="F74" s="26"/>
    </row>
    <row r="75" spans="1:6" s="242" customFormat="1" ht="12" customHeight="1" thickBot="1" x14ac:dyDescent="0.2">
      <c r="A75" s="244" t="s">
        <v>141</v>
      </c>
      <c r="B75" s="21" t="s">
        <v>142</v>
      </c>
      <c r="C75" s="337"/>
      <c r="D75" s="337"/>
      <c r="E75" s="337"/>
      <c r="F75" s="10">
        <f>SUM(F76:F77)</f>
        <v>0</v>
      </c>
    </row>
    <row r="76" spans="1:6" s="242" customFormat="1" ht="12" customHeight="1" x14ac:dyDescent="0.2">
      <c r="A76" s="239" t="s">
        <v>143</v>
      </c>
      <c r="B76" s="13" t="s">
        <v>144</v>
      </c>
      <c r="C76" s="334"/>
      <c r="D76" s="334"/>
      <c r="E76" s="334"/>
      <c r="F76" s="26"/>
    </row>
    <row r="77" spans="1:6" s="242" customFormat="1" ht="12" customHeight="1" thickBot="1" x14ac:dyDescent="0.25">
      <c r="A77" s="243" t="s">
        <v>145</v>
      </c>
      <c r="B77" s="23" t="s">
        <v>146</v>
      </c>
      <c r="C77" s="336"/>
      <c r="D77" s="336"/>
      <c r="E77" s="336"/>
      <c r="F77" s="26"/>
    </row>
    <row r="78" spans="1:6" s="240" customFormat="1" ht="12" customHeight="1" thickBot="1" x14ac:dyDescent="0.2">
      <c r="A78" s="244" t="s">
        <v>147</v>
      </c>
      <c r="B78" s="21" t="s">
        <v>148</v>
      </c>
      <c r="C78" s="337"/>
      <c r="D78" s="337"/>
      <c r="E78" s="337"/>
      <c r="F78" s="10">
        <f>SUM(F79:F82)</f>
        <v>0</v>
      </c>
    </row>
    <row r="79" spans="1:6" s="242" customFormat="1" ht="12" customHeight="1" x14ac:dyDescent="0.2">
      <c r="A79" s="239" t="s">
        <v>149</v>
      </c>
      <c r="B79" s="13" t="s">
        <v>150</v>
      </c>
      <c r="C79" s="334"/>
      <c r="D79" s="334"/>
      <c r="E79" s="334"/>
      <c r="F79" s="26"/>
    </row>
    <row r="80" spans="1:6" s="242" customFormat="1" ht="12" customHeight="1" x14ac:dyDescent="0.2">
      <c r="A80" s="241" t="s">
        <v>151</v>
      </c>
      <c r="B80" s="16" t="s">
        <v>152</v>
      </c>
      <c r="C80" s="335"/>
      <c r="D80" s="335"/>
      <c r="E80" s="335"/>
      <c r="F80" s="26"/>
    </row>
    <row r="81" spans="1:6" s="242" customFormat="1" ht="12" customHeight="1" x14ac:dyDescent="0.2">
      <c r="A81" s="241" t="s">
        <v>153</v>
      </c>
      <c r="B81" s="23" t="s">
        <v>466</v>
      </c>
      <c r="C81" s="26"/>
      <c r="D81" s="26"/>
      <c r="E81" s="26"/>
      <c r="F81" s="26"/>
    </row>
    <row r="82" spans="1:6" s="242" customFormat="1" ht="12" customHeight="1" thickBot="1" x14ac:dyDescent="0.25">
      <c r="A82" s="243" t="s">
        <v>465</v>
      </c>
      <c r="B82" s="23" t="s">
        <v>154</v>
      </c>
      <c r="C82" s="26"/>
      <c r="D82" s="26"/>
      <c r="E82" s="26"/>
      <c r="F82" s="26"/>
    </row>
    <row r="83" spans="1:6" s="242" customFormat="1" ht="12" customHeight="1" thickBot="1" x14ac:dyDescent="0.2">
      <c r="A83" s="244" t="s">
        <v>155</v>
      </c>
      <c r="B83" s="21" t="s">
        <v>156</v>
      </c>
      <c r="C83" s="337"/>
      <c r="D83" s="337"/>
      <c r="E83" s="337"/>
      <c r="F83" s="10">
        <f>SUM(F84:F87)</f>
        <v>0</v>
      </c>
    </row>
    <row r="84" spans="1:6" s="242" customFormat="1" ht="12" customHeight="1" x14ac:dyDescent="0.2">
      <c r="A84" s="245" t="s">
        <v>157</v>
      </c>
      <c r="B84" s="13" t="s">
        <v>158</v>
      </c>
      <c r="C84" s="334"/>
      <c r="D84" s="334"/>
      <c r="E84" s="334"/>
      <c r="F84" s="26"/>
    </row>
    <row r="85" spans="1:6" s="242" customFormat="1" ht="12" customHeight="1" x14ac:dyDescent="0.2">
      <c r="A85" s="246" t="s">
        <v>159</v>
      </c>
      <c r="B85" s="16" t="s">
        <v>160</v>
      </c>
      <c r="C85" s="335"/>
      <c r="D85" s="335"/>
      <c r="E85" s="335"/>
      <c r="F85" s="26"/>
    </row>
    <row r="86" spans="1:6" s="240" customFormat="1" ht="12" customHeight="1" x14ac:dyDescent="0.2">
      <c r="A86" s="246" t="s">
        <v>161</v>
      </c>
      <c r="B86" s="16" t="s">
        <v>162</v>
      </c>
      <c r="C86" s="335"/>
      <c r="D86" s="335"/>
      <c r="E86" s="335"/>
      <c r="F86" s="26"/>
    </row>
    <row r="87" spans="1:6" s="240" customFormat="1" ht="12" customHeight="1" thickBot="1" x14ac:dyDescent="0.25">
      <c r="A87" s="247" t="s">
        <v>163</v>
      </c>
      <c r="B87" s="23" t="s">
        <v>164</v>
      </c>
      <c r="C87" s="336"/>
      <c r="D87" s="336"/>
      <c r="E87" s="336"/>
      <c r="F87" s="26"/>
    </row>
    <row r="88" spans="1:6" s="240" customFormat="1" ht="12" customHeight="1" thickBot="1" x14ac:dyDescent="0.2">
      <c r="A88" s="244" t="s">
        <v>165</v>
      </c>
      <c r="B88" s="21" t="s">
        <v>166</v>
      </c>
      <c r="C88" s="337"/>
      <c r="D88" s="337"/>
      <c r="E88" s="337"/>
      <c r="F88" s="35"/>
    </row>
    <row r="89" spans="1:6" s="240" customFormat="1" ht="12" customHeight="1" thickBot="1" x14ac:dyDescent="0.2">
      <c r="A89" s="244" t="s">
        <v>404</v>
      </c>
      <c r="B89" s="21" t="s">
        <v>168</v>
      </c>
      <c r="C89" s="337"/>
      <c r="D89" s="337"/>
      <c r="E89" s="337"/>
      <c r="F89" s="35"/>
    </row>
    <row r="90" spans="1:6" s="240" customFormat="1" ht="12" customHeight="1" thickBot="1" x14ac:dyDescent="0.2">
      <c r="A90" s="244" t="s">
        <v>405</v>
      </c>
      <c r="B90" s="36" t="s">
        <v>170</v>
      </c>
      <c r="C90" s="339"/>
      <c r="D90" s="339"/>
      <c r="E90" s="339"/>
      <c r="F90" s="24">
        <f>+F66+F70+F75+F78+F83+F89+F88</f>
        <v>0</v>
      </c>
    </row>
    <row r="91" spans="1:6" s="242" customFormat="1" ht="15" customHeight="1" thickBot="1" x14ac:dyDescent="0.2">
      <c r="A91" s="248" t="s">
        <v>406</v>
      </c>
      <c r="B91" s="38" t="s">
        <v>407</v>
      </c>
      <c r="C91" s="340"/>
      <c r="D91" s="340"/>
      <c r="E91" s="340"/>
      <c r="F91" s="24">
        <f>+F65+F90</f>
        <v>0</v>
      </c>
    </row>
    <row r="92" spans="1:6" s="235" customFormat="1" ht="16.5" customHeight="1" thickBot="1" x14ac:dyDescent="0.25">
      <c r="A92" s="249"/>
      <c r="B92" s="250"/>
      <c r="C92" s="250"/>
      <c r="D92" s="250"/>
      <c r="E92" s="250"/>
      <c r="F92" s="251"/>
    </row>
    <row r="93" spans="1:6" s="255" customFormat="1" ht="12" customHeight="1" thickBot="1" x14ac:dyDescent="0.25">
      <c r="A93" s="252"/>
      <c r="B93" s="253" t="s">
        <v>273</v>
      </c>
      <c r="C93" s="253"/>
      <c r="D93" s="253"/>
      <c r="E93" s="253"/>
      <c r="F93" s="254"/>
    </row>
    <row r="94" spans="1:6" ht="12" customHeight="1" thickBot="1" x14ac:dyDescent="0.25">
      <c r="A94" s="5" t="s">
        <v>7</v>
      </c>
      <c r="B94" s="47" t="s">
        <v>408</v>
      </c>
      <c r="C94" s="341"/>
      <c r="D94" s="341"/>
      <c r="E94" s="341"/>
      <c r="F94" s="48">
        <f>+F95+F96+F97+F98+F99+F112</f>
        <v>0</v>
      </c>
    </row>
    <row r="95" spans="1:6" ht="12" customHeight="1" x14ac:dyDescent="0.2">
      <c r="A95" s="256" t="s">
        <v>9</v>
      </c>
      <c r="B95" s="50" t="s">
        <v>177</v>
      </c>
      <c r="C95" s="342"/>
      <c r="D95" s="342"/>
      <c r="E95" s="342"/>
      <c r="F95" s="51"/>
    </row>
    <row r="96" spans="1:6" ht="12" customHeight="1" x14ac:dyDescent="0.2">
      <c r="A96" s="241" t="s">
        <v>11</v>
      </c>
      <c r="B96" s="52" t="s">
        <v>178</v>
      </c>
      <c r="C96" s="321"/>
      <c r="D96" s="321"/>
      <c r="E96" s="321"/>
      <c r="F96" s="17"/>
    </row>
    <row r="97" spans="1:6" ht="12" customHeight="1" x14ac:dyDescent="0.2">
      <c r="A97" s="241" t="s">
        <v>13</v>
      </c>
      <c r="B97" s="52" t="s">
        <v>179</v>
      </c>
      <c r="C97" s="343"/>
      <c r="D97" s="343"/>
      <c r="E97" s="343"/>
      <c r="F97" s="22"/>
    </row>
    <row r="98" spans="1:6" ht="12" customHeight="1" x14ac:dyDescent="0.2">
      <c r="A98" s="241" t="s">
        <v>15</v>
      </c>
      <c r="B98" s="53" t="s">
        <v>180</v>
      </c>
      <c r="C98" s="344"/>
      <c r="D98" s="344"/>
      <c r="E98" s="344"/>
      <c r="F98" s="22"/>
    </row>
    <row r="99" spans="1:6" ht="12" customHeight="1" x14ac:dyDescent="0.2">
      <c r="A99" s="241" t="s">
        <v>181</v>
      </c>
      <c r="B99" s="54" t="s">
        <v>182</v>
      </c>
      <c r="C99" s="54"/>
      <c r="D99" s="54"/>
      <c r="E99" s="54"/>
      <c r="F99" s="22"/>
    </row>
    <row r="100" spans="1:6" ht="12" customHeight="1" x14ac:dyDescent="0.2">
      <c r="A100" s="241" t="s">
        <v>19</v>
      </c>
      <c r="B100" s="52" t="s">
        <v>409</v>
      </c>
      <c r="C100" s="343"/>
      <c r="D100" s="343"/>
      <c r="E100" s="343"/>
      <c r="F100" s="22"/>
    </row>
    <row r="101" spans="1:6" ht="12" customHeight="1" x14ac:dyDescent="0.2">
      <c r="A101" s="241" t="s">
        <v>184</v>
      </c>
      <c r="B101" s="56" t="s">
        <v>185</v>
      </c>
      <c r="C101" s="345"/>
      <c r="D101" s="345"/>
      <c r="E101" s="345"/>
      <c r="F101" s="22"/>
    </row>
    <row r="102" spans="1:6" ht="12" customHeight="1" x14ac:dyDescent="0.2">
      <c r="A102" s="241" t="s">
        <v>186</v>
      </c>
      <c r="B102" s="56" t="s">
        <v>187</v>
      </c>
      <c r="C102" s="345"/>
      <c r="D102" s="345"/>
      <c r="E102" s="345"/>
      <c r="F102" s="22"/>
    </row>
    <row r="103" spans="1:6" ht="12" customHeight="1" x14ac:dyDescent="0.2">
      <c r="A103" s="241" t="s">
        <v>188</v>
      </c>
      <c r="B103" s="56" t="s">
        <v>189</v>
      </c>
      <c r="C103" s="345"/>
      <c r="D103" s="345"/>
      <c r="E103" s="345"/>
      <c r="F103" s="22"/>
    </row>
    <row r="104" spans="1:6" ht="12" customHeight="1" x14ac:dyDescent="0.2">
      <c r="A104" s="241" t="s">
        <v>190</v>
      </c>
      <c r="B104" s="57" t="s">
        <v>191</v>
      </c>
      <c r="C104" s="346"/>
      <c r="D104" s="346"/>
      <c r="E104" s="346"/>
      <c r="F104" s="22"/>
    </row>
    <row r="105" spans="1:6" ht="12" customHeight="1" x14ac:dyDescent="0.2">
      <c r="A105" s="241" t="s">
        <v>192</v>
      </c>
      <c r="B105" s="57" t="s">
        <v>193</v>
      </c>
      <c r="C105" s="346"/>
      <c r="D105" s="346"/>
      <c r="E105" s="346"/>
      <c r="F105" s="22"/>
    </row>
    <row r="106" spans="1:6" ht="12" customHeight="1" x14ac:dyDescent="0.2">
      <c r="A106" s="241" t="s">
        <v>194</v>
      </c>
      <c r="B106" s="56" t="s">
        <v>195</v>
      </c>
      <c r="C106" s="345"/>
      <c r="D106" s="345"/>
      <c r="E106" s="345"/>
      <c r="F106" s="22"/>
    </row>
    <row r="107" spans="1:6" ht="12" customHeight="1" x14ac:dyDescent="0.2">
      <c r="A107" s="241" t="s">
        <v>196</v>
      </c>
      <c r="B107" s="56" t="s">
        <v>197</v>
      </c>
      <c r="C107" s="345"/>
      <c r="D107" s="345"/>
      <c r="E107" s="345"/>
      <c r="F107" s="22"/>
    </row>
    <row r="108" spans="1:6" ht="12" customHeight="1" x14ac:dyDescent="0.2">
      <c r="A108" s="241" t="s">
        <v>198</v>
      </c>
      <c r="B108" s="57" t="s">
        <v>199</v>
      </c>
      <c r="C108" s="346"/>
      <c r="D108" s="346"/>
      <c r="E108" s="346"/>
      <c r="F108" s="22"/>
    </row>
    <row r="109" spans="1:6" ht="12" customHeight="1" x14ac:dyDescent="0.2">
      <c r="A109" s="257" t="s">
        <v>200</v>
      </c>
      <c r="B109" s="55" t="s">
        <v>201</v>
      </c>
      <c r="C109" s="346"/>
      <c r="D109" s="346"/>
      <c r="E109" s="346"/>
      <c r="F109" s="22"/>
    </row>
    <row r="110" spans="1:6" ht="12" customHeight="1" x14ac:dyDescent="0.2">
      <c r="A110" s="241" t="s">
        <v>202</v>
      </c>
      <c r="B110" s="55" t="s">
        <v>203</v>
      </c>
      <c r="C110" s="346"/>
      <c r="D110" s="346"/>
      <c r="E110" s="346"/>
      <c r="F110" s="22"/>
    </row>
    <row r="111" spans="1:6" ht="12" customHeight="1" x14ac:dyDescent="0.2">
      <c r="A111" s="241" t="s">
        <v>204</v>
      </c>
      <c r="B111" s="57" t="s">
        <v>205</v>
      </c>
      <c r="C111" s="347"/>
      <c r="D111" s="347"/>
      <c r="E111" s="347"/>
      <c r="F111" s="17"/>
    </row>
    <row r="112" spans="1:6" ht="12" customHeight="1" x14ac:dyDescent="0.2">
      <c r="A112" s="241" t="s">
        <v>206</v>
      </c>
      <c r="B112" s="53" t="s">
        <v>207</v>
      </c>
      <c r="C112" s="322"/>
      <c r="D112" s="322"/>
      <c r="E112" s="322"/>
      <c r="F112" s="17"/>
    </row>
    <row r="113" spans="1:6" ht="12" customHeight="1" x14ac:dyDescent="0.2">
      <c r="A113" s="243" t="s">
        <v>208</v>
      </c>
      <c r="B113" s="52" t="s">
        <v>410</v>
      </c>
      <c r="C113" s="343"/>
      <c r="D113" s="343"/>
      <c r="E113" s="343"/>
      <c r="F113" s="22"/>
    </row>
    <row r="114" spans="1:6" ht="12" customHeight="1" thickBot="1" x14ac:dyDescent="0.25">
      <c r="A114" s="258" t="s">
        <v>210</v>
      </c>
      <c r="B114" s="259" t="s">
        <v>411</v>
      </c>
      <c r="C114" s="348"/>
      <c r="D114" s="348"/>
      <c r="E114" s="348"/>
      <c r="F114" s="61"/>
    </row>
    <row r="115" spans="1:6" ht="12" customHeight="1" thickBot="1" x14ac:dyDescent="0.25">
      <c r="A115" s="44" t="s">
        <v>21</v>
      </c>
      <c r="B115" s="81" t="s">
        <v>212</v>
      </c>
      <c r="C115" s="323"/>
      <c r="D115" s="323"/>
      <c r="E115" s="323"/>
      <c r="F115" s="10">
        <f>+F116+F118+F120</f>
        <v>0</v>
      </c>
    </row>
    <row r="116" spans="1:6" ht="12" customHeight="1" x14ac:dyDescent="0.2">
      <c r="A116" s="239" t="s">
        <v>23</v>
      </c>
      <c r="B116" s="52" t="s">
        <v>213</v>
      </c>
      <c r="C116" s="349"/>
      <c r="D116" s="349"/>
      <c r="E116" s="349"/>
      <c r="F116" s="14"/>
    </row>
    <row r="117" spans="1:6" ht="12" customHeight="1" x14ac:dyDescent="0.2">
      <c r="A117" s="239" t="s">
        <v>25</v>
      </c>
      <c r="B117" s="65" t="s">
        <v>214</v>
      </c>
      <c r="C117" s="350"/>
      <c r="D117" s="350"/>
      <c r="E117" s="350"/>
      <c r="F117" s="14"/>
    </row>
    <row r="118" spans="1:6" ht="12" customHeight="1" x14ac:dyDescent="0.2">
      <c r="A118" s="239" t="s">
        <v>27</v>
      </c>
      <c r="B118" s="65" t="s">
        <v>215</v>
      </c>
      <c r="C118" s="343"/>
      <c r="D118" s="343"/>
      <c r="E118" s="343"/>
      <c r="F118" s="17"/>
    </row>
    <row r="119" spans="1:6" ht="12" customHeight="1" x14ac:dyDescent="0.2">
      <c r="A119" s="239" t="s">
        <v>29</v>
      </c>
      <c r="B119" s="65" t="s">
        <v>216</v>
      </c>
      <c r="C119" s="344"/>
      <c r="D119" s="344"/>
      <c r="E119" s="344"/>
      <c r="F119" s="66"/>
    </row>
    <row r="120" spans="1:6" ht="12" customHeight="1" x14ac:dyDescent="0.2">
      <c r="A120" s="239" t="s">
        <v>31</v>
      </c>
      <c r="B120" s="20" t="s">
        <v>217</v>
      </c>
      <c r="C120" s="351"/>
      <c r="D120" s="351"/>
      <c r="E120" s="351"/>
      <c r="F120" s="66"/>
    </row>
    <row r="121" spans="1:6" ht="12" customHeight="1" x14ac:dyDescent="0.2">
      <c r="A121" s="239" t="s">
        <v>33</v>
      </c>
      <c r="B121" s="18" t="s">
        <v>218</v>
      </c>
      <c r="C121" s="352"/>
      <c r="D121" s="352"/>
      <c r="E121" s="352"/>
      <c r="F121" s="66"/>
    </row>
    <row r="122" spans="1:6" ht="12" customHeight="1" x14ac:dyDescent="0.2">
      <c r="A122" s="239" t="s">
        <v>219</v>
      </c>
      <c r="B122" s="67" t="s">
        <v>220</v>
      </c>
      <c r="C122" s="353"/>
      <c r="D122" s="353"/>
      <c r="E122" s="353"/>
      <c r="F122" s="66"/>
    </row>
    <row r="123" spans="1:6" ht="12" customHeight="1" x14ac:dyDescent="0.2">
      <c r="A123" s="239" t="s">
        <v>221</v>
      </c>
      <c r="B123" s="57" t="s">
        <v>193</v>
      </c>
      <c r="C123" s="354"/>
      <c r="D123" s="354"/>
      <c r="E123" s="354"/>
      <c r="F123" s="66"/>
    </row>
    <row r="124" spans="1:6" ht="12" customHeight="1" x14ac:dyDescent="0.2">
      <c r="A124" s="239" t="s">
        <v>222</v>
      </c>
      <c r="B124" s="57" t="s">
        <v>223</v>
      </c>
      <c r="C124" s="354"/>
      <c r="D124" s="354"/>
      <c r="E124" s="354"/>
      <c r="F124" s="66"/>
    </row>
    <row r="125" spans="1:6" ht="12" customHeight="1" x14ac:dyDescent="0.2">
      <c r="A125" s="239" t="s">
        <v>224</v>
      </c>
      <c r="B125" s="57" t="s">
        <v>225</v>
      </c>
      <c r="C125" s="354"/>
      <c r="D125" s="354"/>
      <c r="E125" s="354"/>
      <c r="F125" s="66"/>
    </row>
    <row r="126" spans="1:6" ht="12" customHeight="1" x14ac:dyDescent="0.2">
      <c r="A126" s="239" t="s">
        <v>226</v>
      </c>
      <c r="B126" s="57" t="s">
        <v>199</v>
      </c>
      <c r="C126" s="354"/>
      <c r="D126" s="354"/>
      <c r="E126" s="354"/>
      <c r="F126" s="66"/>
    </row>
    <row r="127" spans="1:6" ht="12" customHeight="1" x14ac:dyDescent="0.2">
      <c r="A127" s="239" t="s">
        <v>227</v>
      </c>
      <c r="B127" s="57" t="s">
        <v>228</v>
      </c>
      <c r="C127" s="354"/>
      <c r="D127" s="354"/>
      <c r="E127" s="354"/>
      <c r="F127" s="66"/>
    </row>
    <row r="128" spans="1:6" ht="12" customHeight="1" thickBot="1" x14ac:dyDescent="0.25">
      <c r="A128" s="257" t="s">
        <v>229</v>
      </c>
      <c r="B128" s="57" t="s">
        <v>230</v>
      </c>
      <c r="C128" s="355"/>
      <c r="D128" s="355"/>
      <c r="E128" s="355"/>
      <c r="F128" s="68"/>
    </row>
    <row r="129" spans="1:14" ht="12" customHeight="1" thickBot="1" x14ac:dyDescent="0.25">
      <c r="A129" s="44" t="s">
        <v>35</v>
      </c>
      <c r="B129" s="69" t="s">
        <v>231</v>
      </c>
      <c r="C129" s="356"/>
      <c r="D129" s="356"/>
      <c r="E129" s="356"/>
      <c r="F129" s="10">
        <f>+F94+F115</f>
        <v>0</v>
      </c>
    </row>
    <row r="130" spans="1:14" s="255" customFormat="1" ht="12" customHeight="1" thickBot="1" x14ac:dyDescent="0.25">
      <c r="A130" s="44" t="s">
        <v>232</v>
      </c>
      <c r="B130" s="69" t="s">
        <v>233</v>
      </c>
      <c r="C130" s="356"/>
      <c r="D130" s="356"/>
      <c r="E130" s="356"/>
      <c r="F130" s="10">
        <f>+F131+F132+F133</f>
        <v>0</v>
      </c>
    </row>
    <row r="131" spans="1:14" ht="12" customHeight="1" x14ac:dyDescent="0.2">
      <c r="A131" s="239" t="s">
        <v>51</v>
      </c>
      <c r="B131" s="70" t="s">
        <v>412</v>
      </c>
      <c r="C131" s="357"/>
      <c r="D131" s="357"/>
      <c r="E131" s="357"/>
      <c r="F131" s="66"/>
    </row>
    <row r="132" spans="1:14" ht="12" customHeight="1" x14ac:dyDescent="0.2">
      <c r="A132" s="239" t="s">
        <v>53</v>
      </c>
      <c r="B132" s="70" t="s">
        <v>235</v>
      </c>
      <c r="C132" s="357"/>
      <c r="D132" s="357"/>
      <c r="E132" s="357"/>
      <c r="F132" s="66"/>
    </row>
    <row r="133" spans="1:14" ht="12" customHeight="1" thickBot="1" x14ac:dyDescent="0.25">
      <c r="A133" s="257" t="s">
        <v>55</v>
      </c>
      <c r="B133" s="71" t="s">
        <v>413</v>
      </c>
      <c r="C133" s="54"/>
      <c r="D133" s="54"/>
      <c r="E133" s="54"/>
      <c r="F133" s="66"/>
    </row>
    <row r="134" spans="1:14" ht="12" customHeight="1" thickBot="1" x14ac:dyDescent="0.25">
      <c r="A134" s="44" t="s">
        <v>65</v>
      </c>
      <c r="B134" s="69" t="s">
        <v>237</v>
      </c>
      <c r="C134" s="356"/>
      <c r="D134" s="356"/>
      <c r="E134" s="356"/>
      <c r="F134" s="10">
        <f>+F135+F136+F137+F138+F139+F140</f>
        <v>0</v>
      </c>
    </row>
    <row r="135" spans="1:14" ht="12" customHeight="1" x14ac:dyDescent="0.2">
      <c r="A135" s="239" t="s">
        <v>67</v>
      </c>
      <c r="B135" s="70" t="s">
        <v>238</v>
      </c>
      <c r="C135" s="357"/>
      <c r="D135" s="357"/>
      <c r="E135" s="357"/>
      <c r="F135" s="66"/>
    </row>
    <row r="136" spans="1:14" ht="12" customHeight="1" x14ac:dyDescent="0.2">
      <c r="A136" s="239" t="s">
        <v>69</v>
      </c>
      <c r="B136" s="70" t="s">
        <v>239</v>
      </c>
      <c r="C136" s="357"/>
      <c r="D136" s="357"/>
      <c r="E136" s="357"/>
      <c r="F136" s="66"/>
    </row>
    <row r="137" spans="1:14" ht="12" customHeight="1" x14ac:dyDescent="0.2">
      <c r="A137" s="239" t="s">
        <v>71</v>
      </c>
      <c r="B137" s="70" t="s">
        <v>240</v>
      </c>
      <c r="C137" s="357"/>
      <c r="D137" s="357"/>
      <c r="E137" s="357"/>
      <c r="F137" s="66"/>
    </row>
    <row r="138" spans="1:14" ht="12" customHeight="1" x14ac:dyDescent="0.2">
      <c r="A138" s="239" t="s">
        <v>73</v>
      </c>
      <c r="B138" s="70" t="s">
        <v>414</v>
      </c>
      <c r="C138" s="357"/>
      <c r="D138" s="357"/>
      <c r="E138" s="357"/>
      <c r="F138" s="66"/>
    </row>
    <row r="139" spans="1:14" s="255" customFormat="1" ht="12" customHeight="1" x14ac:dyDescent="0.2">
      <c r="A139" s="239" t="s">
        <v>75</v>
      </c>
      <c r="B139" s="70" t="s">
        <v>242</v>
      </c>
      <c r="C139" s="357"/>
      <c r="D139" s="357"/>
      <c r="E139" s="357"/>
      <c r="F139" s="66"/>
    </row>
    <row r="140" spans="1:14" ht="12" customHeight="1" thickBot="1" x14ac:dyDescent="0.25">
      <c r="A140" s="257" t="s">
        <v>77</v>
      </c>
      <c r="B140" s="71" t="s">
        <v>243</v>
      </c>
      <c r="C140" s="54"/>
      <c r="D140" s="54"/>
      <c r="E140" s="54"/>
      <c r="F140" s="66"/>
      <c r="N140" s="260"/>
    </row>
    <row r="141" spans="1:14" ht="13.5" thickBot="1" x14ac:dyDescent="0.25">
      <c r="A141" s="44" t="s">
        <v>89</v>
      </c>
      <c r="B141" s="69" t="s">
        <v>415</v>
      </c>
      <c r="C141" s="356"/>
      <c r="D141" s="356"/>
      <c r="E141" s="356"/>
      <c r="F141" s="24">
        <f>+F142+F143+F145+F146+F144</f>
        <v>0</v>
      </c>
    </row>
    <row r="142" spans="1:14" ht="12" customHeight="1" x14ac:dyDescent="0.2">
      <c r="A142" s="239" t="s">
        <v>91</v>
      </c>
      <c r="B142" s="70" t="s">
        <v>245</v>
      </c>
      <c r="C142" s="357"/>
      <c r="D142" s="357"/>
      <c r="E142" s="357"/>
      <c r="F142" s="66"/>
    </row>
    <row r="143" spans="1:14" s="255" customFormat="1" ht="12" customHeight="1" x14ac:dyDescent="0.2">
      <c r="A143" s="239" t="s">
        <v>93</v>
      </c>
      <c r="B143" s="70" t="s">
        <v>246</v>
      </c>
      <c r="C143" s="357"/>
      <c r="D143" s="357"/>
      <c r="E143" s="357"/>
      <c r="F143" s="66"/>
    </row>
    <row r="144" spans="1:14" s="255" customFormat="1" ht="12" customHeight="1" x14ac:dyDescent="0.2">
      <c r="A144" s="239" t="s">
        <v>95</v>
      </c>
      <c r="B144" s="70" t="s">
        <v>416</v>
      </c>
      <c r="C144" s="357"/>
      <c r="D144" s="357"/>
      <c r="E144" s="357"/>
      <c r="F144" s="66"/>
    </row>
    <row r="145" spans="1:6" s="255" customFormat="1" ht="12" customHeight="1" x14ac:dyDescent="0.2">
      <c r="A145" s="239" t="s">
        <v>97</v>
      </c>
      <c r="B145" s="70" t="s">
        <v>247</v>
      </c>
      <c r="C145" s="357"/>
      <c r="D145" s="357"/>
      <c r="E145" s="357"/>
      <c r="F145" s="66"/>
    </row>
    <row r="146" spans="1:6" s="255" customFormat="1" ht="12" customHeight="1" thickBot="1" x14ac:dyDescent="0.25">
      <c r="A146" s="257" t="s">
        <v>99</v>
      </c>
      <c r="B146" s="71" t="s">
        <v>248</v>
      </c>
      <c r="C146" s="54"/>
      <c r="D146" s="54"/>
      <c r="E146" s="54"/>
      <c r="F146" s="66"/>
    </row>
    <row r="147" spans="1:6" s="255" customFormat="1" ht="12" customHeight="1" thickBot="1" x14ac:dyDescent="0.25">
      <c r="A147" s="44" t="s">
        <v>249</v>
      </c>
      <c r="B147" s="69" t="s">
        <v>250</v>
      </c>
      <c r="C147" s="356"/>
      <c r="D147" s="356"/>
      <c r="E147" s="356"/>
      <c r="F147" s="72">
        <f>+F148+F149+F150+F151+F152</f>
        <v>0</v>
      </c>
    </row>
    <row r="148" spans="1:6" s="255" customFormat="1" ht="12" customHeight="1" x14ac:dyDescent="0.2">
      <c r="A148" s="239" t="s">
        <v>103</v>
      </c>
      <c r="B148" s="70" t="s">
        <v>251</v>
      </c>
      <c r="C148" s="357"/>
      <c r="D148" s="357"/>
      <c r="E148" s="357"/>
      <c r="F148" s="66"/>
    </row>
    <row r="149" spans="1:6" s="255" customFormat="1" ht="12" customHeight="1" x14ac:dyDescent="0.2">
      <c r="A149" s="239" t="s">
        <v>105</v>
      </c>
      <c r="B149" s="70" t="s">
        <v>252</v>
      </c>
      <c r="C149" s="357"/>
      <c r="D149" s="357"/>
      <c r="E149" s="357"/>
      <c r="F149" s="66"/>
    </row>
    <row r="150" spans="1:6" ht="12.75" customHeight="1" x14ac:dyDescent="0.2">
      <c r="A150" s="239" t="s">
        <v>107</v>
      </c>
      <c r="B150" s="70" t="s">
        <v>253</v>
      </c>
      <c r="C150" s="357"/>
      <c r="D150" s="357"/>
      <c r="E150" s="357"/>
      <c r="F150" s="66"/>
    </row>
    <row r="151" spans="1:6" ht="12.75" customHeight="1" x14ac:dyDescent="0.2">
      <c r="A151" s="239" t="s">
        <v>109</v>
      </c>
      <c r="B151" s="70" t="s">
        <v>417</v>
      </c>
      <c r="C151" s="357"/>
      <c r="D151" s="357"/>
      <c r="E151" s="357"/>
      <c r="F151" s="66"/>
    </row>
    <row r="152" spans="1:6" ht="12.75" customHeight="1" thickBot="1" x14ac:dyDescent="0.25">
      <c r="A152" s="257" t="s">
        <v>255</v>
      </c>
      <c r="B152" s="71" t="s">
        <v>256</v>
      </c>
      <c r="C152" s="54"/>
      <c r="D152" s="54"/>
      <c r="E152" s="54"/>
      <c r="F152" s="68"/>
    </row>
    <row r="153" spans="1:6" ht="12" customHeight="1" thickBot="1" x14ac:dyDescent="0.25">
      <c r="A153" s="261" t="s">
        <v>111</v>
      </c>
      <c r="B153" s="69" t="s">
        <v>257</v>
      </c>
      <c r="C153" s="356"/>
      <c r="D153" s="356"/>
      <c r="E153" s="356"/>
      <c r="F153" s="72"/>
    </row>
    <row r="154" spans="1:6" ht="15" customHeight="1" thickBot="1" x14ac:dyDescent="0.25">
      <c r="A154" s="261" t="s">
        <v>258</v>
      </c>
      <c r="B154" s="69" t="s">
        <v>259</v>
      </c>
      <c r="C154" s="356"/>
      <c r="D154" s="356"/>
      <c r="E154" s="356"/>
      <c r="F154" s="72"/>
    </row>
    <row r="155" spans="1:6" ht="13.5" thickBot="1" x14ac:dyDescent="0.25">
      <c r="A155" s="44" t="s">
        <v>260</v>
      </c>
      <c r="B155" s="69" t="s">
        <v>261</v>
      </c>
      <c r="C155" s="356"/>
      <c r="D155" s="356"/>
      <c r="E155" s="356"/>
      <c r="F155" s="74">
        <f>+F130+F134+F141+F147+F153+F154</f>
        <v>0</v>
      </c>
    </row>
    <row r="156" spans="1:6" ht="15" customHeight="1" thickBot="1" x14ac:dyDescent="0.25">
      <c r="A156" s="262" t="s">
        <v>262</v>
      </c>
      <c r="B156" s="78" t="s">
        <v>263</v>
      </c>
      <c r="C156" s="358"/>
      <c r="D156" s="358"/>
      <c r="E156" s="358"/>
      <c r="F156" s="74">
        <f>+F129+F155</f>
        <v>0</v>
      </c>
    </row>
    <row r="157" spans="1:6" ht="14.25" customHeight="1" thickBot="1" x14ac:dyDescent="0.25"/>
    <row r="158" spans="1:6" ht="13.5" thickBot="1" x14ac:dyDescent="0.25">
      <c r="A158" s="266" t="s">
        <v>418</v>
      </c>
      <c r="B158" s="267"/>
      <c r="C158" s="359"/>
      <c r="D158" s="359"/>
      <c r="E158" s="359"/>
      <c r="F158" s="268"/>
    </row>
    <row r="159" spans="1:6" ht="13.5" thickBot="1" x14ac:dyDescent="0.25">
      <c r="A159" s="266" t="s">
        <v>419</v>
      </c>
      <c r="B159" s="267"/>
      <c r="C159" s="359"/>
      <c r="D159" s="359"/>
      <c r="E159" s="359"/>
      <c r="F159" s="26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1"/>
  <sheetViews>
    <sheetView workbookViewId="0">
      <selection activeCell="B33" sqref="B33"/>
    </sheetView>
  </sheetViews>
  <sheetFormatPr defaultRowHeight="12.75" x14ac:dyDescent="0.2"/>
  <cols>
    <col min="1" max="1" width="13.83203125" style="317" customWidth="1"/>
    <col min="2" max="2" width="79.1640625" style="290" customWidth="1"/>
    <col min="3" max="5" width="16.83203125" style="290" customWidth="1"/>
    <col min="6" max="16384" width="9.33203125" style="290"/>
  </cols>
  <sheetData>
    <row r="1" spans="1:5" s="283" customFormat="1" ht="21" customHeight="1" thickBot="1" x14ac:dyDescent="0.25">
      <c r="A1" s="214"/>
      <c r="B1" s="215"/>
      <c r="C1" s="215"/>
      <c r="D1" s="215"/>
      <c r="E1" s="282" t="s">
        <v>795</v>
      </c>
    </row>
    <row r="2" spans="1:5" s="285" customFormat="1" ht="36" x14ac:dyDescent="0.2">
      <c r="A2" s="218" t="s">
        <v>426</v>
      </c>
      <c r="B2" s="219" t="s">
        <v>460</v>
      </c>
      <c r="C2" s="328"/>
      <c r="D2" s="328"/>
      <c r="E2" s="284" t="s">
        <v>397</v>
      </c>
    </row>
    <row r="3" spans="1:5" s="285" customFormat="1" ht="24.75" thickBot="1" x14ac:dyDescent="0.25">
      <c r="A3" s="286" t="s">
        <v>395</v>
      </c>
      <c r="B3" s="223" t="s">
        <v>428</v>
      </c>
      <c r="C3" s="329"/>
      <c r="D3" s="329"/>
      <c r="E3" s="287"/>
    </row>
    <row r="4" spans="1:5" s="288" customFormat="1" ht="15.95" customHeight="1" thickBot="1" x14ac:dyDescent="0.3">
      <c r="A4" s="225"/>
      <c r="B4" s="225"/>
      <c r="C4" s="225"/>
      <c r="D4" s="225"/>
      <c r="E4" s="226" t="s">
        <v>715</v>
      </c>
    </row>
    <row r="5" spans="1:5" ht="36.75" thickBot="1" x14ac:dyDescent="0.25">
      <c r="A5" s="228" t="s">
        <v>398</v>
      </c>
      <c r="B5" s="229" t="s">
        <v>399</v>
      </c>
      <c r="C5" s="530" t="s">
        <v>467</v>
      </c>
      <c r="D5" s="530" t="s">
        <v>463</v>
      </c>
      <c r="E5" s="530" t="s">
        <v>471</v>
      </c>
    </row>
    <row r="6" spans="1:5" s="291" customFormat="1" ht="12.95" customHeight="1" thickBot="1" x14ac:dyDescent="0.25">
      <c r="A6" s="232"/>
      <c r="B6" s="233" t="s">
        <v>5</v>
      </c>
      <c r="C6" s="234" t="s">
        <v>6</v>
      </c>
      <c r="D6" s="234" t="s">
        <v>276</v>
      </c>
      <c r="E6" s="234" t="s">
        <v>354</v>
      </c>
    </row>
    <row r="7" spans="1:5" s="291" customFormat="1" ht="15.95" customHeight="1" thickBot="1" x14ac:dyDescent="0.25">
      <c r="A7" s="236"/>
      <c r="B7" s="237" t="s">
        <v>272</v>
      </c>
      <c r="C7" s="292"/>
      <c r="D7" s="292"/>
      <c r="E7" s="292"/>
    </row>
    <row r="8" spans="1:5" s="294" customFormat="1" ht="12" customHeight="1" thickBot="1" x14ac:dyDescent="0.25">
      <c r="A8" s="232" t="s">
        <v>7</v>
      </c>
      <c r="B8" s="293" t="s">
        <v>429</v>
      </c>
      <c r="C8" s="105">
        <f>SUM(C9:C19)</f>
        <v>0</v>
      </c>
      <c r="D8" s="105">
        <f>SUM(D9:D19)</f>
        <v>13</v>
      </c>
      <c r="E8" s="105">
        <f>SUM(E9:E19)</f>
        <v>13</v>
      </c>
    </row>
    <row r="9" spans="1:5" s="294" customFormat="1" ht="12" customHeight="1" x14ac:dyDescent="0.2">
      <c r="A9" s="295" t="s">
        <v>9</v>
      </c>
      <c r="B9" s="50" t="s">
        <v>68</v>
      </c>
      <c r="C9" s="296"/>
      <c r="D9" s="296"/>
      <c r="E9" s="296">
        <v>0</v>
      </c>
    </row>
    <row r="10" spans="1:5" s="294" customFormat="1" ht="12" customHeight="1" x14ac:dyDescent="0.2">
      <c r="A10" s="297" t="s">
        <v>11</v>
      </c>
      <c r="B10" s="52" t="s">
        <v>70</v>
      </c>
      <c r="C10" s="102"/>
      <c r="D10" s="102"/>
      <c r="E10" s="102"/>
    </row>
    <row r="11" spans="1:5" s="294" customFormat="1" ht="12" customHeight="1" x14ac:dyDescent="0.2">
      <c r="A11" s="297" t="s">
        <v>13</v>
      </c>
      <c r="B11" s="52" t="s">
        <v>72</v>
      </c>
      <c r="C11" s="102"/>
      <c r="D11" s="102"/>
      <c r="E11" s="102"/>
    </row>
    <row r="12" spans="1:5" s="294" customFormat="1" ht="12" customHeight="1" x14ac:dyDescent="0.2">
      <c r="A12" s="297" t="s">
        <v>15</v>
      </c>
      <c r="B12" s="52" t="s">
        <v>74</v>
      </c>
      <c r="C12" s="102"/>
      <c r="D12" s="102"/>
      <c r="E12" s="102"/>
    </row>
    <row r="13" spans="1:5" s="294" customFormat="1" ht="12" customHeight="1" x14ac:dyDescent="0.2">
      <c r="A13" s="297" t="s">
        <v>17</v>
      </c>
      <c r="B13" s="52" t="s">
        <v>76</v>
      </c>
      <c r="C13" s="102"/>
      <c r="D13" s="102"/>
      <c r="E13" s="102"/>
    </row>
    <row r="14" spans="1:5" s="294" customFormat="1" ht="12" customHeight="1" x14ac:dyDescent="0.2">
      <c r="A14" s="297" t="s">
        <v>19</v>
      </c>
      <c r="B14" s="52" t="s">
        <v>430</v>
      </c>
      <c r="C14" s="102"/>
      <c r="D14" s="102"/>
      <c r="E14" s="102"/>
    </row>
    <row r="15" spans="1:5" s="294" customFormat="1" ht="12" customHeight="1" x14ac:dyDescent="0.2">
      <c r="A15" s="297" t="s">
        <v>184</v>
      </c>
      <c r="B15" s="71" t="s">
        <v>431</v>
      </c>
      <c r="C15" s="102"/>
      <c r="D15" s="102"/>
      <c r="E15" s="102"/>
    </row>
    <row r="16" spans="1:5" s="294" customFormat="1" ht="12" customHeight="1" x14ac:dyDescent="0.2">
      <c r="A16" s="297" t="s">
        <v>186</v>
      </c>
      <c r="B16" s="52" t="s">
        <v>432</v>
      </c>
      <c r="C16" s="109"/>
      <c r="D16" s="109">
        <v>13</v>
      </c>
      <c r="E16" s="109">
        <v>13</v>
      </c>
    </row>
    <row r="17" spans="1:5" s="298" customFormat="1" ht="12" customHeight="1" x14ac:dyDescent="0.2">
      <c r="A17" s="297" t="s">
        <v>188</v>
      </c>
      <c r="B17" s="52" t="s">
        <v>84</v>
      </c>
      <c r="C17" s="102"/>
      <c r="D17" s="102"/>
      <c r="E17" s="102"/>
    </row>
    <row r="18" spans="1:5" s="298" customFormat="1" ht="12" customHeight="1" x14ac:dyDescent="0.2">
      <c r="A18" s="297" t="s">
        <v>190</v>
      </c>
      <c r="B18" s="52" t="s">
        <v>86</v>
      </c>
      <c r="C18" s="104"/>
      <c r="D18" s="104"/>
      <c r="E18" s="104"/>
    </row>
    <row r="19" spans="1:5" s="298" customFormat="1" ht="12" customHeight="1" thickBot="1" x14ac:dyDescent="0.25">
      <c r="A19" s="297" t="s">
        <v>192</v>
      </c>
      <c r="B19" s="71" t="s">
        <v>88</v>
      </c>
      <c r="C19" s="104"/>
      <c r="D19" s="104"/>
      <c r="E19" s="104"/>
    </row>
    <row r="20" spans="1:5" s="294" customFormat="1" ht="12" customHeight="1" thickBot="1" x14ac:dyDescent="0.25">
      <c r="A20" s="232" t="s">
        <v>21</v>
      </c>
      <c r="B20" s="293" t="s">
        <v>433</v>
      </c>
      <c r="C20" s="105">
        <f>SUM(C21:C23)</f>
        <v>0</v>
      </c>
      <c r="D20" s="105"/>
      <c r="E20" s="105">
        <f>SUM(E21:E23)</f>
        <v>0</v>
      </c>
    </row>
    <row r="21" spans="1:5" s="298" customFormat="1" ht="12" customHeight="1" x14ac:dyDescent="0.2">
      <c r="A21" s="297" t="s">
        <v>23</v>
      </c>
      <c r="B21" s="70" t="s">
        <v>24</v>
      </c>
      <c r="C21" s="102"/>
      <c r="D21" s="102"/>
      <c r="E21" s="102"/>
    </row>
    <row r="22" spans="1:5" s="298" customFormat="1" ht="12" customHeight="1" x14ac:dyDescent="0.2">
      <c r="A22" s="297" t="s">
        <v>25</v>
      </c>
      <c r="B22" s="52" t="s">
        <v>434</v>
      </c>
      <c r="C22" s="102"/>
      <c r="D22" s="102"/>
      <c r="E22" s="102"/>
    </row>
    <row r="23" spans="1:5" s="298" customFormat="1" ht="12" customHeight="1" x14ac:dyDescent="0.2">
      <c r="A23" s="297" t="s">
        <v>27</v>
      </c>
      <c r="B23" s="52" t="s">
        <v>435</v>
      </c>
      <c r="C23" s="102"/>
      <c r="D23" s="102"/>
      <c r="E23" s="102"/>
    </row>
    <row r="24" spans="1:5" s="298" customFormat="1" ht="12" customHeight="1" thickBot="1" x14ac:dyDescent="0.25">
      <c r="A24" s="297" t="s">
        <v>29</v>
      </c>
      <c r="B24" s="52" t="s">
        <v>436</v>
      </c>
      <c r="C24" s="102"/>
      <c r="D24" s="102"/>
      <c r="E24" s="102"/>
    </row>
    <row r="25" spans="1:5" s="298" customFormat="1" ht="12" customHeight="1" thickBot="1" x14ac:dyDescent="0.25">
      <c r="A25" s="299" t="s">
        <v>35</v>
      </c>
      <c r="B25" s="69" t="s">
        <v>282</v>
      </c>
      <c r="C25" s="300"/>
      <c r="D25" s="300"/>
      <c r="E25" s="300"/>
    </row>
    <row r="26" spans="1:5" s="298" customFormat="1" ht="12" customHeight="1" thickBot="1" x14ac:dyDescent="0.25">
      <c r="A26" s="299" t="s">
        <v>232</v>
      </c>
      <c r="B26" s="69" t="s">
        <v>437</v>
      </c>
      <c r="C26" s="105">
        <f>+C27+C28+C29</f>
        <v>0</v>
      </c>
      <c r="D26" s="105"/>
      <c r="E26" s="105">
        <f>+E27+E28+E29</f>
        <v>0</v>
      </c>
    </row>
    <row r="27" spans="1:5" s="298" customFormat="1" ht="12" customHeight="1" x14ac:dyDescent="0.2">
      <c r="A27" s="301" t="s">
        <v>51</v>
      </c>
      <c r="B27" s="302" t="s">
        <v>38</v>
      </c>
      <c r="C27" s="110"/>
      <c r="D27" s="110"/>
      <c r="E27" s="110"/>
    </row>
    <row r="28" spans="1:5" s="298" customFormat="1" ht="12" customHeight="1" x14ac:dyDescent="0.2">
      <c r="A28" s="301" t="s">
        <v>53</v>
      </c>
      <c r="B28" s="302" t="s">
        <v>434</v>
      </c>
      <c r="C28" s="102"/>
      <c r="D28" s="102"/>
      <c r="E28" s="102"/>
    </row>
    <row r="29" spans="1:5" s="298" customFormat="1" ht="12" customHeight="1" x14ac:dyDescent="0.2">
      <c r="A29" s="301" t="s">
        <v>55</v>
      </c>
      <c r="B29" s="303" t="s">
        <v>438</v>
      </c>
      <c r="C29" s="102"/>
      <c r="D29" s="102"/>
      <c r="E29" s="102"/>
    </row>
    <row r="30" spans="1:5" s="298" customFormat="1" ht="12" customHeight="1" thickBot="1" x14ac:dyDescent="0.25">
      <c r="A30" s="297" t="s">
        <v>57</v>
      </c>
      <c r="B30" s="304" t="s">
        <v>439</v>
      </c>
      <c r="C30" s="305"/>
      <c r="D30" s="305"/>
      <c r="E30" s="305"/>
    </row>
    <row r="31" spans="1:5" s="298" customFormat="1" ht="12" customHeight="1" thickBot="1" x14ac:dyDescent="0.25">
      <c r="A31" s="299" t="s">
        <v>65</v>
      </c>
      <c r="B31" s="69" t="s">
        <v>440</v>
      </c>
      <c r="C31" s="105">
        <f>+C32+C33+C34</f>
        <v>0</v>
      </c>
      <c r="D31" s="105"/>
      <c r="E31" s="105">
        <f>+E32+E33+E34</f>
        <v>0</v>
      </c>
    </row>
    <row r="32" spans="1:5" s="298" customFormat="1" ht="12" customHeight="1" x14ac:dyDescent="0.2">
      <c r="A32" s="301" t="s">
        <v>67</v>
      </c>
      <c r="B32" s="302" t="s">
        <v>92</v>
      </c>
      <c r="C32" s="110"/>
      <c r="D32" s="110"/>
      <c r="E32" s="110"/>
    </row>
    <row r="33" spans="1:5" s="298" customFormat="1" ht="12" customHeight="1" x14ac:dyDescent="0.2">
      <c r="A33" s="301" t="s">
        <v>69</v>
      </c>
      <c r="B33" s="303" t="s">
        <v>94</v>
      </c>
      <c r="C33" s="107"/>
      <c r="D33" s="107"/>
      <c r="E33" s="107"/>
    </row>
    <row r="34" spans="1:5" s="298" customFormat="1" ht="12" customHeight="1" thickBot="1" x14ac:dyDescent="0.25">
      <c r="A34" s="297" t="s">
        <v>71</v>
      </c>
      <c r="B34" s="304" t="s">
        <v>96</v>
      </c>
      <c r="C34" s="305"/>
      <c r="D34" s="305"/>
      <c r="E34" s="305"/>
    </row>
    <row r="35" spans="1:5" s="294" customFormat="1" ht="12" customHeight="1" thickBot="1" x14ac:dyDescent="0.25">
      <c r="A35" s="299" t="s">
        <v>89</v>
      </c>
      <c r="B35" s="69" t="s">
        <v>284</v>
      </c>
      <c r="C35" s="300"/>
      <c r="D35" s="300"/>
      <c r="E35" s="300"/>
    </row>
    <row r="36" spans="1:5" s="294" customFormat="1" ht="12" customHeight="1" thickBot="1" x14ac:dyDescent="0.25">
      <c r="A36" s="299" t="s">
        <v>249</v>
      </c>
      <c r="B36" s="69" t="s">
        <v>441</v>
      </c>
      <c r="C36" s="306"/>
      <c r="D36" s="306"/>
      <c r="E36" s="306"/>
    </row>
    <row r="37" spans="1:5" s="294" customFormat="1" ht="12" customHeight="1" thickBot="1" x14ac:dyDescent="0.25">
      <c r="A37" s="232" t="s">
        <v>111</v>
      </c>
      <c r="B37" s="69" t="s">
        <v>442</v>
      </c>
      <c r="C37" s="307">
        <f>+C8+C20+C25+C26+C31+C35+C36</f>
        <v>0</v>
      </c>
      <c r="D37" s="307">
        <f>+D8+D20+D25+D26+D31+D35+D36</f>
        <v>13</v>
      </c>
      <c r="E37" s="307">
        <f>+E8+E20+E25+E26+E31+E35+E36</f>
        <v>13</v>
      </c>
    </row>
    <row r="38" spans="1:5" s="294" customFormat="1" ht="12" customHeight="1" thickBot="1" x14ac:dyDescent="0.25">
      <c r="A38" s="308" t="s">
        <v>258</v>
      </c>
      <c r="B38" s="69" t="s">
        <v>443</v>
      </c>
      <c r="C38" s="307">
        <f>+C39+C40+C41</f>
        <v>44013</v>
      </c>
      <c r="D38" s="307">
        <f>+D39+D40+D41</f>
        <v>41769</v>
      </c>
      <c r="E38" s="307">
        <f>+E39+E40+E41</f>
        <v>39476</v>
      </c>
    </row>
    <row r="39" spans="1:5" s="294" customFormat="1" ht="12" customHeight="1" x14ac:dyDescent="0.2">
      <c r="A39" s="301" t="s">
        <v>444</v>
      </c>
      <c r="B39" s="302" t="s">
        <v>331</v>
      </c>
      <c r="C39" s="110">
        <v>150</v>
      </c>
      <c r="D39" s="529">
        <v>1111</v>
      </c>
      <c r="E39" s="110">
        <v>1111</v>
      </c>
    </row>
    <row r="40" spans="1:5" s="294" customFormat="1" ht="12" customHeight="1" x14ac:dyDescent="0.2">
      <c r="A40" s="301" t="s">
        <v>445</v>
      </c>
      <c r="B40" s="303" t="s">
        <v>446</v>
      </c>
      <c r="C40" s="107"/>
      <c r="D40" s="527"/>
      <c r="E40" s="107"/>
    </row>
    <row r="41" spans="1:5" s="298" customFormat="1" ht="12" customHeight="1" thickBot="1" x14ac:dyDescent="0.25">
      <c r="A41" s="297" t="s">
        <v>447</v>
      </c>
      <c r="B41" s="304" t="s">
        <v>448</v>
      </c>
      <c r="C41" s="305">
        <v>43863</v>
      </c>
      <c r="D41" s="531">
        <v>40658</v>
      </c>
      <c r="E41" s="305">
        <v>38365</v>
      </c>
    </row>
    <row r="42" spans="1:5" s="298" customFormat="1" ht="15" customHeight="1" thickBot="1" x14ac:dyDescent="0.25">
      <c r="A42" s="308" t="s">
        <v>260</v>
      </c>
      <c r="B42" s="309" t="s">
        <v>449</v>
      </c>
      <c r="C42" s="254">
        <f>+C37+C38</f>
        <v>44013</v>
      </c>
      <c r="D42" s="254">
        <f>+D37+D38</f>
        <v>41782</v>
      </c>
      <c r="E42" s="254">
        <f>+E37+E38</f>
        <v>39489</v>
      </c>
    </row>
    <row r="43" spans="1:5" s="298" customFormat="1" ht="15" customHeight="1" x14ac:dyDescent="0.2">
      <c r="A43" s="249"/>
      <c r="B43" s="250"/>
      <c r="C43" s="251"/>
      <c r="D43" s="251"/>
      <c r="E43" s="251"/>
    </row>
    <row r="44" spans="1:5" ht="13.5" thickBot="1" x14ac:dyDescent="0.25">
      <c r="A44" s="310"/>
      <c r="B44" s="311"/>
      <c r="C44" s="312"/>
      <c r="D44" s="312"/>
      <c r="E44" s="312"/>
    </row>
    <row r="45" spans="1:5" s="291" customFormat="1" ht="16.5" customHeight="1" thickBot="1" x14ac:dyDescent="0.25">
      <c r="A45" s="252"/>
      <c r="B45" s="253" t="s">
        <v>273</v>
      </c>
      <c r="C45" s="254"/>
      <c r="D45" s="254"/>
      <c r="E45" s="254"/>
    </row>
    <row r="46" spans="1:5" s="313" customFormat="1" ht="12" customHeight="1" thickBot="1" x14ac:dyDescent="0.25">
      <c r="A46" s="299" t="s">
        <v>7</v>
      </c>
      <c r="B46" s="69" t="s">
        <v>450</v>
      </c>
      <c r="C46" s="105">
        <f>SUM(C47:C51)</f>
        <v>42013</v>
      </c>
      <c r="D46" s="105">
        <f>SUM(D47:D51)</f>
        <v>41782</v>
      </c>
      <c r="E46" s="105">
        <f>SUM(E47:E51)</f>
        <v>38386</v>
      </c>
    </row>
    <row r="47" spans="1:5" ht="12" customHeight="1" x14ac:dyDescent="0.2">
      <c r="A47" s="297" t="s">
        <v>9</v>
      </c>
      <c r="B47" s="70" t="s">
        <v>177</v>
      </c>
      <c r="C47" s="110">
        <v>26817</v>
      </c>
      <c r="D47" s="529">
        <v>28361</v>
      </c>
      <c r="E47" s="110">
        <v>26250</v>
      </c>
    </row>
    <row r="48" spans="1:5" ht="12" customHeight="1" x14ac:dyDescent="0.2">
      <c r="A48" s="297" t="s">
        <v>11</v>
      </c>
      <c r="B48" s="52" t="s">
        <v>178</v>
      </c>
      <c r="C48" s="108">
        <v>5296</v>
      </c>
      <c r="D48" s="528">
        <v>5761</v>
      </c>
      <c r="E48" s="108">
        <v>5122</v>
      </c>
    </row>
    <row r="49" spans="1:5" ht="12" customHeight="1" x14ac:dyDescent="0.2">
      <c r="A49" s="297" t="s">
        <v>13</v>
      </c>
      <c r="B49" s="52" t="s">
        <v>179</v>
      </c>
      <c r="C49" s="108">
        <v>9900</v>
      </c>
      <c r="D49" s="528">
        <v>7660</v>
      </c>
      <c r="E49" s="108">
        <v>7014</v>
      </c>
    </row>
    <row r="50" spans="1:5" ht="12" customHeight="1" x14ac:dyDescent="0.2">
      <c r="A50" s="297" t="s">
        <v>15</v>
      </c>
      <c r="B50" s="52" t="s">
        <v>180</v>
      </c>
      <c r="C50" s="108"/>
      <c r="D50" s="528"/>
      <c r="E50" s="108"/>
    </row>
    <row r="51" spans="1:5" ht="12" customHeight="1" thickBot="1" x14ac:dyDescent="0.25">
      <c r="A51" s="297" t="s">
        <v>17</v>
      </c>
      <c r="B51" s="52" t="s">
        <v>182</v>
      </c>
      <c r="C51" s="108"/>
      <c r="D51" s="108"/>
      <c r="E51" s="108"/>
    </row>
    <row r="52" spans="1:5" ht="12" customHeight="1" thickBot="1" x14ac:dyDescent="0.25">
      <c r="A52" s="299" t="s">
        <v>21</v>
      </c>
      <c r="B52" s="69" t="s">
        <v>451</v>
      </c>
      <c r="C52" s="105">
        <f>SUM(C53:C55)</f>
        <v>2000</v>
      </c>
      <c r="D52" s="105">
        <f t="shared" ref="D52:E52" si="0">SUM(D53:D55)</f>
        <v>0</v>
      </c>
      <c r="E52" s="105">
        <f t="shared" si="0"/>
        <v>0</v>
      </c>
    </row>
    <row r="53" spans="1:5" s="313" customFormat="1" ht="12" customHeight="1" x14ac:dyDescent="0.2">
      <c r="A53" s="297" t="s">
        <v>23</v>
      </c>
      <c r="B53" s="70" t="s">
        <v>213</v>
      </c>
      <c r="C53" s="110">
        <v>2000</v>
      </c>
      <c r="D53" s="110"/>
      <c r="E53" s="110"/>
    </row>
    <row r="54" spans="1:5" ht="12" customHeight="1" x14ac:dyDescent="0.2">
      <c r="A54" s="297" t="s">
        <v>25</v>
      </c>
      <c r="B54" s="52" t="s">
        <v>215</v>
      </c>
      <c r="C54" s="108"/>
      <c r="D54" s="108"/>
      <c r="E54" s="108"/>
    </row>
    <row r="55" spans="1:5" ht="12" customHeight="1" x14ac:dyDescent="0.2">
      <c r="A55" s="297" t="s">
        <v>27</v>
      </c>
      <c r="B55" s="52" t="s">
        <v>452</v>
      </c>
      <c r="C55" s="108"/>
      <c r="D55" s="108"/>
      <c r="E55" s="108"/>
    </row>
    <row r="56" spans="1:5" ht="12" customHeight="1" thickBot="1" x14ac:dyDescent="0.25">
      <c r="A56" s="297" t="s">
        <v>29</v>
      </c>
      <c r="B56" s="52" t="s">
        <v>453</v>
      </c>
      <c r="C56" s="108"/>
      <c r="D56" s="108"/>
      <c r="E56" s="108"/>
    </row>
    <row r="57" spans="1:5" ht="12" customHeight="1" thickBot="1" x14ac:dyDescent="0.25">
      <c r="A57" s="299" t="s">
        <v>35</v>
      </c>
      <c r="B57" s="69" t="s">
        <v>454</v>
      </c>
      <c r="C57" s="300"/>
      <c r="D57" s="300"/>
      <c r="E57" s="300"/>
    </row>
    <row r="58" spans="1:5" ht="15" customHeight="1" thickBot="1" x14ac:dyDescent="0.25">
      <c r="A58" s="299" t="s">
        <v>232</v>
      </c>
      <c r="B58" s="315" t="s">
        <v>455</v>
      </c>
      <c r="C58" s="316">
        <f>+C46+C52+C57</f>
        <v>44013</v>
      </c>
      <c r="D58" s="316">
        <f>+D46+D52+D57</f>
        <v>41782</v>
      </c>
      <c r="E58" s="316">
        <f>+E46+E52+E57</f>
        <v>38386</v>
      </c>
    </row>
    <row r="59" spans="1:5" ht="13.5" thickBot="1" x14ac:dyDescent="0.25">
      <c r="C59" s="318"/>
      <c r="D59" s="318"/>
      <c r="E59" s="318"/>
    </row>
    <row r="60" spans="1:5" ht="15" customHeight="1" thickBot="1" x14ac:dyDescent="0.25">
      <c r="A60" s="266" t="s">
        <v>418</v>
      </c>
      <c r="B60" s="267"/>
      <c r="C60" s="268">
        <v>8</v>
      </c>
      <c r="D60" s="268">
        <v>7</v>
      </c>
      <c r="E60" s="268">
        <v>7</v>
      </c>
    </row>
    <row r="61" spans="1:5" ht="14.25" customHeight="1" thickBot="1" x14ac:dyDescent="0.25">
      <c r="A61" s="266" t="s">
        <v>419</v>
      </c>
      <c r="B61" s="267"/>
      <c r="C61" s="268"/>
      <c r="D61" s="268"/>
      <c r="E61" s="26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61"/>
  <sheetViews>
    <sheetView workbookViewId="0">
      <selection activeCell="L33" sqref="L33"/>
    </sheetView>
  </sheetViews>
  <sheetFormatPr defaultRowHeight="12.75" x14ac:dyDescent="0.2"/>
  <cols>
    <col min="1" max="1" width="13.83203125" style="317" customWidth="1"/>
    <col min="2" max="2" width="79.1640625" style="290" customWidth="1"/>
    <col min="3" max="4" width="16.83203125" style="290" customWidth="1"/>
    <col min="5" max="16384" width="9.33203125" style="290"/>
  </cols>
  <sheetData>
    <row r="1" spans="1:4" s="283" customFormat="1" ht="21" customHeight="1" thickBot="1" x14ac:dyDescent="0.25">
      <c r="A1" s="214"/>
      <c r="B1" s="215"/>
      <c r="C1" s="215"/>
      <c r="D1" s="282" t="s">
        <v>782</v>
      </c>
    </row>
    <row r="2" spans="1:4" s="285" customFormat="1" ht="25.5" customHeight="1" x14ac:dyDescent="0.2">
      <c r="A2" s="218" t="s">
        <v>426</v>
      </c>
      <c r="B2" s="219" t="s">
        <v>460</v>
      </c>
      <c r="C2" s="328"/>
      <c r="D2" s="284" t="s">
        <v>397</v>
      </c>
    </row>
    <row r="3" spans="1:4" s="285" customFormat="1" ht="24.75" thickBot="1" x14ac:dyDescent="0.25">
      <c r="A3" s="286" t="s">
        <v>395</v>
      </c>
      <c r="B3" s="223" t="s">
        <v>459</v>
      </c>
      <c r="C3" s="329"/>
      <c r="D3" s="287" t="s">
        <v>394</v>
      </c>
    </row>
    <row r="4" spans="1:4" s="288" customFormat="1" ht="15.95" customHeight="1" thickBot="1" x14ac:dyDescent="0.3">
      <c r="A4" s="225"/>
      <c r="B4" s="225"/>
      <c r="C4" s="225"/>
      <c r="D4" s="226" t="s">
        <v>715</v>
      </c>
    </row>
    <row r="5" spans="1:4" ht="24.75" thickBot="1" x14ac:dyDescent="0.25">
      <c r="A5" s="228" t="s">
        <v>398</v>
      </c>
      <c r="B5" s="229" t="s">
        <v>399</v>
      </c>
      <c r="C5" s="289" t="s">
        <v>400</v>
      </c>
      <c r="D5" s="230" t="s">
        <v>464</v>
      </c>
    </row>
    <row r="6" spans="1:4" s="291" customFormat="1" ht="12.95" customHeight="1" thickBot="1" x14ac:dyDescent="0.25">
      <c r="A6" s="232"/>
      <c r="B6" s="233" t="s">
        <v>5</v>
      </c>
      <c r="C6" s="234" t="s">
        <v>6</v>
      </c>
      <c r="D6" s="234" t="s">
        <v>275</v>
      </c>
    </row>
    <row r="7" spans="1:4" s="291" customFormat="1" ht="15.95" customHeight="1" thickBot="1" x14ac:dyDescent="0.25">
      <c r="A7" s="236"/>
      <c r="B7" s="237" t="s">
        <v>272</v>
      </c>
      <c r="C7" s="292"/>
      <c r="D7" s="292"/>
    </row>
    <row r="8" spans="1:4" s="294" customFormat="1" ht="12" customHeight="1" thickBot="1" x14ac:dyDescent="0.25">
      <c r="A8" s="232" t="s">
        <v>7</v>
      </c>
      <c r="B8" s="293" t="s">
        <v>429</v>
      </c>
      <c r="C8" s="105">
        <f>SUM(C9:C19)</f>
        <v>0</v>
      </c>
      <c r="D8" s="105">
        <f>SUM(D9:D19)</f>
        <v>0</v>
      </c>
    </row>
    <row r="9" spans="1:4" s="294" customFormat="1" ht="12" customHeight="1" x14ac:dyDescent="0.2">
      <c r="A9" s="295" t="s">
        <v>9</v>
      </c>
      <c r="B9" s="50" t="s">
        <v>68</v>
      </c>
      <c r="C9" s="296"/>
      <c r="D9" s="296"/>
    </row>
    <row r="10" spans="1:4" s="294" customFormat="1" ht="12" customHeight="1" x14ac:dyDescent="0.2">
      <c r="A10" s="297" t="s">
        <v>11</v>
      </c>
      <c r="B10" s="52" t="s">
        <v>70</v>
      </c>
      <c r="C10" s="102"/>
      <c r="D10" s="102"/>
    </row>
    <row r="11" spans="1:4" s="294" customFormat="1" ht="12" customHeight="1" x14ac:dyDescent="0.2">
      <c r="A11" s="297" t="s">
        <v>13</v>
      </c>
      <c r="B11" s="52" t="s">
        <v>72</v>
      </c>
      <c r="C11" s="102"/>
      <c r="D11" s="102"/>
    </row>
    <row r="12" spans="1:4" s="294" customFormat="1" ht="12" customHeight="1" x14ac:dyDescent="0.2">
      <c r="A12" s="297" t="s">
        <v>15</v>
      </c>
      <c r="B12" s="52" t="s">
        <v>74</v>
      </c>
      <c r="C12" s="102"/>
      <c r="D12" s="102"/>
    </row>
    <row r="13" spans="1:4" s="294" customFormat="1" ht="12" customHeight="1" x14ac:dyDescent="0.2">
      <c r="A13" s="297" t="s">
        <v>17</v>
      </c>
      <c r="B13" s="52" t="s">
        <v>76</v>
      </c>
      <c r="C13" s="102"/>
      <c r="D13" s="102"/>
    </row>
    <row r="14" spans="1:4" s="294" customFormat="1" ht="12" customHeight="1" x14ac:dyDescent="0.2">
      <c r="A14" s="297" t="s">
        <v>19</v>
      </c>
      <c r="B14" s="52" t="s">
        <v>430</v>
      </c>
      <c r="C14" s="102"/>
      <c r="D14" s="102"/>
    </row>
    <row r="15" spans="1:4" s="294" customFormat="1" ht="12" customHeight="1" x14ac:dyDescent="0.2">
      <c r="A15" s="297" t="s">
        <v>184</v>
      </c>
      <c r="B15" s="71" t="s">
        <v>431</v>
      </c>
      <c r="C15" s="102"/>
      <c r="D15" s="102"/>
    </row>
    <row r="16" spans="1:4" s="294" customFormat="1" ht="12" customHeight="1" x14ac:dyDescent="0.2">
      <c r="A16" s="297" t="s">
        <v>186</v>
      </c>
      <c r="B16" s="52" t="s">
        <v>432</v>
      </c>
      <c r="C16" s="109"/>
      <c r="D16" s="109"/>
    </row>
    <row r="17" spans="1:4" s="298" customFormat="1" ht="12" customHeight="1" x14ac:dyDescent="0.2">
      <c r="A17" s="297" t="s">
        <v>188</v>
      </c>
      <c r="B17" s="52" t="s">
        <v>84</v>
      </c>
      <c r="C17" s="102"/>
      <c r="D17" s="102"/>
    </row>
    <row r="18" spans="1:4" s="298" customFormat="1" ht="12" customHeight="1" x14ac:dyDescent="0.2">
      <c r="A18" s="297" t="s">
        <v>190</v>
      </c>
      <c r="B18" s="52" t="s">
        <v>86</v>
      </c>
      <c r="C18" s="104"/>
      <c r="D18" s="104"/>
    </row>
    <row r="19" spans="1:4" s="298" customFormat="1" ht="12" customHeight="1" thickBot="1" x14ac:dyDescent="0.25">
      <c r="A19" s="297" t="s">
        <v>192</v>
      </c>
      <c r="B19" s="71" t="s">
        <v>88</v>
      </c>
      <c r="C19" s="104"/>
      <c r="D19" s="104"/>
    </row>
    <row r="20" spans="1:4" s="294" customFormat="1" ht="12" customHeight="1" thickBot="1" x14ac:dyDescent="0.25">
      <c r="A20" s="232" t="s">
        <v>21</v>
      </c>
      <c r="B20" s="293" t="s">
        <v>433</v>
      </c>
      <c r="C20" s="105">
        <f>SUM(C21:C23)</f>
        <v>0</v>
      </c>
      <c r="D20" s="105">
        <f>SUM(D21:D23)</f>
        <v>0</v>
      </c>
    </row>
    <row r="21" spans="1:4" s="298" customFormat="1" ht="12" customHeight="1" x14ac:dyDescent="0.2">
      <c r="A21" s="297" t="s">
        <v>23</v>
      </c>
      <c r="B21" s="70" t="s">
        <v>24</v>
      </c>
      <c r="C21" s="102"/>
      <c r="D21" s="102"/>
    </row>
    <row r="22" spans="1:4" s="298" customFormat="1" ht="12" customHeight="1" x14ac:dyDescent="0.2">
      <c r="A22" s="297" t="s">
        <v>25</v>
      </c>
      <c r="B22" s="52" t="s">
        <v>434</v>
      </c>
      <c r="C22" s="102"/>
      <c r="D22" s="102"/>
    </row>
    <row r="23" spans="1:4" s="298" customFormat="1" ht="12" customHeight="1" x14ac:dyDescent="0.2">
      <c r="A23" s="297" t="s">
        <v>27</v>
      </c>
      <c r="B23" s="52" t="s">
        <v>435</v>
      </c>
      <c r="C23" s="102"/>
      <c r="D23" s="102"/>
    </row>
    <row r="24" spans="1:4" s="298" customFormat="1" ht="12" customHeight="1" thickBot="1" x14ac:dyDescent="0.25">
      <c r="A24" s="297" t="s">
        <v>29</v>
      </c>
      <c r="B24" s="52" t="s">
        <v>436</v>
      </c>
      <c r="C24" s="102"/>
      <c r="D24" s="102"/>
    </row>
    <row r="25" spans="1:4" s="298" customFormat="1" ht="12" customHeight="1" thickBot="1" x14ac:dyDescent="0.25">
      <c r="A25" s="299" t="s">
        <v>35</v>
      </c>
      <c r="B25" s="69" t="s">
        <v>282</v>
      </c>
      <c r="C25" s="300"/>
      <c r="D25" s="300"/>
    </row>
    <row r="26" spans="1:4" s="298" customFormat="1" ht="12" customHeight="1" thickBot="1" x14ac:dyDescent="0.25">
      <c r="A26" s="299" t="s">
        <v>232</v>
      </c>
      <c r="B26" s="69" t="s">
        <v>437</v>
      </c>
      <c r="C26" s="105">
        <f>+C27+C28+C29</f>
        <v>0</v>
      </c>
      <c r="D26" s="105">
        <f>+D27+D28+D29</f>
        <v>0</v>
      </c>
    </row>
    <row r="27" spans="1:4" s="298" customFormat="1" ht="12" customHeight="1" x14ac:dyDescent="0.2">
      <c r="A27" s="301" t="s">
        <v>51</v>
      </c>
      <c r="B27" s="302" t="s">
        <v>38</v>
      </c>
      <c r="C27" s="110"/>
      <c r="D27" s="110"/>
    </row>
    <row r="28" spans="1:4" s="298" customFormat="1" ht="12" customHeight="1" x14ac:dyDescent="0.2">
      <c r="A28" s="301" t="s">
        <v>53</v>
      </c>
      <c r="B28" s="302" t="s">
        <v>434</v>
      </c>
      <c r="C28" s="102"/>
      <c r="D28" s="102"/>
    </row>
    <row r="29" spans="1:4" s="298" customFormat="1" ht="12" customHeight="1" x14ac:dyDescent="0.2">
      <c r="A29" s="301" t="s">
        <v>55</v>
      </c>
      <c r="B29" s="303" t="s">
        <v>438</v>
      </c>
      <c r="C29" s="102"/>
      <c r="D29" s="102"/>
    </row>
    <row r="30" spans="1:4" s="298" customFormat="1" ht="12" customHeight="1" thickBot="1" x14ac:dyDescent="0.25">
      <c r="A30" s="297" t="s">
        <v>57</v>
      </c>
      <c r="B30" s="304" t="s">
        <v>439</v>
      </c>
      <c r="C30" s="305"/>
      <c r="D30" s="305"/>
    </row>
    <row r="31" spans="1:4" s="298" customFormat="1" ht="12" customHeight="1" thickBot="1" x14ac:dyDescent="0.25">
      <c r="A31" s="299" t="s">
        <v>65</v>
      </c>
      <c r="B31" s="69" t="s">
        <v>440</v>
      </c>
      <c r="C31" s="105">
        <f>+C32+C33+C34</f>
        <v>0</v>
      </c>
      <c r="D31" s="105">
        <f>+D32+D33+D34</f>
        <v>0</v>
      </c>
    </row>
    <row r="32" spans="1:4" s="298" customFormat="1" ht="12" customHeight="1" x14ac:dyDescent="0.2">
      <c r="A32" s="301" t="s">
        <v>67</v>
      </c>
      <c r="B32" s="302" t="s">
        <v>92</v>
      </c>
      <c r="C32" s="110"/>
      <c r="D32" s="110"/>
    </row>
    <row r="33" spans="1:4" s="298" customFormat="1" ht="12" customHeight="1" x14ac:dyDescent="0.2">
      <c r="A33" s="301" t="s">
        <v>69</v>
      </c>
      <c r="B33" s="303" t="s">
        <v>94</v>
      </c>
      <c r="C33" s="107"/>
      <c r="D33" s="107"/>
    </row>
    <row r="34" spans="1:4" s="298" customFormat="1" ht="12" customHeight="1" thickBot="1" x14ac:dyDescent="0.25">
      <c r="A34" s="297" t="s">
        <v>71</v>
      </c>
      <c r="B34" s="304" t="s">
        <v>96</v>
      </c>
      <c r="C34" s="305"/>
      <c r="D34" s="305"/>
    </row>
    <row r="35" spans="1:4" s="294" customFormat="1" ht="12" customHeight="1" thickBot="1" x14ac:dyDescent="0.25">
      <c r="A35" s="299" t="s">
        <v>89</v>
      </c>
      <c r="B35" s="69" t="s">
        <v>284</v>
      </c>
      <c r="C35" s="300"/>
      <c r="D35" s="300"/>
    </row>
    <row r="36" spans="1:4" s="294" customFormat="1" ht="12" customHeight="1" thickBot="1" x14ac:dyDescent="0.25">
      <c r="A36" s="299" t="s">
        <v>249</v>
      </c>
      <c r="B36" s="69" t="s">
        <v>441</v>
      </c>
      <c r="C36" s="306"/>
      <c r="D36" s="306"/>
    </row>
    <row r="37" spans="1:4" s="294" customFormat="1" ht="12" customHeight="1" thickBot="1" x14ac:dyDescent="0.25">
      <c r="A37" s="232" t="s">
        <v>111</v>
      </c>
      <c r="B37" s="69" t="s">
        <v>442</v>
      </c>
      <c r="C37" s="307">
        <f>+C8+C20+C25+C26+C31+C35+C36</f>
        <v>0</v>
      </c>
      <c r="D37" s="307">
        <f>+D8+D20+D25+D26+D31+D35+D36</f>
        <v>0</v>
      </c>
    </row>
    <row r="38" spans="1:4" s="294" customFormat="1" ht="12" customHeight="1" thickBot="1" x14ac:dyDescent="0.25">
      <c r="A38" s="308" t="s">
        <v>258</v>
      </c>
      <c r="B38" s="69" t="s">
        <v>443</v>
      </c>
      <c r="C38" s="307">
        <f>+C39+C40+C41</f>
        <v>44013</v>
      </c>
      <c r="D38" s="307">
        <f>+D39+D40+D41</f>
        <v>44013</v>
      </c>
    </row>
    <row r="39" spans="1:4" s="294" customFormat="1" ht="12" customHeight="1" x14ac:dyDescent="0.2">
      <c r="A39" s="301" t="s">
        <v>444</v>
      </c>
      <c r="B39" s="302" t="s">
        <v>331</v>
      </c>
      <c r="C39" s="110">
        <v>150</v>
      </c>
      <c r="D39" s="110">
        <v>150</v>
      </c>
    </row>
    <row r="40" spans="1:4" s="294" customFormat="1" ht="12" customHeight="1" x14ac:dyDescent="0.2">
      <c r="A40" s="301" t="s">
        <v>445</v>
      </c>
      <c r="B40" s="303" t="s">
        <v>446</v>
      </c>
      <c r="C40" s="107"/>
      <c r="D40" s="107"/>
    </row>
    <row r="41" spans="1:4" s="298" customFormat="1" ht="12" customHeight="1" thickBot="1" x14ac:dyDescent="0.25">
      <c r="A41" s="297" t="s">
        <v>447</v>
      </c>
      <c r="B41" s="304" t="s">
        <v>448</v>
      </c>
      <c r="C41" s="305">
        <v>43863</v>
      </c>
      <c r="D41" s="305">
        <v>43863</v>
      </c>
    </row>
    <row r="42" spans="1:4" s="298" customFormat="1" ht="15" customHeight="1" thickBot="1" x14ac:dyDescent="0.25">
      <c r="A42" s="308" t="s">
        <v>260</v>
      </c>
      <c r="B42" s="309" t="s">
        <v>449</v>
      </c>
      <c r="C42" s="254">
        <f>+C37+C38</f>
        <v>44013</v>
      </c>
      <c r="D42" s="254">
        <f>+D37+D38</f>
        <v>44013</v>
      </c>
    </row>
    <row r="43" spans="1:4" s="298" customFormat="1" ht="15" customHeight="1" x14ac:dyDescent="0.2">
      <c r="A43" s="249"/>
      <c r="B43" s="250"/>
      <c r="C43" s="251"/>
      <c r="D43" s="251"/>
    </row>
    <row r="44" spans="1:4" ht="13.5" thickBot="1" x14ac:dyDescent="0.25">
      <c r="A44" s="310"/>
      <c r="B44" s="311"/>
      <c r="C44" s="312"/>
      <c r="D44" s="312"/>
    </row>
    <row r="45" spans="1:4" s="291" customFormat="1" ht="16.5" customHeight="1" thickBot="1" x14ac:dyDescent="0.25">
      <c r="A45" s="252"/>
      <c r="B45" s="253" t="s">
        <v>273</v>
      </c>
      <c r="C45" s="254"/>
      <c r="D45" s="254"/>
    </row>
    <row r="46" spans="1:4" s="313" customFormat="1" ht="12" customHeight="1" thickBot="1" x14ac:dyDescent="0.25">
      <c r="A46" s="299" t="s">
        <v>7</v>
      </c>
      <c r="B46" s="69" t="s">
        <v>450</v>
      </c>
      <c r="C46" s="105">
        <f>SUM(C47:C51)</f>
        <v>42013</v>
      </c>
      <c r="D46" s="105">
        <f>SUM(D47:D51)</f>
        <v>42013</v>
      </c>
    </row>
    <row r="47" spans="1:4" ht="12" customHeight="1" x14ac:dyDescent="0.2">
      <c r="A47" s="297" t="s">
        <v>9</v>
      </c>
      <c r="B47" s="70" t="s">
        <v>177</v>
      </c>
      <c r="C47" s="110">
        <v>26817</v>
      </c>
      <c r="D47" s="110">
        <v>26817</v>
      </c>
    </row>
    <row r="48" spans="1:4" ht="12" customHeight="1" x14ac:dyDescent="0.2">
      <c r="A48" s="297" t="s">
        <v>11</v>
      </c>
      <c r="B48" s="52" t="s">
        <v>178</v>
      </c>
      <c r="C48" s="108">
        <v>5296</v>
      </c>
      <c r="D48" s="108">
        <v>5296</v>
      </c>
    </row>
    <row r="49" spans="1:4" ht="12" customHeight="1" x14ac:dyDescent="0.2">
      <c r="A49" s="297" t="s">
        <v>13</v>
      </c>
      <c r="B49" s="52" t="s">
        <v>179</v>
      </c>
      <c r="C49" s="108">
        <v>9900</v>
      </c>
      <c r="D49" s="108">
        <v>9900</v>
      </c>
    </row>
    <row r="50" spans="1:4" ht="12" customHeight="1" x14ac:dyDescent="0.2">
      <c r="A50" s="297" t="s">
        <v>15</v>
      </c>
      <c r="B50" s="52" t="s">
        <v>180</v>
      </c>
      <c r="C50" s="108"/>
      <c r="D50" s="108"/>
    </row>
    <row r="51" spans="1:4" ht="12" customHeight="1" thickBot="1" x14ac:dyDescent="0.25">
      <c r="A51" s="297" t="s">
        <v>17</v>
      </c>
      <c r="B51" s="52" t="s">
        <v>182</v>
      </c>
      <c r="C51" s="108"/>
      <c r="D51" s="108"/>
    </row>
    <row r="52" spans="1:4" ht="12" customHeight="1" thickBot="1" x14ac:dyDescent="0.25">
      <c r="A52" s="299" t="s">
        <v>21</v>
      </c>
      <c r="B52" s="69" t="s">
        <v>451</v>
      </c>
      <c r="C52" s="105">
        <f>SUM(C53:C55)</f>
        <v>2000</v>
      </c>
      <c r="D52" s="105">
        <f>SUM(D53:D55)</f>
        <v>2000</v>
      </c>
    </row>
    <row r="53" spans="1:4" s="313" customFormat="1" ht="12" customHeight="1" x14ac:dyDescent="0.2">
      <c r="A53" s="297" t="s">
        <v>23</v>
      </c>
      <c r="B53" s="70" t="s">
        <v>213</v>
      </c>
      <c r="C53" s="110">
        <v>2000</v>
      </c>
      <c r="D53" s="110">
        <v>2000</v>
      </c>
    </row>
    <row r="54" spans="1:4" ht="12" customHeight="1" x14ac:dyDescent="0.2">
      <c r="A54" s="297" t="s">
        <v>25</v>
      </c>
      <c r="B54" s="52" t="s">
        <v>215</v>
      </c>
      <c r="C54" s="108"/>
      <c r="D54" s="108"/>
    </row>
    <row r="55" spans="1:4" ht="12" customHeight="1" x14ac:dyDescent="0.2">
      <c r="A55" s="297" t="s">
        <v>27</v>
      </c>
      <c r="B55" s="52" t="s">
        <v>452</v>
      </c>
      <c r="C55" s="108"/>
      <c r="D55" s="108"/>
    </row>
    <row r="56" spans="1:4" ht="12" customHeight="1" thickBot="1" x14ac:dyDescent="0.25">
      <c r="A56" s="297" t="s">
        <v>29</v>
      </c>
      <c r="B56" s="52" t="s">
        <v>453</v>
      </c>
      <c r="C56" s="108"/>
      <c r="D56" s="108"/>
    </row>
    <row r="57" spans="1:4" ht="15" customHeight="1" thickBot="1" x14ac:dyDescent="0.25">
      <c r="A57" s="299" t="s">
        <v>35</v>
      </c>
      <c r="B57" s="69" t="s">
        <v>454</v>
      </c>
      <c r="C57" s="300"/>
      <c r="D57" s="300"/>
    </row>
    <row r="58" spans="1:4" ht="13.5" thickBot="1" x14ac:dyDescent="0.25">
      <c r="A58" s="299" t="s">
        <v>232</v>
      </c>
      <c r="B58" s="315" t="s">
        <v>455</v>
      </c>
      <c r="C58" s="316">
        <f>+C46+C52+C57</f>
        <v>44013</v>
      </c>
      <c r="D58" s="316">
        <f>+D46+D52+D57</f>
        <v>44013</v>
      </c>
    </row>
    <row r="59" spans="1:4" ht="15" customHeight="1" thickBot="1" x14ac:dyDescent="0.25">
      <c r="C59" s="318"/>
      <c r="D59" s="318"/>
    </row>
    <row r="60" spans="1:4" ht="14.25" customHeight="1" thickBot="1" x14ac:dyDescent="0.25">
      <c r="A60" s="266" t="s">
        <v>418</v>
      </c>
      <c r="B60" s="267"/>
      <c r="C60" s="268">
        <v>8</v>
      </c>
      <c r="D60" s="268">
        <v>8</v>
      </c>
    </row>
    <row r="61" spans="1:4" ht="13.5" thickBot="1" x14ac:dyDescent="0.25">
      <c r="A61" s="266" t="s">
        <v>419</v>
      </c>
      <c r="B61" s="267"/>
      <c r="C61" s="268"/>
      <c r="D61" s="26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61"/>
  <sheetViews>
    <sheetView workbookViewId="0">
      <selection activeCell="B33" sqref="B33"/>
    </sheetView>
  </sheetViews>
  <sheetFormatPr defaultRowHeight="12.75" x14ac:dyDescent="0.2"/>
  <cols>
    <col min="1" max="1" width="13.83203125" style="317" customWidth="1"/>
    <col min="2" max="2" width="79.1640625" style="290" customWidth="1"/>
    <col min="3" max="5" width="16.83203125" style="290" customWidth="1"/>
    <col min="6" max="16384" width="9.33203125" style="290"/>
  </cols>
  <sheetData>
    <row r="1" spans="1:5" s="283" customFormat="1" ht="21" customHeight="1" thickBot="1" x14ac:dyDescent="0.25">
      <c r="A1" s="214"/>
      <c r="B1" s="215"/>
      <c r="C1" s="215"/>
      <c r="D1" s="215"/>
      <c r="E1" s="422" t="s">
        <v>796</v>
      </c>
    </row>
    <row r="2" spans="1:5" s="285" customFormat="1" ht="36" x14ac:dyDescent="0.2">
      <c r="A2" s="218" t="s">
        <v>426</v>
      </c>
      <c r="B2" s="219" t="s">
        <v>456</v>
      </c>
      <c r="C2" s="328"/>
      <c r="D2" s="328"/>
      <c r="E2" s="284" t="s">
        <v>397</v>
      </c>
    </row>
    <row r="3" spans="1:5" s="285" customFormat="1" ht="24.75" thickBot="1" x14ac:dyDescent="0.25">
      <c r="A3" s="286" t="s">
        <v>395</v>
      </c>
      <c r="B3" s="223" t="s">
        <v>428</v>
      </c>
      <c r="C3" s="329"/>
      <c r="D3" s="329"/>
      <c r="E3" s="287"/>
    </row>
    <row r="4" spans="1:5" s="288" customFormat="1" ht="15.95" customHeight="1" thickBot="1" x14ac:dyDescent="0.25">
      <c r="A4" s="225"/>
      <c r="B4" s="225"/>
      <c r="C4" s="225"/>
      <c r="D4" s="225"/>
      <c r="E4" s="423" t="s">
        <v>715</v>
      </c>
    </row>
    <row r="5" spans="1:5" ht="36.75" thickBot="1" x14ac:dyDescent="0.25">
      <c r="A5" s="228" t="s">
        <v>398</v>
      </c>
      <c r="B5" s="229" t="s">
        <v>399</v>
      </c>
      <c r="C5" s="530" t="s">
        <v>467</v>
      </c>
      <c r="D5" s="530" t="s">
        <v>463</v>
      </c>
      <c r="E5" s="530" t="s">
        <v>471</v>
      </c>
    </row>
    <row r="6" spans="1:5" s="291" customFormat="1" ht="12.95" customHeight="1" thickBot="1" x14ac:dyDescent="0.25">
      <c r="A6" s="232"/>
      <c r="B6" s="233" t="s">
        <v>5</v>
      </c>
      <c r="C6" s="234" t="s">
        <v>6</v>
      </c>
      <c r="D6" s="234" t="s">
        <v>276</v>
      </c>
      <c r="E6" s="234" t="s">
        <v>354</v>
      </c>
    </row>
    <row r="7" spans="1:5" s="291" customFormat="1" ht="15.95" customHeight="1" thickBot="1" x14ac:dyDescent="0.25">
      <c r="A7" s="236"/>
      <c r="B7" s="237" t="s">
        <v>272</v>
      </c>
      <c r="C7" s="292"/>
      <c r="D7" s="292"/>
      <c r="E7" s="292"/>
    </row>
    <row r="8" spans="1:5" s="294" customFormat="1" ht="12" customHeight="1" thickBot="1" x14ac:dyDescent="0.25">
      <c r="A8" s="232" t="s">
        <v>7</v>
      </c>
      <c r="B8" s="469" t="s">
        <v>429</v>
      </c>
      <c r="C8" s="382">
        <f>SUM(C9:C19)</f>
        <v>0</v>
      </c>
      <c r="D8" s="382">
        <f t="shared" ref="D8:E8" si="0">SUM(D9:D19)</f>
        <v>19</v>
      </c>
      <c r="E8" s="382">
        <f t="shared" si="0"/>
        <v>0</v>
      </c>
    </row>
    <row r="9" spans="1:5" s="294" customFormat="1" ht="12" customHeight="1" x14ac:dyDescent="0.2">
      <c r="A9" s="295" t="s">
        <v>9</v>
      </c>
      <c r="B9" s="450" t="s">
        <v>68</v>
      </c>
      <c r="C9" s="470"/>
      <c r="D9" s="470"/>
      <c r="E9" s="470"/>
    </row>
    <row r="10" spans="1:5" s="294" customFormat="1" ht="12" customHeight="1" x14ac:dyDescent="0.2">
      <c r="A10" s="297" t="s">
        <v>11</v>
      </c>
      <c r="B10" s="452" t="s">
        <v>70</v>
      </c>
      <c r="C10" s="370"/>
      <c r="D10" s="370"/>
      <c r="E10" s="370"/>
    </row>
    <row r="11" spans="1:5" s="294" customFormat="1" ht="12" customHeight="1" x14ac:dyDescent="0.2">
      <c r="A11" s="297" t="s">
        <v>13</v>
      </c>
      <c r="B11" s="452" t="s">
        <v>72</v>
      </c>
      <c r="C11" s="370"/>
      <c r="D11" s="370"/>
      <c r="E11" s="370"/>
    </row>
    <row r="12" spans="1:5" s="294" customFormat="1" ht="12" customHeight="1" x14ac:dyDescent="0.2">
      <c r="A12" s="297" t="s">
        <v>15</v>
      </c>
      <c r="B12" s="452" t="s">
        <v>74</v>
      </c>
      <c r="C12" s="370"/>
      <c r="D12" s="370"/>
      <c r="E12" s="370"/>
    </row>
    <row r="13" spans="1:5" s="294" customFormat="1" ht="12" customHeight="1" x14ac:dyDescent="0.2">
      <c r="A13" s="297" t="s">
        <v>17</v>
      </c>
      <c r="B13" s="452" t="s">
        <v>76</v>
      </c>
      <c r="C13" s="370"/>
      <c r="D13" s="370"/>
      <c r="E13" s="370"/>
    </row>
    <row r="14" spans="1:5" s="294" customFormat="1" ht="12" customHeight="1" x14ac:dyDescent="0.2">
      <c r="A14" s="297" t="s">
        <v>19</v>
      </c>
      <c r="B14" s="452" t="s">
        <v>430</v>
      </c>
      <c r="C14" s="370"/>
      <c r="D14" s="370"/>
      <c r="E14" s="370"/>
    </row>
    <row r="15" spans="1:5" s="294" customFormat="1" ht="12" customHeight="1" x14ac:dyDescent="0.2">
      <c r="A15" s="297" t="s">
        <v>184</v>
      </c>
      <c r="B15" s="462" t="s">
        <v>431</v>
      </c>
      <c r="C15" s="370"/>
      <c r="D15" s="370"/>
      <c r="E15" s="370"/>
    </row>
    <row r="16" spans="1:5" s="294" customFormat="1" ht="12" customHeight="1" x14ac:dyDescent="0.2">
      <c r="A16" s="297" t="s">
        <v>186</v>
      </c>
      <c r="B16" s="452" t="s">
        <v>432</v>
      </c>
      <c r="C16" s="378"/>
      <c r="D16" s="378">
        <v>19</v>
      </c>
      <c r="E16" s="378"/>
    </row>
    <row r="17" spans="1:5" s="298" customFormat="1" ht="12" customHeight="1" x14ac:dyDescent="0.2">
      <c r="A17" s="297" t="s">
        <v>188</v>
      </c>
      <c r="B17" s="452" t="s">
        <v>84</v>
      </c>
      <c r="C17" s="370"/>
      <c r="D17" s="370"/>
      <c r="E17" s="370"/>
    </row>
    <row r="18" spans="1:5" s="298" customFormat="1" ht="12" customHeight="1" x14ac:dyDescent="0.2">
      <c r="A18" s="297" t="s">
        <v>190</v>
      </c>
      <c r="B18" s="452" t="s">
        <v>86</v>
      </c>
      <c r="C18" s="401"/>
      <c r="D18" s="401"/>
      <c r="E18" s="401"/>
    </row>
    <row r="19" spans="1:5" s="298" customFormat="1" ht="12" customHeight="1" thickBot="1" x14ac:dyDescent="0.25">
      <c r="A19" s="297" t="s">
        <v>192</v>
      </c>
      <c r="B19" s="462" t="s">
        <v>88</v>
      </c>
      <c r="C19" s="401"/>
      <c r="D19" s="401"/>
      <c r="E19" s="401"/>
    </row>
    <row r="20" spans="1:5" s="294" customFormat="1" ht="12" customHeight="1" thickBot="1" x14ac:dyDescent="0.25">
      <c r="A20" s="232" t="s">
        <v>21</v>
      </c>
      <c r="B20" s="469" t="s">
        <v>433</v>
      </c>
      <c r="C20" s="382">
        <f>SUM(C21:C23)</f>
        <v>0</v>
      </c>
      <c r="D20" s="382"/>
      <c r="E20" s="382">
        <f>SUM(E21:E23)</f>
        <v>0</v>
      </c>
    </row>
    <row r="21" spans="1:5" s="298" customFormat="1" ht="12" customHeight="1" x14ac:dyDescent="0.2">
      <c r="A21" s="297" t="s">
        <v>23</v>
      </c>
      <c r="B21" s="460" t="s">
        <v>24</v>
      </c>
      <c r="C21" s="370"/>
      <c r="D21" s="370"/>
      <c r="E21" s="370"/>
    </row>
    <row r="22" spans="1:5" s="298" customFormat="1" ht="12" customHeight="1" x14ac:dyDescent="0.2">
      <c r="A22" s="297" t="s">
        <v>25</v>
      </c>
      <c r="B22" s="452" t="s">
        <v>434</v>
      </c>
      <c r="C22" s="370"/>
      <c r="D22" s="370"/>
      <c r="E22" s="370"/>
    </row>
    <row r="23" spans="1:5" s="298" customFormat="1" ht="12" customHeight="1" x14ac:dyDescent="0.2">
      <c r="A23" s="297" t="s">
        <v>27</v>
      </c>
      <c r="B23" s="452" t="s">
        <v>435</v>
      </c>
      <c r="C23" s="370"/>
      <c r="D23" s="370"/>
      <c r="E23" s="370"/>
    </row>
    <row r="24" spans="1:5" s="298" customFormat="1" ht="12" customHeight="1" thickBot="1" x14ac:dyDescent="0.25">
      <c r="A24" s="297" t="s">
        <v>29</v>
      </c>
      <c r="B24" s="452" t="s">
        <v>436</v>
      </c>
      <c r="C24" s="370"/>
      <c r="D24" s="370"/>
      <c r="E24" s="370"/>
    </row>
    <row r="25" spans="1:5" s="298" customFormat="1" ht="12" customHeight="1" thickBot="1" x14ac:dyDescent="0.25">
      <c r="A25" s="299" t="s">
        <v>35</v>
      </c>
      <c r="B25" s="158" t="s">
        <v>282</v>
      </c>
      <c r="C25" s="471"/>
      <c r="D25" s="471"/>
      <c r="E25" s="471"/>
    </row>
    <row r="26" spans="1:5" s="298" customFormat="1" ht="12" customHeight="1" thickBot="1" x14ac:dyDescent="0.25">
      <c r="A26" s="299" t="s">
        <v>232</v>
      </c>
      <c r="B26" s="158" t="s">
        <v>437</v>
      </c>
      <c r="C26" s="382">
        <f>+C27+C28+C29</f>
        <v>0</v>
      </c>
      <c r="D26" s="382"/>
      <c r="E26" s="382">
        <f>+E27+E28+E29</f>
        <v>0</v>
      </c>
    </row>
    <row r="27" spans="1:5" s="298" customFormat="1" ht="12" customHeight="1" x14ac:dyDescent="0.2">
      <c r="A27" s="301" t="s">
        <v>51</v>
      </c>
      <c r="B27" s="472" t="s">
        <v>38</v>
      </c>
      <c r="C27" s="386"/>
      <c r="D27" s="386"/>
      <c r="E27" s="386"/>
    </row>
    <row r="28" spans="1:5" s="298" customFormat="1" ht="12" customHeight="1" x14ac:dyDescent="0.2">
      <c r="A28" s="301" t="s">
        <v>53</v>
      </c>
      <c r="B28" s="472" t="s">
        <v>434</v>
      </c>
      <c r="C28" s="370"/>
      <c r="D28" s="370"/>
      <c r="E28" s="370"/>
    </row>
    <row r="29" spans="1:5" s="298" customFormat="1" ht="12" customHeight="1" x14ac:dyDescent="0.2">
      <c r="A29" s="301" t="s">
        <v>55</v>
      </c>
      <c r="B29" s="473" t="s">
        <v>438</v>
      </c>
      <c r="C29" s="370"/>
      <c r="D29" s="370"/>
      <c r="E29" s="370"/>
    </row>
    <row r="30" spans="1:5" s="298" customFormat="1" ht="12" customHeight="1" thickBot="1" x14ac:dyDescent="0.25">
      <c r="A30" s="297" t="s">
        <v>57</v>
      </c>
      <c r="B30" s="474" t="s">
        <v>439</v>
      </c>
      <c r="C30" s="475"/>
      <c r="D30" s="475"/>
      <c r="E30" s="475"/>
    </row>
    <row r="31" spans="1:5" s="298" customFormat="1" ht="12" customHeight="1" thickBot="1" x14ac:dyDescent="0.25">
      <c r="A31" s="299" t="s">
        <v>65</v>
      </c>
      <c r="B31" s="158" t="s">
        <v>440</v>
      </c>
      <c r="C31" s="382">
        <f>+C32+C33+C34</f>
        <v>0</v>
      </c>
      <c r="D31" s="382"/>
      <c r="E31" s="382">
        <f>+E32+E33+E34</f>
        <v>0</v>
      </c>
    </row>
    <row r="32" spans="1:5" s="298" customFormat="1" ht="12" customHeight="1" x14ac:dyDescent="0.2">
      <c r="A32" s="301" t="s">
        <v>67</v>
      </c>
      <c r="B32" s="472" t="s">
        <v>92</v>
      </c>
      <c r="C32" s="386"/>
      <c r="D32" s="386"/>
      <c r="E32" s="386"/>
    </row>
    <row r="33" spans="1:5" s="298" customFormat="1" ht="12" customHeight="1" x14ac:dyDescent="0.2">
      <c r="A33" s="301" t="s">
        <v>69</v>
      </c>
      <c r="B33" s="473" t="s">
        <v>94</v>
      </c>
      <c r="C33" s="407"/>
      <c r="D33" s="407"/>
      <c r="E33" s="407"/>
    </row>
    <row r="34" spans="1:5" s="298" customFormat="1" ht="12" customHeight="1" thickBot="1" x14ac:dyDescent="0.25">
      <c r="A34" s="297" t="s">
        <v>71</v>
      </c>
      <c r="B34" s="474" t="s">
        <v>96</v>
      </c>
      <c r="C34" s="475"/>
      <c r="D34" s="475"/>
      <c r="E34" s="475"/>
    </row>
    <row r="35" spans="1:5" s="294" customFormat="1" ht="12" customHeight="1" thickBot="1" x14ac:dyDescent="0.25">
      <c r="A35" s="299" t="s">
        <v>89</v>
      </c>
      <c r="B35" s="158" t="s">
        <v>284</v>
      </c>
      <c r="C35" s="471"/>
      <c r="D35" s="471"/>
      <c r="E35" s="471"/>
    </row>
    <row r="36" spans="1:5" s="294" customFormat="1" ht="12" customHeight="1" thickBot="1" x14ac:dyDescent="0.25">
      <c r="A36" s="299" t="s">
        <v>249</v>
      </c>
      <c r="B36" s="158" t="s">
        <v>441</v>
      </c>
      <c r="C36" s="476"/>
      <c r="D36" s="476"/>
      <c r="E36" s="476"/>
    </row>
    <row r="37" spans="1:5" s="294" customFormat="1" ht="12" customHeight="1" thickBot="1" x14ac:dyDescent="0.25">
      <c r="A37" s="232" t="s">
        <v>111</v>
      </c>
      <c r="B37" s="158" t="s">
        <v>442</v>
      </c>
      <c r="C37" s="477">
        <f>+C8+C20+C25+C26+C31+C35+C36</f>
        <v>0</v>
      </c>
      <c r="D37" s="477">
        <f t="shared" ref="D37:E37" si="1">+D8+D20+D25+D26+D31+D35+D36</f>
        <v>19</v>
      </c>
      <c r="E37" s="477">
        <f t="shared" si="1"/>
        <v>0</v>
      </c>
    </row>
    <row r="38" spans="1:5" s="294" customFormat="1" ht="12" customHeight="1" thickBot="1" x14ac:dyDescent="0.25">
      <c r="A38" s="308" t="s">
        <v>258</v>
      </c>
      <c r="B38" s="158" t="s">
        <v>443</v>
      </c>
      <c r="C38" s="477">
        <f>+C39+C40+C41</f>
        <v>61752</v>
      </c>
      <c r="D38" s="477">
        <f>+D39+D40+D41</f>
        <v>61752</v>
      </c>
      <c r="E38" s="477">
        <f>+E39+E40+E41</f>
        <v>60276</v>
      </c>
    </row>
    <row r="39" spans="1:5" s="294" customFormat="1" ht="12" customHeight="1" x14ac:dyDescent="0.2">
      <c r="A39" s="301" t="s">
        <v>444</v>
      </c>
      <c r="B39" s="472" t="s">
        <v>331</v>
      </c>
      <c r="C39" s="386">
        <v>391</v>
      </c>
      <c r="D39" s="386">
        <v>391</v>
      </c>
      <c r="E39" s="386">
        <v>391</v>
      </c>
    </row>
    <row r="40" spans="1:5" s="294" customFormat="1" ht="12" customHeight="1" x14ac:dyDescent="0.2">
      <c r="A40" s="301" t="s">
        <v>445</v>
      </c>
      <c r="B40" s="473" t="s">
        <v>446</v>
      </c>
      <c r="C40" s="407"/>
      <c r="D40" s="407"/>
      <c r="E40" s="407"/>
    </row>
    <row r="41" spans="1:5" s="298" customFormat="1" ht="12" customHeight="1" thickBot="1" x14ac:dyDescent="0.25">
      <c r="A41" s="297" t="s">
        <v>447</v>
      </c>
      <c r="B41" s="474" t="s">
        <v>448</v>
      </c>
      <c r="C41" s="475">
        <v>61361</v>
      </c>
      <c r="D41" s="475">
        <v>61361</v>
      </c>
      <c r="E41" s="475">
        <v>59885</v>
      </c>
    </row>
    <row r="42" spans="1:5" s="298" customFormat="1" ht="15" customHeight="1" thickBot="1" x14ac:dyDescent="0.25">
      <c r="A42" s="308" t="s">
        <v>260</v>
      </c>
      <c r="B42" s="478" t="s">
        <v>449</v>
      </c>
      <c r="C42" s="448">
        <f>+C37+C38</f>
        <v>61752</v>
      </c>
      <c r="D42" s="448">
        <f>+D37+D38</f>
        <v>61771</v>
      </c>
      <c r="E42" s="448">
        <f>+E37+E38</f>
        <v>60276</v>
      </c>
    </row>
    <row r="43" spans="1:5" s="298" customFormat="1" ht="15" customHeight="1" x14ac:dyDescent="0.2">
      <c r="A43" s="249"/>
      <c r="B43" s="446"/>
      <c r="C43" s="447"/>
      <c r="D43" s="447"/>
      <c r="E43" s="447"/>
    </row>
    <row r="44" spans="1:5" ht="13.5" thickBot="1" x14ac:dyDescent="0.25">
      <c r="A44" s="310"/>
      <c r="B44" s="311"/>
      <c r="C44" s="479"/>
      <c r="D44" s="479"/>
      <c r="E44" s="479"/>
    </row>
    <row r="45" spans="1:5" s="291" customFormat="1" ht="16.5" customHeight="1" thickBot="1" x14ac:dyDescent="0.25">
      <c r="A45" s="252"/>
      <c r="B45" s="253" t="s">
        <v>273</v>
      </c>
      <c r="C45" s="448"/>
      <c r="D45" s="448"/>
      <c r="E45" s="448"/>
    </row>
    <row r="46" spans="1:5" s="313" customFormat="1" ht="12" customHeight="1" thickBot="1" x14ac:dyDescent="0.25">
      <c r="A46" s="299" t="s">
        <v>7</v>
      </c>
      <c r="B46" s="158" t="s">
        <v>450</v>
      </c>
      <c r="C46" s="382">
        <f>SUM(C47:C51)</f>
        <v>59752</v>
      </c>
      <c r="D46" s="382">
        <f>SUM(D47:D51)</f>
        <v>60044</v>
      </c>
      <c r="E46" s="382">
        <f>SUM(E47:E51)</f>
        <v>60044</v>
      </c>
    </row>
    <row r="47" spans="1:5" ht="12" customHeight="1" x14ac:dyDescent="0.2">
      <c r="A47" s="297" t="s">
        <v>9</v>
      </c>
      <c r="B47" s="460" t="s">
        <v>177</v>
      </c>
      <c r="C47" s="386">
        <v>44042</v>
      </c>
      <c r="D47" s="532">
        <v>47276</v>
      </c>
      <c r="E47" s="386">
        <v>47276</v>
      </c>
    </row>
    <row r="48" spans="1:5" ht="12" customHeight="1" x14ac:dyDescent="0.2">
      <c r="A48" s="297" t="s">
        <v>11</v>
      </c>
      <c r="B48" s="452" t="s">
        <v>178</v>
      </c>
      <c r="C48" s="388">
        <v>11800</v>
      </c>
      <c r="D48" s="533">
        <v>10358</v>
      </c>
      <c r="E48" s="388">
        <v>10358</v>
      </c>
    </row>
    <row r="49" spans="1:5" ht="12" customHeight="1" x14ac:dyDescent="0.2">
      <c r="A49" s="297" t="s">
        <v>13</v>
      </c>
      <c r="B49" s="452" t="s">
        <v>179</v>
      </c>
      <c r="C49" s="388">
        <v>3910</v>
      </c>
      <c r="D49" s="533">
        <v>2410</v>
      </c>
      <c r="E49" s="388">
        <v>2410</v>
      </c>
    </row>
    <row r="50" spans="1:5" ht="12" customHeight="1" x14ac:dyDescent="0.2">
      <c r="A50" s="297" t="s">
        <v>15</v>
      </c>
      <c r="B50" s="452" t="s">
        <v>180</v>
      </c>
      <c r="C50" s="388"/>
      <c r="D50" s="388"/>
      <c r="E50" s="388"/>
    </row>
    <row r="51" spans="1:5" ht="12" customHeight="1" thickBot="1" x14ac:dyDescent="0.25">
      <c r="A51" s="297" t="s">
        <v>17</v>
      </c>
      <c r="B51" s="452" t="s">
        <v>182</v>
      </c>
      <c r="C51" s="388"/>
      <c r="D51" s="388"/>
      <c r="E51" s="388"/>
    </row>
    <row r="52" spans="1:5" ht="12" customHeight="1" thickBot="1" x14ac:dyDescent="0.25">
      <c r="A52" s="299" t="s">
        <v>21</v>
      </c>
      <c r="B52" s="158" t="s">
        <v>451</v>
      </c>
      <c r="C52" s="382">
        <f>SUM(C53:C55)</f>
        <v>2000</v>
      </c>
      <c r="D52" s="382">
        <f>SUM(D53:D55)</f>
        <v>1727</v>
      </c>
      <c r="E52" s="382">
        <f>SUM(E53:E55)</f>
        <v>0</v>
      </c>
    </row>
    <row r="53" spans="1:5" s="313" customFormat="1" ht="12" customHeight="1" x14ac:dyDescent="0.2">
      <c r="A53" s="297" t="s">
        <v>23</v>
      </c>
      <c r="B53" s="460" t="s">
        <v>213</v>
      </c>
      <c r="C53" s="386">
        <v>2000</v>
      </c>
      <c r="D53" s="532">
        <v>1727</v>
      </c>
      <c r="E53" s="386">
        <v>0</v>
      </c>
    </row>
    <row r="54" spans="1:5" ht="12" customHeight="1" x14ac:dyDescent="0.2">
      <c r="A54" s="297" t="s">
        <v>25</v>
      </c>
      <c r="B54" s="452" t="s">
        <v>215</v>
      </c>
      <c r="C54" s="388"/>
      <c r="D54" s="388"/>
      <c r="E54" s="388"/>
    </row>
    <row r="55" spans="1:5" ht="12" customHeight="1" x14ac:dyDescent="0.2">
      <c r="A55" s="297" t="s">
        <v>27</v>
      </c>
      <c r="B55" s="452" t="s">
        <v>452</v>
      </c>
      <c r="C55" s="388" t="s">
        <v>457</v>
      </c>
      <c r="D55" s="388"/>
      <c r="E55" s="388" t="s">
        <v>457</v>
      </c>
    </row>
    <row r="56" spans="1:5" ht="12" customHeight="1" thickBot="1" x14ac:dyDescent="0.25">
      <c r="A56" s="297" t="s">
        <v>29</v>
      </c>
      <c r="B56" s="452" t="s">
        <v>453</v>
      </c>
      <c r="C56" s="388"/>
      <c r="D56" s="388"/>
      <c r="E56" s="388"/>
    </row>
    <row r="57" spans="1:5" ht="12" customHeight="1" thickBot="1" x14ac:dyDescent="0.25">
      <c r="A57" s="299" t="s">
        <v>35</v>
      </c>
      <c r="B57" s="158" t="s">
        <v>454</v>
      </c>
      <c r="C57" s="471"/>
      <c r="D57" s="471"/>
      <c r="E57" s="471"/>
    </row>
    <row r="58" spans="1:5" ht="15" customHeight="1" thickBot="1" x14ac:dyDescent="0.25">
      <c r="A58" s="299" t="s">
        <v>232</v>
      </c>
      <c r="B58" s="480" t="s">
        <v>455</v>
      </c>
      <c r="C58" s="481">
        <f>+C46+C52+C57</f>
        <v>61752</v>
      </c>
      <c r="D58" s="481">
        <f>+D46+D52+D57</f>
        <v>61771</v>
      </c>
      <c r="E58" s="481">
        <f>+E46+E52+E57</f>
        <v>60044</v>
      </c>
    </row>
    <row r="59" spans="1:5" ht="13.5" thickBot="1" x14ac:dyDescent="0.25">
      <c r="C59" s="482"/>
      <c r="D59" s="482"/>
      <c r="E59" s="482"/>
    </row>
    <row r="60" spans="1:5" ht="15" customHeight="1" thickBot="1" x14ac:dyDescent="0.25">
      <c r="A60" s="266" t="s">
        <v>418</v>
      </c>
      <c r="B60" s="267"/>
      <c r="C60" s="467">
        <v>13</v>
      </c>
      <c r="D60" s="467">
        <v>13</v>
      </c>
      <c r="E60" s="467">
        <v>13</v>
      </c>
    </row>
    <row r="61" spans="1:5" ht="14.25" customHeight="1" thickBot="1" x14ac:dyDescent="0.25">
      <c r="A61" s="266" t="s">
        <v>419</v>
      </c>
      <c r="B61" s="267"/>
      <c r="C61" s="467"/>
      <c r="D61" s="467"/>
      <c r="E61" s="46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1"/>
  <sheetViews>
    <sheetView topLeftCell="A27" zoomScaleNormal="100" workbookViewId="0">
      <selection activeCell="B33" sqref="B33"/>
    </sheetView>
  </sheetViews>
  <sheetFormatPr defaultRowHeight="15.75" x14ac:dyDescent="0.2"/>
  <cols>
    <col min="1" max="1" width="5.33203125" style="506" customWidth="1"/>
    <col min="2" max="2" width="66.33203125" style="506" customWidth="1"/>
    <col min="3" max="4" width="16.83203125" style="506" customWidth="1"/>
    <col min="5" max="5" width="16.83203125" style="507" customWidth="1"/>
    <col min="6" max="6" width="9" style="486" customWidth="1"/>
    <col min="7" max="16384" width="9.33203125" style="486"/>
  </cols>
  <sheetData>
    <row r="1" spans="1:5" ht="15.95" customHeight="1" x14ac:dyDescent="0.2">
      <c r="A1" s="860" t="s">
        <v>0</v>
      </c>
      <c r="B1" s="860"/>
      <c r="C1" s="860"/>
      <c r="D1" s="860"/>
      <c r="E1" s="860"/>
    </row>
    <row r="2" spans="1:5" ht="15.95" customHeight="1" thickBot="1" x14ac:dyDescent="0.25">
      <c r="A2" s="861" t="s">
        <v>1</v>
      </c>
      <c r="B2" s="861"/>
      <c r="C2" s="320"/>
      <c r="D2" s="330"/>
      <c r="E2" s="2" t="s">
        <v>715</v>
      </c>
    </row>
    <row r="3" spans="1:5" ht="38.1" customHeight="1" thickBot="1" x14ac:dyDescent="0.25">
      <c r="A3" s="3" t="s">
        <v>3</v>
      </c>
      <c r="B3" s="4" t="s">
        <v>4</v>
      </c>
      <c r="C3" s="530" t="s">
        <v>467</v>
      </c>
      <c r="D3" s="530" t="s">
        <v>463</v>
      </c>
      <c r="E3" s="530" t="s">
        <v>471</v>
      </c>
    </row>
    <row r="4" spans="1:5" s="487" customFormat="1" ht="12" customHeight="1" thickBot="1" x14ac:dyDescent="0.25">
      <c r="A4" s="5"/>
      <c r="B4" s="6" t="s">
        <v>5</v>
      </c>
      <c r="C4" s="332" t="s">
        <v>6</v>
      </c>
      <c r="D4" s="234" t="s">
        <v>276</v>
      </c>
      <c r="E4" s="234" t="s">
        <v>354</v>
      </c>
    </row>
    <row r="5" spans="1:5" s="488" customFormat="1" ht="12" customHeight="1" thickBot="1" x14ac:dyDescent="0.25">
      <c r="A5" s="29" t="s">
        <v>7</v>
      </c>
      <c r="B5" s="425" t="s">
        <v>8</v>
      </c>
      <c r="C5" s="426">
        <f>+C6+C7+C8+C9+C10+C11</f>
        <v>215738</v>
      </c>
      <c r="D5" s="426">
        <f>SUM(D6:D11)</f>
        <v>194050</v>
      </c>
      <c r="E5" s="426">
        <f>SUM(E6:E11)</f>
        <v>194050</v>
      </c>
    </row>
    <row r="6" spans="1:5" s="488" customFormat="1" ht="12" customHeight="1" x14ac:dyDescent="0.2">
      <c r="A6" s="489" t="s">
        <v>9</v>
      </c>
      <c r="B6" s="427" t="s">
        <v>10</v>
      </c>
      <c r="C6" s="428">
        <v>104208</v>
      </c>
      <c r="D6" s="428">
        <f>'9.1.1. sz. mell önkorm köt'!D9</f>
        <v>78381</v>
      </c>
      <c r="E6" s="428">
        <f>'9.1.1. sz. mell önkorm köt'!E9</f>
        <v>78381</v>
      </c>
    </row>
    <row r="7" spans="1:5" s="488" customFormat="1" ht="12" customHeight="1" x14ac:dyDescent="0.2">
      <c r="A7" s="490" t="s">
        <v>11</v>
      </c>
      <c r="B7" s="429" t="s">
        <v>12</v>
      </c>
      <c r="C7" s="430">
        <v>53862</v>
      </c>
      <c r="D7" s="428">
        <f>'9.1.1. sz. mell önkorm köt'!D10</f>
        <v>54794</v>
      </c>
      <c r="E7" s="428">
        <f>'9.1.1. sz. mell önkorm köt'!E10</f>
        <v>54794</v>
      </c>
    </row>
    <row r="8" spans="1:5" s="488" customFormat="1" ht="12" customHeight="1" x14ac:dyDescent="0.2">
      <c r="A8" s="490" t="s">
        <v>13</v>
      </c>
      <c r="B8" s="429" t="s">
        <v>14</v>
      </c>
      <c r="C8" s="430">
        <v>55136</v>
      </c>
      <c r="D8" s="428">
        <f>'9.1.1. sz. mell önkorm köt'!D11</f>
        <v>49356</v>
      </c>
      <c r="E8" s="428">
        <f>'9.1.1. sz. mell önkorm köt'!E11</f>
        <v>49356</v>
      </c>
    </row>
    <row r="9" spans="1:5" s="488" customFormat="1" ht="12" customHeight="1" x14ac:dyDescent="0.2">
      <c r="A9" s="490" t="s">
        <v>15</v>
      </c>
      <c r="B9" s="429" t="s">
        <v>16</v>
      </c>
      <c r="C9" s="430">
        <v>2532</v>
      </c>
      <c r="D9" s="428">
        <f>'9.1.1. sz. mell önkorm köt'!D12</f>
        <v>3531</v>
      </c>
      <c r="E9" s="428">
        <f>'9.1.1. sz. mell önkorm köt'!E12</f>
        <v>3531</v>
      </c>
    </row>
    <row r="10" spans="1:5" s="488" customFormat="1" ht="12" customHeight="1" x14ac:dyDescent="0.2">
      <c r="A10" s="490" t="s">
        <v>17</v>
      </c>
      <c r="B10" s="429" t="s">
        <v>18</v>
      </c>
      <c r="C10" s="430"/>
      <c r="D10" s="428">
        <f>'9.1.1. sz. mell önkorm köt'!D13</f>
        <v>7988</v>
      </c>
      <c r="E10" s="428">
        <f>'9.1.1. sz. mell önkorm köt'!E13</f>
        <v>7988</v>
      </c>
    </row>
    <row r="11" spans="1:5" s="488" customFormat="1" ht="12" customHeight="1" thickBot="1" x14ac:dyDescent="0.25">
      <c r="A11" s="491" t="s">
        <v>19</v>
      </c>
      <c r="B11" s="431" t="s">
        <v>20</v>
      </c>
      <c r="C11" s="430"/>
      <c r="D11" s="430"/>
      <c r="E11" s="430"/>
    </row>
    <row r="12" spans="1:5" s="488" customFormat="1" ht="12" customHeight="1" thickBot="1" x14ac:dyDescent="0.25">
      <c r="A12" s="29" t="s">
        <v>21</v>
      </c>
      <c r="B12" s="432" t="s">
        <v>22</v>
      </c>
      <c r="C12" s="426">
        <f>+C13+C14+C15+C16+C17</f>
        <v>106474</v>
      </c>
      <c r="D12" s="426">
        <f>SUM(D13:D18)</f>
        <v>223422</v>
      </c>
      <c r="E12" s="426">
        <f>SUM(E13:E18)</f>
        <v>223422</v>
      </c>
    </row>
    <row r="13" spans="1:5" s="488" customFormat="1" ht="12" customHeight="1" x14ac:dyDescent="0.2">
      <c r="A13" s="489" t="s">
        <v>23</v>
      </c>
      <c r="B13" s="427" t="s">
        <v>24</v>
      </c>
      <c r="C13" s="428"/>
      <c r="D13" s="428">
        <f>'9.1.1. sz. mell önkorm köt'!D16</f>
        <v>0</v>
      </c>
      <c r="E13" s="428">
        <f>'9.1.1. sz. mell önkorm köt'!E16</f>
        <v>0</v>
      </c>
    </row>
    <row r="14" spans="1:5" s="488" customFormat="1" ht="12" customHeight="1" x14ac:dyDescent="0.2">
      <c r="A14" s="490" t="s">
        <v>25</v>
      </c>
      <c r="B14" s="429" t="s">
        <v>26</v>
      </c>
      <c r="C14" s="430"/>
      <c r="D14" s="428">
        <f>'9.1.1. sz. mell önkorm köt'!D17</f>
        <v>0</v>
      </c>
      <c r="E14" s="428">
        <f>'9.1.1. sz. mell önkorm köt'!E17</f>
        <v>0</v>
      </c>
    </row>
    <row r="15" spans="1:5" s="488" customFormat="1" ht="12" customHeight="1" x14ac:dyDescent="0.2">
      <c r="A15" s="490" t="s">
        <v>27</v>
      </c>
      <c r="B15" s="429" t="s">
        <v>28</v>
      </c>
      <c r="C15" s="430"/>
      <c r="D15" s="428">
        <f>'9.1.1. sz. mell önkorm köt'!D18</f>
        <v>0</v>
      </c>
      <c r="E15" s="428">
        <f>'9.1.1. sz. mell önkorm köt'!E18</f>
        <v>0</v>
      </c>
    </row>
    <row r="16" spans="1:5" s="488" customFormat="1" ht="12" customHeight="1" x14ac:dyDescent="0.2">
      <c r="A16" s="490" t="s">
        <v>29</v>
      </c>
      <c r="B16" s="429" t="s">
        <v>30</v>
      </c>
      <c r="C16" s="430"/>
      <c r="D16" s="428">
        <f>'9.1.1. sz. mell önkorm köt'!D19</f>
        <v>0</v>
      </c>
      <c r="E16" s="428">
        <f>'9.1.1. sz. mell önkorm köt'!E19</f>
        <v>0</v>
      </c>
    </row>
    <row r="17" spans="1:5" s="488" customFormat="1" ht="12" customHeight="1" x14ac:dyDescent="0.2">
      <c r="A17" s="490" t="s">
        <v>31</v>
      </c>
      <c r="B17" s="429" t="s">
        <v>32</v>
      </c>
      <c r="C17" s="430">
        <v>106474</v>
      </c>
      <c r="D17" s="428">
        <f>'9.1.1. sz. mell önkorm köt'!D20+'9.4. sz. mell mkp'!D23</f>
        <v>223422</v>
      </c>
      <c r="E17" s="428">
        <f>'9.1.1. sz. mell önkorm köt'!E20+'9.4. sz. mell mkp'!E23</f>
        <v>223422</v>
      </c>
    </row>
    <row r="18" spans="1:5" s="488" customFormat="1" ht="12" customHeight="1" thickBot="1" x14ac:dyDescent="0.25">
      <c r="A18" s="491" t="s">
        <v>33</v>
      </c>
      <c r="B18" s="431" t="s">
        <v>34</v>
      </c>
      <c r="C18" s="433"/>
      <c r="D18" s="428">
        <f>'9.1.1. sz. mell önkorm köt'!D21</f>
        <v>0</v>
      </c>
      <c r="E18" s="428">
        <f>'9.1.1. sz. mell önkorm köt'!E21</f>
        <v>0</v>
      </c>
    </row>
    <row r="19" spans="1:5" s="488" customFormat="1" ht="12" customHeight="1" thickBot="1" x14ac:dyDescent="0.25">
      <c r="A19" s="29" t="s">
        <v>35</v>
      </c>
      <c r="B19" s="425" t="s">
        <v>36</v>
      </c>
      <c r="C19" s="426">
        <f>+C20+C21+C22+C23+C24</f>
        <v>0</v>
      </c>
      <c r="D19" s="426">
        <f>SUM(D20:D24)</f>
        <v>832105</v>
      </c>
      <c r="E19" s="426">
        <f>SUM(E20:E24)</f>
        <v>832105</v>
      </c>
    </row>
    <row r="20" spans="1:5" s="488" customFormat="1" ht="12" customHeight="1" x14ac:dyDescent="0.2">
      <c r="A20" s="489" t="s">
        <v>37</v>
      </c>
      <c r="B20" s="427" t="s">
        <v>38</v>
      </c>
      <c r="C20" s="428"/>
      <c r="D20" s="428">
        <f>'9.1.1. sz. mell önkorm köt'!D23</f>
        <v>7965</v>
      </c>
      <c r="E20" s="428">
        <f>'9.1.1. sz. mell önkorm köt'!E23</f>
        <v>7965</v>
      </c>
    </row>
    <row r="21" spans="1:5" s="488" customFormat="1" ht="12" customHeight="1" x14ac:dyDescent="0.2">
      <c r="A21" s="490" t="s">
        <v>39</v>
      </c>
      <c r="B21" s="429" t="s">
        <v>40</v>
      </c>
      <c r="C21" s="430"/>
      <c r="D21" s="428">
        <f>'9.1.1. sz. mell önkorm köt'!D24</f>
        <v>0</v>
      </c>
      <c r="E21" s="428">
        <f>'9.1.1. sz. mell önkorm köt'!E24</f>
        <v>0</v>
      </c>
    </row>
    <row r="22" spans="1:5" s="488" customFormat="1" ht="12" customHeight="1" x14ac:dyDescent="0.2">
      <c r="A22" s="490" t="s">
        <v>41</v>
      </c>
      <c r="B22" s="429" t="s">
        <v>42</v>
      </c>
      <c r="C22" s="430"/>
      <c r="D22" s="428">
        <f>'9.1.1. sz. mell önkorm köt'!D25</f>
        <v>0</v>
      </c>
      <c r="E22" s="428">
        <f>'9.1.1. sz. mell önkorm köt'!E25</f>
        <v>0</v>
      </c>
    </row>
    <row r="23" spans="1:5" s="488" customFormat="1" ht="12" customHeight="1" x14ac:dyDescent="0.2">
      <c r="A23" s="490" t="s">
        <v>43</v>
      </c>
      <c r="B23" s="429" t="s">
        <v>44</v>
      </c>
      <c r="C23" s="430"/>
      <c r="D23" s="428">
        <f>'9.1.1. sz. mell önkorm köt'!D26</f>
        <v>0</v>
      </c>
      <c r="E23" s="428">
        <f>'9.1.1. sz. mell önkorm köt'!E26</f>
        <v>0</v>
      </c>
    </row>
    <row r="24" spans="1:5" s="488" customFormat="1" ht="12" customHeight="1" x14ac:dyDescent="0.2">
      <c r="A24" s="490" t="s">
        <v>45</v>
      </c>
      <c r="B24" s="429" t="s">
        <v>46</v>
      </c>
      <c r="C24" s="430"/>
      <c r="D24" s="428">
        <f>'9.1.1. sz. mell önkorm köt'!D27</f>
        <v>824140</v>
      </c>
      <c r="E24" s="428">
        <f>'9.1.1. sz. mell önkorm köt'!E27</f>
        <v>824140</v>
      </c>
    </row>
    <row r="25" spans="1:5" s="488" customFormat="1" ht="12" customHeight="1" thickBot="1" x14ac:dyDescent="0.25">
      <c r="A25" s="491" t="s">
        <v>47</v>
      </c>
      <c r="B25" s="431" t="s">
        <v>48</v>
      </c>
      <c r="C25" s="433"/>
      <c r="D25" s="428">
        <f>'9.1.1. sz. mell önkorm köt'!D28</f>
        <v>824140</v>
      </c>
      <c r="E25" s="428">
        <f>'9.1.1. sz. mell önkorm köt'!E28</f>
        <v>824140</v>
      </c>
    </row>
    <row r="26" spans="1:5" s="488" customFormat="1" ht="12" customHeight="1" thickBot="1" x14ac:dyDescent="0.25">
      <c r="A26" s="29" t="s">
        <v>49</v>
      </c>
      <c r="B26" s="425" t="s">
        <v>50</v>
      </c>
      <c r="C26" s="434">
        <f>SUM(C27:C33)</f>
        <v>5960</v>
      </c>
      <c r="D26" s="434">
        <f>SUM(D27:D33)</f>
        <v>0</v>
      </c>
      <c r="E26" s="434">
        <f>SUM(E27:E33)</f>
        <v>0</v>
      </c>
    </row>
    <row r="27" spans="1:5" s="488" customFormat="1" ht="12" customHeight="1" x14ac:dyDescent="0.2">
      <c r="A27" s="489" t="s">
        <v>51</v>
      </c>
      <c r="B27" s="513" t="s">
        <v>52</v>
      </c>
      <c r="C27" s="428"/>
      <c r="D27" s="428">
        <f>'9.1.1. sz. mell önkorm köt'!D30</f>
        <v>0</v>
      </c>
      <c r="E27" s="428">
        <f>'9.1.1. sz. mell önkorm köt'!E30</f>
        <v>0</v>
      </c>
    </row>
    <row r="28" spans="1:5" s="488" customFormat="1" ht="12" customHeight="1" x14ac:dyDescent="0.2">
      <c r="A28" s="490" t="s">
        <v>53</v>
      </c>
      <c r="B28" s="429" t="s">
        <v>54</v>
      </c>
      <c r="C28" s="430"/>
      <c r="D28" s="428">
        <f>'9.1.1. sz. mell önkorm köt'!D31</f>
        <v>0</v>
      </c>
      <c r="E28" s="428">
        <f>'9.1.1. sz. mell önkorm köt'!E31</f>
        <v>0</v>
      </c>
    </row>
    <row r="29" spans="1:5" s="488" customFormat="1" ht="12" customHeight="1" x14ac:dyDescent="0.2">
      <c r="A29" s="490" t="s">
        <v>55</v>
      </c>
      <c r="B29" s="429" t="s">
        <v>56</v>
      </c>
      <c r="C29" s="430"/>
      <c r="D29" s="428">
        <f>'9.1.1. sz. mell önkorm köt'!D32</f>
        <v>0</v>
      </c>
      <c r="E29" s="428">
        <f>'9.1.1. sz. mell önkorm köt'!E32</f>
        <v>0</v>
      </c>
    </row>
    <row r="30" spans="1:5" s="488" customFormat="1" ht="12" customHeight="1" x14ac:dyDescent="0.2">
      <c r="A30" s="490" t="s">
        <v>57</v>
      </c>
      <c r="B30" s="429" t="s">
        <v>58</v>
      </c>
      <c r="C30" s="430"/>
      <c r="D30" s="428">
        <f>'9.1.1. sz. mell önkorm köt'!D33</f>
        <v>0</v>
      </c>
      <c r="E30" s="428">
        <f>'9.1.1. sz. mell önkorm köt'!E33</f>
        <v>0</v>
      </c>
    </row>
    <row r="31" spans="1:5" s="488" customFormat="1" ht="12" customHeight="1" x14ac:dyDescent="0.2">
      <c r="A31" s="490" t="s">
        <v>59</v>
      </c>
      <c r="B31" s="429" t="s">
        <v>60</v>
      </c>
      <c r="C31" s="430">
        <v>3000</v>
      </c>
      <c r="D31" s="428">
        <f>'9.1.1. sz. mell önkorm köt'!D34</f>
        <v>0</v>
      </c>
      <c r="E31" s="428">
        <f>'9.1.1. sz. mell önkorm köt'!E34</f>
        <v>0</v>
      </c>
    </row>
    <row r="32" spans="1:5" s="488" customFormat="1" ht="12" customHeight="1" x14ac:dyDescent="0.2">
      <c r="A32" s="490" t="s">
        <v>61</v>
      </c>
      <c r="B32" s="514" t="s">
        <v>270</v>
      </c>
      <c r="C32" s="430">
        <v>2800</v>
      </c>
      <c r="D32" s="428">
        <f>'9.1.1. sz. mell önkorm köt'!D35</f>
        <v>0</v>
      </c>
      <c r="E32" s="428">
        <f>'9.1.1. sz. mell önkorm köt'!E35</f>
        <v>0</v>
      </c>
    </row>
    <row r="33" spans="1:5" s="488" customFormat="1" ht="12" customHeight="1" thickBot="1" x14ac:dyDescent="0.25">
      <c r="A33" s="491" t="s">
        <v>63</v>
      </c>
      <c r="B33" s="436" t="s">
        <v>64</v>
      </c>
      <c r="C33" s="433">
        <v>160</v>
      </c>
      <c r="D33" s="428">
        <f>'9.1.1. sz. mell önkorm köt'!D36</f>
        <v>0</v>
      </c>
      <c r="E33" s="428">
        <f>'9.1.1. sz. mell önkorm köt'!E36</f>
        <v>0</v>
      </c>
    </row>
    <row r="34" spans="1:5" s="488" customFormat="1" ht="12" customHeight="1" thickBot="1" x14ac:dyDescent="0.25">
      <c r="A34" s="29" t="s">
        <v>65</v>
      </c>
      <c r="B34" s="425" t="s">
        <v>66</v>
      </c>
      <c r="C34" s="426">
        <f>SUM(C35:C45)</f>
        <v>24780</v>
      </c>
      <c r="D34" s="426">
        <f>SUM(D35:D45)</f>
        <v>30794</v>
      </c>
      <c r="E34" s="426">
        <f>SUM(E35:E45)</f>
        <v>29185</v>
      </c>
    </row>
    <row r="35" spans="1:5" s="488" customFormat="1" ht="12" customHeight="1" x14ac:dyDescent="0.2">
      <c r="A35" s="489" t="s">
        <v>67</v>
      </c>
      <c r="B35" s="427" t="s">
        <v>68</v>
      </c>
      <c r="C35" s="428">
        <v>11500</v>
      </c>
      <c r="D35" s="428">
        <f>'9.1.1. sz. mell önkorm köt'!D38+'9.2. sz. mell hiv'!D9+'9.3. sz. mell ovi'!D9+'9.4. sz. mell mkp'!D9</f>
        <v>12588</v>
      </c>
      <c r="E35" s="428">
        <f>'9.1.1. sz. mell önkorm köt'!E38+'9.2. sz. mell hiv'!E9+'9.3. sz. mell ovi'!E9+'9.4. sz. mell mkp'!E9</f>
        <v>11827</v>
      </c>
    </row>
    <row r="36" spans="1:5" s="488" customFormat="1" ht="12" customHeight="1" x14ac:dyDescent="0.2">
      <c r="A36" s="490" t="s">
        <v>69</v>
      </c>
      <c r="B36" s="429" t="s">
        <v>70</v>
      </c>
      <c r="C36" s="430">
        <v>1550</v>
      </c>
      <c r="D36" s="428">
        <f>'9.1.1. sz. mell önkorm köt'!D39+'9.2. sz. mell hiv'!D10+'9.3. sz. mell ovi'!D10+'9.4. sz. mell mkp'!D10</f>
        <v>5653</v>
      </c>
      <c r="E36" s="428">
        <f>'9.1.1. sz. mell önkorm köt'!E39+'9.2. sz. mell hiv'!E10+'9.3. sz. mell ovi'!E10+'9.4. sz. mell mkp'!E10</f>
        <v>5603</v>
      </c>
    </row>
    <row r="37" spans="1:5" s="488" customFormat="1" ht="12" customHeight="1" x14ac:dyDescent="0.2">
      <c r="A37" s="490" t="s">
        <v>71</v>
      </c>
      <c r="B37" s="429" t="s">
        <v>72</v>
      </c>
      <c r="C37" s="430">
        <v>480</v>
      </c>
      <c r="D37" s="428">
        <f>'9.1.1. sz. mell önkorm köt'!D40+'9.2. sz. mell hiv'!D11+'9.3. sz. mell ovi'!D11+'9.4. sz. mell mkp'!D11</f>
        <v>984</v>
      </c>
      <c r="E37" s="428">
        <f>'9.1.1. sz. mell önkorm köt'!E40+'9.2. sz. mell hiv'!E11+'9.3. sz. mell ovi'!E11+'9.4. sz. mell mkp'!E11</f>
        <v>977</v>
      </c>
    </row>
    <row r="38" spans="1:5" s="488" customFormat="1" ht="12" customHeight="1" x14ac:dyDescent="0.2">
      <c r="A38" s="490" t="s">
        <v>73</v>
      </c>
      <c r="B38" s="429" t="s">
        <v>74</v>
      </c>
      <c r="C38" s="430">
        <v>4500</v>
      </c>
      <c r="D38" s="428">
        <f>'9.1.1. sz. mell önkorm köt'!D41+'9.2. sz. mell hiv'!D12+'9.3. sz. mell ovi'!D12+'9.4. sz. mell mkp'!D12</f>
        <v>1666</v>
      </c>
      <c r="E38" s="428">
        <f>'9.1.1. sz. mell önkorm köt'!E41+'9.2. sz. mell hiv'!E12+'9.3. sz. mell ovi'!E12+'9.4. sz. mell mkp'!E12</f>
        <v>1273</v>
      </c>
    </row>
    <row r="39" spans="1:5" s="488" customFormat="1" ht="12" customHeight="1" x14ac:dyDescent="0.2">
      <c r="A39" s="490" t="s">
        <v>75</v>
      </c>
      <c r="B39" s="429" t="s">
        <v>76</v>
      </c>
      <c r="C39" s="430">
        <v>4000</v>
      </c>
      <c r="D39" s="428">
        <f>'9.1.1. sz. mell önkorm köt'!D42+'9.2. sz. mell hiv'!D13+'9.3. sz. mell ovi'!D13+'9.4. sz. mell mkp'!D13</f>
        <v>3787</v>
      </c>
      <c r="E39" s="428">
        <f>'9.1.1. sz. mell önkorm köt'!E42+'9.2. sz. mell hiv'!E13+'9.3. sz. mell ovi'!E13+'9.4. sz. mell mkp'!E13</f>
        <v>3787</v>
      </c>
    </row>
    <row r="40" spans="1:5" s="488" customFormat="1" ht="12" customHeight="1" x14ac:dyDescent="0.2">
      <c r="A40" s="490" t="s">
        <v>77</v>
      </c>
      <c r="B40" s="429" t="s">
        <v>78</v>
      </c>
      <c r="C40" s="430">
        <v>1750</v>
      </c>
      <c r="D40" s="428">
        <f>'9.1.1. sz. mell önkorm köt'!D43+'9.2. sz. mell hiv'!D14+'9.3. sz. mell ovi'!D14+'9.4. sz. mell mkp'!D14</f>
        <v>4321</v>
      </c>
      <c r="E40" s="428">
        <f>'9.1.1. sz. mell önkorm köt'!E43+'9.2. sz. mell hiv'!E14+'9.3. sz. mell ovi'!E14+'9.4. sz. mell mkp'!E14</f>
        <v>3997</v>
      </c>
    </row>
    <row r="41" spans="1:5" s="488" customFormat="1" ht="12" customHeight="1" x14ac:dyDescent="0.2">
      <c r="A41" s="490" t="s">
        <v>79</v>
      </c>
      <c r="B41" s="429" t="s">
        <v>80</v>
      </c>
      <c r="C41" s="430"/>
      <c r="D41" s="428">
        <f>'9.1.1. sz. mell önkorm köt'!D44+'9.2. sz. mell hiv'!D15+'9.3. sz. mell ovi'!D15+'9.4. sz. mell mkp'!D15</f>
        <v>0</v>
      </c>
      <c r="E41" s="428">
        <f>'9.1.1. sz. mell önkorm köt'!E44+'9.2. sz. mell hiv'!E15+'9.3. sz. mell ovi'!E15+'9.4. sz. mell mkp'!E15</f>
        <v>0</v>
      </c>
    </row>
    <row r="42" spans="1:5" s="488" customFormat="1" ht="12" customHeight="1" x14ac:dyDescent="0.2">
      <c r="A42" s="490" t="s">
        <v>81</v>
      </c>
      <c r="B42" s="429" t="s">
        <v>82</v>
      </c>
      <c r="C42" s="430"/>
      <c r="D42" s="428">
        <f>'9.1.1. sz. mell önkorm köt'!D45+'9.2. sz. mell hiv'!D16+'9.3. sz. mell ovi'!D16+'9.4. sz. mell mkp'!D16</f>
        <v>33</v>
      </c>
      <c r="E42" s="428">
        <f>'9.1.1. sz. mell önkorm köt'!E45+'9.2. sz. mell hiv'!E16+'9.3. sz. mell ovi'!E16+'9.4. sz. mell mkp'!E16</f>
        <v>14</v>
      </c>
    </row>
    <row r="43" spans="1:5" s="488" customFormat="1" ht="12" customHeight="1" x14ac:dyDescent="0.2">
      <c r="A43" s="490" t="s">
        <v>83</v>
      </c>
      <c r="B43" s="429" t="s">
        <v>84</v>
      </c>
      <c r="C43" s="437"/>
      <c r="D43" s="428">
        <f>'9.1.1. sz. mell önkorm köt'!D46+'9.2. sz. mell hiv'!D17+'9.3. sz. mell ovi'!D17+'9.4. sz. mell mkp'!D17</f>
        <v>0</v>
      </c>
      <c r="E43" s="428">
        <f>'9.1.1. sz. mell önkorm köt'!E46+'9.2. sz. mell hiv'!E17+'9.3. sz. mell ovi'!E17+'9.4. sz. mell mkp'!E17</f>
        <v>0</v>
      </c>
    </row>
    <row r="44" spans="1:5" s="488" customFormat="1" ht="12" customHeight="1" x14ac:dyDescent="0.2">
      <c r="A44" s="491" t="s">
        <v>85</v>
      </c>
      <c r="B44" s="431" t="s">
        <v>86</v>
      </c>
      <c r="C44" s="438"/>
      <c r="D44" s="428">
        <f>'9.1.1. sz. mell önkorm köt'!D47+'9.2. sz. mell hiv'!D18+'9.3. sz. mell ovi'!D18+'9.4. sz. mell mkp'!D18</f>
        <v>0</v>
      </c>
      <c r="E44" s="428">
        <f>'9.1.1. sz. mell önkorm köt'!E47+'9.2. sz. mell hiv'!E18+'9.3. sz. mell ovi'!E18+'9.4. sz. mell mkp'!E18</f>
        <v>0</v>
      </c>
    </row>
    <row r="45" spans="1:5" s="488" customFormat="1" ht="12" customHeight="1" thickBot="1" x14ac:dyDescent="0.25">
      <c r="A45" s="491" t="s">
        <v>87</v>
      </c>
      <c r="B45" s="431" t="s">
        <v>88</v>
      </c>
      <c r="C45" s="438">
        <v>1000</v>
      </c>
      <c r="D45" s="428">
        <f>'9.1.1. sz. mell önkorm köt'!D48+'9.2. sz. mell hiv'!D19+'9.3. sz. mell ovi'!D19+'9.4. sz. mell mkp'!D19</f>
        <v>1762</v>
      </c>
      <c r="E45" s="428">
        <f>'9.1.1. sz. mell önkorm köt'!E48+'9.2. sz. mell hiv'!E19+'9.3. sz. mell ovi'!E19+'9.4. sz. mell mkp'!E19</f>
        <v>1707</v>
      </c>
    </row>
    <row r="46" spans="1:5" s="488" customFormat="1" ht="12" customHeight="1" thickBot="1" x14ac:dyDescent="0.25">
      <c r="A46" s="29" t="s">
        <v>89</v>
      </c>
      <c r="B46" s="425" t="s">
        <v>90</v>
      </c>
      <c r="C46" s="426">
        <f>SUM(C47:C51)</f>
        <v>600</v>
      </c>
      <c r="D46" s="426">
        <f>SUM(D47:D51)</f>
        <v>1528</v>
      </c>
      <c r="E46" s="426">
        <f>SUM(E47:E51)</f>
        <v>728</v>
      </c>
    </row>
    <row r="47" spans="1:5" s="488" customFormat="1" ht="12" customHeight="1" x14ac:dyDescent="0.2">
      <c r="A47" s="489" t="s">
        <v>91</v>
      </c>
      <c r="B47" s="427" t="s">
        <v>92</v>
      </c>
      <c r="C47" s="439"/>
      <c r="D47" s="439">
        <f>'9.1.1. sz. mell önkorm köt'!D50+'9.2. sz. mell hiv'!D32+'9.3. sz. mell ovi'!D32+'9.4. sz. mell mkp'!D32</f>
        <v>0</v>
      </c>
      <c r="E47" s="439">
        <f>'9.1.1. sz. mell önkorm köt'!E50+'9.2. sz. mell hiv'!E32+'9.3. sz. mell ovi'!E32+'9.4. sz. mell mkp'!E32</f>
        <v>0</v>
      </c>
    </row>
    <row r="48" spans="1:5" s="488" customFormat="1" ht="12" customHeight="1" x14ac:dyDescent="0.2">
      <c r="A48" s="490" t="s">
        <v>93</v>
      </c>
      <c r="B48" s="429" t="s">
        <v>94</v>
      </c>
      <c r="C48" s="437">
        <v>600</v>
      </c>
      <c r="D48" s="439">
        <f>'9.1.1. sz. mell önkorm köt'!D51+'9.2. sz. mell hiv'!D33+'9.3. sz. mell ovi'!D33+'9.4. sz. mell mkp'!D33</f>
        <v>1438</v>
      </c>
      <c r="E48" s="439">
        <f>'9.1.1. sz. mell önkorm köt'!E51+'9.2. sz. mell hiv'!E33+'9.3. sz. mell ovi'!E33+'9.4. sz. mell mkp'!E33</f>
        <v>638</v>
      </c>
    </row>
    <row r="49" spans="1:5" s="488" customFormat="1" ht="12" customHeight="1" x14ac:dyDescent="0.2">
      <c r="A49" s="490" t="s">
        <v>95</v>
      </c>
      <c r="B49" s="429" t="s">
        <v>96</v>
      </c>
      <c r="C49" s="437"/>
      <c r="D49" s="439">
        <f>'9.1.1. sz. mell önkorm köt'!D52+'9.2. sz. mell hiv'!D34+'9.3. sz. mell ovi'!D34+'9.4. sz. mell mkp'!D34</f>
        <v>90</v>
      </c>
      <c r="E49" s="439">
        <f>'9.1.1. sz. mell önkorm köt'!E52+'9.2. sz. mell hiv'!E34+'9.3. sz. mell ovi'!E34+'9.4. sz. mell mkp'!E34</f>
        <v>90</v>
      </c>
    </row>
    <row r="50" spans="1:5" s="488" customFormat="1" ht="12" customHeight="1" x14ac:dyDescent="0.2">
      <c r="A50" s="490" t="s">
        <v>97</v>
      </c>
      <c r="B50" s="429" t="s">
        <v>98</v>
      </c>
      <c r="C50" s="437"/>
      <c r="D50" s="437">
        <f>'9.1.1. sz. mell önkorm köt'!D53</f>
        <v>0</v>
      </c>
      <c r="E50" s="437">
        <f>'9.1.1. sz. mell önkorm köt'!E53</f>
        <v>0</v>
      </c>
    </row>
    <row r="51" spans="1:5" s="488" customFormat="1" ht="12" customHeight="1" thickBot="1" x14ac:dyDescent="0.25">
      <c r="A51" s="491" t="s">
        <v>99</v>
      </c>
      <c r="B51" s="431" t="s">
        <v>100</v>
      </c>
      <c r="C51" s="438"/>
      <c r="D51" s="437">
        <f>'9.1.1. sz. mell önkorm köt'!D54</f>
        <v>0</v>
      </c>
      <c r="E51" s="437">
        <f>'9.1.1. sz. mell önkorm köt'!E54</f>
        <v>0</v>
      </c>
    </row>
    <row r="52" spans="1:5" s="488" customFormat="1" ht="12" customHeight="1" thickBot="1" x14ac:dyDescent="0.25">
      <c r="A52" s="29" t="s">
        <v>101</v>
      </c>
      <c r="B52" s="425" t="s">
        <v>102</v>
      </c>
      <c r="C52" s="426">
        <f>SUM(C53:C55)</f>
        <v>600</v>
      </c>
      <c r="D52" s="426">
        <f>SUM(D53:D56)</f>
        <v>2165</v>
      </c>
      <c r="E52" s="426">
        <f>SUM(E53:E56)</f>
        <v>2165</v>
      </c>
    </row>
    <row r="53" spans="1:5" s="488" customFormat="1" ht="12" customHeight="1" x14ac:dyDescent="0.2">
      <c r="A53" s="489" t="s">
        <v>103</v>
      </c>
      <c r="B53" s="427" t="s">
        <v>104</v>
      </c>
      <c r="C53" s="428"/>
      <c r="D53" s="428">
        <f>'9.1.1. sz. mell önkorm köt'!D56</f>
        <v>0</v>
      </c>
      <c r="E53" s="428">
        <f>'9.1.1. sz. mell önkorm köt'!E56</f>
        <v>0</v>
      </c>
    </row>
    <row r="54" spans="1:5" s="488" customFormat="1" ht="12" customHeight="1" x14ac:dyDescent="0.2">
      <c r="A54" s="490" t="s">
        <v>105</v>
      </c>
      <c r="B54" s="429" t="s">
        <v>106</v>
      </c>
      <c r="C54" s="430"/>
      <c r="D54" s="428">
        <f>'9.1.1. sz. mell önkorm köt'!D57</f>
        <v>0</v>
      </c>
      <c r="E54" s="428">
        <f>'9.1.1. sz. mell önkorm köt'!E57</f>
        <v>0</v>
      </c>
    </row>
    <row r="55" spans="1:5" s="488" customFormat="1" ht="12" customHeight="1" x14ac:dyDescent="0.2">
      <c r="A55" s="490" t="s">
        <v>107</v>
      </c>
      <c r="B55" s="429" t="s">
        <v>108</v>
      </c>
      <c r="C55" s="430">
        <v>600</v>
      </c>
      <c r="D55" s="428">
        <f>'9.1.1. sz. mell önkorm köt'!D58+'9.4. sz. mell mkp'!D35</f>
        <v>2165</v>
      </c>
      <c r="E55" s="428">
        <f>'9.1.1. sz. mell önkorm köt'!E58+'9.4. sz. mell mkp'!E35</f>
        <v>2165</v>
      </c>
    </row>
    <row r="56" spans="1:5" s="488" customFormat="1" ht="12" customHeight="1" thickBot="1" x14ac:dyDescent="0.25">
      <c r="A56" s="491" t="s">
        <v>109</v>
      </c>
      <c r="B56" s="431" t="s">
        <v>110</v>
      </c>
      <c r="C56" s="433"/>
      <c r="D56" s="428">
        <f>'9.1.1. sz. mell önkorm köt'!D59</f>
        <v>0</v>
      </c>
      <c r="E56" s="428">
        <f>'9.1.1. sz. mell önkorm köt'!E59</f>
        <v>0</v>
      </c>
    </row>
    <row r="57" spans="1:5" s="488" customFormat="1" ht="12" customHeight="1" thickBot="1" x14ac:dyDescent="0.25">
      <c r="A57" s="29" t="s">
        <v>111</v>
      </c>
      <c r="B57" s="432" t="s">
        <v>112</v>
      </c>
      <c r="C57" s="426">
        <f>SUM(C58:C60)</f>
        <v>0</v>
      </c>
      <c r="D57" s="426">
        <f>SUM(D58:D61)</f>
        <v>0</v>
      </c>
      <c r="E57" s="426">
        <f>SUM(E58:E61)</f>
        <v>0</v>
      </c>
    </row>
    <row r="58" spans="1:5" s="488" customFormat="1" ht="12" customHeight="1" x14ac:dyDescent="0.2">
      <c r="A58" s="489" t="s">
        <v>113</v>
      </c>
      <c r="B58" s="427" t="s">
        <v>114</v>
      </c>
      <c r="C58" s="437"/>
      <c r="D58" s="437">
        <f>'9.1.1. sz. mell önkorm köt'!D61</f>
        <v>0</v>
      </c>
      <c r="E58" s="437">
        <f>'9.1.1. sz. mell önkorm köt'!E61</f>
        <v>0</v>
      </c>
    </row>
    <row r="59" spans="1:5" s="488" customFormat="1" ht="12" customHeight="1" x14ac:dyDescent="0.2">
      <c r="A59" s="490" t="s">
        <v>115</v>
      </c>
      <c r="B59" s="429" t="s">
        <v>116</v>
      </c>
      <c r="C59" s="437"/>
      <c r="D59" s="437">
        <f>'9.1.1. sz. mell önkorm köt'!D62</f>
        <v>0</v>
      </c>
      <c r="E59" s="437">
        <f>'9.1.1. sz. mell önkorm köt'!E62</f>
        <v>0</v>
      </c>
    </row>
    <row r="60" spans="1:5" s="488" customFormat="1" ht="12" customHeight="1" x14ac:dyDescent="0.2">
      <c r="A60" s="490" t="s">
        <v>117</v>
      </c>
      <c r="B60" s="429" t="s">
        <v>118</v>
      </c>
      <c r="C60" s="437"/>
      <c r="D60" s="437">
        <f>'9.1.1. sz. mell önkorm köt'!D63</f>
        <v>0</v>
      </c>
      <c r="E60" s="437">
        <f>'9.1.1. sz. mell önkorm köt'!E63</f>
        <v>0</v>
      </c>
    </row>
    <row r="61" spans="1:5" s="488" customFormat="1" ht="12" customHeight="1" thickBot="1" x14ac:dyDescent="0.25">
      <c r="A61" s="491" t="s">
        <v>119</v>
      </c>
      <c r="B61" s="431" t="s">
        <v>120</v>
      </c>
      <c r="C61" s="437"/>
      <c r="D61" s="437">
        <f>'9.1.1. sz. mell önkorm köt'!D64</f>
        <v>0</v>
      </c>
      <c r="E61" s="437">
        <f>'9.1.1. sz. mell önkorm köt'!E64</f>
        <v>0</v>
      </c>
    </row>
    <row r="62" spans="1:5" s="488" customFormat="1" ht="12" customHeight="1" thickBot="1" x14ac:dyDescent="0.25">
      <c r="A62" s="29" t="s">
        <v>121</v>
      </c>
      <c r="B62" s="425" t="s">
        <v>122</v>
      </c>
      <c r="C62" s="434">
        <f>+C5+C12+C19+C26+C34+C46+C52+C57</f>
        <v>354152</v>
      </c>
      <c r="D62" s="434">
        <f>+D5+D12+D19+D26+D34+D46+D52+D57</f>
        <v>1284064</v>
      </c>
      <c r="E62" s="434">
        <f>+E5+E12+E19+E26+E34+E46+E52+E57</f>
        <v>1281655</v>
      </c>
    </row>
    <row r="63" spans="1:5" s="488" customFormat="1" ht="12" customHeight="1" thickBot="1" x14ac:dyDescent="0.25">
      <c r="A63" s="30" t="s">
        <v>123</v>
      </c>
      <c r="B63" s="432" t="s">
        <v>124</v>
      </c>
      <c r="C63" s="426">
        <f>SUM(C64:C66)</f>
        <v>0</v>
      </c>
      <c r="D63" s="426"/>
      <c r="E63" s="426">
        <f>SUM(E64:E66)</f>
        <v>0</v>
      </c>
    </row>
    <row r="64" spans="1:5" s="488" customFormat="1" ht="12" customHeight="1" x14ac:dyDescent="0.2">
      <c r="A64" s="489" t="s">
        <v>125</v>
      </c>
      <c r="B64" s="427" t="s">
        <v>126</v>
      </c>
      <c r="C64" s="437"/>
      <c r="D64" s="437"/>
      <c r="E64" s="437"/>
    </row>
    <row r="65" spans="1:5" s="488" customFormat="1" ht="12" customHeight="1" x14ac:dyDescent="0.2">
      <c r="A65" s="490" t="s">
        <v>127</v>
      </c>
      <c r="B65" s="429" t="s">
        <v>128</v>
      </c>
      <c r="C65" s="437"/>
      <c r="D65" s="437"/>
      <c r="E65" s="437"/>
    </row>
    <row r="66" spans="1:5" s="488" customFormat="1" ht="12" customHeight="1" thickBot="1" x14ac:dyDescent="0.25">
      <c r="A66" s="491" t="s">
        <v>129</v>
      </c>
      <c r="B66" s="31" t="s">
        <v>130</v>
      </c>
      <c r="C66" s="437"/>
      <c r="D66" s="437"/>
      <c r="E66" s="437"/>
    </row>
    <row r="67" spans="1:5" s="488" customFormat="1" ht="12" customHeight="1" thickBot="1" x14ac:dyDescent="0.25">
      <c r="A67" s="30" t="s">
        <v>131</v>
      </c>
      <c r="B67" s="432" t="s">
        <v>132</v>
      </c>
      <c r="C67" s="426">
        <f>SUM(C68:C71)</f>
        <v>0</v>
      </c>
      <c r="D67" s="426"/>
      <c r="E67" s="426">
        <f>SUM(E68:E71)</f>
        <v>0</v>
      </c>
    </row>
    <row r="68" spans="1:5" s="488" customFormat="1" ht="12" customHeight="1" x14ac:dyDescent="0.2">
      <c r="A68" s="489" t="s">
        <v>133</v>
      </c>
      <c r="B68" s="427" t="s">
        <v>134</v>
      </c>
      <c r="C68" s="437"/>
      <c r="D68" s="437"/>
      <c r="E68" s="437"/>
    </row>
    <row r="69" spans="1:5" s="488" customFormat="1" ht="12" customHeight="1" x14ac:dyDescent="0.2">
      <c r="A69" s="490" t="s">
        <v>135</v>
      </c>
      <c r="B69" s="429" t="s">
        <v>136</v>
      </c>
      <c r="C69" s="437"/>
      <c r="D69" s="437"/>
      <c r="E69" s="437"/>
    </row>
    <row r="70" spans="1:5" s="488" customFormat="1" ht="12" customHeight="1" x14ac:dyDescent="0.2">
      <c r="A70" s="490" t="s">
        <v>137</v>
      </c>
      <c r="B70" s="429" t="s">
        <v>138</v>
      </c>
      <c r="C70" s="437"/>
      <c r="D70" s="437"/>
      <c r="E70" s="437"/>
    </row>
    <row r="71" spans="1:5" s="488" customFormat="1" ht="12" customHeight="1" thickBot="1" x14ac:dyDescent="0.25">
      <c r="A71" s="491" t="s">
        <v>139</v>
      </c>
      <c r="B71" s="431" t="s">
        <v>140</v>
      </c>
      <c r="C71" s="437"/>
      <c r="D71" s="437"/>
      <c r="E71" s="437"/>
    </row>
    <row r="72" spans="1:5" s="488" customFormat="1" ht="12" customHeight="1" thickBot="1" x14ac:dyDescent="0.25">
      <c r="A72" s="30" t="s">
        <v>141</v>
      </c>
      <c r="B72" s="432" t="s">
        <v>142</v>
      </c>
      <c r="C72" s="426">
        <f>SUM(C73:C74)</f>
        <v>36195</v>
      </c>
      <c r="D72" s="426">
        <f>SUM(D73:D74)</f>
        <v>1879</v>
      </c>
      <c r="E72" s="426">
        <f>SUM(E73:E74)</f>
        <v>1877</v>
      </c>
    </row>
    <row r="73" spans="1:5" s="488" customFormat="1" ht="12" customHeight="1" x14ac:dyDescent="0.2">
      <c r="A73" s="489" t="s">
        <v>143</v>
      </c>
      <c r="B73" s="427" t="s">
        <v>144</v>
      </c>
      <c r="C73" s="437">
        <v>36195</v>
      </c>
      <c r="D73" s="437">
        <f>'9.1.1. sz. mell önkorm köt'!D76+'9.2. sz. mell hiv'!D39+'9.3. sz. mell ovi'!D39+'9.4. sz. mell mkp'!D39</f>
        <v>1879</v>
      </c>
      <c r="E73" s="437">
        <f>'9.1.1. sz. mell önkorm köt'!E76+'9.2. sz. mell hiv'!E39+'9.3. sz. mell ovi'!E39+'9.4. sz. mell mkp'!E39-2</f>
        <v>1877</v>
      </c>
    </row>
    <row r="74" spans="1:5" s="488" customFormat="1" ht="12" customHeight="1" thickBot="1" x14ac:dyDescent="0.25">
      <c r="A74" s="491" t="s">
        <v>145</v>
      </c>
      <c r="B74" s="431" t="s">
        <v>146</v>
      </c>
      <c r="C74" s="437"/>
      <c r="D74" s="437">
        <f>'9.1.1. sz. mell önkorm köt'!D77+'9.2. sz. mell hiv'!D40+'9.3. sz. mell ovi'!D40+'9.4. sz. mell mkp'!D40</f>
        <v>0</v>
      </c>
      <c r="E74" s="437">
        <f>'9.1.1. sz. mell önkorm köt'!E77+'9.2. sz. mell hiv'!E40+'9.3. sz. mell ovi'!E40+'9.4. sz. mell mkp'!E40</f>
        <v>0</v>
      </c>
    </row>
    <row r="75" spans="1:5" s="488" customFormat="1" ht="12" customHeight="1" thickBot="1" x14ac:dyDescent="0.25">
      <c r="A75" s="30" t="s">
        <v>147</v>
      </c>
      <c r="B75" s="432" t="s">
        <v>148</v>
      </c>
      <c r="C75" s="426">
        <f>SUM(C76:C79)</f>
        <v>0</v>
      </c>
      <c r="D75" s="426">
        <f>SUM(D76:D78)</f>
        <v>9537</v>
      </c>
      <c r="E75" s="426">
        <f>SUM(E76:E78)</f>
        <v>9537</v>
      </c>
    </row>
    <row r="76" spans="1:5" s="488" customFormat="1" ht="12" customHeight="1" x14ac:dyDescent="0.2">
      <c r="A76" s="489" t="s">
        <v>149</v>
      </c>
      <c r="B76" s="427" t="s">
        <v>150</v>
      </c>
      <c r="C76" s="437"/>
      <c r="D76" s="437">
        <f>'9.1.1. sz. mell önkorm köt'!D79</f>
        <v>9537</v>
      </c>
      <c r="E76" s="437">
        <f>'9.1.1. sz. mell önkorm köt'!E79</f>
        <v>9537</v>
      </c>
    </row>
    <row r="77" spans="1:5" s="488" customFormat="1" ht="12" customHeight="1" x14ac:dyDescent="0.2">
      <c r="A77" s="490" t="s">
        <v>151</v>
      </c>
      <c r="B77" s="429" t="s">
        <v>152</v>
      </c>
      <c r="C77" s="437"/>
      <c r="D77" s="437">
        <f>'9.1.1. sz. mell önkorm köt'!D80</f>
        <v>0</v>
      </c>
      <c r="E77" s="437">
        <f>'9.1.1. sz. mell önkorm köt'!E80</f>
        <v>0</v>
      </c>
    </row>
    <row r="78" spans="1:5" s="488" customFormat="1" ht="12" customHeight="1" x14ac:dyDescent="0.2">
      <c r="A78" s="490" t="s">
        <v>153</v>
      </c>
      <c r="B78" s="431" t="s">
        <v>466</v>
      </c>
      <c r="C78" s="437"/>
      <c r="D78" s="437">
        <f>'9.1.1. sz. mell önkorm köt'!D81</f>
        <v>0</v>
      </c>
      <c r="E78" s="437">
        <f>'9.1.1. sz. mell önkorm köt'!E81</f>
        <v>0</v>
      </c>
    </row>
    <row r="79" spans="1:5" s="488" customFormat="1" ht="12" customHeight="1" thickBot="1" x14ac:dyDescent="0.25">
      <c r="A79" s="491" t="s">
        <v>465</v>
      </c>
      <c r="B79" s="431" t="s">
        <v>154</v>
      </c>
      <c r="C79" s="437"/>
      <c r="D79" s="437">
        <f>'9.1.1. sz. mell önkorm köt'!D82</f>
        <v>0</v>
      </c>
      <c r="E79" s="437">
        <f>'9.1.1. sz. mell önkorm köt'!E82</f>
        <v>0</v>
      </c>
    </row>
    <row r="80" spans="1:5" s="488" customFormat="1" ht="12" customHeight="1" thickBot="1" x14ac:dyDescent="0.25">
      <c r="A80" s="30" t="s">
        <v>155</v>
      </c>
      <c r="B80" s="432" t="s">
        <v>156</v>
      </c>
      <c r="C80" s="426">
        <f>SUM(C81:C84)</f>
        <v>0</v>
      </c>
      <c r="D80" s="426"/>
      <c r="E80" s="426">
        <f>SUM(E81:E84)</f>
        <v>0</v>
      </c>
    </row>
    <row r="81" spans="1:8" s="488" customFormat="1" ht="13.5" customHeight="1" x14ac:dyDescent="0.2">
      <c r="A81" s="492" t="s">
        <v>157</v>
      </c>
      <c r="B81" s="427" t="s">
        <v>158</v>
      </c>
      <c r="C81" s="437"/>
      <c r="D81" s="437"/>
      <c r="E81" s="437"/>
    </row>
    <row r="82" spans="1:8" s="488" customFormat="1" ht="15.75" customHeight="1" x14ac:dyDescent="0.2">
      <c r="A82" s="493" t="s">
        <v>159</v>
      </c>
      <c r="B82" s="429" t="s">
        <v>160</v>
      </c>
      <c r="C82" s="437"/>
      <c r="D82" s="437"/>
      <c r="E82" s="437"/>
    </row>
    <row r="83" spans="1:8" s="488" customFormat="1" ht="16.5" customHeight="1" x14ac:dyDescent="0.2">
      <c r="A83" s="493" t="s">
        <v>161</v>
      </c>
      <c r="B83" s="429" t="s">
        <v>162</v>
      </c>
      <c r="C83" s="437"/>
      <c r="D83" s="437"/>
      <c r="E83" s="437"/>
    </row>
    <row r="84" spans="1:8" s="488" customFormat="1" ht="23.25" thickBot="1" x14ac:dyDescent="0.25">
      <c r="A84" s="494" t="s">
        <v>163</v>
      </c>
      <c r="B84" s="431" t="s">
        <v>164</v>
      </c>
      <c r="C84" s="437"/>
      <c r="D84" s="437"/>
      <c r="E84" s="437"/>
    </row>
    <row r="85" spans="1:8" ht="16.5" customHeight="1" thickBot="1" x14ac:dyDescent="0.25">
      <c r="A85" s="30" t="s">
        <v>165</v>
      </c>
      <c r="B85" s="432" t="s">
        <v>166</v>
      </c>
      <c r="C85" s="443"/>
      <c r="D85" s="443"/>
      <c r="E85" s="443"/>
    </row>
    <row r="86" spans="1:8" ht="16.5" customHeight="1" thickBot="1" x14ac:dyDescent="0.25">
      <c r="A86" s="30" t="s">
        <v>167</v>
      </c>
      <c r="B86" s="432" t="s">
        <v>168</v>
      </c>
      <c r="C86" s="443"/>
      <c r="D86" s="443"/>
      <c r="E86" s="443"/>
    </row>
    <row r="87" spans="1:8" ht="21.75" thickBot="1" x14ac:dyDescent="0.25">
      <c r="A87" s="30" t="s">
        <v>169</v>
      </c>
      <c r="B87" s="444" t="s">
        <v>170</v>
      </c>
      <c r="C87" s="434">
        <f>+C63+C67+C72+C80+C86+C85</f>
        <v>36195</v>
      </c>
      <c r="D87" s="434">
        <f>+D63+D67+D72+D75+D80+D86+D85</f>
        <v>11416</v>
      </c>
      <c r="E87" s="434">
        <f>+E63+E67+E72+E75+E80+E86+E85</f>
        <v>11414</v>
      </c>
    </row>
    <row r="88" spans="1:8" s="487" customFormat="1" ht="12" customHeight="1" thickBot="1" x14ac:dyDescent="0.25">
      <c r="A88" s="37" t="s">
        <v>171</v>
      </c>
      <c r="B88" s="445" t="s">
        <v>172</v>
      </c>
      <c r="C88" s="434">
        <f>+C62+C87</f>
        <v>390347</v>
      </c>
      <c r="D88" s="434">
        <f>+D62+D87</f>
        <v>1295480</v>
      </c>
      <c r="E88" s="434">
        <f>+E62+E87</f>
        <v>1293069</v>
      </c>
      <c r="F88" s="486"/>
      <c r="G88" s="486"/>
      <c r="H88" s="486"/>
    </row>
    <row r="89" spans="1:8" ht="12" customHeight="1" x14ac:dyDescent="0.2">
      <c r="A89" s="39"/>
      <c r="B89" s="40"/>
      <c r="C89" s="40"/>
      <c r="D89" s="40"/>
      <c r="E89" s="495"/>
    </row>
    <row r="90" spans="1:8" ht="12" customHeight="1" x14ac:dyDescent="0.2">
      <c r="A90" s="860" t="s">
        <v>173</v>
      </c>
      <c r="B90" s="860"/>
      <c r="C90" s="860"/>
      <c r="D90" s="860"/>
      <c r="E90" s="860"/>
    </row>
    <row r="91" spans="1:8" ht="12" customHeight="1" thickBot="1" x14ac:dyDescent="0.25">
      <c r="A91" s="861" t="s">
        <v>174</v>
      </c>
      <c r="B91" s="861"/>
      <c r="C91" s="508"/>
      <c r="D91" s="508"/>
      <c r="E91" s="790" t="s">
        <v>715</v>
      </c>
    </row>
    <row r="92" spans="1:8" ht="36.75" customHeight="1" thickBot="1" x14ac:dyDescent="0.25">
      <c r="A92" s="3" t="s">
        <v>3</v>
      </c>
      <c r="B92" s="4" t="s">
        <v>175</v>
      </c>
      <c r="C92" s="530" t="s">
        <v>467</v>
      </c>
      <c r="D92" s="530" t="s">
        <v>463</v>
      </c>
      <c r="E92" s="530" t="s">
        <v>471</v>
      </c>
    </row>
    <row r="93" spans="1:8" ht="12" customHeight="1" thickBot="1" x14ac:dyDescent="0.25">
      <c r="A93" s="44"/>
      <c r="B93" s="45" t="s">
        <v>5</v>
      </c>
      <c r="C93" s="332" t="s">
        <v>6</v>
      </c>
      <c r="D93" s="234" t="s">
        <v>276</v>
      </c>
      <c r="E93" s="234" t="s">
        <v>354</v>
      </c>
      <c r="F93" s="487"/>
      <c r="G93" s="487"/>
      <c r="H93" s="487"/>
    </row>
    <row r="94" spans="1:8" ht="12" customHeight="1" thickBot="1" x14ac:dyDescent="0.25">
      <c r="A94" s="496" t="s">
        <v>7</v>
      </c>
      <c r="B94" s="47" t="s">
        <v>176</v>
      </c>
      <c r="C94" s="449">
        <f>C95+C96+C97+C98+C99+C112</f>
        <v>375904</v>
      </c>
      <c r="D94" s="449">
        <f>D95+D96+D97+D98+D99+D112</f>
        <v>526699</v>
      </c>
      <c r="E94" s="449">
        <f>E95+E96+E97+E98+E99+E112</f>
        <v>500702</v>
      </c>
    </row>
    <row r="95" spans="1:8" ht="12" customHeight="1" x14ac:dyDescent="0.2">
      <c r="A95" s="497" t="s">
        <v>9</v>
      </c>
      <c r="B95" s="450" t="s">
        <v>177</v>
      </c>
      <c r="C95" s="451">
        <v>134526</v>
      </c>
      <c r="D95" s="451">
        <f>'9.1.1. sz. mell önkorm köt'!D95+'9.2. sz. mell hiv'!D47+'9.3. sz. mell ovi'!D47+'9.4. sz. mell mkp'!D47</f>
        <v>289240</v>
      </c>
      <c r="E95" s="451">
        <f>'9.1.1. sz. mell önkorm köt'!E95+'9.2. sz. mell hiv'!E47+'9.3. sz. mell ovi'!E47+'9.4. sz. mell mkp'!E47</f>
        <v>285540</v>
      </c>
    </row>
    <row r="96" spans="1:8" ht="12" customHeight="1" x14ac:dyDescent="0.2">
      <c r="A96" s="490" t="s">
        <v>11</v>
      </c>
      <c r="B96" s="452" t="s">
        <v>178</v>
      </c>
      <c r="C96" s="430">
        <v>30788</v>
      </c>
      <c r="D96" s="433">
        <f>'9.1.1. sz. mell önkorm köt'!D96+'9.2. sz. mell hiv'!D48+'9.3. sz. mell ovi'!D48+'9.4. sz. mell mkp'!D48</f>
        <v>44263</v>
      </c>
      <c r="E96" s="433">
        <f>'9.1.1. sz. mell önkorm köt'!E96+'9.2. sz. mell hiv'!E48+'9.3. sz. mell ovi'!E48+'9.4. sz. mell mkp'!E48</f>
        <v>43571</v>
      </c>
    </row>
    <row r="97" spans="1:5" ht="12" customHeight="1" x14ac:dyDescent="0.2">
      <c r="A97" s="490" t="s">
        <v>13</v>
      </c>
      <c r="B97" s="510" t="s">
        <v>179</v>
      </c>
      <c r="C97" s="433">
        <v>177184</v>
      </c>
      <c r="D97" s="433">
        <f>'9.1.1. sz. mell önkorm köt'!D97+'9.2. sz. mell hiv'!D49+'9.3. sz. mell ovi'!D49+'9.4. sz. mell mkp'!D49</f>
        <v>170643</v>
      </c>
      <c r="E97" s="433">
        <f>'9.1.1. sz. mell önkorm köt'!E97+'9.2. sz. mell hiv'!E49+'9.3. sz. mell ovi'!E49+'9.4. sz. mell mkp'!E49</f>
        <v>156787</v>
      </c>
    </row>
    <row r="98" spans="1:5" ht="12" customHeight="1" x14ac:dyDescent="0.2">
      <c r="A98" s="490" t="s">
        <v>15</v>
      </c>
      <c r="B98" s="511" t="s">
        <v>180</v>
      </c>
      <c r="C98" s="433">
        <v>26975</v>
      </c>
      <c r="D98" s="433">
        <f>'9.1.1. sz. mell önkorm köt'!D98+'9.2. sz. mell hiv'!D50+'9.3. sz. mell ovi'!D50+'9.4. sz. mell mkp'!D50</f>
        <v>1691</v>
      </c>
      <c r="E98" s="433">
        <f>'9.1.1. sz. mell önkorm köt'!E98+'9.2. sz. mell hiv'!E50+'9.3. sz. mell ovi'!E50+'9.4. sz. mell mkp'!E50</f>
        <v>1486</v>
      </c>
    </row>
    <row r="99" spans="1:5" ht="12" customHeight="1" x14ac:dyDescent="0.2">
      <c r="A99" s="490" t="s">
        <v>181</v>
      </c>
      <c r="B99" s="454" t="s">
        <v>182</v>
      </c>
      <c r="C99" s="433">
        <v>6431</v>
      </c>
      <c r="D99" s="433">
        <f>'9.1.1. sz. mell önkorm köt'!D99+'9.2. sz. mell hiv'!D51+'9.3. sz. mell ovi'!D51+'9.4. sz. mell mkp'!D51</f>
        <v>20862</v>
      </c>
      <c r="E99" s="433">
        <f>'9.1.1. sz. mell önkorm köt'!E99+'9.2. sz. mell hiv'!E51+'9.3. sz. mell ovi'!E51+'9.4. sz. mell mkp'!E51</f>
        <v>13318</v>
      </c>
    </row>
    <row r="100" spans="1:5" ht="12" customHeight="1" x14ac:dyDescent="0.2">
      <c r="A100" s="490" t="s">
        <v>19</v>
      </c>
      <c r="B100" s="510" t="s">
        <v>183</v>
      </c>
      <c r="C100" s="433">
        <v>6431</v>
      </c>
      <c r="D100" s="433">
        <f>'9.1.1. sz. mell önkorm köt'!D100</f>
        <v>2999</v>
      </c>
      <c r="E100" s="433">
        <f>'9.1.1. sz. mell önkorm köt'!E100</f>
        <v>2999</v>
      </c>
    </row>
    <row r="101" spans="1:5" ht="12" customHeight="1" x14ac:dyDescent="0.2">
      <c r="A101" s="490" t="s">
        <v>184</v>
      </c>
      <c r="B101" s="456" t="s">
        <v>185</v>
      </c>
      <c r="C101" s="433"/>
      <c r="D101" s="433">
        <f>'9.1.1. sz. mell önkorm köt'!D101</f>
        <v>0</v>
      </c>
      <c r="E101" s="433">
        <f>'9.1.1. sz. mell önkorm köt'!E101</f>
        <v>0</v>
      </c>
    </row>
    <row r="102" spans="1:5" ht="12" customHeight="1" x14ac:dyDescent="0.2">
      <c r="A102" s="490" t="s">
        <v>186</v>
      </c>
      <c r="B102" s="456" t="s">
        <v>187</v>
      </c>
      <c r="C102" s="433"/>
      <c r="D102" s="433">
        <f>'9.1.1. sz. mell önkorm köt'!D102</f>
        <v>0</v>
      </c>
      <c r="E102" s="433">
        <f>'9.1.1. sz. mell önkorm köt'!E102</f>
        <v>0</v>
      </c>
    </row>
    <row r="103" spans="1:5" ht="12" customHeight="1" x14ac:dyDescent="0.2">
      <c r="A103" s="490" t="s">
        <v>188</v>
      </c>
      <c r="B103" s="455" t="s">
        <v>189</v>
      </c>
      <c r="C103" s="433"/>
      <c r="D103" s="433">
        <f>'9.1.1. sz. mell önkorm köt'!D103</f>
        <v>0</v>
      </c>
      <c r="E103" s="433">
        <f>'9.1.1. sz. mell önkorm köt'!E103</f>
        <v>0</v>
      </c>
    </row>
    <row r="104" spans="1:5" ht="12" customHeight="1" x14ac:dyDescent="0.2">
      <c r="A104" s="490" t="s">
        <v>190</v>
      </c>
      <c r="B104" s="452" t="s">
        <v>191</v>
      </c>
      <c r="C104" s="433"/>
      <c r="D104" s="433">
        <f>'9.1.1. sz. mell önkorm köt'!D104</f>
        <v>0</v>
      </c>
      <c r="E104" s="433">
        <f>'9.1.1. sz. mell önkorm köt'!E104</f>
        <v>0</v>
      </c>
    </row>
    <row r="105" spans="1:5" ht="12" customHeight="1" x14ac:dyDescent="0.2">
      <c r="A105" s="490" t="s">
        <v>192</v>
      </c>
      <c r="B105" s="452" t="s">
        <v>193</v>
      </c>
      <c r="C105" s="433"/>
      <c r="D105" s="433">
        <f>'9.1.1. sz. mell önkorm köt'!D105</f>
        <v>0</v>
      </c>
      <c r="E105" s="433">
        <f>'9.1.1. sz. mell önkorm köt'!E105</f>
        <v>0</v>
      </c>
    </row>
    <row r="106" spans="1:5" ht="12" customHeight="1" x14ac:dyDescent="0.2">
      <c r="A106" s="490" t="s">
        <v>194</v>
      </c>
      <c r="B106" s="455" t="s">
        <v>195</v>
      </c>
      <c r="C106" s="433"/>
      <c r="D106" s="433">
        <f>'9.1.1. sz. mell önkorm köt'!D106</f>
        <v>0</v>
      </c>
      <c r="E106" s="433">
        <f>'9.1.1. sz. mell önkorm köt'!E106</f>
        <v>0</v>
      </c>
    </row>
    <row r="107" spans="1:5" ht="12" customHeight="1" x14ac:dyDescent="0.2">
      <c r="A107" s="490" t="s">
        <v>196</v>
      </c>
      <c r="B107" s="455" t="s">
        <v>197</v>
      </c>
      <c r="C107" s="433"/>
      <c r="D107" s="433">
        <f>'9.1.1. sz. mell önkorm köt'!D107</f>
        <v>0</v>
      </c>
      <c r="E107" s="433">
        <f>'9.1.1. sz. mell önkorm köt'!E107</f>
        <v>0</v>
      </c>
    </row>
    <row r="108" spans="1:5" ht="12" customHeight="1" x14ac:dyDescent="0.2">
      <c r="A108" s="490" t="s">
        <v>198</v>
      </c>
      <c r="B108" s="452" t="s">
        <v>199</v>
      </c>
      <c r="C108" s="433"/>
      <c r="D108" s="433">
        <f>'9.1.1. sz. mell önkorm köt'!D108</f>
        <v>0</v>
      </c>
      <c r="E108" s="433">
        <f>'9.1.1. sz. mell önkorm köt'!E108</f>
        <v>0</v>
      </c>
    </row>
    <row r="109" spans="1:5" ht="12" customHeight="1" x14ac:dyDescent="0.2">
      <c r="A109" s="498" t="s">
        <v>200</v>
      </c>
      <c r="B109" s="456" t="s">
        <v>201</v>
      </c>
      <c r="C109" s="433"/>
      <c r="D109" s="433">
        <f>'9.1.1. sz. mell önkorm köt'!D109</f>
        <v>0</v>
      </c>
      <c r="E109" s="433">
        <f>'9.1.1. sz. mell önkorm köt'!E109</f>
        <v>0</v>
      </c>
    </row>
    <row r="110" spans="1:5" ht="12" customHeight="1" x14ac:dyDescent="0.2">
      <c r="A110" s="490" t="s">
        <v>202</v>
      </c>
      <c r="B110" s="456" t="s">
        <v>203</v>
      </c>
      <c r="C110" s="433"/>
      <c r="D110" s="433">
        <f>'9.1.1. sz. mell önkorm köt'!D110</f>
        <v>0</v>
      </c>
      <c r="E110" s="433">
        <f>'9.1.1. sz. mell önkorm köt'!E110</f>
        <v>0</v>
      </c>
    </row>
    <row r="111" spans="1:5" ht="12" customHeight="1" x14ac:dyDescent="0.2">
      <c r="A111" s="491" t="s">
        <v>204</v>
      </c>
      <c r="B111" s="456" t="s">
        <v>205</v>
      </c>
      <c r="C111" s="433"/>
      <c r="D111" s="433">
        <f>'9.1.1. sz. mell önkorm köt'!D111</f>
        <v>0</v>
      </c>
      <c r="E111" s="433">
        <f>'9.1.1. sz. mell önkorm köt'!E111</f>
        <v>0</v>
      </c>
    </row>
    <row r="112" spans="1:5" ht="12" customHeight="1" x14ac:dyDescent="0.2">
      <c r="A112" s="490" t="s">
        <v>206</v>
      </c>
      <c r="B112" s="453" t="s">
        <v>207</v>
      </c>
      <c r="C112" s="430"/>
      <c r="D112" s="433">
        <f>'9.1.1. sz. mell önkorm köt'!D112</f>
        <v>0</v>
      </c>
      <c r="E112" s="433">
        <f>'9.1.1. sz. mell önkorm köt'!E112</f>
        <v>0</v>
      </c>
    </row>
    <row r="113" spans="1:5" ht="12" customHeight="1" x14ac:dyDescent="0.2">
      <c r="A113" s="490" t="s">
        <v>208</v>
      </c>
      <c r="B113" s="452" t="s">
        <v>209</v>
      </c>
      <c r="C113" s="430"/>
      <c r="D113" s="433">
        <f>'9.1.1. sz. mell önkorm köt'!D113</f>
        <v>0</v>
      </c>
      <c r="E113" s="433">
        <f>'9.1.1. sz. mell önkorm köt'!E113</f>
        <v>0</v>
      </c>
    </row>
    <row r="114" spans="1:5" ht="12" customHeight="1" thickBot="1" x14ac:dyDescent="0.25">
      <c r="A114" s="499" t="s">
        <v>210</v>
      </c>
      <c r="B114" s="457" t="s">
        <v>211</v>
      </c>
      <c r="C114" s="458"/>
      <c r="D114" s="458"/>
      <c r="E114" s="458"/>
    </row>
    <row r="115" spans="1:5" ht="12" customHeight="1" thickBot="1" x14ac:dyDescent="0.25">
      <c r="A115" s="500" t="s">
        <v>21</v>
      </c>
      <c r="B115" s="63" t="s">
        <v>212</v>
      </c>
      <c r="C115" s="501">
        <f>+C116+C118+C120</f>
        <v>14443</v>
      </c>
      <c r="D115" s="501">
        <f>+D116+D118+D120</f>
        <v>811967</v>
      </c>
      <c r="E115" s="501">
        <f>+E116+E118+E120</f>
        <v>808079</v>
      </c>
    </row>
    <row r="116" spans="1:5" ht="12" customHeight="1" x14ac:dyDescent="0.2">
      <c r="A116" s="489" t="s">
        <v>23</v>
      </c>
      <c r="B116" s="452" t="s">
        <v>213</v>
      </c>
      <c r="C116" s="428">
        <v>12643</v>
      </c>
      <c r="D116" s="428">
        <f>'9.1.1. sz. mell önkorm köt'!D116+'9.2. sz. mell hiv'!D53+'9.3. sz. mell ovi'!D53+'9.4. sz. mell mkp'!D53</f>
        <v>810525</v>
      </c>
      <c r="E116" s="428">
        <f>'9.1.1. sz. mell önkorm köt'!E116+'9.2. sz. mell hiv'!E53+'9.3. sz. mell ovi'!E53+'9.4. sz. mell mkp'!E53</f>
        <v>806779</v>
      </c>
    </row>
    <row r="117" spans="1:5" ht="12" customHeight="1" x14ac:dyDescent="0.2">
      <c r="A117" s="489" t="s">
        <v>25</v>
      </c>
      <c r="B117" s="456" t="s">
        <v>214</v>
      </c>
      <c r="C117" s="428"/>
      <c r="D117" s="428">
        <f>'9.1.1. sz. mell önkorm köt'!D117</f>
        <v>784889</v>
      </c>
      <c r="E117" s="428">
        <f>'9.1.1. sz. mell önkorm köt'!E117</f>
        <v>783489</v>
      </c>
    </row>
    <row r="118" spans="1:5" x14ac:dyDescent="0.2">
      <c r="A118" s="489" t="s">
        <v>27</v>
      </c>
      <c r="B118" s="456" t="s">
        <v>215</v>
      </c>
      <c r="C118" s="430">
        <v>1800</v>
      </c>
      <c r="D118" s="430">
        <f>'9.1.1. sz. mell önkorm köt'!D118+'9.2. sz. mell hiv'!D54+'9.3. sz. mell ovi'!D54+'9.4. sz. mell mkp'!D54</f>
        <v>1442</v>
      </c>
      <c r="E118" s="430">
        <f>'9.1.1. sz. mell önkorm köt'!E118+'9.2. sz. mell hiv'!E54+'9.3. sz. mell ovi'!E54+'9.4. sz. mell mkp'!E54</f>
        <v>1300</v>
      </c>
    </row>
    <row r="119" spans="1:5" ht="12" customHeight="1" x14ac:dyDescent="0.2">
      <c r="A119" s="489" t="s">
        <v>29</v>
      </c>
      <c r="B119" s="456" t="s">
        <v>216</v>
      </c>
      <c r="C119" s="459"/>
      <c r="D119" s="430">
        <f>'9.1.1. sz. mell önkorm köt'!D119</f>
        <v>0</v>
      </c>
      <c r="E119" s="430">
        <f>'9.1.1. sz. mell önkorm köt'!E119</f>
        <v>0</v>
      </c>
    </row>
    <row r="120" spans="1:5" ht="12" customHeight="1" x14ac:dyDescent="0.2">
      <c r="A120" s="489" t="s">
        <v>31</v>
      </c>
      <c r="B120" s="431" t="s">
        <v>217</v>
      </c>
      <c r="C120" s="459"/>
      <c r="D120" s="430">
        <f>'9.1.1. sz. mell önkorm köt'!D120</f>
        <v>0</v>
      </c>
      <c r="E120" s="430">
        <f>'9.1.1. sz. mell önkorm köt'!E120</f>
        <v>0</v>
      </c>
    </row>
    <row r="121" spans="1:5" ht="12" customHeight="1" x14ac:dyDescent="0.2">
      <c r="A121" s="489" t="s">
        <v>33</v>
      </c>
      <c r="B121" s="429" t="s">
        <v>218</v>
      </c>
      <c r="C121" s="459"/>
      <c r="D121" s="430">
        <f>'9.1.1. sz. mell önkorm köt'!D121</f>
        <v>0</v>
      </c>
      <c r="E121" s="430">
        <f>'9.1.1. sz. mell önkorm köt'!E121</f>
        <v>0</v>
      </c>
    </row>
    <row r="122" spans="1:5" ht="12" customHeight="1" x14ac:dyDescent="0.2">
      <c r="A122" s="489" t="s">
        <v>219</v>
      </c>
      <c r="B122" s="460" t="s">
        <v>220</v>
      </c>
      <c r="C122" s="459"/>
      <c r="D122" s="430">
        <f>'9.1.1. sz. mell önkorm köt'!D122</f>
        <v>0</v>
      </c>
      <c r="E122" s="430">
        <f>'9.1.1. sz. mell önkorm köt'!E122</f>
        <v>0</v>
      </c>
    </row>
    <row r="123" spans="1:5" x14ac:dyDescent="0.2">
      <c r="A123" s="489" t="s">
        <v>221</v>
      </c>
      <c r="B123" s="452" t="s">
        <v>193</v>
      </c>
      <c r="C123" s="459"/>
      <c r="D123" s="430">
        <f>'9.1.1. sz. mell önkorm köt'!D123</f>
        <v>0</v>
      </c>
      <c r="E123" s="430">
        <f>'9.1.1. sz. mell önkorm köt'!E123</f>
        <v>0</v>
      </c>
    </row>
    <row r="124" spans="1:5" ht="12" customHeight="1" x14ac:dyDescent="0.2">
      <c r="A124" s="489" t="s">
        <v>222</v>
      </c>
      <c r="B124" s="452" t="s">
        <v>223</v>
      </c>
      <c r="C124" s="459"/>
      <c r="D124" s="430">
        <f>'9.1.1. sz. mell önkorm köt'!D124</f>
        <v>0</v>
      </c>
      <c r="E124" s="430">
        <f>'9.1.1. sz. mell önkorm köt'!E124</f>
        <v>0</v>
      </c>
    </row>
    <row r="125" spans="1:5" ht="12" customHeight="1" x14ac:dyDescent="0.2">
      <c r="A125" s="489" t="s">
        <v>224</v>
      </c>
      <c r="B125" s="452" t="s">
        <v>225</v>
      </c>
      <c r="C125" s="459"/>
      <c r="D125" s="430">
        <f>'9.1.1. sz. mell önkorm köt'!D125</f>
        <v>0</v>
      </c>
      <c r="E125" s="430">
        <f>'9.1.1. sz. mell önkorm köt'!E125</f>
        <v>0</v>
      </c>
    </row>
    <row r="126" spans="1:5" ht="12" customHeight="1" x14ac:dyDescent="0.2">
      <c r="A126" s="489" t="s">
        <v>226</v>
      </c>
      <c r="B126" s="452" t="s">
        <v>199</v>
      </c>
      <c r="C126" s="459"/>
      <c r="D126" s="430">
        <f>'9.1.1. sz. mell önkorm köt'!D126</f>
        <v>0</v>
      </c>
      <c r="E126" s="430">
        <f>'9.1.1. sz. mell önkorm köt'!E126</f>
        <v>0</v>
      </c>
    </row>
    <row r="127" spans="1:5" ht="12" customHeight="1" x14ac:dyDescent="0.2">
      <c r="A127" s="489" t="s">
        <v>227</v>
      </c>
      <c r="B127" s="452" t="s">
        <v>228</v>
      </c>
      <c r="C127" s="459"/>
      <c r="D127" s="430">
        <f>'9.1.1. sz. mell önkorm köt'!D127</f>
        <v>0</v>
      </c>
      <c r="E127" s="430">
        <f>'9.1.1. sz. mell önkorm köt'!E127</f>
        <v>0</v>
      </c>
    </row>
    <row r="128" spans="1:5" ht="12" customHeight="1" thickBot="1" x14ac:dyDescent="0.25">
      <c r="A128" s="498" t="s">
        <v>229</v>
      </c>
      <c r="B128" s="452" t="s">
        <v>230</v>
      </c>
      <c r="C128" s="461"/>
      <c r="D128" s="430">
        <f>'9.1.1. sz. mell önkorm köt'!D128</f>
        <v>0</v>
      </c>
      <c r="E128" s="430">
        <f>'9.1.1. sz. mell önkorm köt'!E128</f>
        <v>0</v>
      </c>
    </row>
    <row r="129" spans="1:5" ht="12" customHeight="1" thickBot="1" x14ac:dyDescent="0.25">
      <c r="A129" s="29" t="s">
        <v>35</v>
      </c>
      <c r="B129" s="158" t="s">
        <v>231</v>
      </c>
      <c r="C129" s="426">
        <f>+C94+C115</f>
        <v>390347</v>
      </c>
      <c r="D129" s="426">
        <f t="shared" ref="D129:E129" si="0">+D94+D115</f>
        <v>1338666</v>
      </c>
      <c r="E129" s="426">
        <f t="shared" si="0"/>
        <v>1308781</v>
      </c>
    </row>
    <row r="130" spans="1:5" ht="12" customHeight="1" thickBot="1" x14ac:dyDescent="0.25">
      <c r="A130" s="29" t="s">
        <v>232</v>
      </c>
      <c r="B130" s="158" t="s">
        <v>233</v>
      </c>
      <c r="C130" s="426">
        <f>+C131+C132+C133</f>
        <v>0</v>
      </c>
      <c r="D130" s="426"/>
      <c r="E130" s="426">
        <f>+E131+E132+E133</f>
        <v>0</v>
      </c>
    </row>
    <row r="131" spans="1:5" ht="12" customHeight="1" x14ac:dyDescent="0.2">
      <c r="A131" s="489" t="s">
        <v>51</v>
      </c>
      <c r="B131" s="456" t="s">
        <v>234</v>
      </c>
      <c r="C131" s="459"/>
      <c r="D131" s="459"/>
      <c r="E131" s="459"/>
    </row>
    <row r="132" spans="1:5" ht="12" customHeight="1" x14ac:dyDescent="0.2">
      <c r="A132" s="489" t="s">
        <v>53</v>
      </c>
      <c r="B132" s="456" t="s">
        <v>235</v>
      </c>
      <c r="C132" s="459"/>
      <c r="D132" s="459"/>
      <c r="E132" s="459"/>
    </row>
    <row r="133" spans="1:5" ht="12" customHeight="1" thickBot="1" x14ac:dyDescent="0.25">
      <c r="A133" s="498" t="s">
        <v>55</v>
      </c>
      <c r="B133" s="456" t="s">
        <v>236</v>
      </c>
      <c r="C133" s="459"/>
      <c r="D133" s="459"/>
      <c r="E133" s="459"/>
    </row>
    <row r="134" spans="1:5" ht="12" customHeight="1" thickBot="1" x14ac:dyDescent="0.25">
      <c r="A134" s="29" t="s">
        <v>65</v>
      </c>
      <c r="B134" s="158" t="s">
        <v>237</v>
      </c>
      <c r="C134" s="426">
        <f>SUM(C135:C140)</f>
        <v>0</v>
      </c>
      <c r="D134" s="426"/>
      <c r="E134" s="426">
        <f>SUM(E135:E140)</f>
        <v>0</v>
      </c>
    </row>
    <row r="135" spans="1:5" ht="12" customHeight="1" x14ac:dyDescent="0.2">
      <c r="A135" s="489" t="s">
        <v>67</v>
      </c>
      <c r="B135" s="460" t="s">
        <v>238</v>
      </c>
      <c r="C135" s="459"/>
      <c r="D135" s="459"/>
      <c r="E135" s="459"/>
    </row>
    <row r="136" spans="1:5" ht="12" customHeight="1" x14ac:dyDescent="0.2">
      <c r="A136" s="489" t="s">
        <v>69</v>
      </c>
      <c r="B136" s="460" t="s">
        <v>239</v>
      </c>
      <c r="C136" s="459"/>
      <c r="D136" s="459"/>
      <c r="E136" s="459"/>
    </row>
    <row r="137" spans="1:5" ht="12" customHeight="1" x14ac:dyDescent="0.2">
      <c r="A137" s="489" t="s">
        <v>71</v>
      </c>
      <c r="B137" s="460" t="s">
        <v>240</v>
      </c>
      <c r="C137" s="459"/>
      <c r="D137" s="459"/>
      <c r="E137" s="459"/>
    </row>
    <row r="138" spans="1:5" ht="12" customHeight="1" x14ac:dyDescent="0.2">
      <c r="A138" s="489" t="s">
        <v>73</v>
      </c>
      <c r="B138" s="460" t="s">
        <v>241</v>
      </c>
      <c r="C138" s="459"/>
      <c r="D138" s="459"/>
      <c r="E138" s="459"/>
    </row>
    <row r="139" spans="1:5" ht="12" customHeight="1" x14ac:dyDescent="0.2">
      <c r="A139" s="489" t="s">
        <v>75</v>
      </c>
      <c r="B139" s="460" t="s">
        <v>242</v>
      </c>
      <c r="C139" s="459"/>
      <c r="D139" s="459"/>
      <c r="E139" s="459"/>
    </row>
    <row r="140" spans="1:5" ht="12" customHeight="1" thickBot="1" x14ac:dyDescent="0.25">
      <c r="A140" s="498" t="s">
        <v>77</v>
      </c>
      <c r="B140" s="460" t="s">
        <v>243</v>
      </c>
      <c r="C140" s="459"/>
      <c r="D140" s="459"/>
      <c r="E140" s="459"/>
    </row>
    <row r="141" spans="1:5" ht="12" customHeight="1" thickBot="1" x14ac:dyDescent="0.25">
      <c r="A141" s="29" t="s">
        <v>89</v>
      </c>
      <c r="B141" s="158" t="s">
        <v>244</v>
      </c>
      <c r="C141" s="434">
        <f>+C142+C143+C144+C145+C146</f>
        <v>0</v>
      </c>
      <c r="D141" s="434">
        <f>+D142+D143+D144+D145+D146</f>
        <v>10670</v>
      </c>
      <c r="E141" s="434">
        <f>+E142+E143+E144+E145+E146</f>
        <v>10670</v>
      </c>
    </row>
    <row r="142" spans="1:5" ht="12" customHeight="1" x14ac:dyDescent="0.2">
      <c r="A142" s="489" t="s">
        <v>91</v>
      </c>
      <c r="B142" s="460" t="s">
        <v>245</v>
      </c>
      <c r="C142" s="459"/>
      <c r="D142" s="459">
        <f>'9.1.1. sz. mell önkorm köt'!D142</f>
        <v>0</v>
      </c>
      <c r="E142" s="459">
        <f>'9.1.1. sz. mell önkorm köt'!E142</f>
        <v>0</v>
      </c>
    </row>
    <row r="143" spans="1:5" ht="12" customHeight="1" x14ac:dyDescent="0.2">
      <c r="A143" s="489" t="s">
        <v>93</v>
      </c>
      <c r="B143" s="460" t="s">
        <v>461</v>
      </c>
      <c r="C143" s="459"/>
      <c r="D143" s="459"/>
      <c r="E143" s="459"/>
    </row>
    <row r="144" spans="1:5" ht="12" customHeight="1" x14ac:dyDescent="0.2">
      <c r="A144" s="489" t="s">
        <v>95</v>
      </c>
      <c r="B144" s="460" t="s">
        <v>246</v>
      </c>
      <c r="C144" s="459"/>
      <c r="D144" s="459">
        <f>'9.1.1. sz. mell önkorm köt'!D143</f>
        <v>10670</v>
      </c>
      <c r="E144" s="459">
        <f>'9.1.1. sz. mell önkorm köt'!E143</f>
        <v>10670</v>
      </c>
    </row>
    <row r="145" spans="1:11" ht="12" customHeight="1" x14ac:dyDescent="0.2">
      <c r="A145" s="490" t="s">
        <v>97</v>
      </c>
      <c r="B145" s="460" t="s">
        <v>247</v>
      </c>
      <c r="C145" s="459"/>
      <c r="D145" s="459">
        <f>'9.1.1. sz. mell önkorm köt'!D145</f>
        <v>0</v>
      </c>
      <c r="E145" s="459">
        <f>'9.1.1. sz. mell önkorm köt'!E145</f>
        <v>0</v>
      </c>
    </row>
    <row r="146" spans="1:11" ht="12" customHeight="1" thickBot="1" x14ac:dyDescent="0.25">
      <c r="A146" s="498" t="s">
        <v>99</v>
      </c>
      <c r="B146" s="462" t="s">
        <v>248</v>
      </c>
      <c r="C146" s="459"/>
      <c r="D146" s="459">
        <f>'9.1.1. sz. mell önkorm köt'!D146</f>
        <v>0</v>
      </c>
      <c r="E146" s="459">
        <f>'9.1.1. sz. mell önkorm köt'!E146</f>
        <v>0</v>
      </c>
    </row>
    <row r="147" spans="1:11" ht="12" customHeight="1" thickBot="1" x14ac:dyDescent="0.25">
      <c r="A147" s="29" t="s">
        <v>249</v>
      </c>
      <c r="B147" s="158" t="s">
        <v>250</v>
      </c>
      <c r="C147" s="463">
        <f>SUM(C148:C152)</f>
        <v>0</v>
      </c>
      <c r="D147" s="463">
        <f>SUM(D148:D152)</f>
        <v>0</v>
      </c>
      <c r="E147" s="463">
        <f>SUM(E148:E152)</f>
        <v>0</v>
      </c>
    </row>
    <row r="148" spans="1:11" ht="12" customHeight="1" x14ac:dyDescent="0.2">
      <c r="A148" s="489" t="s">
        <v>103</v>
      </c>
      <c r="B148" s="460" t="s">
        <v>251</v>
      </c>
      <c r="C148" s="459"/>
      <c r="D148" s="459"/>
      <c r="E148" s="459"/>
    </row>
    <row r="149" spans="1:11" ht="12" customHeight="1" x14ac:dyDescent="0.2">
      <c r="A149" s="489" t="s">
        <v>105</v>
      </c>
      <c r="B149" s="460" t="s">
        <v>252</v>
      </c>
      <c r="C149" s="459"/>
      <c r="D149" s="459"/>
      <c r="E149" s="459"/>
    </row>
    <row r="150" spans="1:11" ht="15" customHeight="1" x14ac:dyDescent="0.2">
      <c r="A150" s="489" t="s">
        <v>107</v>
      </c>
      <c r="B150" s="460" t="s">
        <v>253</v>
      </c>
      <c r="C150" s="459"/>
      <c r="D150" s="459"/>
      <c r="E150" s="459"/>
      <c r="I150" s="504"/>
      <c r="J150" s="504"/>
      <c r="K150" s="504"/>
    </row>
    <row r="151" spans="1:11" s="488" customFormat="1" ht="12.95" customHeight="1" x14ac:dyDescent="0.2">
      <c r="A151" s="489" t="s">
        <v>109</v>
      </c>
      <c r="B151" s="460" t="s">
        <v>254</v>
      </c>
      <c r="C151" s="459"/>
      <c r="D151" s="459"/>
      <c r="E151" s="459"/>
      <c r="F151" s="486"/>
      <c r="G151" s="486"/>
      <c r="H151" s="486"/>
    </row>
    <row r="152" spans="1:11" ht="7.5" customHeight="1" thickBot="1" x14ac:dyDescent="0.25">
      <c r="A152" s="489" t="s">
        <v>255</v>
      </c>
      <c r="B152" s="460" t="s">
        <v>256</v>
      </c>
      <c r="C152" s="459"/>
      <c r="D152" s="459"/>
      <c r="E152" s="459"/>
    </row>
    <row r="153" spans="1:11" ht="16.5" thickBot="1" x14ac:dyDescent="0.25">
      <c r="A153" s="29" t="s">
        <v>111</v>
      </c>
      <c r="B153" s="158" t="s">
        <v>257</v>
      </c>
      <c r="C153" s="502"/>
      <c r="D153" s="502"/>
      <c r="E153" s="502"/>
    </row>
    <row r="154" spans="1:11" ht="15" customHeight="1" thickBot="1" x14ac:dyDescent="0.25">
      <c r="A154" s="29" t="s">
        <v>258</v>
      </c>
      <c r="B154" s="158" t="s">
        <v>259</v>
      </c>
      <c r="C154" s="502"/>
      <c r="D154" s="502"/>
      <c r="E154" s="502"/>
    </row>
    <row r="155" spans="1:11" ht="13.5" customHeight="1" thickBot="1" x14ac:dyDescent="0.25">
      <c r="A155" s="29" t="s">
        <v>260</v>
      </c>
      <c r="B155" s="158" t="s">
        <v>261</v>
      </c>
      <c r="C155" s="464">
        <f>+C130+C134+C141+C147+C153+C154</f>
        <v>0</v>
      </c>
      <c r="D155" s="464">
        <f>+D130+D134+D141+D147+D153+D154</f>
        <v>10670</v>
      </c>
      <c r="E155" s="464">
        <f>+E130+E134+E141+E147+E153+E154</f>
        <v>10670</v>
      </c>
      <c r="H155" s="503"/>
    </row>
    <row r="156" spans="1:11" ht="27.75" customHeight="1" thickBot="1" x14ac:dyDescent="0.25">
      <c r="A156" s="505" t="s">
        <v>262</v>
      </c>
      <c r="B156" s="465" t="s">
        <v>263</v>
      </c>
      <c r="C156" s="464">
        <f>+C129+C155</f>
        <v>390347</v>
      </c>
      <c r="D156" s="464">
        <f>+D129+D155</f>
        <v>1349336</v>
      </c>
      <c r="E156" s="464">
        <f>+E129+E155</f>
        <v>1319451</v>
      </c>
      <c r="F156" s="488"/>
      <c r="G156" s="488"/>
      <c r="H156" s="488"/>
    </row>
    <row r="158" spans="1:11" x14ac:dyDescent="0.2">
      <c r="A158" s="862" t="s">
        <v>264</v>
      </c>
      <c r="B158" s="862"/>
      <c r="C158" s="862"/>
      <c r="D158" s="862"/>
      <c r="E158" s="862"/>
    </row>
    <row r="159" spans="1:11" ht="16.5" thickBot="1" x14ac:dyDescent="0.25">
      <c r="A159" s="861" t="s">
        <v>265</v>
      </c>
      <c r="B159" s="861"/>
      <c r="C159" s="320"/>
      <c r="D159" s="330"/>
      <c r="E159" s="2" t="s">
        <v>715</v>
      </c>
    </row>
    <row r="160" spans="1:11" ht="21.75" thickBot="1" x14ac:dyDescent="0.25">
      <c r="A160" s="29">
        <v>1</v>
      </c>
      <c r="B160" s="81" t="s">
        <v>266</v>
      </c>
      <c r="C160" s="323">
        <f>+C62-C129</f>
        <v>-36195</v>
      </c>
      <c r="D160" s="426">
        <f t="shared" ref="D160" si="1">+D62-D129</f>
        <v>-54602</v>
      </c>
      <c r="E160" s="426">
        <f>+E62-E129</f>
        <v>-27126</v>
      </c>
      <c r="F160" s="512"/>
    </row>
    <row r="161" spans="1:5" ht="32.25" thickBot="1" x14ac:dyDescent="0.25">
      <c r="A161" s="29" t="s">
        <v>21</v>
      </c>
      <c r="B161" s="81" t="s">
        <v>267</v>
      </c>
      <c r="C161" s="323">
        <f>+C87-C155</f>
        <v>36195</v>
      </c>
      <c r="D161" s="426">
        <f t="shared" ref="D161" si="2">+D87-D155</f>
        <v>746</v>
      </c>
      <c r="E161" s="426">
        <f>+E87-E155</f>
        <v>744</v>
      </c>
    </row>
  </sheetData>
  <mergeCells count="6">
    <mergeCell ref="A159:B159"/>
    <mergeCell ref="A1:E1"/>
    <mergeCell ref="A2:B2"/>
    <mergeCell ref="A90:E90"/>
    <mergeCell ref="A91:B91"/>
    <mergeCell ref="A158:E15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fitToHeight="2" orientation="portrait" r:id="rId1"/>
  <headerFooter alignWithMargins="0">
    <oddHeader>&amp;C&amp;"Times New Roman CE,Félkövér"&amp;12
Konyár Község Önkormányzat
2017. ÉVI KÖLTSÉGVETÉS
KÖTELEZŐ FELADATAINAK MÉRLEGE &amp;R&amp;"Times New Roman CE,Félkövér dőlt"&amp;11 1.2. melléklet a ........./2018. (.......) önkormányzati rendelethez</oddHeader>
  </headerFooter>
  <rowBreaks count="1" manualBreakCount="1">
    <brk id="89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61"/>
  <sheetViews>
    <sheetView workbookViewId="0">
      <selection activeCell="B2" sqref="B2"/>
    </sheetView>
  </sheetViews>
  <sheetFormatPr defaultRowHeight="12.75" x14ac:dyDescent="0.2"/>
  <cols>
    <col min="1" max="1" width="13.83203125" style="317" customWidth="1"/>
    <col min="2" max="2" width="79.1640625" style="290" customWidth="1"/>
    <col min="3" max="4" width="16.83203125" style="290" customWidth="1"/>
    <col min="5" max="16384" width="9.33203125" style="290"/>
  </cols>
  <sheetData>
    <row r="1" spans="1:4" s="283" customFormat="1" ht="21" customHeight="1" thickBot="1" x14ac:dyDescent="0.25">
      <c r="A1" s="214"/>
      <c r="B1" s="215"/>
      <c r="C1" s="215"/>
      <c r="D1" s="282" t="s">
        <v>782</v>
      </c>
    </row>
    <row r="2" spans="1:4" s="285" customFormat="1" ht="25.5" customHeight="1" x14ac:dyDescent="0.2">
      <c r="A2" s="218" t="s">
        <v>426</v>
      </c>
      <c r="B2" s="219" t="s">
        <v>458</v>
      </c>
      <c r="C2" s="328"/>
      <c r="D2" s="284" t="s">
        <v>397</v>
      </c>
    </row>
    <row r="3" spans="1:4" s="285" customFormat="1" ht="24.75" thickBot="1" x14ac:dyDescent="0.25">
      <c r="A3" s="286" t="s">
        <v>395</v>
      </c>
      <c r="B3" s="223" t="s">
        <v>459</v>
      </c>
      <c r="C3" s="329"/>
      <c r="D3" s="287" t="s">
        <v>394</v>
      </c>
    </row>
    <row r="4" spans="1:4" s="288" customFormat="1" ht="15.95" customHeight="1" thickBot="1" x14ac:dyDescent="0.3">
      <c r="A4" s="225"/>
      <c r="B4" s="225"/>
      <c r="C4" s="225"/>
      <c r="D4" s="226" t="s">
        <v>715</v>
      </c>
    </row>
    <row r="5" spans="1:4" ht="24.75" thickBot="1" x14ac:dyDescent="0.25">
      <c r="A5" s="228" t="s">
        <v>398</v>
      </c>
      <c r="B5" s="229" t="s">
        <v>399</v>
      </c>
      <c r="C5" s="289" t="s">
        <v>400</v>
      </c>
      <c r="D5" s="230" t="s">
        <v>464</v>
      </c>
    </row>
    <row r="6" spans="1:4" s="291" customFormat="1" ht="12.95" customHeight="1" thickBot="1" x14ac:dyDescent="0.25">
      <c r="A6" s="232"/>
      <c r="B6" s="233" t="s">
        <v>5</v>
      </c>
      <c r="C6" s="234" t="s">
        <v>6</v>
      </c>
      <c r="D6" s="234" t="s">
        <v>275</v>
      </c>
    </row>
    <row r="7" spans="1:4" s="291" customFormat="1" ht="15.95" customHeight="1" thickBot="1" x14ac:dyDescent="0.25">
      <c r="A7" s="236"/>
      <c r="B7" s="237" t="s">
        <v>272</v>
      </c>
      <c r="C7" s="292"/>
      <c r="D7" s="292"/>
    </row>
    <row r="8" spans="1:4" s="294" customFormat="1" ht="12" customHeight="1" thickBot="1" x14ac:dyDescent="0.25">
      <c r="A8" s="232" t="s">
        <v>7</v>
      </c>
      <c r="B8" s="293" t="s">
        <v>429</v>
      </c>
      <c r="C8" s="105">
        <f>SUM(C9:C19)</f>
        <v>0</v>
      </c>
      <c r="D8" s="105">
        <f>SUM(D9:D19)</f>
        <v>0</v>
      </c>
    </row>
    <row r="9" spans="1:4" s="294" customFormat="1" ht="12" customHeight="1" x14ac:dyDescent="0.2">
      <c r="A9" s="295" t="s">
        <v>9</v>
      </c>
      <c r="B9" s="50" t="s">
        <v>68</v>
      </c>
      <c r="C9" s="296"/>
      <c r="D9" s="296"/>
    </row>
    <row r="10" spans="1:4" s="294" customFormat="1" ht="12" customHeight="1" x14ac:dyDescent="0.2">
      <c r="A10" s="297" t="s">
        <v>11</v>
      </c>
      <c r="B10" s="52" t="s">
        <v>70</v>
      </c>
      <c r="C10" s="102"/>
      <c r="D10" s="102"/>
    </row>
    <row r="11" spans="1:4" s="294" customFormat="1" ht="12" customHeight="1" x14ac:dyDescent="0.2">
      <c r="A11" s="297" t="s">
        <v>13</v>
      </c>
      <c r="B11" s="52" t="s">
        <v>72</v>
      </c>
      <c r="C11" s="102"/>
      <c r="D11" s="102"/>
    </row>
    <row r="12" spans="1:4" s="294" customFormat="1" ht="12" customHeight="1" x14ac:dyDescent="0.2">
      <c r="A12" s="297" t="s">
        <v>15</v>
      </c>
      <c r="B12" s="52" t="s">
        <v>74</v>
      </c>
      <c r="C12" s="102"/>
      <c r="D12" s="102"/>
    </row>
    <row r="13" spans="1:4" s="294" customFormat="1" ht="12" customHeight="1" x14ac:dyDescent="0.2">
      <c r="A13" s="297" t="s">
        <v>17</v>
      </c>
      <c r="B13" s="52" t="s">
        <v>76</v>
      </c>
      <c r="C13" s="102"/>
      <c r="D13" s="102"/>
    </row>
    <row r="14" spans="1:4" s="294" customFormat="1" ht="12" customHeight="1" x14ac:dyDescent="0.2">
      <c r="A14" s="297" t="s">
        <v>19</v>
      </c>
      <c r="B14" s="52" t="s">
        <v>430</v>
      </c>
      <c r="C14" s="102"/>
      <c r="D14" s="102"/>
    </row>
    <row r="15" spans="1:4" s="294" customFormat="1" ht="12" customHeight="1" x14ac:dyDescent="0.2">
      <c r="A15" s="297" t="s">
        <v>184</v>
      </c>
      <c r="B15" s="71" t="s">
        <v>431</v>
      </c>
      <c r="C15" s="102"/>
      <c r="D15" s="102"/>
    </row>
    <row r="16" spans="1:4" s="294" customFormat="1" ht="12" customHeight="1" x14ac:dyDescent="0.2">
      <c r="A16" s="297" t="s">
        <v>186</v>
      </c>
      <c r="B16" s="52" t="s">
        <v>432</v>
      </c>
      <c r="C16" s="109"/>
      <c r="D16" s="109"/>
    </row>
    <row r="17" spans="1:4" s="298" customFormat="1" ht="12" customHeight="1" x14ac:dyDescent="0.2">
      <c r="A17" s="297" t="s">
        <v>188</v>
      </c>
      <c r="B17" s="52" t="s">
        <v>84</v>
      </c>
      <c r="C17" s="102"/>
      <c r="D17" s="102"/>
    </row>
    <row r="18" spans="1:4" s="298" customFormat="1" ht="12" customHeight="1" x14ac:dyDescent="0.2">
      <c r="A18" s="297" t="s">
        <v>190</v>
      </c>
      <c r="B18" s="52" t="s">
        <v>86</v>
      </c>
      <c r="C18" s="104"/>
      <c r="D18" s="104"/>
    </row>
    <row r="19" spans="1:4" s="298" customFormat="1" ht="12" customHeight="1" thickBot="1" x14ac:dyDescent="0.25">
      <c r="A19" s="297" t="s">
        <v>192</v>
      </c>
      <c r="B19" s="71" t="s">
        <v>88</v>
      </c>
      <c r="C19" s="104"/>
      <c r="D19" s="104"/>
    </row>
    <row r="20" spans="1:4" s="294" customFormat="1" ht="12" customHeight="1" thickBot="1" x14ac:dyDescent="0.25">
      <c r="A20" s="232" t="s">
        <v>21</v>
      </c>
      <c r="B20" s="293" t="s">
        <v>433</v>
      </c>
      <c r="C20" s="105">
        <f>SUM(C21:C23)</f>
        <v>0</v>
      </c>
      <c r="D20" s="105">
        <f>SUM(D21:D23)</f>
        <v>0</v>
      </c>
    </row>
    <row r="21" spans="1:4" s="298" customFormat="1" ht="12" customHeight="1" x14ac:dyDescent="0.2">
      <c r="A21" s="297" t="s">
        <v>23</v>
      </c>
      <c r="B21" s="70" t="s">
        <v>24</v>
      </c>
      <c r="C21" s="102"/>
      <c r="D21" s="102"/>
    </row>
    <row r="22" spans="1:4" s="298" customFormat="1" ht="12" customHeight="1" x14ac:dyDescent="0.2">
      <c r="A22" s="297" t="s">
        <v>25</v>
      </c>
      <c r="B22" s="52" t="s">
        <v>434</v>
      </c>
      <c r="C22" s="102"/>
      <c r="D22" s="102"/>
    </row>
    <row r="23" spans="1:4" s="298" customFormat="1" ht="12" customHeight="1" x14ac:dyDescent="0.2">
      <c r="A23" s="297" t="s">
        <v>27</v>
      </c>
      <c r="B23" s="52" t="s">
        <v>435</v>
      </c>
      <c r="C23" s="102"/>
      <c r="D23" s="102"/>
    </row>
    <row r="24" spans="1:4" s="298" customFormat="1" ht="12" customHeight="1" thickBot="1" x14ac:dyDescent="0.25">
      <c r="A24" s="297" t="s">
        <v>29</v>
      </c>
      <c r="B24" s="52" t="s">
        <v>436</v>
      </c>
      <c r="C24" s="102"/>
      <c r="D24" s="102"/>
    </row>
    <row r="25" spans="1:4" s="298" customFormat="1" ht="12" customHeight="1" thickBot="1" x14ac:dyDescent="0.25">
      <c r="A25" s="299" t="s">
        <v>35</v>
      </c>
      <c r="B25" s="69" t="s">
        <v>282</v>
      </c>
      <c r="C25" s="300"/>
      <c r="D25" s="300"/>
    </row>
    <row r="26" spans="1:4" s="298" customFormat="1" ht="12" customHeight="1" thickBot="1" x14ac:dyDescent="0.25">
      <c r="A26" s="299" t="s">
        <v>232</v>
      </c>
      <c r="B26" s="69" t="s">
        <v>437</v>
      </c>
      <c r="C26" s="105">
        <f>+C27+C28+C29</f>
        <v>0</v>
      </c>
      <c r="D26" s="105">
        <f>+D27+D28+D29</f>
        <v>0</v>
      </c>
    </row>
    <row r="27" spans="1:4" s="298" customFormat="1" ht="12" customHeight="1" x14ac:dyDescent="0.2">
      <c r="A27" s="301" t="s">
        <v>51</v>
      </c>
      <c r="B27" s="302" t="s">
        <v>38</v>
      </c>
      <c r="C27" s="110"/>
      <c r="D27" s="110"/>
    </row>
    <row r="28" spans="1:4" s="298" customFormat="1" ht="12" customHeight="1" x14ac:dyDescent="0.2">
      <c r="A28" s="301" t="s">
        <v>53</v>
      </c>
      <c r="B28" s="302" t="s">
        <v>434</v>
      </c>
      <c r="C28" s="102"/>
      <c r="D28" s="102"/>
    </row>
    <row r="29" spans="1:4" s="298" customFormat="1" ht="12" customHeight="1" x14ac:dyDescent="0.2">
      <c r="A29" s="301" t="s">
        <v>55</v>
      </c>
      <c r="B29" s="303" t="s">
        <v>438</v>
      </c>
      <c r="C29" s="102"/>
      <c r="D29" s="102"/>
    </row>
    <row r="30" spans="1:4" s="298" customFormat="1" ht="12" customHeight="1" thickBot="1" x14ac:dyDescent="0.25">
      <c r="A30" s="297" t="s">
        <v>57</v>
      </c>
      <c r="B30" s="304" t="s">
        <v>439</v>
      </c>
      <c r="C30" s="305"/>
      <c r="D30" s="305"/>
    </row>
    <row r="31" spans="1:4" s="298" customFormat="1" ht="12" customHeight="1" thickBot="1" x14ac:dyDescent="0.25">
      <c r="A31" s="299" t="s">
        <v>65</v>
      </c>
      <c r="B31" s="69" t="s">
        <v>440</v>
      </c>
      <c r="C31" s="105">
        <f>+C32+C33+C34</f>
        <v>0</v>
      </c>
      <c r="D31" s="105">
        <f>+D32+D33+D34</f>
        <v>0</v>
      </c>
    </row>
    <row r="32" spans="1:4" s="298" customFormat="1" ht="12" customHeight="1" x14ac:dyDescent="0.2">
      <c r="A32" s="301" t="s">
        <v>67</v>
      </c>
      <c r="B32" s="302" t="s">
        <v>92</v>
      </c>
      <c r="C32" s="110"/>
      <c r="D32" s="110"/>
    </row>
    <row r="33" spans="1:4" s="298" customFormat="1" ht="12" customHeight="1" x14ac:dyDescent="0.2">
      <c r="A33" s="301" t="s">
        <v>69</v>
      </c>
      <c r="B33" s="303" t="s">
        <v>94</v>
      </c>
      <c r="C33" s="107"/>
      <c r="D33" s="107"/>
    </row>
    <row r="34" spans="1:4" s="298" customFormat="1" ht="12" customHeight="1" thickBot="1" x14ac:dyDescent="0.25">
      <c r="A34" s="297" t="s">
        <v>71</v>
      </c>
      <c r="B34" s="304" t="s">
        <v>96</v>
      </c>
      <c r="C34" s="305"/>
      <c r="D34" s="305"/>
    </row>
    <row r="35" spans="1:4" s="294" customFormat="1" ht="12" customHeight="1" thickBot="1" x14ac:dyDescent="0.25">
      <c r="A35" s="299" t="s">
        <v>89</v>
      </c>
      <c r="B35" s="69" t="s">
        <v>284</v>
      </c>
      <c r="C35" s="300"/>
      <c r="D35" s="300"/>
    </row>
    <row r="36" spans="1:4" s="294" customFormat="1" ht="12" customHeight="1" thickBot="1" x14ac:dyDescent="0.25">
      <c r="A36" s="299" t="s">
        <v>249</v>
      </c>
      <c r="B36" s="69" t="s">
        <v>441</v>
      </c>
      <c r="C36" s="306"/>
      <c r="D36" s="306"/>
    </row>
    <row r="37" spans="1:4" s="294" customFormat="1" ht="12" customHeight="1" thickBot="1" x14ac:dyDescent="0.25">
      <c r="A37" s="232" t="s">
        <v>111</v>
      </c>
      <c r="B37" s="69" t="s">
        <v>442</v>
      </c>
      <c r="C37" s="307">
        <f>+C8+C20+C25+C26+C31+C35+C36</f>
        <v>0</v>
      </c>
      <c r="D37" s="307">
        <f>+D8+D20+D25+D26+D31+D35+D36</f>
        <v>0</v>
      </c>
    </row>
    <row r="38" spans="1:4" s="294" customFormat="1" ht="12" customHeight="1" thickBot="1" x14ac:dyDescent="0.25">
      <c r="A38" s="308" t="s">
        <v>258</v>
      </c>
      <c r="B38" s="69" t="s">
        <v>443</v>
      </c>
      <c r="C38" s="307">
        <f>+C39+C40+C41</f>
        <v>61752</v>
      </c>
      <c r="D38" s="307">
        <f>+D39+D40+D41</f>
        <v>61752</v>
      </c>
    </row>
    <row r="39" spans="1:4" s="294" customFormat="1" ht="12" customHeight="1" x14ac:dyDescent="0.2">
      <c r="A39" s="301" t="s">
        <v>444</v>
      </c>
      <c r="B39" s="302" t="s">
        <v>331</v>
      </c>
      <c r="C39" s="110">
        <v>391</v>
      </c>
      <c r="D39" s="110">
        <v>391</v>
      </c>
    </row>
    <row r="40" spans="1:4" s="294" customFormat="1" ht="12" customHeight="1" x14ac:dyDescent="0.2">
      <c r="A40" s="301" t="s">
        <v>445</v>
      </c>
      <c r="B40" s="303" t="s">
        <v>446</v>
      </c>
      <c r="C40" s="107"/>
      <c r="D40" s="107"/>
    </row>
    <row r="41" spans="1:4" s="298" customFormat="1" ht="12" customHeight="1" thickBot="1" x14ac:dyDescent="0.25">
      <c r="A41" s="297" t="s">
        <v>447</v>
      </c>
      <c r="B41" s="304" t="s">
        <v>448</v>
      </c>
      <c r="C41" s="305">
        <v>61361</v>
      </c>
      <c r="D41" s="305">
        <v>61361</v>
      </c>
    </row>
    <row r="42" spans="1:4" s="298" customFormat="1" ht="15" customHeight="1" thickBot="1" x14ac:dyDescent="0.25">
      <c r="A42" s="308" t="s">
        <v>260</v>
      </c>
      <c r="B42" s="309" t="s">
        <v>449</v>
      </c>
      <c r="C42" s="254">
        <f>+C37+C38</f>
        <v>61752</v>
      </c>
      <c r="D42" s="254">
        <f>+D37+D38</f>
        <v>61752</v>
      </c>
    </row>
    <row r="43" spans="1:4" s="298" customFormat="1" ht="15" customHeight="1" x14ac:dyDescent="0.2">
      <c r="A43" s="249"/>
      <c r="B43" s="250"/>
      <c r="C43" s="251"/>
      <c r="D43" s="251"/>
    </row>
    <row r="44" spans="1:4" ht="13.5" thickBot="1" x14ac:dyDescent="0.25">
      <c r="A44" s="310"/>
      <c r="B44" s="311"/>
      <c r="C44" s="312"/>
      <c r="D44" s="312"/>
    </row>
    <row r="45" spans="1:4" s="291" customFormat="1" ht="16.5" customHeight="1" thickBot="1" x14ac:dyDescent="0.25">
      <c r="A45" s="252"/>
      <c r="B45" s="253" t="s">
        <v>273</v>
      </c>
      <c r="C45" s="254"/>
      <c r="D45" s="254"/>
    </row>
    <row r="46" spans="1:4" s="313" customFormat="1" ht="12" customHeight="1" thickBot="1" x14ac:dyDescent="0.25">
      <c r="A46" s="299" t="s">
        <v>7</v>
      </c>
      <c r="B46" s="69" t="s">
        <v>450</v>
      </c>
      <c r="C46" s="105">
        <f>SUM(C47:C51)</f>
        <v>59752</v>
      </c>
      <c r="D46" s="105">
        <f>SUM(D47:D51)</f>
        <v>59752</v>
      </c>
    </row>
    <row r="47" spans="1:4" ht="12" customHeight="1" x14ac:dyDescent="0.2">
      <c r="A47" s="297" t="s">
        <v>9</v>
      </c>
      <c r="B47" s="70" t="s">
        <v>177</v>
      </c>
      <c r="C47" s="110">
        <v>44042</v>
      </c>
      <c r="D47" s="110">
        <v>44042</v>
      </c>
    </row>
    <row r="48" spans="1:4" ht="12" customHeight="1" x14ac:dyDescent="0.2">
      <c r="A48" s="297" t="s">
        <v>11</v>
      </c>
      <c r="B48" s="52" t="s">
        <v>178</v>
      </c>
      <c r="C48" s="108">
        <v>11800</v>
      </c>
      <c r="D48" s="108">
        <v>11800</v>
      </c>
    </row>
    <row r="49" spans="1:4" ht="12" customHeight="1" x14ac:dyDescent="0.2">
      <c r="A49" s="297" t="s">
        <v>13</v>
      </c>
      <c r="B49" s="52" t="s">
        <v>179</v>
      </c>
      <c r="C49" s="108">
        <v>3910</v>
      </c>
      <c r="D49" s="108">
        <v>3910</v>
      </c>
    </row>
    <row r="50" spans="1:4" ht="12" customHeight="1" x14ac:dyDescent="0.2">
      <c r="A50" s="297" t="s">
        <v>15</v>
      </c>
      <c r="B50" s="52" t="s">
        <v>180</v>
      </c>
      <c r="C50" s="108"/>
      <c r="D50" s="108"/>
    </row>
    <row r="51" spans="1:4" ht="12" customHeight="1" thickBot="1" x14ac:dyDescent="0.25">
      <c r="A51" s="297" t="s">
        <v>17</v>
      </c>
      <c r="B51" s="52" t="s">
        <v>182</v>
      </c>
      <c r="C51" s="108"/>
      <c r="D51" s="108"/>
    </row>
    <row r="52" spans="1:4" ht="12" customHeight="1" thickBot="1" x14ac:dyDescent="0.25">
      <c r="A52" s="299" t="s">
        <v>21</v>
      </c>
      <c r="B52" s="69" t="s">
        <v>451</v>
      </c>
      <c r="C52" s="105">
        <f>SUM(C53:C55)</f>
        <v>2000</v>
      </c>
      <c r="D52" s="105">
        <f>SUM(D53:D55)</f>
        <v>2000</v>
      </c>
    </row>
    <row r="53" spans="1:4" s="313" customFormat="1" ht="12" customHeight="1" x14ac:dyDescent="0.2">
      <c r="A53" s="297" t="s">
        <v>23</v>
      </c>
      <c r="B53" s="70" t="s">
        <v>213</v>
      </c>
      <c r="C53" s="110">
        <v>2000</v>
      </c>
      <c r="D53" s="110">
        <v>2000</v>
      </c>
    </row>
    <row r="54" spans="1:4" ht="12" customHeight="1" x14ac:dyDescent="0.2">
      <c r="A54" s="297" t="s">
        <v>25</v>
      </c>
      <c r="B54" s="52" t="s">
        <v>215</v>
      </c>
      <c r="C54" s="108"/>
      <c r="D54" s="108"/>
    </row>
    <row r="55" spans="1:4" ht="12" customHeight="1" x14ac:dyDescent="0.2">
      <c r="A55" s="297" t="s">
        <v>27</v>
      </c>
      <c r="B55" s="52" t="s">
        <v>452</v>
      </c>
      <c r="C55" s="108"/>
      <c r="D55" s="108"/>
    </row>
    <row r="56" spans="1:4" ht="12" customHeight="1" thickBot="1" x14ac:dyDescent="0.25">
      <c r="A56" s="297" t="s">
        <v>29</v>
      </c>
      <c r="B56" s="52" t="s">
        <v>453</v>
      </c>
      <c r="C56" s="108"/>
      <c r="D56" s="108"/>
    </row>
    <row r="57" spans="1:4" ht="15" customHeight="1" thickBot="1" x14ac:dyDescent="0.25">
      <c r="A57" s="299" t="s">
        <v>35</v>
      </c>
      <c r="B57" s="69" t="s">
        <v>454</v>
      </c>
      <c r="C57" s="300"/>
      <c r="D57" s="300"/>
    </row>
    <row r="58" spans="1:4" ht="13.5" thickBot="1" x14ac:dyDescent="0.25">
      <c r="A58" s="299" t="s">
        <v>232</v>
      </c>
      <c r="B58" s="315" t="s">
        <v>455</v>
      </c>
      <c r="C58" s="316">
        <f>+C46+C52+C57</f>
        <v>61752</v>
      </c>
      <c r="D58" s="316">
        <f>+D46+D52+D57</f>
        <v>61752</v>
      </c>
    </row>
    <row r="59" spans="1:4" ht="15" customHeight="1" thickBot="1" x14ac:dyDescent="0.25">
      <c r="C59" s="318"/>
      <c r="D59" s="318"/>
    </row>
    <row r="60" spans="1:4" ht="14.25" customHeight="1" thickBot="1" x14ac:dyDescent="0.25">
      <c r="A60" s="266" t="s">
        <v>418</v>
      </c>
      <c r="B60" s="267"/>
      <c r="C60" s="268">
        <v>13</v>
      </c>
      <c r="D60" s="268">
        <v>13</v>
      </c>
    </row>
    <row r="61" spans="1:4" ht="13.5" thickBot="1" x14ac:dyDescent="0.25">
      <c r="A61" s="266" t="s">
        <v>419</v>
      </c>
      <c r="B61" s="267"/>
      <c r="C61" s="268"/>
      <c r="D61" s="26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1"/>
  <sheetViews>
    <sheetView workbookViewId="0">
      <selection activeCell="B33" sqref="B33"/>
    </sheetView>
  </sheetViews>
  <sheetFormatPr defaultRowHeight="12.75" x14ac:dyDescent="0.2"/>
  <cols>
    <col min="1" max="1" width="13.83203125" style="317" customWidth="1"/>
    <col min="2" max="2" width="79.1640625" style="290" customWidth="1"/>
    <col min="3" max="5" width="16.83203125" style="290" customWidth="1"/>
    <col min="6" max="16384" width="9.33203125" style="290"/>
  </cols>
  <sheetData>
    <row r="1" spans="1:6" s="283" customFormat="1" ht="21" customHeight="1" thickBot="1" x14ac:dyDescent="0.25">
      <c r="A1" s="214"/>
      <c r="B1" s="215"/>
      <c r="C1" s="215"/>
      <c r="D1" s="215"/>
      <c r="E1" s="422" t="s">
        <v>797</v>
      </c>
    </row>
    <row r="2" spans="1:6" s="285" customFormat="1" ht="25.5" customHeight="1" x14ac:dyDescent="0.2">
      <c r="A2" s="218" t="s">
        <v>426</v>
      </c>
      <c r="B2" s="219" t="s">
        <v>427</v>
      </c>
      <c r="C2" s="328"/>
      <c r="D2" s="328"/>
      <c r="E2" s="284" t="s">
        <v>397</v>
      </c>
    </row>
    <row r="3" spans="1:6" s="285" customFormat="1" ht="24.75" thickBot="1" x14ac:dyDescent="0.25">
      <c r="A3" s="286" t="s">
        <v>395</v>
      </c>
      <c r="B3" s="223" t="s">
        <v>428</v>
      </c>
      <c r="C3" s="329"/>
      <c r="D3" s="329"/>
      <c r="E3" s="287"/>
    </row>
    <row r="4" spans="1:6" s="288" customFormat="1" ht="15.95" customHeight="1" thickBot="1" x14ac:dyDescent="0.25">
      <c r="A4" s="225"/>
      <c r="B4" s="225"/>
      <c r="C4" s="225"/>
      <c r="D4" s="225"/>
      <c r="E4" s="423" t="s">
        <v>715</v>
      </c>
    </row>
    <row r="5" spans="1:6" ht="36.75" thickBot="1" x14ac:dyDescent="0.25">
      <c r="A5" s="228" t="s">
        <v>398</v>
      </c>
      <c r="B5" s="229" t="s">
        <v>399</v>
      </c>
      <c r="C5" s="530" t="s">
        <v>467</v>
      </c>
      <c r="D5" s="530" t="s">
        <v>463</v>
      </c>
      <c r="E5" s="530" t="s">
        <v>471</v>
      </c>
    </row>
    <row r="6" spans="1:6" s="291" customFormat="1" ht="12.95" customHeight="1" thickBot="1" x14ac:dyDescent="0.25">
      <c r="A6" s="232"/>
      <c r="B6" s="233" t="s">
        <v>5</v>
      </c>
      <c r="C6" s="234" t="s">
        <v>6</v>
      </c>
      <c r="D6" s="234" t="s">
        <v>276</v>
      </c>
      <c r="E6" s="234" t="s">
        <v>354</v>
      </c>
    </row>
    <row r="7" spans="1:6" s="291" customFormat="1" ht="15.95" customHeight="1" thickBot="1" x14ac:dyDescent="0.25">
      <c r="A7" s="236"/>
      <c r="B7" s="237" t="s">
        <v>272</v>
      </c>
      <c r="C7" s="292"/>
      <c r="D7" s="292"/>
      <c r="E7" s="292"/>
    </row>
    <row r="8" spans="1:6" s="294" customFormat="1" ht="12" customHeight="1" thickBot="1" x14ac:dyDescent="0.25">
      <c r="A8" s="232" t="s">
        <v>7</v>
      </c>
      <c r="B8" s="469" t="s">
        <v>429</v>
      </c>
      <c r="C8" s="382">
        <f>SUM(C9:C19)</f>
        <v>700</v>
      </c>
      <c r="D8" s="382">
        <f>SUM(D9:D19)</f>
        <v>1334</v>
      </c>
      <c r="E8" s="382">
        <f>SUM(E9:E19)</f>
        <v>881</v>
      </c>
    </row>
    <row r="9" spans="1:6" s="294" customFormat="1" ht="12" customHeight="1" x14ac:dyDescent="0.2">
      <c r="A9" s="295" t="s">
        <v>9</v>
      </c>
      <c r="B9" s="450" t="s">
        <v>68</v>
      </c>
      <c r="C9" s="470"/>
      <c r="D9" s="470"/>
      <c r="E9" s="470"/>
    </row>
    <row r="10" spans="1:6" s="294" customFormat="1" ht="12" customHeight="1" x14ac:dyDescent="0.2">
      <c r="A10" s="297" t="s">
        <v>11</v>
      </c>
      <c r="B10" s="452" t="s">
        <v>70</v>
      </c>
      <c r="C10" s="370">
        <v>550</v>
      </c>
      <c r="D10" s="370">
        <v>755</v>
      </c>
      <c r="E10" s="370">
        <v>755</v>
      </c>
      <c r="F10" s="361"/>
    </row>
    <row r="11" spans="1:6" s="294" customFormat="1" ht="12" customHeight="1" x14ac:dyDescent="0.2">
      <c r="A11" s="297" t="s">
        <v>13</v>
      </c>
      <c r="B11" s="452" t="s">
        <v>72</v>
      </c>
      <c r="C11" s="370"/>
      <c r="D11" s="370"/>
      <c r="E11" s="370"/>
      <c r="F11" s="361"/>
    </row>
    <row r="12" spans="1:6" s="294" customFormat="1" ht="12" customHeight="1" x14ac:dyDescent="0.2">
      <c r="A12" s="297" t="s">
        <v>15</v>
      </c>
      <c r="B12" s="452" t="s">
        <v>74</v>
      </c>
      <c r="C12" s="370"/>
      <c r="D12" s="370">
        <v>342</v>
      </c>
      <c r="E12" s="370"/>
    </row>
    <row r="13" spans="1:6" s="294" customFormat="1" ht="12" customHeight="1" x14ac:dyDescent="0.2">
      <c r="A13" s="297" t="s">
        <v>17</v>
      </c>
      <c r="B13" s="452" t="s">
        <v>76</v>
      </c>
      <c r="C13" s="370"/>
      <c r="D13" s="370"/>
      <c r="E13" s="370"/>
    </row>
    <row r="14" spans="1:6" s="294" customFormat="1" ht="12" customHeight="1" x14ac:dyDescent="0.2">
      <c r="A14" s="297" t="s">
        <v>19</v>
      </c>
      <c r="B14" s="452" t="s">
        <v>430</v>
      </c>
      <c r="C14" s="370">
        <v>150</v>
      </c>
      <c r="D14" s="370">
        <v>150</v>
      </c>
      <c r="E14" s="370">
        <v>39</v>
      </c>
    </row>
    <row r="15" spans="1:6" s="294" customFormat="1" ht="12" customHeight="1" x14ac:dyDescent="0.2">
      <c r="A15" s="297" t="s">
        <v>184</v>
      </c>
      <c r="B15" s="462" t="s">
        <v>431</v>
      </c>
      <c r="C15" s="370"/>
      <c r="D15" s="370"/>
      <c r="E15" s="370"/>
    </row>
    <row r="16" spans="1:6" s="294" customFormat="1" ht="12" customHeight="1" x14ac:dyDescent="0.2">
      <c r="A16" s="297" t="s">
        <v>186</v>
      </c>
      <c r="B16" s="452" t="s">
        <v>432</v>
      </c>
      <c r="C16" s="378"/>
      <c r="D16" s="378"/>
      <c r="E16" s="378"/>
    </row>
    <row r="17" spans="1:5" s="298" customFormat="1" ht="12" customHeight="1" x14ac:dyDescent="0.2">
      <c r="A17" s="297" t="s">
        <v>188</v>
      </c>
      <c r="B17" s="452" t="s">
        <v>84</v>
      </c>
      <c r="C17" s="370"/>
      <c r="D17" s="370"/>
      <c r="E17" s="370"/>
    </row>
    <row r="18" spans="1:5" s="298" customFormat="1" ht="12" customHeight="1" x14ac:dyDescent="0.2">
      <c r="A18" s="297" t="s">
        <v>190</v>
      </c>
      <c r="B18" s="452" t="s">
        <v>86</v>
      </c>
      <c r="C18" s="401"/>
      <c r="D18" s="401"/>
      <c r="E18" s="401"/>
    </row>
    <row r="19" spans="1:5" s="298" customFormat="1" ht="12" customHeight="1" thickBot="1" x14ac:dyDescent="0.25">
      <c r="A19" s="297" t="s">
        <v>192</v>
      </c>
      <c r="B19" s="462" t="s">
        <v>88</v>
      </c>
      <c r="C19" s="401"/>
      <c r="D19" s="401">
        <v>87</v>
      </c>
      <c r="E19" s="401">
        <v>87</v>
      </c>
    </row>
    <row r="20" spans="1:5" s="294" customFormat="1" ht="12" customHeight="1" thickBot="1" x14ac:dyDescent="0.25">
      <c r="A20" s="232" t="s">
        <v>21</v>
      </c>
      <c r="B20" s="469" t="s">
        <v>433</v>
      </c>
      <c r="C20" s="382">
        <f>SUM(C21:C23)</f>
        <v>1200</v>
      </c>
      <c r="D20" s="382">
        <f>SUM(D21:D23)</f>
        <v>1250</v>
      </c>
      <c r="E20" s="382">
        <f>SUM(E21:E23)</f>
        <v>1250</v>
      </c>
    </row>
    <row r="21" spans="1:5" s="298" customFormat="1" ht="12" customHeight="1" x14ac:dyDescent="0.2">
      <c r="A21" s="297" t="s">
        <v>23</v>
      </c>
      <c r="B21" s="460" t="s">
        <v>24</v>
      </c>
      <c r="C21" s="370"/>
      <c r="D21" s="370"/>
      <c r="E21" s="370"/>
    </row>
    <row r="22" spans="1:5" s="298" customFormat="1" ht="12" customHeight="1" x14ac:dyDescent="0.2">
      <c r="A22" s="297" t="s">
        <v>25</v>
      </c>
      <c r="B22" s="452" t="s">
        <v>434</v>
      </c>
      <c r="C22" s="370"/>
      <c r="D22" s="370"/>
      <c r="E22" s="370"/>
    </row>
    <row r="23" spans="1:5" s="298" customFormat="1" ht="12" customHeight="1" x14ac:dyDescent="0.2">
      <c r="A23" s="297" t="s">
        <v>27</v>
      </c>
      <c r="B23" s="452" t="s">
        <v>435</v>
      </c>
      <c r="C23" s="370">
        <v>1200</v>
      </c>
      <c r="D23" s="370">
        <v>1250</v>
      </c>
      <c r="E23" s="370">
        <v>1250</v>
      </c>
    </row>
    <row r="24" spans="1:5" s="298" customFormat="1" ht="12" customHeight="1" thickBot="1" x14ac:dyDescent="0.25">
      <c r="A24" s="297" t="s">
        <v>29</v>
      </c>
      <c r="B24" s="452" t="s">
        <v>436</v>
      </c>
      <c r="C24" s="370"/>
      <c r="D24" s="370"/>
      <c r="E24" s="370"/>
    </row>
    <row r="25" spans="1:5" s="298" customFormat="1" ht="12" customHeight="1" thickBot="1" x14ac:dyDescent="0.25">
      <c r="A25" s="299" t="s">
        <v>35</v>
      </c>
      <c r="B25" s="158" t="s">
        <v>282</v>
      </c>
      <c r="C25" s="471"/>
      <c r="D25" s="471"/>
      <c r="E25" s="471"/>
    </row>
    <row r="26" spans="1:5" s="298" customFormat="1" ht="12" customHeight="1" thickBot="1" x14ac:dyDescent="0.25">
      <c r="A26" s="299" t="s">
        <v>232</v>
      </c>
      <c r="B26" s="158" t="s">
        <v>437</v>
      </c>
      <c r="C26" s="382">
        <f>+C27+C28+C29</f>
        <v>0</v>
      </c>
      <c r="D26" s="382"/>
      <c r="E26" s="382">
        <f>+E27+E28+E29</f>
        <v>0</v>
      </c>
    </row>
    <row r="27" spans="1:5" s="298" customFormat="1" ht="12" customHeight="1" x14ac:dyDescent="0.2">
      <c r="A27" s="301" t="s">
        <v>51</v>
      </c>
      <c r="B27" s="472" t="s">
        <v>38</v>
      </c>
      <c r="C27" s="386"/>
      <c r="D27" s="386"/>
      <c r="E27" s="386"/>
    </row>
    <row r="28" spans="1:5" s="298" customFormat="1" ht="12" customHeight="1" x14ac:dyDescent="0.2">
      <c r="A28" s="301" t="s">
        <v>53</v>
      </c>
      <c r="B28" s="472" t="s">
        <v>434</v>
      </c>
      <c r="C28" s="370"/>
      <c r="D28" s="370"/>
      <c r="E28" s="370"/>
    </row>
    <row r="29" spans="1:5" s="298" customFormat="1" ht="12" customHeight="1" x14ac:dyDescent="0.2">
      <c r="A29" s="301" t="s">
        <v>55</v>
      </c>
      <c r="B29" s="473" t="s">
        <v>438</v>
      </c>
      <c r="C29" s="370"/>
      <c r="D29" s="370"/>
      <c r="E29" s="370"/>
    </row>
    <row r="30" spans="1:5" s="298" customFormat="1" ht="12" customHeight="1" thickBot="1" x14ac:dyDescent="0.25">
      <c r="A30" s="297" t="s">
        <v>57</v>
      </c>
      <c r="B30" s="474" t="s">
        <v>439</v>
      </c>
      <c r="C30" s="475"/>
      <c r="D30" s="475"/>
      <c r="E30" s="475"/>
    </row>
    <row r="31" spans="1:5" s="298" customFormat="1" ht="12" customHeight="1" thickBot="1" x14ac:dyDescent="0.25">
      <c r="A31" s="299" t="s">
        <v>65</v>
      </c>
      <c r="B31" s="158" t="s">
        <v>440</v>
      </c>
      <c r="C31" s="382">
        <f>+C32+C33+C34</f>
        <v>0</v>
      </c>
      <c r="D31" s="382"/>
      <c r="E31" s="382">
        <f>+E32+E33+E34</f>
        <v>0</v>
      </c>
    </row>
    <row r="32" spans="1:5" s="298" customFormat="1" ht="12" customHeight="1" x14ac:dyDescent="0.2">
      <c r="A32" s="301" t="s">
        <v>67</v>
      </c>
      <c r="B32" s="472" t="s">
        <v>92</v>
      </c>
      <c r="C32" s="386"/>
      <c r="D32" s="386"/>
      <c r="E32" s="386"/>
    </row>
    <row r="33" spans="1:5" s="298" customFormat="1" ht="12" customHeight="1" x14ac:dyDescent="0.2">
      <c r="A33" s="301" t="s">
        <v>69</v>
      </c>
      <c r="B33" s="473" t="s">
        <v>94</v>
      </c>
      <c r="C33" s="407"/>
      <c r="D33" s="407"/>
      <c r="E33" s="407"/>
    </row>
    <row r="34" spans="1:5" s="298" customFormat="1" ht="12" customHeight="1" thickBot="1" x14ac:dyDescent="0.25">
      <c r="A34" s="297" t="s">
        <v>71</v>
      </c>
      <c r="B34" s="474" t="s">
        <v>96</v>
      </c>
      <c r="C34" s="475"/>
      <c r="D34" s="475"/>
      <c r="E34" s="475"/>
    </row>
    <row r="35" spans="1:5" s="294" customFormat="1" ht="12" customHeight="1" thickBot="1" x14ac:dyDescent="0.25">
      <c r="A35" s="299" t="s">
        <v>89</v>
      </c>
      <c r="B35" s="158" t="s">
        <v>284</v>
      </c>
      <c r="C35" s="471"/>
      <c r="D35" s="539">
        <v>1365</v>
      </c>
      <c r="E35" s="471">
        <v>1365</v>
      </c>
    </row>
    <row r="36" spans="1:5" s="294" customFormat="1" ht="12" customHeight="1" thickBot="1" x14ac:dyDescent="0.25">
      <c r="A36" s="299" t="s">
        <v>249</v>
      </c>
      <c r="B36" s="158" t="s">
        <v>441</v>
      </c>
      <c r="C36" s="476"/>
      <c r="D36" s="476"/>
      <c r="E36" s="476"/>
    </row>
    <row r="37" spans="1:5" s="294" customFormat="1" ht="12" customHeight="1" thickBot="1" x14ac:dyDescent="0.25">
      <c r="A37" s="232" t="s">
        <v>111</v>
      </c>
      <c r="B37" s="158" t="s">
        <v>442</v>
      </c>
      <c r="C37" s="477">
        <f>+C8+C20+C25+C26+C31+C35+C36</f>
        <v>1900</v>
      </c>
      <c r="D37" s="477">
        <f>+D8+D20+D25+D26+D31+D35+D36</f>
        <v>3949</v>
      </c>
      <c r="E37" s="477">
        <f>+E8+E20+E25+E26+E31+E35+E36</f>
        <v>3496</v>
      </c>
    </row>
    <row r="38" spans="1:5" s="294" customFormat="1" ht="12" customHeight="1" thickBot="1" x14ac:dyDescent="0.25">
      <c r="A38" s="362" t="s">
        <v>258</v>
      </c>
      <c r="B38" s="158" t="s">
        <v>443</v>
      </c>
      <c r="C38" s="477">
        <f>+C39+C40+C41</f>
        <v>15312</v>
      </c>
      <c r="D38" s="477">
        <f>+D39+D40+D41</f>
        <v>18976</v>
      </c>
      <c r="E38" s="477">
        <f>+E39+E40+E41</f>
        <v>18976</v>
      </c>
    </row>
    <row r="39" spans="1:5" s="294" customFormat="1" ht="12" customHeight="1" x14ac:dyDescent="0.2">
      <c r="A39" s="301" t="s">
        <v>444</v>
      </c>
      <c r="B39" s="472" t="s">
        <v>331</v>
      </c>
      <c r="C39" s="386">
        <v>185</v>
      </c>
      <c r="D39" s="532">
        <v>377</v>
      </c>
      <c r="E39" s="386">
        <v>377</v>
      </c>
    </row>
    <row r="40" spans="1:5" s="294" customFormat="1" ht="12" customHeight="1" x14ac:dyDescent="0.2">
      <c r="A40" s="301" t="s">
        <v>445</v>
      </c>
      <c r="B40" s="473" t="s">
        <v>446</v>
      </c>
      <c r="C40" s="407"/>
      <c r="D40" s="534"/>
      <c r="E40" s="407"/>
    </row>
    <row r="41" spans="1:5" s="298" customFormat="1" ht="12" customHeight="1" thickBot="1" x14ac:dyDescent="0.25">
      <c r="A41" s="297" t="s">
        <v>447</v>
      </c>
      <c r="B41" s="474" t="s">
        <v>448</v>
      </c>
      <c r="C41" s="475">
        <v>15127</v>
      </c>
      <c r="D41" s="540">
        <v>18599</v>
      </c>
      <c r="E41" s="475">
        <v>18599</v>
      </c>
    </row>
    <row r="42" spans="1:5" s="298" customFormat="1" ht="15" customHeight="1" thickBot="1" x14ac:dyDescent="0.25">
      <c r="A42" s="362" t="s">
        <v>260</v>
      </c>
      <c r="B42" s="483" t="s">
        <v>449</v>
      </c>
      <c r="C42" s="448">
        <f>+C37+C38</f>
        <v>17212</v>
      </c>
      <c r="D42" s="448">
        <f>+D37+D38</f>
        <v>22925</v>
      </c>
      <c r="E42" s="448">
        <f>+E37+E38</f>
        <v>22472</v>
      </c>
    </row>
    <row r="43" spans="1:5" s="298" customFormat="1" ht="15" customHeight="1" x14ac:dyDescent="0.2">
      <c r="A43" s="249"/>
      <c r="B43" s="446"/>
      <c r="C43" s="447"/>
      <c r="D43" s="447"/>
      <c r="E43" s="447"/>
    </row>
    <row r="44" spans="1:5" ht="13.5" thickBot="1" x14ac:dyDescent="0.25">
      <c r="A44" s="310"/>
      <c r="B44" s="311"/>
      <c r="C44" s="479"/>
      <c r="D44" s="479"/>
      <c r="E44" s="479"/>
    </row>
    <row r="45" spans="1:5" s="291" customFormat="1" ht="16.5" customHeight="1" thickBot="1" x14ac:dyDescent="0.25">
      <c r="A45" s="252"/>
      <c r="B45" s="253" t="s">
        <v>273</v>
      </c>
      <c r="C45" s="448"/>
      <c r="D45" s="448"/>
      <c r="E45" s="448"/>
    </row>
    <row r="46" spans="1:5" s="313" customFormat="1" ht="12" customHeight="1" thickBot="1" x14ac:dyDescent="0.25">
      <c r="A46" s="299" t="s">
        <v>7</v>
      </c>
      <c r="B46" s="158" t="s">
        <v>450</v>
      </c>
      <c r="C46" s="382">
        <f>SUM(C47:C51)</f>
        <v>15412</v>
      </c>
      <c r="D46" s="382">
        <f>SUM(D47:D51)</f>
        <v>22925</v>
      </c>
      <c r="E46" s="382">
        <f>SUM(E47:E51)</f>
        <v>22181</v>
      </c>
    </row>
    <row r="47" spans="1:5" ht="12" customHeight="1" x14ac:dyDescent="0.2">
      <c r="A47" s="297" t="s">
        <v>9</v>
      </c>
      <c r="B47" s="460" t="s">
        <v>177</v>
      </c>
      <c r="C47" s="386">
        <v>7622</v>
      </c>
      <c r="D47" s="532">
        <v>9264</v>
      </c>
      <c r="E47" s="386">
        <v>9177</v>
      </c>
    </row>
    <row r="48" spans="1:5" ht="12" customHeight="1" x14ac:dyDescent="0.2">
      <c r="A48" s="297" t="s">
        <v>11</v>
      </c>
      <c r="B48" s="452" t="s">
        <v>178</v>
      </c>
      <c r="C48" s="388">
        <v>1592</v>
      </c>
      <c r="D48" s="533">
        <v>1950</v>
      </c>
      <c r="E48" s="388">
        <v>1950</v>
      </c>
    </row>
    <row r="49" spans="1:6" ht="12" customHeight="1" x14ac:dyDescent="0.2">
      <c r="A49" s="297" t="s">
        <v>13</v>
      </c>
      <c r="B49" s="452" t="s">
        <v>179</v>
      </c>
      <c r="C49" s="388">
        <v>6198</v>
      </c>
      <c r="D49" s="533">
        <v>11711</v>
      </c>
      <c r="E49" s="388">
        <v>11054</v>
      </c>
    </row>
    <row r="50" spans="1:6" ht="12" customHeight="1" x14ac:dyDescent="0.2">
      <c r="A50" s="297" t="s">
        <v>15</v>
      </c>
      <c r="B50" s="452" t="s">
        <v>180</v>
      </c>
      <c r="C50" s="388"/>
      <c r="D50" s="388"/>
      <c r="E50" s="388"/>
    </row>
    <row r="51" spans="1:6" ht="12" customHeight="1" thickBot="1" x14ac:dyDescent="0.25">
      <c r="A51" s="297" t="s">
        <v>17</v>
      </c>
      <c r="B51" s="452" t="s">
        <v>182</v>
      </c>
      <c r="C51" s="388"/>
      <c r="D51" s="388"/>
      <c r="E51" s="388"/>
    </row>
    <row r="52" spans="1:6" ht="12" customHeight="1" thickBot="1" x14ac:dyDescent="0.25">
      <c r="A52" s="299" t="s">
        <v>21</v>
      </c>
      <c r="B52" s="158" t="s">
        <v>451</v>
      </c>
      <c r="C52" s="382">
        <f>SUM(C53:C55)</f>
        <v>1800</v>
      </c>
      <c r="D52" s="382">
        <f t="shared" ref="D52:E52" si="0">SUM(D53:D55)</f>
        <v>0</v>
      </c>
      <c r="E52" s="382">
        <f t="shared" si="0"/>
        <v>0</v>
      </c>
    </row>
    <row r="53" spans="1:6" s="313" customFormat="1" ht="12" customHeight="1" x14ac:dyDescent="0.2">
      <c r="A53" s="297" t="s">
        <v>23</v>
      </c>
      <c r="B53" s="460" t="s">
        <v>213</v>
      </c>
      <c r="C53" s="386">
        <v>1800</v>
      </c>
      <c r="D53" s="386"/>
      <c r="E53" s="386"/>
      <c r="F53" s="314"/>
    </row>
    <row r="54" spans="1:6" ht="12" customHeight="1" x14ac:dyDescent="0.2">
      <c r="A54" s="297" t="s">
        <v>25</v>
      </c>
      <c r="B54" s="452" t="s">
        <v>215</v>
      </c>
      <c r="C54" s="388"/>
      <c r="D54" s="388"/>
      <c r="E54" s="388"/>
    </row>
    <row r="55" spans="1:6" ht="12" customHeight="1" x14ac:dyDescent="0.2">
      <c r="A55" s="297" t="s">
        <v>27</v>
      </c>
      <c r="B55" s="452" t="s">
        <v>452</v>
      </c>
      <c r="C55" s="388"/>
      <c r="D55" s="388"/>
      <c r="E55" s="388"/>
    </row>
    <row r="56" spans="1:6" ht="12" customHeight="1" thickBot="1" x14ac:dyDescent="0.25">
      <c r="A56" s="297" t="s">
        <v>29</v>
      </c>
      <c r="B56" s="452" t="s">
        <v>453</v>
      </c>
      <c r="C56" s="388"/>
      <c r="D56" s="388"/>
      <c r="E56" s="388"/>
    </row>
    <row r="57" spans="1:6" ht="12" customHeight="1" thickBot="1" x14ac:dyDescent="0.25">
      <c r="A57" s="299" t="s">
        <v>35</v>
      </c>
      <c r="B57" s="158" t="s">
        <v>454</v>
      </c>
      <c r="C57" s="471"/>
      <c r="D57" s="471"/>
      <c r="E57" s="471"/>
    </row>
    <row r="58" spans="1:6" ht="15" customHeight="1" thickBot="1" x14ac:dyDescent="0.25">
      <c r="A58" s="299" t="s">
        <v>232</v>
      </c>
      <c r="B58" s="480" t="s">
        <v>455</v>
      </c>
      <c r="C58" s="481">
        <f>+C46+C52+C57</f>
        <v>17212</v>
      </c>
      <c r="D58" s="481">
        <f>+D46+D52+D57</f>
        <v>22925</v>
      </c>
      <c r="E58" s="481">
        <f>+E46+E52+E57</f>
        <v>22181</v>
      </c>
    </row>
    <row r="59" spans="1:6" ht="13.5" thickBot="1" x14ac:dyDescent="0.25">
      <c r="C59" s="482"/>
      <c r="D59" s="482"/>
      <c r="E59" s="482"/>
    </row>
    <row r="60" spans="1:6" ht="15" customHeight="1" thickBot="1" x14ac:dyDescent="0.25">
      <c r="A60" s="266" t="s">
        <v>418</v>
      </c>
      <c r="B60" s="267"/>
      <c r="C60" s="467">
        <v>3</v>
      </c>
      <c r="D60" s="467">
        <v>3</v>
      </c>
      <c r="E60" s="467">
        <v>3</v>
      </c>
    </row>
    <row r="61" spans="1:6" ht="14.25" customHeight="1" thickBot="1" x14ac:dyDescent="0.25">
      <c r="A61" s="266" t="s">
        <v>419</v>
      </c>
      <c r="B61" s="267"/>
      <c r="C61" s="467"/>
      <c r="D61" s="467"/>
      <c r="E61" s="46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1"/>
  <sheetViews>
    <sheetView workbookViewId="0">
      <selection activeCell="B33" sqref="B33"/>
    </sheetView>
  </sheetViews>
  <sheetFormatPr defaultRowHeight="12.75" x14ac:dyDescent="0.2"/>
  <cols>
    <col min="1" max="1" width="6.83203125" style="177" customWidth="1"/>
    <col min="2" max="2" width="32.33203125" style="159" customWidth="1"/>
    <col min="3" max="3" width="17" style="159" customWidth="1"/>
    <col min="4" max="9" width="12.83203125" style="159" customWidth="1"/>
    <col min="10" max="10" width="13.83203125" style="159" customWidth="1"/>
    <col min="11" max="11" width="4" style="159" customWidth="1"/>
    <col min="12" max="256" width="9.33203125" style="159"/>
    <col min="257" max="257" width="6.83203125" style="159" customWidth="1"/>
    <col min="258" max="258" width="32.33203125" style="159" customWidth="1"/>
    <col min="259" max="259" width="17" style="159" customWidth="1"/>
    <col min="260" max="265" width="12.83203125" style="159" customWidth="1"/>
    <col min="266" max="266" width="13.83203125" style="159" customWidth="1"/>
    <col min="267" max="267" width="4" style="159" customWidth="1"/>
    <col min="268" max="512" width="9.33203125" style="159"/>
    <col min="513" max="513" width="6.83203125" style="159" customWidth="1"/>
    <col min="514" max="514" width="32.33203125" style="159" customWidth="1"/>
    <col min="515" max="515" width="17" style="159" customWidth="1"/>
    <col min="516" max="521" width="12.83203125" style="159" customWidth="1"/>
    <col min="522" max="522" width="13.83203125" style="159" customWidth="1"/>
    <col min="523" max="523" width="4" style="159" customWidth="1"/>
    <col min="524" max="768" width="9.33203125" style="159"/>
    <col min="769" max="769" width="6.83203125" style="159" customWidth="1"/>
    <col min="770" max="770" width="32.33203125" style="159" customWidth="1"/>
    <col min="771" max="771" width="17" style="159" customWidth="1"/>
    <col min="772" max="777" width="12.83203125" style="159" customWidth="1"/>
    <col min="778" max="778" width="13.83203125" style="159" customWidth="1"/>
    <col min="779" max="779" width="4" style="159" customWidth="1"/>
    <col min="780" max="1024" width="9.33203125" style="159"/>
    <col min="1025" max="1025" width="6.83203125" style="159" customWidth="1"/>
    <col min="1026" max="1026" width="32.33203125" style="159" customWidth="1"/>
    <col min="1027" max="1027" width="17" style="159" customWidth="1"/>
    <col min="1028" max="1033" width="12.83203125" style="159" customWidth="1"/>
    <col min="1034" max="1034" width="13.83203125" style="159" customWidth="1"/>
    <col min="1035" max="1035" width="4" style="159" customWidth="1"/>
    <col min="1036" max="1280" width="9.33203125" style="159"/>
    <col min="1281" max="1281" width="6.83203125" style="159" customWidth="1"/>
    <col min="1282" max="1282" width="32.33203125" style="159" customWidth="1"/>
    <col min="1283" max="1283" width="17" style="159" customWidth="1"/>
    <col min="1284" max="1289" width="12.83203125" style="159" customWidth="1"/>
    <col min="1290" max="1290" width="13.83203125" style="159" customWidth="1"/>
    <col min="1291" max="1291" width="4" style="159" customWidth="1"/>
    <col min="1292" max="1536" width="9.33203125" style="159"/>
    <col min="1537" max="1537" width="6.83203125" style="159" customWidth="1"/>
    <col min="1538" max="1538" width="32.33203125" style="159" customWidth="1"/>
    <col min="1539" max="1539" width="17" style="159" customWidth="1"/>
    <col min="1540" max="1545" width="12.83203125" style="159" customWidth="1"/>
    <col min="1546" max="1546" width="13.83203125" style="159" customWidth="1"/>
    <col min="1547" max="1547" width="4" style="159" customWidth="1"/>
    <col min="1548" max="1792" width="9.33203125" style="159"/>
    <col min="1793" max="1793" width="6.83203125" style="159" customWidth="1"/>
    <col min="1794" max="1794" width="32.33203125" style="159" customWidth="1"/>
    <col min="1795" max="1795" width="17" style="159" customWidth="1"/>
    <col min="1796" max="1801" width="12.83203125" style="159" customWidth="1"/>
    <col min="1802" max="1802" width="13.83203125" style="159" customWidth="1"/>
    <col min="1803" max="1803" width="4" style="159" customWidth="1"/>
    <col min="1804" max="2048" width="9.33203125" style="159"/>
    <col min="2049" max="2049" width="6.83203125" style="159" customWidth="1"/>
    <col min="2050" max="2050" width="32.33203125" style="159" customWidth="1"/>
    <col min="2051" max="2051" width="17" style="159" customWidth="1"/>
    <col min="2052" max="2057" width="12.83203125" style="159" customWidth="1"/>
    <col min="2058" max="2058" width="13.83203125" style="159" customWidth="1"/>
    <col min="2059" max="2059" width="4" style="159" customWidth="1"/>
    <col min="2060" max="2304" width="9.33203125" style="159"/>
    <col min="2305" max="2305" width="6.83203125" style="159" customWidth="1"/>
    <col min="2306" max="2306" width="32.33203125" style="159" customWidth="1"/>
    <col min="2307" max="2307" width="17" style="159" customWidth="1"/>
    <col min="2308" max="2313" width="12.83203125" style="159" customWidth="1"/>
    <col min="2314" max="2314" width="13.83203125" style="159" customWidth="1"/>
    <col min="2315" max="2315" width="4" style="159" customWidth="1"/>
    <col min="2316" max="2560" width="9.33203125" style="159"/>
    <col min="2561" max="2561" width="6.83203125" style="159" customWidth="1"/>
    <col min="2562" max="2562" width="32.33203125" style="159" customWidth="1"/>
    <col min="2563" max="2563" width="17" style="159" customWidth="1"/>
    <col min="2564" max="2569" width="12.83203125" style="159" customWidth="1"/>
    <col min="2570" max="2570" width="13.83203125" style="159" customWidth="1"/>
    <col min="2571" max="2571" width="4" style="159" customWidth="1"/>
    <col min="2572" max="2816" width="9.33203125" style="159"/>
    <col min="2817" max="2817" width="6.83203125" style="159" customWidth="1"/>
    <col min="2818" max="2818" width="32.33203125" style="159" customWidth="1"/>
    <col min="2819" max="2819" width="17" style="159" customWidth="1"/>
    <col min="2820" max="2825" width="12.83203125" style="159" customWidth="1"/>
    <col min="2826" max="2826" width="13.83203125" style="159" customWidth="1"/>
    <col min="2827" max="2827" width="4" style="159" customWidth="1"/>
    <col min="2828" max="3072" width="9.33203125" style="159"/>
    <col min="3073" max="3073" width="6.83203125" style="159" customWidth="1"/>
    <col min="3074" max="3074" width="32.33203125" style="159" customWidth="1"/>
    <col min="3075" max="3075" width="17" style="159" customWidth="1"/>
    <col min="3076" max="3081" width="12.83203125" style="159" customWidth="1"/>
    <col min="3082" max="3082" width="13.83203125" style="159" customWidth="1"/>
    <col min="3083" max="3083" width="4" style="159" customWidth="1"/>
    <col min="3084" max="3328" width="9.33203125" style="159"/>
    <col min="3329" max="3329" width="6.83203125" style="159" customWidth="1"/>
    <col min="3330" max="3330" width="32.33203125" style="159" customWidth="1"/>
    <col min="3331" max="3331" width="17" style="159" customWidth="1"/>
    <col min="3332" max="3337" width="12.83203125" style="159" customWidth="1"/>
    <col min="3338" max="3338" width="13.83203125" style="159" customWidth="1"/>
    <col min="3339" max="3339" width="4" style="159" customWidth="1"/>
    <col min="3340" max="3584" width="9.33203125" style="159"/>
    <col min="3585" max="3585" width="6.83203125" style="159" customWidth="1"/>
    <col min="3586" max="3586" width="32.33203125" style="159" customWidth="1"/>
    <col min="3587" max="3587" width="17" style="159" customWidth="1"/>
    <col min="3588" max="3593" width="12.83203125" style="159" customWidth="1"/>
    <col min="3594" max="3594" width="13.83203125" style="159" customWidth="1"/>
    <col min="3595" max="3595" width="4" style="159" customWidth="1"/>
    <col min="3596" max="3840" width="9.33203125" style="159"/>
    <col min="3841" max="3841" width="6.83203125" style="159" customWidth="1"/>
    <col min="3842" max="3842" width="32.33203125" style="159" customWidth="1"/>
    <col min="3843" max="3843" width="17" style="159" customWidth="1"/>
    <col min="3844" max="3849" width="12.83203125" style="159" customWidth="1"/>
    <col min="3850" max="3850" width="13.83203125" style="159" customWidth="1"/>
    <col min="3851" max="3851" width="4" style="159" customWidth="1"/>
    <col min="3852" max="4096" width="9.33203125" style="159"/>
    <col min="4097" max="4097" width="6.83203125" style="159" customWidth="1"/>
    <col min="4098" max="4098" width="32.33203125" style="159" customWidth="1"/>
    <col min="4099" max="4099" width="17" style="159" customWidth="1"/>
    <col min="4100" max="4105" width="12.83203125" style="159" customWidth="1"/>
    <col min="4106" max="4106" width="13.83203125" style="159" customWidth="1"/>
    <col min="4107" max="4107" width="4" style="159" customWidth="1"/>
    <col min="4108" max="4352" width="9.33203125" style="159"/>
    <col min="4353" max="4353" width="6.83203125" style="159" customWidth="1"/>
    <col min="4354" max="4354" width="32.33203125" style="159" customWidth="1"/>
    <col min="4355" max="4355" width="17" style="159" customWidth="1"/>
    <col min="4356" max="4361" width="12.83203125" style="159" customWidth="1"/>
    <col min="4362" max="4362" width="13.83203125" style="159" customWidth="1"/>
    <col min="4363" max="4363" width="4" style="159" customWidth="1"/>
    <col min="4364" max="4608" width="9.33203125" style="159"/>
    <col min="4609" max="4609" width="6.83203125" style="159" customWidth="1"/>
    <col min="4610" max="4610" width="32.33203125" style="159" customWidth="1"/>
    <col min="4611" max="4611" width="17" style="159" customWidth="1"/>
    <col min="4612" max="4617" width="12.83203125" style="159" customWidth="1"/>
    <col min="4618" max="4618" width="13.83203125" style="159" customWidth="1"/>
    <col min="4619" max="4619" width="4" style="159" customWidth="1"/>
    <col min="4620" max="4864" width="9.33203125" style="159"/>
    <col min="4865" max="4865" width="6.83203125" style="159" customWidth="1"/>
    <col min="4866" max="4866" width="32.33203125" style="159" customWidth="1"/>
    <col min="4867" max="4867" width="17" style="159" customWidth="1"/>
    <col min="4868" max="4873" width="12.83203125" style="159" customWidth="1"/>
    <col min="4874" max="4874" width="13.83203125" style="159" customWidth="1"/>
    <col min="4875" max="4875" width="4" style="159" customWidth="1"/>
    <col min="4876" max="5120" width="9.33203125" style="159"/>
    <col min="5121" max="5121" width="6.83203125" style="159" customWidth="1"/>
    <col min="5122" max="5122" width="32.33203125" style="159" customWidth="1"/>
    <col min="5123" max="5123" width="17" style="159" customWidth="1"/>
    <col min="5124" max="5129" width="12.83203125" style="159" customWidth="1"/>
    <col min="5130" max="5130" width="13.83203125" style="159" customWidth="1"/>
    <col min="5131" max="5131" width="4" style="159" customWidth="1"/>
    <col min="5132" max="5376" width="9.33203125" style="159"/>
    <col min="5377" max="5377" width="6.83203125" style="159" customWidth="1"/>
    <col min="5378" max="5378" width="32.33203125" style="159" customWidth="1"/>
    <col min="5379" max="5379" width="17" style="159" customWidth="1"/>
    <col min="5380" max="5385" width="12.83203125" style="159" customWidth="1"/>
    <col min="5386" max="5386" width="13.83203125" style="159" customWidth="1"/>
    <col min="5387" max="5387" width="4" style="159" customWidth="1"/>
    <col min="5388" max="5632" width="9.33203125" style="159"/>
    <col min="5633" max="5633" width="6.83203125" style="159" customWidth="1"/>
    <col min="5634" max="5634" width="32.33203125" style="159" customWidth="1"/>
    <col min="5635" max="5635" width="17" style="159" customWidth="1"/>
    <col min="5636" max="5641" width="12.83203125" style="159" customWidth="1"/>
    <col min="5642" max="5642" width="13.83203125" style="159" customWidth="1"/>
    <col min="5643" max="5643" width="4" style="159" customWidth="1"/>
    <col min="5644" max="5888" width="9.33203125" style="159"/>
    <col min="5889" max="5889" width="6.83203125" style="159" customWidth="1"/>
    <col min="5890" max="5890" width="32.33203125" style="159" customWidth="1"/>
    <col min="5891" max="5891" width="17" style="159" customWidth="1"/>
    <col min="5892" max="5897" width="12.83203125" style="159" customWidth="1"/>
    <col min="5898" max="5898" width="13.83203125" style="159" customWidth="1"/>
    <col min="5899" max="5899" width="4" style="159" customWidth="1"/>
    <col min="5900" max="6144" width="9.33203125" style="159"/>
    <col min="6145" max="6145" width="6.83203125" style="159" customWidth="1"/>
    <col min="6146" max="6146" width="32.33203125" style="159" customWidth="1"/>
    <col min="6147" max="6147" width="17" style="159" customWidth="1"/>
    <col min="6148" max="6153" width="12.83203125" style="159" customWidth="1"/>
    <col min="6154" max="6154" width="13.83203125" style="159" customWidth="1"/>
    <col min="6155" max="6155" width="4" style="159" customWidth="1"/>
    <col min="6156" max="6400" width="9.33203125" style="159"/>
    <col min="6401" max="6401" width="6.83203125" style="159" customWidth="1"/>
    <col min="6402" max="6402" width="32.33203125" style="159" customWidth="1"/>
    <col min="6403" max="6403" width="17" style="159" customWidth="1"/>
    <col min="6404" max="6409" width="12.83203125" style="159" customWidth="1"/>
    <col min="6410" max="6410" width="13.83203125" style="159" customWidth="1"/>
    <col min="6411" max="6411" width="4" style="159" customWidth="1"/>
    <col min="6412" max="6656" width="9.33203125" style="159"/>
    <col min="6657" max="6657" width="6.83203125" style="159" customWidth="1"/>
    <col min="6658" max="6658" width="32.33203125" style="159" customWidth="1"/>
    <col min="6659" max="6659" width="17" style="159" customWidth="1"/>
    <col min="6660" max="6665" width="12.83203125" style="159" customWidth="1"/>
    <col min="6666" max="6666" width="13.83203125" style="159" customWidth="1"/>
    <col min="6667" max="6667" width="4" style="159" customWidth="1"/>
    <col min="6668" max="6912" width="9.33203125" style="159"/>
    <col min="6913" max="6913" width="6.83203125" style="159" customWidth="1"/>
    <col min="6914" max="6914" width="32.33203125" style="159" customWidth="1"/>
    <col min="6915" max="6915" width="17" style="159" customWidth="1"/>
    <col min="6916" max="6921" width="12.83203125" style="159" customWidth="1"/>
    <col min="6922" max="6922" width="13.83203125" style="159" customWidth="1"/>
    <col min="6923" max="6923" width="4" style="159" customWidth="1"/>
    <col min="6924" max="7168" width="9.33203125" style="159"/>
    <col min="7169" max="7169" width="6.83203125" style="159" customWidth="1"/>
    <col min="7170" max="7170" width="32.33203125" style="159" customWidth="1"/>
    <col min="7171" max="7171" width="17" style="159" customWidth="1"/>
    <col min="7172" max="7177" width="12.83203125" style="159" customWidth="1"/>
    <col min="7178" max="7178" width="13.83203125" style="159" customWidth="1"/>
    <col min="7179" max="7179" width="4" style="159" customWidth="1"/>
    <col min="7180" max="7424" width="9.33203125" style="159"/>
    <col min="7425" max="7425" width="6.83203125" style="159" customWidth="1"/>
    <col min="7426" max="7426" width="32.33203125" style="159" customWidth="1"/>
    <col min="7427" max="7427" width="17" style="159" customWidth="1"/>
    <col min="7428" max="7433" width="12.83203125" style="159" customWidth="1"/>
    <col min="7434" max="7434" width="13.83203125" style="159" customWidth="1"/>
    <col min="7435" max="7435" width="4" style="159" customWidth="1"/>
    <col min="7436" max="7680" width="9.33203125" style="159"/>
    <col min="7681" max="7681" width="6.83203125" style="159" customWidth="1"/>
    <col min="7682" max="7682" width="32.33203125" style="159" customWidth="1"/>
    <col min="7683" max="7683" width="17" style="159" customWidth="1"/>
    <col min="7684" max="7689" width="12.83203125" style="159" customWidth="1"/>
    <col min="7690" max="7690" width="13.83203125" style="159" customWidth="1"/>
    <col min="7691" max="7691" width="4" style="159" customWidth="1"/>
    <col min="7692" max="7936" width="9.33203125" style="159"/>
    <col min="7937" max="7937" width="6.83203125" style="159" customWidth="1"/>
    <col min="7938" max="7938" width="32.33203125" style="159" customWidth="1"/>
    <col min="7939" max="7939" width="17" style="159" customWidth="1"/>
    <col min="7940" max="7945" width="12.83203125" style="159" customWidth="1"/>
    <col min="7946" max="7946" width="13.83203125" style="159" customWidth="1"/>
    <col min="7947" max="7947" width="4" style="159" customWidth="1"/>
    <col min="7948" max="8192" width="9.33203125" style="159"/>
    <col min="8193" max="8193" width="6.83203125" style="159" customWidth="1"/>
    <col min="8194" max="8194" width="32.33203125" style="159" customWidth="1"/>
    <col min="8195" max="8195" width="17" style="159" customWidth="1"/>
    <col min="8196" max="8201" width="12.83203125" style="159" customWidth="1"/>
    <col min="8202" max="8202" width="13.83203125" style="159" customWidth="1"/>
    <col min="8203" max="8203" width="4" style="159" customWidth="1"/>
    <col min="8204" max="8448" width="9.33203125" style="159"/>
    <col min="8449" max="8449" width="6.83203125" style="159" customWidth="1"/>
    <col min="8450" max="8450" width="32.33203125" style="159" customWidth="1"/>
    <col min="8451" max="8451" width="17" style="159" customWidth="1"/>
    <col min="8452" max="8457" width="12.83203125" style="159" customWidth="1"/>
    <col min="8458" max="8458" width="13.83203125" style="159" customWidth="1"/>
    <col min="8459" max="8459" width="4" style="159" customWidth="1"/>
    <col min="8460" max="8704" width="9.33203125" style="159"/>
    <col min="8705" max="8705" width="6.83203125" style="159" customWidth="1"/>
    <col min="8706" max="8706" width="32.33203125" style="159" customWidth="1"/>
    <col min="8707" max="8707" width="17" style="159" customWidth="1"/>
    <col min="8708" max="8713" width="12.83203125" style="159" customWidth="1"/>
    <col min="8714" max="8714" width="13.83203125" style="159" customWidth="1"/>
    <col min="8715" max="8715" width="4" style="159" customWidth="1"/>
    <col min="8716" max="8960" width="9.33203125" style="159"/>
    <col min="8961" max="8961" width="6.83203125" style="159" customWidth="1"/>
    <col min="8962" max="8962" width="32.33203125" style="159" customWidth="1"/>
    <col min="8963" max="8963" width="17" style="159" customWidth="1"/>
    <col min="8964" max="8969" width="12.83203125" style="159" customWidth="1"/>
    <col min="8970" max="8970" width="13.83203125" style="159" customWidth="1"/>
    <col min="8971" max="8971" width="4" style="159" customWidth="1"/>
    <col min="8972" max="9216" width="9.33203125" style="159"/>
    <col min="9217" max="9217" width="6.83203125" style="159" customWidth="1"/>
    <col min="9218" max="9218" width="32.33203125" style="159" customWidth="1"/>
    <col min="9219" max="9219" width="17" style="159" customWidth="1"/>
    <col min="9220" max="9225" width="12.83203125" style="159" customWidth="1"/>
    <col min="9226" max="9226" width="13.83203125" style="159" customWidth="1"/>
    <col min="9227" max="9227" width="4" style="159" customWidth="1"/>
    <col min="9228" max="9472" width="9.33203125" style="159"/>
    <col min="9473" max="9473" width="6.83203125" style="159" customWidth="1"/>
    <col min="9474" max="9474" width="32.33203125" style="159" customWidth="1"/>
    <col min="9475" max="9475" width="17" style="159" customWidth="1"/>
    <col min="9476" max="9481" width="12.83203125" style="159" customWidth="1"/>
    <col min="9482" max="9482" width="13.83203125" style="159" customWidth="1"/>
    <col min="9483" max="9483" width="4" style="159" customWidth="1"/>
    <col min="9484" max="9728" width="9.33203125" style="159"/>
    <col min="9729" max="9729" width="6.83203125" style="159" customWidth="1"/>
    <col min="9730" max="9730" width="32.33203125" style="159" customWidth="1"/>
    <col min="9731" max="9731" width="17" style="159" customWidth="1"/>
    <col min="9732" max="9737" width="12.83203125" style="159" customWidth="1"/>
    <col min="9738" max="9738" width="13.83203125" style="159" customWidth="1"/>
    <col min="9739" max="9739" width="4" style="159" customWidth="1"/>
    <col min="9740" max="9984" width="9.33203125" style="159"/>
    <col min="9985" max="9985" width="6.83203125" style="159" customWidth="1"/>
    <col min="9986" max="9986" width="32.33203125" style="159" customWidth="1"/>
    <col min="9987" max="9987" width="17" style="159" customWidth="1"/>
    <col min="9988" max="9993" width="12.83203125" style="159" customWidth="1"/>
    <col min="9994" max="9994" width="13.83203125" style="159" customWidth="1"/>
    <col min="9995" max="9995" width="4" style="159" customWidth="1"/>
    <col min="9996" max="10240" width="9.33203125" style="159"/>
    <col min="10241" max="10241" width="6.83203125" style="159" customWidth="1"/>
    <col min="10242" max="10242" width="32.33203125" style="159" customWidth="1"/>
    <col min="10243" max="10243" width="17" style="159" customWidth="1"/>
    <col min="10244" max="10249" width="12.83203125" style="159" customWidth="1"/>
    <col min="10250" max="10250" width="13.83203125" style="159" customWidth="1"/>
    <col min="10251" max="10251" width="4" style="159" customWidth="1"/>
    <col min="10252" max="10496" width="9.33203125" style="159"/>
    <col min="10497" max="10497" width="6.83203125" style="159" customWidth="1"/>
    <col min="10498" max="10498" width="32.33203125" style="159" customWidth="1"/>
    <col min="10499" max="10499" width="17" style="159" customWidth="1"/>
    <col min="10500" max="10505" width="12.83203125" style="159" customWidth="1"/>
    <col min="10506" max="10506" width="13.83203125" style="159" customWidth="1"/>
    <col min="10507" max="10507" width="4" style="159" customWidth="1"/>
    <col min="10508" max="10752" width="9.33203125" style="159"/>
    <col min="10753" max="10753" width="6.83203125" style="159" customWidth="1"/>
    <col min="10754" max="10754" width="32.33203125" style="159" customWidth="1"/>
    <col min="10755" max="10755" width="17" style="159" customWidth="1"/>
    <col min="10756" max="10761" width="12.83203125" style="159" customWidth="1"/>
    <col min="10762" max="10762" width="13.83203125" style="159" customWidth="1"/>
    <col min="10763" max="10763" width="4" style="159" customWidth="1"/>
    <col min="10764" max="11008" width="9.33203125" style="159"/>
    <col min="11009" max="11009" width="6.83203125" style="159" customWidth="1"/>
    <col min="11010" max="11010" width="32.33203125" style="159" customWidth="1"/>
    <col min="11011" max="11011" width="17" style="159" customWidth="1"/>
    <col min="11012" max="11017" width="12.83203125" style="159" customWidth="1"/>
    <col min="11018" max="11018" width="13.83203125" style="159" customWidth="1"/>
    <col min="11019" max="11019" width="4" style="159" customWidth="1"/>
    <col min="11020" max="11264" width="9.33203125" style="159"/>
    <col min="11265" max="11265" width="6.83203125" style="159" customWidth="1"/>
    <col min="11266" max="11266" width="32.33203125" style="159" customWidth="1"/>
    <col min="11267" max="11267" width="17" style="159" customWidth="1"/>
    <col min="11268" max="11273" width="12.83203125" style="159" customWidth="1"/>
    <col min="11274" max="11274" width="13.83203125" style="159" customWidth="1"/>
    <col min="11275" max="11275" width="4" style="159" customWidth="1"/>
    <col min="11276" max="11520" width="9.33203125" style="159"/>
    <col min="11521" max="11521" width="6.83203125" style="159" customWidth="1"/>
    <col min="11522" max="11522" width="32.33203125" style="159" customWidth="1"/>
    <col min="11523" max="11523" width="17" style="159" customWidth="1"/>
    <col min="11524" max="11529" width="12.83203125" style="159" customWidth="1"/>
    <col min="11530" max="11530" width="13.83203125" style="159" customWidth="1"/>
    <col min="11531" max="11531" width="4" style="159" customWidth="1"/>
    <col min="11532" max="11776" width="9.33203125" style="159"/>
    <col min="11777" max="11777" width="6.83203125" style="159" customWidth="1"/>
    <col min="11778" max="11778" width="32.33203125" style="159" customWidth="1"/>
    <col min="11779" max="11779" width="17" style="159" customWidth="1"/>
    <col min="11780" max="11785" width="12.83203125" style="159" customWidth="1"/>
    <col min="11786" max="11786" width="13.83203125" style="159" customWidth="1"/>
    <col min="11787" max="11787" width="4" style="159" customWidth="1"/>
    <col min="11788" max="12032" width="9.33203125" style="159"/>
    <col min="12033" max="12033" width="6.83203125" style="159" customWidth="1"/>
    <col min="12034" max="12034" width="32.33203125" style="159" customWidth="1"/>
    <col min="12035" max="12035" width="17" style="159" customWidth="1"/>
    <col min="12036" max="12041" width="12.83203125" style="159" customWidth="1"/>
    <col min="12042" max="12042" width="13.83203125" style="159" customWidth="1"/>
    <col min="12043" max="12043" width="4" style="159" customWidth="1"/>
    <col min="12044" max="12288" width="9.33203125" style="159"/>
    <col min="12289" max="12289" width="6.83203125" style="159" customWidth="1"/>
    <col min="12290" max="12290" width="32.33203125" style="159" customWidth="1"/>
    <col min="12291" max="12291" width="17" style="159" customWidth="1"/>
    <col min="12292" max="12297" width="12.83203125" style="159" customWidth="1"/>
    <col min="12298" max="12298" width="13.83203125" style="159" customWidth="1"/>
    <col min="12299" max="12299" width="4" style="159" customWidth="1"/>
    <col min="12300" max="12544" width="9.33203125" style="159"/>
    <col min="12545" max="12545" width="6.83203125" style="159" customWidth="1"/>
    <col min="12546" max="12546" width="32.33203125" style="159" customWidth="1"/>
    <col min="12547" max="12547" width="17" style="159" customWidth="1"/>
    <col min="12548" max="12553" width="12.83203125" style="159" customWidth="1"/>
    <col min="12554" max="12554" width="13.83203125" style="159" customWidth="1"/>
    <col min="12555" max="12555" width="4" style="159" customWidth="1"/>
    <col min="12556" max="12800" width="9.33203125" style="159"/>
    <col min="12801" max="12801" width="6.83203125" style="159" customWidth="1"/>
    <col min="12802" max="12802" width="32.33203125" style="159" customWidth="1"/>
    <col min="12803" max="12803" width="17" style="159" customWidth="1"/>
    <col min="12804" max="12809" width="12.83203125" style="159" customWidth="1"/>
    <col min="12810" max="12810" width="13.83203125" style="159" customWidth="1"/>
    <col min="12811" max="12811" width="4" style="159" customWidth="1"/>
    <col min="12812" max="13056" width="9.33203125" style="159"/>
    <col min="13057" max="13057" width="6.83203125" style="159" customWidth="1"/>
    <col min="13058" max="13058" width="32.33203125" style="159" customWidth="1"/>
    <col min="13059" max="13059" width="17" style="159" customWidth="1"/>
    <col min="13060" max="13065" width="12.83203125" style="159" customWidth="1"/>
    <col min="13066" max="13066" width="13.83203125" style="159" customWidth="1"/>
    <col min="13067" max="13067" width="4" style="159" customWidth="1"/>
    <col min="13068" max="13312" width="9.33203125" style="159"/>
    <col min="13313" max="13313" width="6.83203125" style="159" customWidth="1"/>
    <col min="13314" max="13314" width="32.33203125" style="159" customWidth="1"/>
    <col min="13315" max="13315" width="17" style="159" customWidth="1"/>
    <col min="13316" max="13321" width="12.83203125" style="159" customWidth="1"/>
    <col min="13322" max="13322" width="13.83203125" style="159" customWidth="1"/>
    <col min="13323" max="13323" width="4" style="159" customWidth="1"/>
    <col min="13324" max="13568" width="9.33203125" style="159"/>
    <col min="13569" max="13569" width="6.83203125" style="159" customWidth="1"/>
    <col min="13570" max="13570" width="32.33203125" style="159" customWidth="1"/>
    <col min="13571" max="13571" width="17" style="159" customWidth="1"/>
    <col min="13572" max="13577" width="12.83203125" style="159" customWidth="1"/>
    <col min="13578" max="13578" width="13.83203125" style="159" customWidth="1"/>
    <col min="13579" max="13579" width="4" style="159" customWidth="1"/>
    <col min="13580" max="13824" width="9.33203125" style="159"/>
    <col min="13825" max="13825" width="6.83203125" style="159" customWidth="1"/>
    <col min="13826" max="13826" width="32.33203125" style="159" customWidth="1"/>
    <col min="13827" max="13827" width="17" style="159" customWidth="1"/>
    <col min="13828" max="13833" width="12.83203125" style="159" customWidth="1"/>
    <col min="13834" max="13834" width="13.83203125" style="159" customWidth="1"/>
    <col min="13835" max="13835" width="4" style="159" customWidth="1"/>
    <col min="13836" max="14080" width="9.33203125" style="159"/>
    <col min="14081" max="14081" width="6.83203125" style="159" customWidth="1"/>
    <col min="14082" max="14082" width="32.33203125" style="159" customWidth="1"/>
    <col min="14083" max="14083" width="17" style="159" customWidth="1"/>
    <col min="14084" max="14089" width="12.83203125" style="159" customWidth="1"/>
    <col min="14090" max="14090" width="13.83203125" style="159" customWidth="1"/>
    <col min="14091" max="14091" width="4" style="159" customWidth="1"/>
    <col min="14092" max="14336" width="9.33203125" style="159"/>
    <col min="14337" max="14337" width="6.83203125" style="159" customWidth="1"/>
    <col min="14338" max="14338" width="32.33203125" style="159" customWidth="1"/>
    <col min="14339" max="14339" width="17" style="159" customWidth="1"/>
    <col min="14340" max="14345" width="12.83203125" style="159" customWidth="1"/>
    <col min="14346" max="14346" width="13.83203125" style="159" customWidth="1"/>
    <col min="14347" max="14347" width="4" style="159" customWidth="1"/>
    <col min="14348" max="14592" width="9.33203125" style="159"/>
    <col min="14593" max="14593" width="6.83203125" style="159" customWidth="1"/>
    <col min="14594" max="14594" width="32.33203125" style="159" customWidth="1"/>
    <col min="14595" max="14595" width="17" style="159" customWidth="1"/>
    <col min="14596" max="14601" width="12.83203125" style="159" customWidth="1"/>
    <col min="14602" max="14602" width="13.83203125" style="159" customWidth="1"/>
    <col min="14603" max="14603" width="4" style="159" customWidth="1"/>
    <col min="14604" max="14848" width="9.33203125" style="159"/>
    <col min="14849" max="14849" width="6.83203125" style="159" customWidth="1"/>
    <col min="14850" max="14850" width="32.33203125" style="159" customWidth="1"/>
    <col min="14851" max="14851" width="17" style="159" customWidth="1"/>
    <col min="14852" max="14857" width="12.83203125" style="159" customWidth="1"/>
    <col min="14858" max="14858" width="13.83203125" style="159" customWidth="1"/>
    <col min="14859" max="14859" width="4" style="159" customWidth="1"/>
    <col min="14860" max="15104" width="9.33203125" style="159"/>
    <col min="15105" max="15105" width="6.83203125" style="159" customWidth="1"/>
    <col min="15106" max="15106" width="32.33203125" style="159" customWidth="1"/>
    <col min="15107" max="15107" width="17" style="159" customWidth="1"/>
    <col min="15108" max="15113" width="12.83203125" style="159" customWidth="1"/>
    <col min="15114" max="15114" width="13.83203125" style="159" customWidth="1"/>
    <col min="15115" max="15115" width="4" style="159" customWidth="1"/>
    <col min="15116" max="15360" width="9.33203125" style="159"/>
    <col min="15361" max="15361" width="6.83203125" style="159" customWidth="1"/>
    <col min="15362" max="15362" width="32.33203125" style="159" customWidth="1"/>
    <col min="15363" max="15363" width="17" style="159" customWidth="1"/>
    <col min="15364" max="15369" width="12.83203125" style="159" customWidth="1"/>
    <col min="15370" max="15370" width="13.83203125" style="159" customWidth="1"/>
    <col min="15371" max="15371" width="4" style="159" customWidth="1"/>
    <col min="15372" max="15616" width="9.33203125" style="159"/>
    <col min="15617" max="15617" width="6.83203125" style="159" customWidth="1"/>
    <col min="15618" max="15618" width="32.33203125" style="159" customWidth="1"/>
    <col min="15619" max="15619" width="17" style="159" customWidth="1"/>
    <col min="15620" max="15625" width="12.83203125" style="159" customWidth="1"/>
    <col min="15626" max="15626" width="13.83203125" style="159" customWidth="1"/>
    <col min="15627" max="15627" width="4" style="159" customWidth="1"/>
    <col min="15628" max="15872" width="9.33203125" style="159"/>
    <col min="15873" max="15873" width="6.83203125" style="159" customWidth="1"/>
    <col min="15874" max="15874" width="32.33203125" style="159" customWidth="1"/>
    <col min="15875" max="15875" width="17" style="159" customWidth="1"/>
    <col min="15876" max="15881" width="12.83203125" style="159" customWidth="1"/>
    <col min="15882" max="15882" width="13.83203125" style="159" customWidth="1"/>
    <col min="15883" max="15883" width="4" style="159" customWidth="1"/>
    <col min="15884" max="16128" width="9.33203125" style="159"/>
    <col min="16129" max="16129" width="6.83203125" style="159" customWidth="1"/>
    <col min="16130" max="16130" width="32.33203125" style="159" customWidth="1"/>
    <col min="16131" max="16131" width="17" style="159" customWidth="1"/>
    <col min="16132" max="16137" width="12.83203125" style="159" customWidth="1"/>
    <col min="16138" max="16138" width="13.83203125" style="159" customWidth="1"/>
    <col min="16139" max="16139" width="4" style="159" customWidth="1"/>
    <col min="16140" max="16384" width="9.33203125" style="159"/>
  </cols>
  <sheetData>
    <row r="1" spans="1:11" x14ac:dyDescent="0.2">
      <c r="J1" s="806" t="s">
        <v>798</v>
      </c>
    </row>
    <row r="2" spans="1:11" ht="45" customHeight="1" x14ac:dyDescent="0.2">
      <c r="A2" s="882" t="s">
        <v>720</v>
      </c>
      <c r="B2" s="882"/>
      <c r="C2" s="882"/>
      <c r="D2" s="882"/>
      <c r="E2" s="882"/>
      <c r="F2" s="882"/>
      <c r="G2" s="882"/>
      <c r="H2" s="882"/>
      <c r="I2" s="882"/>
      <c r="J2" s="882"/>
    </row>
    <row r="3" spans="1:11" ht="15.75" x14ac:dyDescent="0.2">
      <c r="A3" s="882" t="s">
        <v>702</v>
      </c>
      <c r="B3" s="882"/>
      <c r="C3" s="882"/>
      <c r="D3" s="882"/>
      <c r="E3" s="882"/>
      <c r="F3" s="882"/>
      <c r="G3" s="882"/>
      <c r="H3" s="882"/>
      <c r="I3" s="882"/>
      <c r="J3" s="882"/>
    </row>
    <row r="4" spans="1:11" ht="14.25" thickBot="1" x14ac:dyDescent="0.25">
      <c r="A4" s="541"/>
      <c r="B4" s="542"/>
      <c r="C4" s="542"/>
      <c r="D4" s="542"/>
      <c r="E4" s="542"/>
      <c r="F4" s="542"/>
      <c r="G4" s="542"/>
      <c r="H4" s="542"/>
      <c r="I4" s="542"/>
      <c r="J4" s="543" t="s">
        <v>712</v>
      </c>
      <c r="K4" s="915"/>
    </row>
    <row r="5" spans="1:11" s="547" customFormat="1" ht="14.25" x14ac:dyDescent="0.2">
      <c r="A5" s="916" t="s">
        <v>3</v>
      </c>
      <c r="B5" s="918" t="s">
        <v>472</v>
      </c>
      <c r="C5" s="918" t="s">
        <v>473</v>
      </c>
      <c r="D5" s="918" t="s">
        <v>474</v>
      </c>
      <c r="E5" s="918" t="s">
        <v>721</v>
      </c>
      <c r="F5" s="544" t="s">
        <v>475</v>
      </c>
      <c r="G5" s="545"/>
      <c r="H5" s="545"/>
      <c r="I5" s="546"/>
      <c r="J5" s="921" t="s">
        <v>476</v>
      </c>
      <c r="K5" s="915"/>
    </row>
    <row r="6" spans="1:11" s="551" customFormat="1" ht="26.25" customHeight="1" thickBot="1" x14ac:dyDescent="0.25">
      <c r="A6" s="917"/>
      <c r="B6" s="919"/>
      <c r="C6" s="919"/>
      <c r="D6" s="920"/>
      <c r="E6" s="920"/>
      <c r="F6" s="548" t="s">
        <v>700</v>
      </c>
      <c r="G6" s="549" t="s">
        <v>722</v>
      </c>
      <c r="H6" s="549" t="s">
        <v>723</v>
      </c>
      <c r="I6" s="550" t="s">
        <v>724</v>
      </c>
      <c r="J6" s="922"/>
      <c r="K6" s="915"/>
    </row>
    <row r="7" spans="1:11" s="556" customFormat="1" ht="11.25" thickBot="1" x14ac:dyDescent="0.25">
      <c r="A7" s="552" t="s">
        <v>5</v>
      </c>
      <c r="B7" s="553" t="s">
        <v>477</v>
      </c>
      <c r="C7" s="554" t="s">
        <v>275</v>
      </c>
      <c r="D7" s="554" t="s">
        <v>276</v>
      </c>
      <c r="E7" s="554" t="s">
        <v>354</v>
      </c>
      <c r="F7" s="554" t="s">
        <v>478</v>
      </c>
      <c r="G7" s="554" t="s">
        <v>479</v>
      </c>
      <c r="H7" s="554" t="s">
        <v>480</v>
      </c>
      <c r="I7" s="554" t="s">
        <v>481</v>
      </c>
      <c r="J7" s="555" t="s">
        <v>482</v>
      </c>
      <c r="K7" s="915"/>
    </row>
    <row r="8" spans="1:11" ht="21" x14ac:dyDescent="0.2">
      <c r="A8" s="557" t="s">
        <v>7</v>
      </c>
      <c r="B8" s="558" t="s">
        <v>483</v>
      </c>
      <c r="C8" s="559"/>
      <c r="D8" s="560">
        <f t="shared" ref="D8:I8" si="0">SUM(D9:D10)</f>
        <v>0</v>
      </c>
      <c r="E8" s="560">
        <f t="shared" si="0"/>
        <v>0</v>
      </c>
      <c r="F8" s="560">
        <f t="shared" si="0"/>
        <v>0</v>
      </c>
      <c r="G8" s="560">
        <f t="shared" si="0"/>
        <v>0</v>
      </c>
      <c r="H8" s="560">
        <f t="shared" si="0"/>
        <v>0</v>
      </c>
      <c r="I8" s="561">
        <f t="shared" si="0"/>
        <v>0</v>
      </c>
      <c r="J8" s="562">
        <f t="shared" ref="J8:J20" si="1">SUM(F8:I8)</f>
        <v>0</v>
      </c>
      <c r="K8" s="915"/>
    </row>
    <row r="9" spans="1:11" x14ac:dyDescent="0.2">
      <c r="A9" s="563" t="s">
        <v>21</v>
      </c>
      <c r="B9" s="564" t="s">
        <v>484</v>
      </c>
      <c r="C9" s="565"/>
      <c r="D9" s="166"/>
      <c r="E9" s="166"/>
      <c r="F9" s="166"/>
      <c r="G9" s="166"/>
      <c r="H9" s="166"/>
      <c r="I9" s="566"/>
      <c r="J9" s="567">
        <f t="shared" si="1"/>
        <v>0</v>
      </c>
      <c r="K9" s="915"/>
    </row>
    <row r="10" spans="1:11" x14ac:dyDescent="0.2">
      <c r="A10" s="563" t="s">
        <v>35</v>
      </c>
      <c r="B10" s="564" t="s">
        <v>484</v>
      </c>
      <c r="C10" s="565"/>
      <c r="D10" s="166"/>
      <c r="E10" s="166"/>
      <c r="F10" s="166"/>
      <c r="G10" s="166"/>
      <c r="H10" s="166"/>
      <c r="I10" s="566"/>
      <c r="J10" s="567">
        <f t="shared" si="1"/>
        <v>0</v>
      </c>
      <c r="K10" s="915"/>
    </row>
    <row r="11" spans="1:11" ht="21" x14ac:dyDescent="0.2">
      <c r="A11" s="563" t="s">
        <v>232</v>
      </c>
      <c r="B11" s="568" t="s">
        <v>485</v>
      </c>
      <c r="C11" s="569"/>
      <c r="D11" s="570">
        <f t="shared" ref="D11:I11" si="2">SUM(D12:D13)</f>
        <v>0</v>
      </c>
      <c r="E11" s="570">
        <f t="shared" si="2"/>
        <v>0</v>
      </c>
      <c r="F11" s="570">
        <f t="shared" si="2"/>
        <v>0</v>
      </c>
      <c r="G11" s="570">
        <f t="shared" si="2"/>
        <v>0</v>
      </c>
      <c r="H11" s="570">
        <f t="shared" si="2"/>
        <v>0</v>
      </c>
      <c r="I11" s="571">
        <f t="shared" si="2"/>
        <v>0</v>
      </c>
      <c r="J11" s="572">
        <f t="shared" si="1"/>
        <v>0</v>
      </c>
      <c r="K11" s="915"/>
    </row>
    <row r="12" spans="1:11" x14ac:dyDescent="0.2">
      <c r="A12" s="563" t="s">
        <v>65</v>
      </c>
      <c r="B12" s="564" t="s">
        <v>484</v>
      </c>
      <c r="C12" s="565"/>
      <c r="D12" s="166"/>
      <c r="E12" s="166"/>
      <c r="F12" s="166"/>
      <c r="G12" s="166"/>
      <c r="H12" s="166"/>
      <c r="I12" s="566"/>
      <c r="J12" s="567">
        <f t="shared" si="1"/>
        <v>0</v>
      </c>
      <c r="K12" s="915"/>
    </row>
    <row r="13" spans="1:11" x14ac:dyDescent="0.2">
      <c r="A13" s="563" t="s">
        <v>89</v>
      </c>
      <c r="B13" s="564" t="s">
        <v>484</v>
      </c>
      <c r="C13" s="565"/>
      <c r="D13" s="166"/>
      <c r="E13" s="166"/>
      <c r="F13" s="166"/>
      <c r="G13" s="166"/>
      <c r="H13" s="166"/>
      <c r="I13" s="566"/>
      <c r="J13" s="567">
        <f t="shared" si="1"/>
        <v>0</v>
      </c>
      <c r="K13" s="915"/>
    </row>
    <row r="14" spans="1:11" x14ac:dyDescent="0.2">
      <c r="A14" s="563" t="s">
        <v>249</v>
      </c>
      <c r="B14" s="573" t="s">
        <v>486</v>
      </c>
      <c r="C14" s="569"/>
      <c r="D14" s="570">
        <f t="shared" ref="D14:I14" si="3">SUM(D15:D15)</f>
        <v>0</v>
      </c>
      <c r="E14" s="570">
        <f t="shared" si="3"/>
        <v>0</v>
      </c>
      <c r="F14" s="570">
        <f t="shared" si="3"/>
        <v>0</v>
      </c>
      <c r="G14" s="570">
        <f t="shared" si="3"/>
        <v>0</v>
      </c>
      <c r="H14" s="570">
        <f t="shared" si="3"/>
        <v>0</v>
      </c>
      <c r="I14" s="571">
        <f t="shared" si="3"/>
        <v>0</v>
      </c>
      <c r="J14" s="572">
        <f t="shared" si="1"/>
        <v>0</v>
      </c>
      <c r="K14" s="915"/>
    </row>
    <row r="15" spans="1:11" x14ac:dyDescent="0.2">
      <c r="A15" s="563" t="s">
        <v>111</v>
      </c>
      <c r="B15" s="564" t="s">
        <v>484</v>
      </c>
      <c r="C15" s="565"/>
      <c r="D15" s="166"/>
      <c r="E15" s="166"/>
      <c r="F15" s="166"/>
      <c r="G15" s="166"/>
      <c r="H15" s="166"/>
      <c r="I15" s="566"/>
      <c r="J15" s="567">
        <f t="shared" si="1"/>
        <v>0</v>
      </c>
      <c r="K15" s="915"/>
    </row>
    <row r="16" spans="1:11" x14ac:dyDescent="0.2">
      <c r="A16" s="563" t="s">
        <v>258</v>
      </c>
      <c r="B16" s="573" t="s">
        <v>487</v>
      </c>
      <c r="C16" s="569"/>
      <c r="D16" s="570">
        <f t="shared" ref="D16:I16" si="4">SUM(D17:D17)</f>
        <v>0</v>
      </c>
      <c r="E16" s="570">
        <f t="shared" si="4"/>
        <v>0</v>
      </c>
      <c r="F16" s="570">
        <f t="shared" si="4"/>
        <v>0</v>
      </c>
      <c r="G16" s="570">
        <f t="shared" si="4"/>
        <v>0</v>
      </c>
      <c r="H16" s="570">
        <f t="shared" si="4"/>
        <v>0</v>
      </c>
      <c r="I16" s="571">
        <f t="shared" si="4"/>
        <v>0</v>
      </c>
      <c r="J16" s="572">
        <f t="shared" si="1"/>
        <v>0</v>
      </c>
      <c r="K16" s="915"/>
    </row>
    <row r="17" spans="1:11" x14ac:dyDescent="0.2">
      <c r="A17" s="563" t="s">
        <v>260</v>
      </c>
      <c r="B17" s="564" t="s">
        <v>484</v>
      </c>
      <c r="C17" s="565"/>
      <c r="D17" s="166"/>
      <c r="E17" s="166"/>
      <c r="F17" s="166"/>
      <c r="G17" s="166"/>
      <c r="H17" s="166"/>
      <c r="I17" s="566"/>
      <c r="J17" s="567">
        <f t="shared" si="1"/>
        <v>0</v>
      </c>
      <c r="K17" s="915"/>
    </row>
    <row r="18" spans="1:11" ht="21" customHeight="1" x14ac:dyDescent="0.2">
      <c r="A18" s="574" t="s">
        <v>262</v>
      </c>
      <c r="B18" s="575" t="s">
        <v>488</v>
      </c>
      <c r="C18" s="576"/>
      <c r="D18" s="577">
        <f t="shared" ref="D18:I18" si="5">SUM(D19:D20)</f>
        <v>0</v>
      </c>
      <c r="E18" s="577">
        <f t="shared" si="5"/>
        <v>0</v>
      </c>
      <c r="F18" s="577">
        <f t="shared" si="5"/>
        <v>0</v>
      </c>
      <c r="G18" s="577">
        <f t="shared" si="5"/>
        <v>0</v>
      </c>
      <c r="H18" s="577">
        <f t="shared" si="5"/>
        <v>0</v>
      </c>
      <c r="I18" s="578">
        <f t="shared" si="5"/>
        <v>0</v>
      </c>
      <c r="J18" s="572">
        <f t="shared" si="1"/>
        <v>0</v>
      </c>
      <c r="K18" s="915"/>
    </row>
    <row r="19" spans="1:11" ht="21" customHeight="1" x14ac:dyDescent="0.2">
      <c r="A19" s="574" t="s">
        <v>286</v>
      </c>
      <c r="B19" s="564"/>
      <c r="C19" s="565"/>
      <c r="D19" s="166"/>
      <c r="E19" s="166"/>
      <c r="F19" s="166"/>
      <c r="G19" s="166"/>
      <c r="H19" s="166"/>
      <c r="I19" s="566"/>
      <c r="J19" s="567">
        <f t="shared" si="1"/>
        <v>0</v>
      </c>
      <c r="K19" s="915"/>
    </row>
    <row r="20" spans="1:11" ht="13.5" thickBot="1" x14ac:dyDescent="0.25">
      <c r="A20" s="574" t="s">
        <v>287</v>
      </c>
      <c r="B20" s="564" t="s">
        <v>484</v>
      </c>
      <c r="C20" s="579"/>
      <c r="D20" s="580"/>
      <c r="E20" s="580"/>
      <c r="F20" s="580"/>
      <c r="G20" s="580"/>
      <c r="H20" s="580"/>
      <c r="I20" s="581"/>
      <c r="J20" s="567">
        <f t="shared" si="1"/>
        <v>0</v>
      </c>
      <c r="K20" s="915"/>
    </row>
    <row r="21" spans="1:11" ht="13.5" thickBot="1" x14ac:dyDescent="0.25">
      <c r="A21" s="582" t="s">
        <v>288</v>
      </c>
      <c r="B21" s="583" t="s">
        <v>489</v>
      </c>
      <c r="C21" s="584"/>
      <c r="D21" s="585">
        <f t="shared" ref="D21:J21" si="6">D8+D11+D14+D16+D18</f>
        <v>0</v>
      </c>
      <c r="E21" s="585">
        <f t="shared" si="6"/>
        <v>0</v>
      </c>
      <c r="F21" s="585">
        <f t="shared" si="6"/>
        <v>0</v>
      </c>
      <c r="G21" s="585">
        <f t="shared" si="6"/>
        <v>0</v>
      </c>
      <c r="H21" s="585">
        <f t="shared" si="6"/>
        <v>0</v>
      </c>
      <c r="I21" s="586">
        <f t="shared" si="6"/>
        <v>0</v>
      </c>
      <c r="J21" s="587">
        <f t="shared" si="6"/>
        <v>0</v>
      </c>
      <c r="K21" s="915"/>
    </row>
  </sheetData>
  <mergeCells count="9">
    <mergeCell ref="A2:J2"/>
    <mergeCell ref="A3:J3"/>
    <mergeCell ref="K4:K21"/>
    <mergeCell ref="A5:A6"/>
    <mergeCell ref="B5:B6"/>
    <mergeCell ref="C5:C6"/>
    <mergeCell ref="D5:D6"/>
    <mergeCell ref="E5:E6"/>
    <mergeCell ref="J5:J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21"/>
  <sheetViews>
    <sheetView workbookViewId="0">
      <selection activeCell="B33" sqref="B33"/>
    </sheetView>
  </sheetViews>
  <sheetFormatPr defaultRowHeight="12.75" x14ac:dyDescent="0.2"/>
  <cols>
    <col min="1" max="1" width="5.5" style="192" customWidth="1"/>
    <col min="2" max="2" width="36.83203125" style="192" customWidth="1"/>
    <col min="3" max="8" width="13.83203125" style="192" customWidth="1"/>
    <col min="9" max="9" width="15.1640625" style="192" customWidth="1"/>
    <col min="10" max="10" width="5" style="192" customWidth="1"/>
    <col min="11" max="256" width="9.33203125" style="192"/>
    <col min="257" max="257" width="5.5" style="192" customWidth="1"/>
    <col min="258" max="258" width="36.83203125" style="192" customWidth="1"/>
    <col min="259" max="264" width="13.83203125" style="192" customWidth="1"/>
    <col min="265" max="265" width="15.1640625" style="192" customWidth="1"/>
    <col min="266" max="266" width="5" style="192" customWidth="1"/>
    <col min="267" max="512" width="9.33203125" style="192"/>
    <col min="513" max="513" width="5.5" style="192" customWidth="1"/>
    <col min="514" max="514" width="36.83203125" style="192" customWidth="1"/>
    <col min="515" max="520" width="13.83203125" style="192" customWidth="1"/>
    <col min="521" max="521" width="15.1640625" style="192" customWidth="1"/>
    <col min="522" max="522" width="5" style="192" customWidth="1"/>
    <col min="523" max="768" width="9.33203125" style="192"/>
    <col min="769" max="769" width="5.5" style="192" customWidth="1"/>
    <col min="770" max="770" width="36.83203125" style="192" customWidth="1"/>
    <col min="771" max="776" width="13.83203125" style="192" customWidth="1"/>
    <col min="777" max="777" width="15.1640625" style="192" customWidth="1"/>
    <col min="778" max="778" width="5" style="192" customWidth="1"/>
    <col min="779" max="1024" width="9.33203125" style="192"/>
    <col min="1025" max="1025" width="5.5" style="192" customWidth="1"/>
    <col min="1026" max="1026" width="36.83203125" style="192" customWidth="1"/>
    <col min="1027" max="1032" width="13.83203125" style="192" customWidth="1"/>
    <col min="1033" max="1033" width="15.1640625" style="192" customWidth="1"/>
    <col min="1034" max="1034" width="5" style="192" customWidth="1"/>
    <col min="1035" max="1280" width="9.33203125" style="192"/>
    <col min="1281" max="1281" width="5.5" style="192" customWidth="1"/>
    <col min="1282" max="1282" width="36.83203125" style="192" customWidth="1"/>
    <col min="1283" max="1288" width="13.83203125" style="192" customWidth="1"/>
    <col min="1289" max="1289" width="15.1640625" style="192" customWidth="1"/>
    <col min="1290" max="1290" width="5" style="192" customWidth="1"/>
    <col min="1291" max="1536" width="9.33203125" style="192"/>
    <col min="1537" max="1537" width="5.5" style="192" customWidth="1"/>
    <col min="1538" max="1538" width="36.83203125" style="192" customWidth="1"/>
    <col min="1539" max="1544" width="13.83203125" style="192" customWidth="1"/>
    <col min="1545" max="1545" width="15.1640625" style="192" customWidth="1"/>
    <col min="1546" max="1546" width="5" style="192" customWidth="1"/>
    <col min="1547" max="1792" width="9.33203125" style="192"/>
    <col min="1793" max="1793" width="5.5" style="192" customWidth="1"/>
    <col min="1794" max="1794" width="36.83203125" style="192" customWidth="1"/>
    <col min="1795" max="1800" width="13.83203125" style="192" customWidth="1"/>
    <col min="1801" max="1801" width="15.1640625" style="192" customWidth="1"/>
    <col min="1802" max="1802" width="5" style="192" customWidth="1"/>
    <col min="1803" max="2048" width="9.33203125" style="192"/>
    <col min="2049" max="2049" width="5.5" style="192" customWidth="1"/>
    <col min="2050" max="2050" width="36.83203125" style="192" customWidth="1"/>
    <col min="2051" max="2056" width="13.83203125" style="192" customWidth="1"/>
    <col min="2057" max="2057" width="15.1640625" style="192" customWidth="1"/>
    <col min="2058" max="2058" width="5" style="192" customWidth="1"/>
    <col min="2059" max="2304" width="9.33203125" style="192"/>
    <col min="2305" max="2305" width="5.5" style="192" customWidth="1"/>
    <col min="2306" max="2306" width="36.83203125" style="192" customWidth="1"/>
    <col min="2307" max="2312" width="13.83203125" style="192" customWidth="1"/>
    <col min="2313" max="2313" width="15.1640625" style="192" customWidth="1"/>
    <col min="2314" max="2314" width="5" style="192" customWidth="1"/>
    <col min="2315" max="2560" width="9.33203125" style="192"/>
    <col min="2561" max="2561" width="5.5" style="192" customWidth="1"/>
    <col min="2562" max="2562" width="36.83203125" style="192" customWidth="1"/>
    <col min="2563" max="2568" width="13.83203125" style="192" customWidth="1"/>
    <col min="2569" max="2569" width="15.1640625" style="192" customWidth="1"/>
    <col min="2570" max="2570" width="5" style="192" customWidth="1"/>
    <col min="2571" max="2816" width="9.33203125" style="192"/>
    <col min="2817" max="2817" width="5.5" style="192" customWidth="1"/>
    <col min="2818" max="2818" width="36.83203125" style="192" customWidth="1"/>
    <col min="2819" max="2824" width="13.83203125" style="192" customWidth="1"/>
    <col min="2825" max="2825" width="15.1640625" style="192" customWidth="1"/>
    <col min="2826" max="2826" width="5" style="192" customWidth="1"/>
    <col min="2827" max="3072" width="9.33203125" style="192"/>
    <col min="3073" max="3073" width="5.5" style="192" customWidth="1"/>
    <col min="3074" max="3074" width="36.83203125" style="192" customWidth="1"/>
    <col min="3075" max="3080" width="13.83203125" style="192" customWidth="1"/>
    <col min="3081" max="3081" width="15.1640625" style="192" customWidth="1"/>
    <col min="3082" max="3082" width="5" style="192" customWidth="1"/>
    <col min="3083" max="3328" width="9.33203125" style="192"/>
    <col min="3329" max="3329" width="5.5" style="192" customWidth="1"/>
    <col min="3330" max="3330" width="36.83203125" style="192" customWidth="1"/>
    <col min="3331" max="3336" width="13.83203125" style="192" customWidth="1"/>
    <col min="3337" max="3337" width="15.1640625" style="192" customWidth="1"/>
    <col min="3338" max="3338" width="5" style="192" customWidth="1"/>
    <col min="3339" max="3584" width="9.33203125" style="192"/>
    <col min="3585" max="3585" width="5.5" style="192" customWidth="1"/>
    <col min="3586" max="3586" width="36.83203125" style="192" customWidth="1"/>
    <col min="3587" max="3592" width="13.83203125" style="192" customWidth="1"/>
    <col min="3593" max="3593" width="15.1640625" style="192" customWidth="1"/>
    <col min="3594" max="3594" width="5" style="192" customWidth="1"/>
    <col min="3595" max="3840" width="9.33203125" style="192"/>
    <col min="3841" max="3841" width="5.5" style="192" customWidth="1"/>
    <col min="3842" max="3842" width="36.83203125" style="192" customWidth="1"/>
    <col min="3843" max="3848" width="13.83203125" style="192" customWidth="1"/>
    <col min="3849" max="3849" width="15.1640625" style="192" customWidth="1"/>
    <col min="3850" max="3850" width="5" style="192" customWidth="1"/>
    <col min="3851" max="4096" width="9.33203125" style="192"/>
    <col min="4097" max="4097" width="5.5" style="192" customWidth="1"/>
    <col min="4098" max="4098" width="36.83203125" style="192" customWidth="1"/>
    <col min="4099" max="4104" width="13.83203125" style="192" customWidth="1"/>
    <col min="4105" max="4105" width="15.1640625" style="192" customWidth="1"/>
    <col min="4106" max="4106" width="5" style="192" customWidth="1"/>
    <col min="4107" max="4352" width="9.33203125" style="192"/>
    <col min="4353" max="4353" width="5.5" style="192" customWidth="1"/>
    <col min="4354" max="4354" width="36.83203125" style="192" customWidth="1"/>
    <col min="4355" max="4360" width="13.83203125" style="192" customWidth="1"/>
    <col min="4361" max="4361" width="15.1640625" style="192" customWidth="1"/>
    <col min="4362" max="4362" width="5" style="192" customWidth="1"/>
    <col min="4363" max="4608" width="9.33203125" style="192"/>
    <col min="4609" max="4609" width="5.5" style="192" customWidth="1"/>
    <col min="4610" max="4610" width="36.83203125" style="192" customWidth="1"/>
    <col min="4611" max="4616" width="13.83203125" style="192" customWidth="1"/>
    <col min="4617" max="4617" width="15.1640625" style="192" customWidth="1"/>
    <col min="4618" max="4618" width="5" style="192" customWidth="1"/>
    <col min="4619" max="4864" width="9.33203125" style="192"/>
    <col min="4865" max="4865" width="5.5" style="192" customWidth="1"/>
    <col min="4866" max="4866" width="36.83203125" style="192" customWidth="1"/>
    <col min="4867" max="4872" width="13.83203125" style="192" customWidth="1"/>
    <col min="4873" max="4873" width="15.1640625" style="192" customWidth="1"/>
    <col min="4874" max="4874" width="5" style="192" customWidth="1"/>
    <col min="4875" max="5120" width="9.33203125" style="192"/>
    <col min="5121" max="5121" width="5.5" style="192" customWidth="1"/>
    <col min="5122" max="5122" width="36.83203125" style="192" customWidth="1"/>
    <col min="5123" max="5128" width="13.83203125" style="192" customWidth="1"/>
    <col min="5129" max="5129" width="15.1640625" style="192" customWidth="1"/>
    <col min="5130" max="5130" width="5" style="192" customWidth="1"/>
    <col min="5131" max="5376" width="9.33203125" style="192"/>
    <col min="5377" max="5377" width="5.5" style="192" customWidth="1"/>
    <col min="5378" max="5378" width="36.83203125" style="192" customWidth="1"/>
    <col min="5379" max="5384" width="13.83203125" style="192" customWidth="1"/>
    <col min="5385" max="5385" width="15.1640625" style="192" customWidth="1"/>
    <col min="5386" max="5386" width="5" style="192" customWidth="1"/>
    <col min="5387" max="5632" width="9.33203125" style="192"/>
    <col min="5633" max="5633" width="5.5" style="192" customWidth="1"/>
    <col min="5634" max="5634" width="36.83203125" style="192" customWidth="1"/>
    <col min="5635" max="5640" width="13.83203125" style="192" customWidth="1"/>
    <col min="5641" max="5641" width="15.1640625" style="192" customWidth="1"/>
    <col min="5642" max="5642" width="5" style="192" customWidth="1"/>
    <col min="5643" max="5888" width="9.33203125" style="192"/>
    <col min="5889" max="5889" width="5.5" style="192" customWidth="1"/>
    <col min="5890" max="5890" width="36.83203125" style="192" customWidth="1"/>
    <col min="5891" max="5896" width="13.83203125" style="192" customWidth="1"/>
    <col min="5897" max="5897" width="15.1640625" style="192" customWidth="1"/>
    <col min="5898" max="5898" width="5" style="192" customWidth="1"/>
    <col min="5899" max="6144" width="9.33203125" style="192"/>
    <col min="6145" max="6145" width="5.5" style="192" customWidth="1"/>
    <col min="6146" max="6146" width="36.83203125" style="192" customWidth="1"/>
    <col min="6147" max="6152" width="13.83203125" style="192" customWidth="1"/>
    <col min="6153" max="6153" width="15.1640625" style="192" customWidth="1"/>
    <col min="6154" max="6154" width="5" style="192" customWidth="1"/>
    <col min="6155" max="6400" width="9.33203125" style="192"/>
    <col min="6401" max="6401" width="5.5" style="192" customWidth="1"/>
    <col min="6402" max="6402" width="36.83203125" style="192" customWidth="1"/>
    <col min="6403" max="6408" width="13.83203125" style="192" customWidth="1"/>
    <col min="6409" max="6409" width="15.1640625" style="192" customWidth="1"/>
    <col min="6410" max="6410" width="5" style="192" customWidth="1"/>
    <col min="6411" max="6656" width="9.33203125" style="192"/>
    <col min="6657" max="6657" width="5.5" style="192" customWidth="1"/>
    <col min="6658" max="6658" width="36.83203125" style="192" customWidth="1"/>
    <col min="6659" max="6664" width="13.83203125" style="192" customWidth="1"/>
    <col min="6665" max="6665" width="15.1640625" style="192" customWidth="1"/>
    <col min="6666" max="6666" width="5" style="192" customWidth="1"/>
    <col min="6667" max="6912" width="9.33203125" style="192"/>
    <col min="6913" max="6913" width="5.5" style="192" customWidth="1"/>
    <col min="6914" max="6914" width="36.83203125" style="192" customWidth="1"/>
    <col min="6915" max="6920" width="13.83203125" style="192" customWidth="1"/>
    <col min="6921" max="6921" width="15.1640625" style="192" customWidth="1"/>
    <col min="6922" max="6922" width="5" style="192" customWidth="1"/>
    <col min="6923" max="7168" width="9.33203125" style="192"/>
    <col min="7169" max="7169" width="5.5" style="192" customWidth="1"/>
    <col min="7170" max="7170" width="36.83203125" style="192" customWidth="1"/>
    <col min="7171" max="7176" width="13.83203125" style="192" customWidth="1"/>
    <col min="7177" max="7177" width="15.1640625" style="192" customWidth="1"/>
    <col min="7178" max="7178" width="5" style="192" customWidth="1"/>
    <col min="7179" max="7424" width="9.33203125" style="192"/>
    <col min="7425" max="7425" width="5.5" style="192" customWidth="1"/>
    <col min="7426" max="7426" width="36.83203125" style="192" customWidth="1"/>
    <col min="7427" max="7432" width="13.83203125" style="192" customWidth="1"/>
    <col min="7433" max="7433" width="15.1640625" style="192" customWidth="1"/>
    <col min="7434" max="7434" width="5" style="192" customWidth="1"/>
    <col min="7435" max="7680" width="9.33203125" style="192"/>
    <col min="7681" max="7681" width="5.5" style="192" customWidth="1"/>
    <col min="7682" max="7682" width="36.83203125" style="192" customWidth="1"/>
    <col min="7683" max="7688" width="13.83203125" style="192" customWidth="1"/>
    <col min="7689" max="7689" width="15.1640625" style="192" customWidth="1"/>
    <col min="7690" max="7690" width="5" style="192" customWidth="1"/>
    <col min="7691" max="7936" width="9.33203125" style="192"/>
    <col min="7937" max="7937" width="5.5" style="192" customWidth="1"/>
    <col min="7938" max="7938" width="36.83203125" style="192" customWidth="1"/>
    <col min="7939" max="7944" width="13.83203125" style="192" customWidth="1"/>
    <col min="7945" max="7945" width="15.1640625" style="192" customWidth="1"/>
    <col min="7946" max="7946" width="5" style="192" customWidth="1"/>
    <col min="7947" max="8192" width="9.33203125" style="192"/>
    <col min="8193" max="8193" width="5.5" style="192" customWidth="1"/>
    <col min="8194" max="8194" width="36.83203125" style="192" customWidth="1"/>
    <col min="8195" max="8200" width="13.83203125" style="192" customWidth="1"/>
    <col min="8201" max="8201" width="15.1640625" style="192" customWidth="1"/>
    <col min="8202" max="8202" width="5" style="192" customWidth="1"/>
    <col min="8203" max="8448" width="9.33203125" style="192"/>
    <col min="8449" max="8449" width="5.5" style="192" customWidth="1"/>
    <col min="8450" max="8450" width="36.83203125" style="192" customWidth="1"/>
    <col min="8451" max="8456" width="13.83203125" style="192" customWidth="1"/>
    <col min="8457" max="8457" width="15.1640625" style="192" customWidth="1"/>
    <col min="8458" max="8458" width="5" style="192" customWidth="1"/>
    <col min="8459" max="8704" width="9.33203125" style="192"/>
    <col min="8705" max="8705" width="5.5" style="192" customWidth="1"/>
    <col min="8706" max="8706" width="36.83203125" style="192" customWidth="1"/>
    <col min="8707" max="8712" width="13.83203125" style="192" customWidth="1"/>
    <col min="8713" max="8713" width="15.1640625" style="192" customWidth="1"/>
    <col min="8714" max="8714" width="5" style="192" customWidth="1"/>
    <col min="8715" max="8960" width="9.33203125" style="192"/>
    <col min="8961" max="8961" width="5.5" style="192" customWidth="1"/>
    <col min="8962" max="8962" width="36.83203125" style="192" customWidth="1"/>
    <col min="8963" max="8968" width="13.83203125" style="192" customWidth="1"/>
    <col min="8969" max="8969" width="15.1640625" style="192" customWidth="1"/>
    <col min="8970" max="8970" width="5" style="192" customWidth="1"/>
    <col min="8971" max="9216" width="9.33203125" style="192"/>
    <col min="9217" max="9217" width="5.5" style="192" customWidth="1"/>
    <col min="9218" max="9218" width="36.83203125" style="192" customWidth="1"/>
    <col min="9219" max="9224" width="13.83203125" style="192" customWidth="1"/>
    <col min="9225" max="9225" width="15.1640625" style="192" customWidth="1"/>
    <col min="9226" max="9226" width="5" style="192" customWidth="1"/>
    <col min="9227" max="9472" width="9.33203125" style="192"/>
    <col min="9473" max="9473" width="5.5" style="192" customWidth="1"/>
    <col min="9474" max="9474" width="36.83203125" style="192" customWidth="1"/>
    <col min="9475" max="9480" width="13.83203125" style="192" customWidth="1"/>
    <col min="9481" max="9481" width="15.1640625" style="192" customWidth="1"/>
    <col min="9482" max="9482" width="5" style="192" customWidth="1"/>
    <col min="9483" max="9728" width="9.33203125" style="192"/>
    <col min="9729" max="9729" width="5.5" style="192" customWidth="1"/>
    <col min="9730" max="9730" width="36.83203125" style="192" customWidth="1"/>
    <col min="9731" max="9736" width="13.83203125" style="192" customWidth="1"/>
    <col min="9737" max="9737" width="15.1640625" style="192" customWidth="1"/>
    <col min="9738" max="9738" width="5" style="192" customWidth="1"/>
    <col min="9739" max="9984" width="9.33203125" style="192"/>
    <col min="9985" max="9985" width="5.5" style="192" customWidth="1"/>
    <col min="9986" max="9986" width="36.83203125" style="192" customWidth="1"/>
    <col min="9987" max="9992" width="13.83203125" style="192" customWidth="1"/>
    <col min="9993" max="9993" width="15.1640625" style="192" customWidth="1"/>
    <col min="9994" max="9994" width="5" style="192" customWidth="1"/>
    <col min="9995" max="10240" width="9.33203125" style="192"/>
    <col min="10241" max="10241" width="5.5" style="192" customWidth="1"/>
    <col min="10242" max="10242" width="36.83203125" style="192" customWidth="1"/>
    <col min="10243" max="10248" width="13.83203125" style="192" customWidth="1"/>
    <col min="10249" max="10249" width="15.1640625" style="192" customWidth="1"/>
    <col min="10250" max="10250" width="5" style="192" customWidth="1"/>
    <col min="10251" max="10496" width="9.33203125" style="192"/>
    <col min="10497" max="10497" width="5.5" style="192" customWidth="1"/>
    <col min="10498" max="10498" width="36.83203125" style="192" customWidth="1"/>
    <col min="10499" max="10504" width="13.83203125" style="192" customWidth="1"/>
    <col min="10505" max="10505" width="15.1640625" style="192" customWidth="1"/>
    <col min="10506" max="10506" width="5" style="192" customWidth="1"/>
    <col min="10507" max="10752" width="9.33203125" style="192"/>
    <col min="10753" max="10753" width="5.5" style="192" customWidth="1"/>
    <col min="10754" max="10754" width="36.83203125" style="192" customWidth="1"/>
    <col min="10755" max="10760" width="13.83203125" style="192" customWidth="1"/>
    <col min="10761" max="10761" width="15.1640625" style="192" customWidth="1"/>
    <col min="10762" max="10762" width="5" style="192" customWidth="1"/>
    <col min="10763" max="11008" width="9.33203125" style="192"/>
    <col min="11009" max="11009" width="5.5" style="192" customWidth="1"/>
    <col min="11010" max="11010" width="36.83203125" style="192" customWidth="1"/>
    <col min="11011" max="11016" width="13.83203125" style="192" customWidth="1"/>
    <col min="11017" max="11017" width="15.1640625" style="192" customWidth="1"/>
    <col min="11018" max="11018" width="5" style="192" customWidth="1"/>
    <col min="11019" max="11264" width="9.33203125" style="192"/>
    <col min="11265" max="11265" width="5.5" style="192" customWidth="1"/>
    <col min="11266" max="11266" width="36.83203125" style="192" customWidth="1"/>
    <col min="11267" max="11272" width="13.83203125" style="192" customWidth="1"/>
    <col min="11273" max="11273" width="15.1640625" style="192" customWidth="1"/>
    <col min="11274" max="11274" width="5" style="192" customWidth="1"/>
    <col min="11275" max="11520" width="9.33203125" style="192"/>
    <col min="11521" max="11521" width="5.5" style="192" customWidth="1"/>
    <col min="11522" max="11522" width="36.83203125" style="192" customWidth="1"/>
    <col min="11523" max="11528" width="13.83203125" style="192" customWidth="1"/>
    <col min="11529" max="11529" width="15.1640625" style="192" customWidth="1"/>
    <col min="11530" max="11530" width="5" style="192" customWidth="1"/>
    <col min="11531" max="11776" width="9.33203125" style="192"/>
    <col min="11777" max="11777" width="5.5" style="192" customWidth="1"/>
    <col min="11778" max="11778" width="36.83203125" style="192" customWidth="1"/>
    <col min="11779" max="11784" width="13.83203125" style="192" customWidth="1"/>
    <col min="11785" max="11785" width="15.1640625" style="192" customWidth="1"/>
    <col min="11786" max="11786" width="5" style="192" customWidth="1"/>
    <col min="11787" max="12032" width="9.33203125" style="192"/>
    <col min="12033" max="12033" width="5.5" style="192" customWidth="1"/>
    <col min="12034" max="12034" width="36.83203125" style="192" customWidth="1"/>
    <col min="12035" max="12040" width="13.83203125" style="192" customWidth="1"/>
    <col min="12041" max="12041" width="15.1640625" style="192" customWidth="1"/>
    <col min="12042" max="12042" width="5" style="192" customWidth="1"/>
    <col min="12043" max="12288" width="9.33203125" style="192"/>
    <col min="12289" max="12289" width="5.5" style="192" customWidth="1"/>
    <col min="12290" max="12290" width="36.83203125" style="192" customWidth="1"/>
    <col min="12291" max="12296" width="13.83203125" style="192" customWidth="1"/>
    <col min="12297" max="12297" width="15.1640625" style="192" customWidth="1"/>
    <col min="12298" max="12298" width="5" style="192" customWidth="1"/>
    <col min="12299" max="12544" width="9.33203125" style="192"/>
    <col min="12545" max="12545" width="5.5" style="192" customWidth="1"/>
    <col min="12546" max="12546" width="36.83203125" style="192" customWidth="1"/>
    <col min="12547" max="12552" width="13.83203125" style="192" customWidth="1"/>
    <col min="12553" max="12553" width="15.1640625" style="192" customWidth="1"/>
    <col min="12554" max="12554" width="5" style="192" customWidth="1"/>
    <col min="12555" max="12800" width="9.33203125" style="192"/>
    <col min="12801" max="12801" width="5.5" style="192" customWidth="1"/>
    <col min="12802" max="12802" width="36.83203125" style="192" customWidth="1"/>
    <col min="12803" max="12808" width="13.83203125" style="192" customWidth="1"/>
    <col min="12809" max="12809" width="15.1640625" style="192" customWidth="1"/>
    <col min="12810" max="12810" width="5" style="192" customWidth="1"/>
    <col min="12811" max="13056" width="9.33203125" style="192"/>
    <col min="13057" max="13057" width="5.5" style="192" customWidth="1"/>
    <col min="13058" max="13058" width="36.83203125" style="192" customWidth="1"/>
    <col min="13059" max="13064" width="13.83203125" style="192" customWidth="1"/>
    <col min="13065" max="13065" width="15.1640625" style="192" customWidth="1"/>
    <col min="13066" max="13066" width="5" style="192" customWidth="1"/>
    <col min="13067" max="13312" width="9.33203125" style="192"/>
    <col min="13313" max="13313" width="5.5" style="192" customWidth="1"/>
    <col min="13314" max="13314" width="36.83203125" style="192" customWidth="1"/>
    <col min="13315" max="13320" width="13.83203125" style="192" customWidth="1"/>
    <col min="13321" max="13321" width="15.1640625" style="192" customWidth="1"/>
    <col min="13322" max="13322" width="5" style="192" customWidth="1"/>
    <col min="13323" max="13568" width="9.33203125" style="192"/>
    <col min="13569" max="13569" width="5.5" style="192" customWidth="1"/>
    <col min="13570" max="13570" width="36.83203125" style="192" customWidth="1"/>
    <col min="13571" max="13576" width="13.83203125" style="192" customWidth="1"/>
    <col min="13577" max="13577" width="15.1640625" style="192" customWidth="1"/>
    <col min="13578" max="13578" width="5" style="192" customWidth="1"/>
    <col min="13579" max="13824" width="9.33203125" style="192"/>
    <col min="13825" max="13825" width="5.5" style="192" customWidth="1"/>
    <col min="13826" max="13826" width="36.83203125" style="192" customWidth="1"/>
    <col min="13827" max="13832" width="13.83203125" style="192" customWidth="1"/>
    <col min="13833" max="13833" width="15.1640625" style="192" customWidth="1"/>
    <col min="13834" max="13834" width="5" style="192" customWidth="1"/>
    <col min="13835" max="14080" width="9.33203125" style="192"/>
    <col min="14081" max="14081" width="5.5" style="192" customWidth="1"/>
    <col min="14082" max="14082" width="36.83203125" style="192" customWidth="1"/>
    <col min="14083" max="14088" width="13.83203125" style="192" customWidth="1"/>
    <col min="14089" max="14089" width="15.1640625" style="192" customWidth="1"/>
    <col min="14090" max="14090" width="5" style="192" customWidth="1"/>
    <col min="14091" max="14336" width="9.33203125" style="192"/>
    <col min="14337" max="14337" width="5.5" style="192" customWidth="1"/>
    <col min="14338" max="14338" width="36.83203125" style="192" customWidth="1"/>
    <col min="14339" max="14344" width="13.83203125" style="192" customWidth="1"/>
    <col min="14345" max="14345" width="15.1640625" style="192" customWidth="1"/>
    <col min="14346" max="14346" width="5" style="192" customWidth="1"/>
    <col min="14347" max="14592" width="9.33203125" style="192"/>
    <col min="14593" max="14593" width="5.5" style="192" customWidth="1"/>
    <col min="14594" max="14594" width="36.83203125" style="192" customWidth="1"/>
    <col min="14595" max="14600" width="13.83203125" style="192" customWidth="1"/>
    <col min="14601" max="14601" width="15.1640625" style="192" customWidth="1"/>
    <col min="14602" max="14602" width="5" style="192" customWidth="1"/>
    <col min="14603" max="14848" width="9.33203125" style="192"/>
    <col min="14849" max="14849" width="5.5" style="192" customWidth="1"/>
    <col min="14850" max="14850" width="36.83203125" style="192" customWidth="1"/>
    <col min="14851" max="14856" width="13.83203125" style="192" customWidth="1"/>
    <col min="14857" max="14857" width="15.1640625" style="192" customWidth="1"/>
    <col min="14858" max="14858" width="5" style="192" customWidth="1"/>
    <col min="14859" max="15104" width="9.33203125" style="192"/>
    <col min="15105" max="15105" width="5.5" style="192" customWidth="1"/>
    <col min="15106" max="15106" width="36.83203125" style="192" customWidth="1"/>
    <col min="15107" max="15112" width="13.83203125" style="192" customWidth="1"/>
    <col min="15113" max="15113" width="15.1640625" style="192" customWidth="1"/>
    <col min="15114" max="15114" width="5" style="192" customWidth="1"/>
    <col min="15115" max="15360" width="9.33203125" style="192"/>
    <col min="15361" max="15361" width="5.5" style="192" customWidth="1"/>
    <col min="15362" max="15362" width="36.83203125" style="192" customWidth="1"/>
    <col min="15363" max="15368" width="13.83203125" style="192" customWidth="1"/>
    <col min="15369" max="15369" width="15.1640625" style="192" customWidth="1"/>
    <col min="15370" max="15370" width="5" style="192" customWidth="1"/>
    <col min="15371" max="15616" width="9.33203125" style="192"/>
    <col min="15617" max="15617" width="5.5" style="192" customWidth="1"/>
    <col min="15618" max="15618" width="36.83203125" style="192" customWidth="1"/>
    <col min="15619" max="15624" width="13.83203125" style="192" customWidth="1"/>
    <col min="15625" max="15625" width="15.1640625" style="192" customWidth="1"/>
    <col min="15626" max="15626" width="5" style="192" customWidth="1"/>
    <col min="15627" max="15872" width="9.33203125" style="192"/>
    <col min="15873" max="15873" width="5.5" style="192" customWidth="1"/>
    <col min="15874" max="15874" width="36.83203125" style="192" customWidth="1"/>
    <col min="15875" max="15880" width="13.83203125" style="192" customWidth="1"/>
    <col min="15881" max="15881" width="15.1640625" style="192" customWidth="1"/>
    <col min="15882" max="15882" width="5" style="192" customWidth="1"/>
    <col min="15883" max="16128" width="9.33203125" style="192"/>
    <col min="16129" max="16129" width="5.5" style="192" customWidth="1"/>
    <col min="16130" max="16130" width="36.83203125" style="192" customWidth="1"/>
    <col min="16131" max="16136" width="13.83203125" style="192" customWidth="1"/>
    <col min="16137" max="16137" width="15.1640625" style="192" customWidth="1"/>
    <col min="16138" max="16138" width="5" style="192" customWidth="1"/>
    <col min="16139" max="16384" width="9.33203125" style="192"/>
  </cols>
  <sheetData>
    <row r="1" spans="1:10" s="792" customFormat="1" x14ac:dyDescent="0.2">
      <c r="E1" s="806"/>
      <c r="I1" s="806" t="s">
        <v>799</v>
      </c>
    </row>
    <row r="2" spans="1:10" ht="31.5" customHeight="1" x14ac:dyDescent="0.2">
      <c r="A2" s="930" t="s">
        <v>719</v>
      </c>
      <c r="B2" s="931"/>
      <c r="C2" s="931"/>
      <c r="D2" s="931"/>
      <c r="E2" s="931"/>
      <c r="F2" s="931"/>
      <c r="G2" s="931"/>
      <c r="H2" s="931"/>
      <c r="I2" s="931"/>
      <c r="J2" s="932"/>
    </row>
    <row r="3" spans="1:10" s="792" customFormat="1" ht="15.75" x14ac:dyDescent="0.2">
      <c r="A3" s="930" t="s">
        <v>702</v>
      </c>
      <c r="B3" s="930"/>
      <c r="C3" s="930"/>
      <c r="D3" s="930"/>
      <c r="E3" s="930"/>
      <c r="F3" s="930"/>
      <c r="G3" s="930"/>
      <c r="H3" s="930"/>
      <c r="I3" s="930"/>
      <c r="J3" s="932"/>
    </row>
    <row r="4" spans="1:10" ht="14.25" thickBot="1" x14ac:dyDescent="0.3">
      <c r="H4" s="933" t="s">
        <v>715</v>
      </c>
      <c r="I4" s="933"/>
      <c r="J4" s="932"/>
    </row>
    <row r="5" spans="1:10" ht="13.5" thickBot="1" x14ac:dyDescent="0.25">
      <c r="A5" s="934" t="s">
        <v>350</v>
      </c>
      <c r="B5" s="936" t="s">
        <v>490</v>
      </c>
      <c r="C5" s="938" t="s">
        <v>823</v>
      </c>
      <c r="D5" s="940" t="s">
        <v>824</v>
      </c>
      <c r="E5" s="941"/>
      <c r="F5" s="941"/>
      <c r="G5" s="941"/>
      <c r="H5" s="941"/>
      <c r="I5" s="942" t="s">
        <v>825</v>
      </c>
      <c r="J5" s="932"/>
    </row>
    <row r="6" spans="1:10" s="271" customFormat="1" ht="48.75" thickBot="1" x14ac:dyDescent="0.25">
      <c r="A6" s="935"/>
      <c r="B6" s="937"/>
      <c r="C6" s="939"/>
      <c r="D6" s="588" t="s">
        <v>827</v>
      </c>
      <c r="E6" s="588" t="s">
        <v>828</v>
      </c>
      <c r="F6" s="588" t="s">
        <v>829</v>
      </c>
      <c r="G6" s="588" t="s">
        <v>830</v>
      </c>
      <c r="H6" s="589" t="s">
        <v>826</v>
      </c>
      <c r="I6" s="943"/>
      <c r="J6" s="932"/>
    </row>
    <row r="7" spans="1:10" s="271" customFormat="1" ht="13.5" thickBot="1" x14ac:dyDescent="0.25">
      <c r="A7" s="590" t="s">
        <v>5</v>
      </c>
      <c r="B7" s="591" t="s">
        <v>6</v>
      </c>
      <c r="C7" s="591" t="s">
        <v>275</v>
      </c>
      <c r="D7" s="591" t="s">
        <v>276</v>
      </c>
      <c r="E7" s="591" t="s">
        <v>354</v>
      </c>
      <c r="F7" s="591" t="s">
        <v>478</v>
      </c>
      <c r="G7" s="591" t="s">
        <v>479</v>
      </c>
      <c r="H7" s="591" t="s">
        <v>491</v>
      </c>
      <c r="I7" s="592" t="s">
        <v>492</v>
      </c>
      <c r="J7" s="932"/>
    </row>
    <row r="8" spans="1:10" s="271" customFormat="1" ht="18" customHeight="1" x14ac:dyDescent="0.2">
      <c r="A8" s="944" t="s">
        <v>493</v>
      </c>
      <c r="B8" s="945"/>
      <c r="C8" s="945"/>
      <c r="D8" s="945"/>
      <c r="E8" s="945"/>
      <c r="F8" s="945"/>
      <c r="G8" s="945"/>
      <c r="H8" s="945"/>
      <c r="I8" s="946"/>
      <c r="J8" s="932"/>
    </row>
    <row r="9" spans="1:10" x14ac:dyDescent="0.2">
      <c r="A9" s="272" t="s">
        <v>7</v>
      </c>
      <c r="B9" s="273" t="s">
        <v>815</v>
      </c>
      <c r="C9" s="274"/>
      <c r="D9" s="274"/>
      <c r="E9" s="274"/>
      <c r="F9" s="274"/>
      <c r="G9" s="593"/>
      <c r="H9" s="594">
        <f t="shared" ref="H9:H15" si="0">SUM(D9:G9)</f>
        <v>0</v>
      </c>
      <c r="I9" s="275">
        <f t="shared" ref="I9:I15" si="1">C9+H9</f>
        <v>0</v>
      </c>
      <c r="J9" s="932"/>
    </row>
    <row r="10" spans="1:10" ht="22.5" x14ac:dyDescent="0.2">
      <c r="A10" s="272" t="s">
        <v>21</v>
      </c>
      <c r="B10" s="273" t="s">
        <v>816</v>
      </c>
      <c r="C10" s="274"/>
      <c r="D10" s="274"/>
      <c r="E10" s="274"/>
      <c r="F10" s="274"/>
      <c r="G10" s="593"/>
      <c r="H10" s="594">
        <f t="shared" si="0"/>
        <v>0</v>
      </c>
      <c r="I10" s="275">
        <f t="shared" si="1"/>
        <v>0</v>
      </c>
      <c r="J10" s="932"/>
    </row>
    <row r="11" spans="1:10" x14ac:dyDescent="0.2">
      <c r="A11" s="272" t="s">
        <v>35</v>
      </c>
      <c r="B11" s="273" t="s">
        <v>817</v>
      </c>
      <c r="C11" s="274"/>
      <c r="D11" s="274"/>
      <c r="E11" s="274"/>
      <c r="F11" s="274"/>
      <c r="G11" s="593"/>
      <c r="H11" s="594">
        <f t="shared" si="0"/>
        <v>0</v>
      </c>
      <c r="I11" s="275">
        <f t="shared" si="1"/>
        <v>0</v>
      </c>
      <c r="J11" s="932"/>
    </row>
    <row r="12" spans="1:10" x14ac:dyDescent="0.2">
      <c r="A12" s="272" t="s">
        <v>232</v>
      </c>
      <c r="B12" s="273" t="s">
        <v>818</v>
      </c>
      <c r="C12" s="274"/>
      <c r="D12" s="274"/>
      <c r="E12" s="274"/>
      <c r="F12" s="274"/>
      <c r="G12" s="593"/>
      <c r="H12" s="594">
        <f t="shared" si="0"/>
        <v>0</v>
      </c>
      <c r="I12" s="275">
        <f t="shared" si="1"/>
        <v>0</v>
      </c>
      <c r="J12" s="932"/>
    </row>
    <row r="13" spans="1:10" ht="22.5" x14ac:dyDescent="0.2">
      <c r="A13" s="272" t="s">
        <v>65</v>
      </c>
      <c r="B13" s="273" t="s">
        <v>819</v>
      </c>
      <c r="C13" s="274"/>
      <c r="D13" s="274"/>
      <c r="E13" s="274"/>
      <c r="F13" s="274"/>
      <c r="G13" s="593"/>
      <c r="H13" s="594">
        <f t="shared" si="0"/>
        <v>0</v>
      </c>
      <c r="I13" s="275">
        <f t="shared" si="1"/>
        <v>0</v>
      </c>
      <c r="J13" s="932"/>
    </row>
    <row r="14" spans="1:10" x14ac:dyDescent="0.2">
      <c r="A14" s="276" t="s">
        <v>89</v>
      </c>
      <c r="B14" s="277" t="s">
        <v>820</v>
      </c>
      <c r="C14" s="278"/>
      <c r="D14" s="278"/>
      <c r="E14" s="278"/>
      <c r="F14" s="278"/>
      <c r="G14" s="595"/>
      <c r="H14" s="594">
        <f t="shared" si="0"/>
        <v>0</v>
      </c>
      <c r="I14" s="275">
        <f t="shared" si="1"/>
        <v>0</v>
      </c>
      <c r="J14" s="932"/>
    </row>
    <row r="15" spans="1:10" ht="13.5" thickBot="1" x14ac:dyDescent="0.25">
      <c r="A15" s="596" t="s">
        <v>249</v>
      </c>
      <c r="B15" s="597" t="s">
        <v>821</v>
      </c>
      <c r="C15" s="598"/>
      <c r="D15" s="598"/>
      <c r="E15" s="598"/>
      <c r="F15" s="598"/>
      <c r="G15" s="599"/>
      <c r="H15" s="594">
        <f t="shared" si="0"/>
        <v>0</v>
      </c>
      <c r="I15" s="275">
        <f t="shared" si="1"/>
        <v>0</v>
      </c>
      <c r="J15" s="932"/>
    </row>
    <row r="16" spans="1:10" s="281" customFormat="1" ht="13.5" thickBot="1" x14ac:dyDescent="0.25">
      <c r="A16" s="926" t="s">
        <v>495</v>
      </c>
      <c r="B16" s="927"/>
      <c r="C16" s="279">
        <f t="shared" ref="C16:I16" si="2">SUM(C9:C15)</f>
        <v>0</v>
      </c>
      <c r="D16" s="279">
        <f>SUM(D9:D15)</f>
        <v>0</v>
      </c>
      <c r="E16" s="279">
        <f t="shared" si="2"/>
        <v>0</v>
      </c>
      <c r="F16" s="279">
        <f t="shared" si="2"/>
        <v>0</v>
      </c>
      <c r="G16" s="600">
        <f t="shared" si="2"/>
        <v>0</v>
      </c>
      <c r="H16" s="600">
        <f t="shared" si="2"/>
        <v>0</v>
      </c>
      <c r="I16" s="280">
        <f t="shared" si="2"/>
        <v>0</v>
      </c>
      <c r="J16" s="932"/>
    </row>
    <row r="17" spans="1:10" s="270" customFormat="1" ht="18" customHeight="1" x14ac:dyDescent="0.2">
      <c r="A17" s="923" t="s">
        <v>496</v>
      </c>
      <c r="B17" s="924"/>
      <c r="C17" s="924"/>
      <c r="D17" s="924"/>
      <c r="E17" s="924"/>
      <c r="F17" s="924"/>
      <c r="G17" s="924"/>
      <c r="H17" s="924"/>
      <c r="I17" s="925"/>
      <c r="J17" s="932"/>
    </row>
    <row r="18" spans="1:10" s="270" customFormat="1" x14ac:dyDescent="0.2">
      <c r="A18" s="272" t="s">
        <v>7</v>
      </c>
      <c r="B18" s="273" t="s">
        <v>822</v>
      </c>
      <c r="C18" s="274"/>
      <c r="D18" s="274"/>
      <c r="E18" s="274"/>
      <c r="F18" s="274"/>
      <c r="G18" s="593"/>
      <c r="H18" s="594">
        <f>SUM(D18:G18)</f>
        <v>0</v>
      </c>
      <c r="I18" s="275">
        <f>C18+H18</f>
        <v>0</v>
      </c>
      <c r="J18" s="932"/>
    </row>
    <row r="19" spans="1:10" ht="13.5" thickBot="1" x14ac:dyDescent="0.25">
      <c r="A19" s="596" t="s">
        <v>21</v>
      </c>
      <c r="B19" s="597" t="s">
        <v>494</v>
      </c>
      <c r="C19" s="598"/>
      <c r="D19" s="598"/>
      <c r="E19" s="598"/>
      <c r="F19" s="598"/>
      <c r="G19" s="599"/>
      <c r="H19" s="594">
        <f>SUM(D19:G19)</f>
        <v>0</v>
      </c>
      <c r="I19" s="601">
        <f>C19+H19</f>
        <v>0</v>
      </c>
      <c r="J19" s="932"/>
    </row>
    <row r="20" spans="1:10" ht="13.5" thickBot="1" x14ac:dyDescent="0.25">
      <c r="A20" s="926" t="s">
        <v>497</v>
      </c>
      <c r="B20" s="927"/>
      <c r="C20" s="279">
        <f t="shared" ref="C20:I20" si="3">SUM(C18:C19)</f>
        <v>0</v>
      </c>
      <c r="D20" s="279">
        <f t="shared" si="3"/>
        <v>0</v>
      </c>
      <c r="E20" s="279">
        <f t="shared" si="3"/>
        <v>0</v>
      </c>
      <c r="F20" s="279">
        <f t="shared" si="3"/>
        <v>0</v>
      </c>
      <c r="G20" s="600">
        <f t="shared" si="3"/>
        <v>0</v>
      </c>
      <c r="H20" s="600">
        <f t="shared" si="3"/>
        <v>0</v>
      </c>
      <c r="I20" s="280">
        <f t="shared" si="3"/>
        <v>0</v>
      </c>
      <c r="J20" s="932"/>
    </row>
    <row r="21" spans="1:10" ht="13.5" thickBot="1" x14ac:dyDescent="0.25">
      <c r="A21" s="928" t="s">
        <v>498</v>
      </c>
      <c r="B21" s="929"/>
      <c r="C21" s="602">
        <f t="shared" ref="C21:I21" si="4">C16+C20</f>
        <v>0</v>
      </c>
      <c r="D21" s="602">
        <f t="shared" si="4"/>
        <v>0</v>
      </c>
      <c r="E21" s="602">
        <f t="shared" si="4"/>
        <v>0</v>
      </c>
      <c r="F21" s="602">
        <f t="shared" si="4"/>
        <v>0</v>
      </c>
      <c r="G21" s="602">
        <f t="shared" si="4"/>
        <v>0</v>
      </c>
      <c r="H21" s="602">
        <f t="shared" si="4"/>
        <v>0</v>
      </c>
      <c r="I21" s="280">
        <f t="shared" si="4"/>
        <v>0</v>
      </c>
      <c r="J21" s="932"/>
    </row>
  </sheetData>
  <mergeCells count="14">
    <mergeCell ref="A17:I17"/>
    <mergeCell ref="A20:B20"/>
    <mergeCell ref="A21:B21"/>
    <mergeCell ref="A2:I2"/>
    <mergeCell ref="J2:J21"/>
    <mergeCell ref="H4:I4"/>
    <mergeCell ref="A5:A6"/>
    <mergeCell ref="B5:B6"/>
    <mergeCell ref="C5:C6"/>
    <mergeCell ref="D5:H5"/>
    <mergeCell ref="I5:I6"/>
    <mergeCell ref="A8:I8"/>
    <mergeCell ref="A16:B16"/>
    <mergeCell ref="A3:I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32"/>
  <sheetViews>
    <sheetView workbookViewId="0">
      <selection activeCell="B33" sqref="B33"/>
    </sheetView>
  </sheetViews>
  <sheetFormatPr defaultRowHeight="12.75" x14ac:dyDescent="0.2"/>
  <cols>
    <col min="1" max="1" width="5.83203125" style="631" customWidth="1"/>
    <col min="2" max="2" width="55.83203125" style="231" customWidth="1"/>
    <col min="3" max="4" width="14.83203125" style="231" customWidth="1"/>
    <col min="5" max="256" width="9.33203125" style="231"/>
    <col min="257" max="257" width="5.83203125" style="231" customWidth="1"/>
    <col min="258" max="258" width="55.83203125" style="231" customWidth="1"/>
    <col min="259" max="260" width="14.83203125" style="231" customWidth="1"/>
    <col min="261" max="512" width="9.33203125" style="231"/>
    <col min="513" max="513" width="5.83203125" style="231" customWidth="1"/>
    <col min="514" max="514" width="55.83203125" style="231" customWidth="1"/>
    <col min="515" max="516" width="14.83203125" style="231" customWidth="1"/>
    <col min="517" max="768" width="9.33203125" style="231"/>
    <col min="769" max="769" width="5.83203125" style="231" customWidth="1"/>
    <col min="770" max="770" width="55.83203125" style="231" customWidth="1"/>
    <col min="771" max="772" width="14.83203125" style="231" customWidth="1"/>
    <col min="773" max="1024" width="9.33203125" style="231"/>
    <col min="1025" max="1025" width="5.83203125" style="231" customWidth="1"/>
    <col min="1026" max="1026" width="55.83203125" style="231" customWidth="1"/>
    <col min="1027" max="1028" width="14.83203125" style="231" customWidth="1"/>
    <col min="1029" max="1280" width="9.33203125" style="231"/>
    <col min="1281" max="1281" width="5.83203125" style="231" customWidth="1"/>
    <col min="1282" max="1282" width="55.83203125" style="231" customWidth="1"/>
    <col min="1283" max="1284" width="14.83203125" style="231" customWidth="1"/>
    <col min="1285" max="1536" width="9.33203125" style="231"/>
    <col min="1537" max="1537" width="5.83203125" style="231" customWidth="1"/>
    <col min="1538" max="1538" width="55.83203125" style="231" customWidth="1"/>
    <col min="1539" max="1540" width="14.83203125" style="231" customWidth="1"/>
    <col min="1541" max="1792" width="9.33203125" style="231"/>
    <col min="1793" max="1793" width="5.83203125" style="231" customWidth="1"/>
    <col min="1794" max="1794" width="55.83203125" style="231" customWidth="1"/>
    <col min="1795" max="1796" width="14.83203125" style="231" customWidth="1"/>
    <col min="1797" max="2048" width="9.33203125" style="231"/>
    <col min="2049" max="2049" width="5.83203125" style="231" customWidth="1"/>
    <col min="2050" max="2050" width="55.83203125" style="231" customWidth="1"/>
    <col min="2051" max="2052" width="14.83203125" style="231" customWidth="1"/>
    <col min="2053" max="2304" width="9.33203125" style="231"/>
    <col min="2305" max="2305" width="5.83203125" style="231" customWidth="1"/>
    <col min="2306" max="2306" width="55.83203125" style="231" customWidth="1"/>
    <col min="2307" max="2308" width="14.83203125" style="231" customWidth="1"/>
    <col min="2309" max="2560" width="9.33203125" style="231"/>
    <col min="2561" max="2561" width="5.83203125" style="231" customWidth="1"/>
    <col min="2562" max="2562" width="55.83203125" style="231" customWidth="1"/>
    <col min="2563" max="2564" width="14.83203125" style="231" customWidth="1"/>
    <col min="2565" max="2816" width="9.33203125" style="231"/>
    <col min="2817" max="2817" width="5.83203125" style="231" customWidth="1"/>
    <col min="2818" max="2818" width="55.83203125" style="231" customWidth="1"/>
    <col min="2819" max="2820" width="14.83203125" style="231" customWidth="1"/>
    <col min="2821" max="3072" width="9.33203125" style="231"/>
    <col min="3073" max="3073" width="5.83203125" style="231" customWidth="1"/>
    <col min="3074" max="3074" width="55.83203125" style="231" customWidth="1"/>
    <col min="3075" max="3076" width="14.83203125" style="231" customWidth="1"/>
    <col min="3077" max="3328" width="9.33203125" style="231"/>
    <col min="3329" max="3329" width="5.83203125" style="231" customWidth="1"/>
    <col min="3330" max="3330" width="55.83203125" style="231" customWidth="1"/>
    <col min="3331" max="3332" width="14.83203125" style="231" customWidth="1"/>
    <col min="3333" max="3584" width="9.33203125" style="231"/>
    <col min="3585" max="3585" width="5.83203125" style="231" customWidth="1"/>
    <col min="3586" max="3586" width="55.83203125" style="231" customWidth="1"/>
    <col min="3587" max="3588" width="14.83203125" style="231" customWidth="1"/>
    <col min="3589" max="3840" width="9.33203125" style="231"/>
    <col min="3841" max="3841" width="5.83203125" style="231" customWidth="1"/>
    <col min="3842" max="3842" width="55.83203125" style="231" customWidth="1"/>
    <col min="3843" max="3844" width="14.83203125" style="231" customWidth="1"/>
    <col min="3845" max="4096" width="9.33203125" style="231"/>
    <col min="4097" max="4097" width="5.83203125" style="231" customWidth="1"/>
    <col min="4098" max="4098" width="55.83203125" style="231" customWidth="1"/>
    <col min="4099" max="4100" width="14.83203125" style="231" customWidth="1"/>
    <col min="4101" max="4352" width="9.33203125" style="231"/>
    <col min="4353" max="4353" width="5.83203125" style="231" customWidth="1"/>
    <col min="4354" max="4354" width="55.83203125" style="231" customWidth="1"/>
    <col min="4355" max="4356" width="14.83203125" style="231" customWidth="1"/>
    <col min="4357" max="4608" width="9.33203125" style="231"/>
    <col min="4609" max="4609" width="5.83203125" style="231" customWidth="1"/>
    <col min="4610" max="4610" width="55.83203125" style="231" customWidth="1"/>
    <col min="4611" max="4612" width="14.83203125" style="231" customWidth="1"/>
    <col min="4613" max="4864" width="9.33203125" style="231"/>
    <col min="4865" max="4865" width="5.83203125" style="231" customWidth="1"/>
    <col min="4866" max="4866" width="55.83203125" style="231" customWidth="1"/>
    <col min="4867" max="4868" width="14.83203125" style="231" customWidth="1"/>
    <col min="4869" max="5120" width="9.33203125" style="231"/>
    <col min="5121" max="5121" width="5.83203125" style="231" customWidth="1"/>
    <col min="5122" max="5122" width="55.83203125" style="231" customWidth="1"/>
    <col min="5123" max="5124" width="14.83203125" style="231" customWidth="1"/>
    <col min="5125" max="5376" width="9.33203125" style="231"/>
    <col min="5377" max="5377" width="5.83203125" style="231" customWidth="1"/>
    <col min="5378" max="5378" width="55.83203125" style="231" customWidth="1"/>
    <col min="5379" max="5380" width="14.83203125" style="231" customWidth="1"/>
    <col min="5381" max="5632" width="9.33203125" style="231"/>
    <col min="5633" max="5633" width="5.83203125" style="231" customWidth="1"/>
    <col min="5634" max="5634" width="55.83203125" style="231" customWidth="1"/>
    <col min="5635" max="5636" width="14.83203125" style="231" customWidth="1"/>
    <col min="5637" max="5888" width="9.33203125" style="231"/>
    <col min="5889" max="5889" width="5.83203125" style="231" customWidth="1"/>
    <col min="5890" max="5890" width="55.83203125" style="231" customWidth="1"/>
    <col min="5891" max="5892" width="14.83203125" style="231" customWidth="1"/>
    <col min="5893" max="6144" width="9.33203125" style="231"/>
    <col min="6145" max="6145" width="5.83203125" style="231" customWidth="1"/>
    <col min="6146" max="6146" width="55.83203125" style="231" customWidth="1"/>
    <col min="6147" max="6148" width="14.83203125" style="231" customWidth="1"/>
    <col min="6149" max="6400" width="9.33203125" style="231"/>
    <col min="6401" max="6401" width="5.83203125" style="231" customWidth="1"/>
    <col min="6402" max="6402" width="55.83203125" style="231" customWidth="1"/>
    <col min="6403" max="6404" width="14.83203125" style="231" customWidth="1"/>
    <col min="6405" max="6656" width="9.33203125" style="231"/>
    <col min="6657" max="6657" width="5.83203125" style="231" customWidth="1"/>
    <col min="6658" max="6658" width="55.83203125" style="231" customWidth="1"/>
    <col min="6659" max="6660" width="14.83203125" style="231" customWidth="1"/>
    <col min="6661" max="6912" width="9.33203125" style="231"/>
    <col min="6913" max="6913" width="5.83203125" style="231" customWidth="1"/>
    <col min="6914" max="6914" width="55.83203125" style="231" customWidth="1"/>
    <col min="6915" max="6916" width="14.83203125" style="231" customWidth="1"/>
    <col min="6917" max="7168" width="9.33203125" style="231"/>
    <col min="7169" max="7169" width="5.83203125" style="231" customWidth="1"/>
    <col min="7170" max="7170" width="55.83203125" style="231" customWidth="1"/>
    <col min="7171" max="7172" width="14.83203125" style="231" customWidth="1"/>
    <col min="7173" max="7424" width="9.33203125" style="231"/>
    <col min="7425" max="7425" width="5.83203125" style="231" customWidth="1"/>
    <col min="7426" max="7426" width="55.83203125" style="231" customWidth="1"/>
    <col min="7427" max="7428" width="14.83203125" style="231" customWidth="1"/>
    <col min="7429" max="7680" width="9.33203125" style="231"/>
    <col min="7681" max="7681" width="5.83203125" style="231" customWidth="1"/>
    <col min="7682" max="7682" width="55.83203125" style="231" customWidth="1"/>
    <col min="7683" max="7684" width="14.83203125" style="231" customWidth="1"/>
    <col min="7685" max="7936" width="9.33203125" style="231"/>
    <col min="7937" max="7937" width="5.83203125" style="231" customWidth="1"/>
    <col min="7938" max="7938" width="55.83203125" style="231" customWidth="1"/>
    <col min="7939" max="7940" width="14.83203125" style="231" customWidth="1"/>
    <col min="7941" max="8192" width="9.33203125" style="231"/>
    <col min="8193" max="8193" width="5.83203125" style="231" customWidth="1"/>
    <col min="8194" max="8194" width="55.83203125" style="231" customWidth="1"/>
    <col min="8195" max="8196" width="14.83203125" style="231" customWidth="1"/>
    <col min="8197" max="8448" width="9.33203125" style="231"/>
    <col min="8449" max="8449" width="5.83203125" style="231" customWidth="1"/>
    <col min="8450" max="8450" width="55.83203125" style="231" customWidth="1"/>
    <col min="8451" max="8452" width="14.83203125" style="231" customWidth="1"/>
    <col min="8453" max="8704" width="9.33203125" style="231"/>
    <col min="8705" max="8705" width="5.83203125" style="231" customWidth="1"/>
    <col min="8706" max="8706" width="55.83203125" style="231" customWidth="1"/>
    <col min="8707" max="8708" width="14.83203125" style="231" customWidth="1"/>
    <col min="8709" max="8960" width="9.33203125" style="231"/>
    <col min="8961" max="8961" width="5.83203125" style="231" customWidth="1"/>
    <col min="8962" max="8962" width="55.83203125" style="231" customWidth="1"/>
    <col min="8963" max="8964" width="14.83203125" style="231" customWidth="1"/>
    <col min="8965" max="9216" width="9.33203125" style="231"/>
    <col min="9217" max="9217" width="5.83203125" style="231" customWidth="1"/>
    <col min="9218" max="9218" width="55.83203125" style="231" customWidth="1"/>
    <col min="9219" max="9220" width="14.83203125" style="231" customWidth="1"/>
    <col min="9221" max="9472" width="9.33203125" style="231"/>
    <col min="9473" max="9473" width="5.83203125" style="231" customWidth="1"/>
    <col min="9474" max="9474" width="55.83203125" style="231" customWidth="1"/>
    <col min="9475" max="9476" width="14.83203125" style="231" customWidth="1"/>
    <col min="9477" max="9728" width="9.33203125" style="231"/>
    <col min="9729" max="9729" width="5.83203125" style="231" customWidth="1"/>
    <col min="9730" max="9730" width="55.83203125" style="231" customWidth="1"/>
    <col min="9731" max="9732" width="14.83203125" style="231" customWidth="1"/>
    <col min="9733" max="9984" width="9.33203125" style="231"/>
    <col min="9985" max="9985" width="5.83203125" style="231" customWidth="1"/>
    <col min="9986" max="9986" width="55.83203125" style="231" customWidth="1"/>
    <col min="9987" max="9988" width="14.83203125" style="231" customWidth="1"/>
    <col min="9989" max="10240" width="9.33203125" style="231"/>
    <col min="10241" max="10241" width="5.83203125" style="231" customWidth="1"/>
    <col min="10242" max="10242" width="55.83203125" style="231" customWidth="1"/>
    <col min="10243" max="10244" width="14.83203125" style="231" customWidth="1"/>
    <col min="10245" max="10496" width="9.33203125" style="231"/>
    <col min="10497" max="10497" width="5.83203125" style="231" customWidth="1"/>
    <col min="10498" max="10498" width="55.83203125" style="231" customWidth="1"/>
    <col min="10499" max="10500" width="14.83203125" style="231" customWidth="1"/>
    <col min="10501" max="10752" width="9.33203125" style="231"/>
    <col min="10753" max="10753" width="5.83203125" style="231" customWidth="1"/>
    <col min="10754" max="10754" width="55.83203125" style="231" customWidth="1"/>
    <col min="10755" max="10756" width="14.83203125" style="231" customWidth="1"/>
    <col min="10757" max="11008" width="9.33203125" style="231"/>
    <col min="11009" max="11009" width="5.83203125" style="231" customWidth="1"/>
    <col min="11010" max="11010" width="55.83203125" style="231" customWidth="1"/>
    <col min="11011" max="11012" width="14.83203125" style="231" customWidth="1"/>
    <col min="11013" max="11264" width="9.33203125" style="231"/>
    <col min="11265" max="11265" width="5.83203125" style="231" customWidth="1"/>
    <col min="11266" max="11266" width="55.83203125" style="231" customWidth="1"/>
    <col min="11267" max="11268" width="14.83203125" style="231" customWidth="1"/>
    <col min="11269" max="11520" width="9.33203125" style="231"/>
    <col min="11521" max="11521" width="5.83203125" style="231" customWidth="1"/>
    <col min="11522" max="11522" width="55.83203125" style="231" customWidth="1"/>
    <col min="11523" max="11524" width="14.83203125" style="231" customWidth="1"/>
    <col min="11525" max="11776" width="9.33203125" style="231"/>
    <col min="11777" max="11777" width="5.83203125" style="231" customWidth="1"/>
    <col min="11778" max="11778" width="55.83203125" style="231" customWidth="1"/>
    <col min="11779" max="11780" width="14.83203125" style="231" customWidth="1"/>
    <col min="11781" max="12032" width="9.33203125" style="231"/>
    <col min="12033" max="12033" width="5.83203125" style="231" customWidth="1"/>
    <col min="12034" max="12034" width="55.83203125" style="231" customWidth="1"/>
    <col min="12035" max="12036" width="14.83203125" style="231" customWidth="1"/>
    <col min="12037" max="12288" width="9.33203125" style="231"/>
    <col min="12289" max="12289" width="5.83203125" style="231" customWidth="1"/>
    <col min="12290" max="12290" width="55.83203125" style="231" customWidth="1"/>
    <col min="12291" max="12292" width="14.83203125" style="231" customWidth="1"/>
    <col min="12293" max="12544" width="9.33203125" style="231"/>
    <col min="12545" max="12545" width="5.83203125" style="231" customWidth="1"/>
    <col min="12546" max="12546" width="55.83203125" style="231" customWidth="1"/>
    <col min="12547" max="12548" width="14.83203125" style="231" customWidth="1"/>
    <col min="12549" max="12800" width="9.33203125" style="231"/>
    <col min="12801" max="12801" width="5.83203125" style="231" customWidth="1"/>
    <col min="12802" max="12802" width="55.83203125" style="231" customWidth="1"/>
    <col min="12803" max="12804" width="14.83203125" style="231" customWidth="1"/>
    <col min="12805" max="13056" width="9.33203125" style="231"/>
    <col min="13057" max="13057" width="5.83203125" style="231" customWidth="1"/>
    <col min="13058" max="13058" width="55.83203125" style="231" customWidth="1"/>
    <col min="13059" max="13060" width="14.83203125" style="231" customWidth="1"/>
    <col min="13061" max="13312" width="9.33203125" style="231"/>
    <col min="13313" max="13313" width="5.83203125" style="231" customWidth="1"/>
    <col min="13314" max="13314" width="55.83203125" style="231" customWidth="1"/>
    <col min="13315" max="13316" width="14.83203125" style="231" customWidth="1"/>
    <col min="13317" max="13568" width="9.33203125" style="231"/>
    <col min="13569" max="13569" width="5.83203125" style="231" customWidth="1"/>
    <col min="13570" max="13570" width="55.83203125" style="231" customWidth="1"/>
    <col min="13571" max="13572" width="14.83203125" style="231" customWidth="1"/>
    <col min="13573" max="13824" width="9.33203125" style="231"/>
    <col min="13825" max="13825" width="5.83203125" style="231" customWidth="1"/>
    <col min="13826" max="13826" width="55.83203125" style="231" customWidth="1"/>
    <col min="13827" max="13828" width="14.83203125" style="231" customWidth="1"/>
    <col min="13829" max="14080" width="9.33203125" style="231"/>
    <col min="14081" max="14081" width="5.83203125" style="231" customWidth="1"/>
    <col min="14082" max="14082" width="55.83203125" style="231" customWidth="1"/>
    <col min="14083" max="14084" width="14.83203125" style="231" customWidth="1"/>
    <col min="14085" max="14336" width="9.33203125" style="231"/>
    <col min="14337" max="14337" width="5.83203125" style="231" customWidth="1"/>
    <col min="14338" max="14338" width="55.83203125" style="231" customWidth="1"/>
    <col min="14339" max="14340" width="14.83203125" style="231" customWidth="1"/>
    <col min="14341" max="14592" width="9.33203125" style="231"/>
    <col min="14593" max="14593" width="5.83203125" style="231" customWidth="1"/>
    <col min="14594" max="14594" width="55.83203125" style="231" customWidth="1"/>
    <col min="14595" max="14596" width="14.83203125" style="231" customWidth="1"/>
    <col min="14597" max="14848" width="9.33203125" style="231"/>
    <col min="14849" max="14849" width="5.83203125" style="231" customWidth="1"/>
    <col min="14850" max="14850" width="55.83203125" style="231" customWidth="1"/>
    <col min="14851" max="14852" width="14.83203125" style="231" customWidth="1"/>
    <col min="14853" max="15104" width="9.33203125" style="231"/>
    <col min="15105" max="15105" width="5.83203125" style="231" customWidth="1"/>
    <col min="15106" max="15106" width="55.83203125" style="231" customWidth="1"/>
    <col min="15107" max="15108" width="14.83203125" style="231" customWidth="1"/>
    <col min="15109" max="15360" width="9.33203125" style="231"/>
    <col min="15361" max="15361" width="5.83203125" style="231" customWidth="1"/>
    <col min="15362" max="15362" width="55.83203125" style="231" customWidth="1"/>
    <col min="15363" max="15364" width="14.83203125" style="231" customWidth="1"/>
    <col min="15365" max="15616" width="9.33203125" style="231"/>
    <col min="15617" max="15617" width="5.83203125" style="231" customWidth="1"/>
    <col min="15618" max="15618" width="55.83203125" style="231" customWidth="1"/>
    <col min="15619" max="15620" width="14.83203125" style="231" customWidth="1"/>
    <col min="15621" max="15872" width="9.33203125" style="231"/>
    <col min="15873" max="15873" width="5.83203125" style="231" customWidth="1"/>
    <col min="15874" max="15874" width="55.83203125" style="231" customWidth="1"/>
    <col min="15875" max="15876" width="14.83203125" style="231" customWidth="1"/>
    <col min="15877" max="16128" width="9.33203125" style="231"/>
    <col min="16129" max="16129" width="5.83203125" style="231" customWidth="1"/>
    <col min="16130" max="16130" width="55.83203125" style="231" customWidth="1"/>
    <col min="16131" max="16132" width="14.83203125" style="231" customWidth="1"/>
    <col min="16133" max="16384" width="9.33203125" style="231"/>
  </cols>
  <sheetData>
    <row r="1" spans="1:4" s="792" customFormat="1" x14ac:dyDescent="0.2">
      <c r="C1" s="806"/>
      <c r="D1" s="806" t="s">
        <v>800</v>
      </c>
    </row>
    <row r="2" spans="1:4" s="798" customFormat="1" ht="47.25" customHeight="1" x14ac:dyDescent="0.2">
      <c r="A2" s="930" t="s">
        <v>718</v>
      </c>
      <c r="B2" s="930"/>
      <c r="C2" s="930"/>
      <c r="D2" s="930"/>
    </row>
    <row r="3" spans="1:4" s="604" customFormat="1" ht="15.75" thickBot="1" x14ac:dyDescent="0.25">
      <c r="A3" s="603"/>
      <c r="D3" s="605" t="s">
        <v>712</v>
      </c>
    </row>
    <row r="4" spans="1:4" s="271" customFormat="1" ht="24.75" thickBot="1" x14ac:dyDescent="0.25">
      <c r="A4" s="606" t="s">
        <v>350</v>
      </c>
      <c r="B4" s="588" t="s">
        <v>4</v>
      </c>
      <c r="C4" s="588" t="s">
        <v>499</v>
      </c>
      <c r="D4" s="607" t="s">
        <v>500</v>
      </c>
    </row>
    <row r="5" spans="1:4" s="271" customFormat="1" ht="13.5" thickBot="1" x14ac:dyDescent="0.25">
      <c r="A5" s="608" t="s">
        <v>5</v>
      </c>
      <c r="B5" s="609" t="s">
        <v>6</v>
      </c>
      <c r="C5" s="609" t="s">
        <v>275</v>
      </c>
      <c r="D5" s="610" t="s">
        <v>276</v>
      </c>
    </row>
    <row r="6" spans="1:4" x14ac:dyDescent="0.2">
      <c r="A6" s="611" t="s">
        <v>7</v>
      </c>
      <c r="B6" s="612" t="s">
        <v>501</v>
      </c>
      <c r="C6" s="613"/>
      <c r="D6" s="614"/>
    </row>
    <row r="7" spans="1:4" x14ac:dyDescent="0.2">
      <c r="A7" s="615" t="s">
        <v>21</v>
      </c>
      <c r="B7" s="616" t="s">
        <v>502</v>
      </c>
      <c r="C7" s="617"/>
      <c r="D7" s="618"/>
    </row>
    <row r="8" spans="1:4" x14ac:dyDescent="0.2">
      <c r="A8" s="615" t="s">
        <v>35</v>
      </c>
      <c r="B8" s="616" t="s">
        <v>503</v>
      </c>
      <c r="C8" s="617"/>
      <c r="D8" s="618"/>
    </row>
    <row r="9" spans="1:4" x14ac:dyDescent="0.2">
      <c r="A9" s="615" t="s">
        <v>232</v>
      </c>
      <c r="B9" s="616" t="s">
        <v>504</v>
      </c>
      <c r="C9" s="617"/>
      <c r="D9" s="618"/>
    </row>
    <row r="10" spans="1:4" x14ac:dyDescent="0.2">
      <c r="A10" s="619" t="s">
        <v>65</v>
      </c>
      <c r="B10" s="616" t="s">
        <v>505</v>
      </c>
      <c r="C10" s="617"/>
      <c r="D10" s="618"/>
    </row>
    <row r="11" spans="1:4" x14ac:dyDescent="0.2">
      <c r="A11" s="615" t="s">
        <v>89</v>
      </c>
      <c r="B11" s="616" t="s">
        <v>506</v>
      </c>
      <c r="C11" s="617"/>
      <c r="D11" s="618"/>
    </row>
    <row r="12" spans="1:4" x14ac:dyDescent="0.2">
      <c r="A12" s="619" t="s">
        <v>249</v>
      </c>
      <c r="B12" s="620" t="s">
        <v>507</v>
      </c>
      <c r="C12" s="617"/>
      <c r="D12" s="618"/>
    </row>
    <row r="13" spans="1:4" x14ac:dyDescent="0.2">
      <c r="A13" s="619" t="s">
        <v>111</v>
      </c>
      <c r="B13" s="620" t="s">
        <v>508</v>
      </c>
      <c r="C13" s="617">
        <v>2500</v>
      </c>
      <c r="D13" s="618">
        <v>2500</v>
      </c>
    </row>
    <row r="14" spans="1:4" x14ac:dyDescent="0.2">
      <c r="A14" s="615" t="s">
        <v>258</v>
      </c>
      <c r="B14" s="620" t="s">
        <v>509</v>
      </c>
      <c r="C14" s="617"/>
      <c r="D14" s="618"/>
    </row>
    <row r="15" spans="1:4" x14ac:dyDescent="0.2">
      <c r="A15" s="619" t="s">
        <v>260</v>
      </c>
      <c r="B15" s="620" t="s">
        <v>510</v>
      </c>
      <c r="C15" s="617"/>
      <c r="D15" s="618"/>
    </row>
    <row r="16" spans="1:4" ht="22.5" x14ac:dyDescent="0.2">
      <c r="A16" s="615" t="s">
        <v>262</v>
      </c>
      <c r="B16" s="620" t="s">
        <v>511</v>
      </c>
      <c r="C16" s="617"/>
      <c r="D16" s="618"/>
    </row>
    <row r="17" spans="1:4" x14ac:dyDescent="0.2">
      <c r="A17" s="619" t="s">
        <v>286</v>
      </c>
      <c r="B17" s="616" t="s">
        <v>512</v>
      </c>
      <c r="C17" s="617"/>
      <c r="D17" s="618"/>
    </row>
    <row r="18" spans="1:4" x14ac:dyDescent="0.2">
      <c r="A18" s="615" t="s">
        <v>287</v>
      </c>
      <c r="B18" s="616" t="s">
        <v>513</v>
      </c>
      <c r="C18" s="617"/>
      <c r="D18" s="618"/>
    </row>
    <row r="19" spans="1:4" x14ac:dyDescent="0.2">
      <c r="A19" s="619" t="s">
        <v>288</v>
      </c>
      <c r="B19" s="616" t="s">
        <v>514</v>
      </c>
      <c r="C19" s="617"/>
      <c r="D19" s="618"/>
    </row>
    <row r="20" spans="1:4" x14ac:dyDescent="0.2">
      <c r="A20" s="615" t="s">
        <v>291</v>
      </c>
      <c r="B20" s="616" t="s">
        <v>515</v>
      </c>
      <c r="C20" s="617"/>
      <c r="D20" s="618"/>
    </row>
    <row r="21" spans="1:4" x14ac:dyDescent="0.2">
      <c r="A21" s="619" t="s">
        <v>294</v>
      </c>
      <c r="B21" s="616" t="s">
        <v>516</v>
      </c>
      <c r="C21" s="617"/>
      <c r="D21" s="618"/>
    </row>
    <row r="22" spans="1:4" ht="18" customHeight="1" x14ac:dyDescent="0.2">
      <c r="A22" s="615" t="s">
        <v>297</v>
      </c>
      <c r="B22" s="621"/>
      <c r="C22" s="617"/>
      <c r="D22" s="618"/>
    </row>
    <row r="23" spans="1:4" ht="18" customHeight="1" x14ac:dyDescent="0.2">
      <c r="A23" s="619" t="s">
        <v>300</v>
      </c>
      <c r="B23" s="621"/>
      <c r="C23" s="617"/>
      <c r="D23" s="618"/>
    </row>
    <row r="24" spans="1:4" ht="18" customHeight="1" x14ac:dyDescent="0.2">
      <c r="A24" s="615" t="s">
        <v>303</v>
      </c>
      <c r="B24" s="621"/>
      <c r="C24" s="617"/>
      <c r="D24" s="618"/>
    </row>
    <row r="25" spans="1:4" ht="18" customHeight="1" x14ac:dyDescent="0.2">
      <c r="A25" s="619" t="s">
        <v>306</v>
      </c>
      <c r="B25" s="621"/>
      <c r="C25" s="617"/>
      <c r="D25" s="618"/>
    </row>
    <row r="26" spans="1:4" ht="18" customHeight="1" x14ac:dyDescent="0.2">
      <c r="A26" s="615" t="s">
        <v>308</v>
      </c>
      <c r="B26" s="621"/>
      <c r="C26" s="617"/>
      <c r="D26" s="618"/>
    </row>
    <row r="27" spans="1:4" ht="18" customHeight="1" x14ac:dyDescent="0.2">
      <c r="A27" s="619" t="s">
        <v>310</v>
      </c>
      <c r="B27" s="621"/>
      <c r="C27" s="617"/>
      <c r="D27" s="618"/>
    </row>
    <row r="28" spans="1:4" ht="18" customHeight="1" x14ac:dyDescent="0.2">
      <c r="A28" s="615" t="s">
        <v>311</v>
      </c>
      <c r="B28" s="621"/>
      <c r="C28" s="617"/>
      <c r="D28" s="618"/>
    </row>
    <row r="29" spans="1:4" ht="18" customHeight="1" x14ac:dyDescent="0.2">
      <c r="A29" s="619" t="s">
        <v>312</v>
      </c>
      <c r="B29" s="621"/>
      <c r="C29" s="617"/>
      <c r="D29" s="618"/>
    </row>
    <row r="30" spans="1:4" ht="13.5" thickBot="1" x14ac:dyDescent="0.25">
      <c r="A30" s="622" t="s">
        <v>315</v>
      </c>
      <c r="B30" s="623"/>
      <c r="C30" s="624"/>
      <c r="D30" s="625"/>
    </row>
    <row r="31" spans="1:4" ht="13.5" thickBot="1" x14ac:dyDescent="0.25">
      <c r="A31" s="626" t="s">
        <v>316</v>
      </c>
      <c r="B31" s="627" t="s">
        <v>390</v>
      </c>
      <c r="C31" s="628">
        <f>+C6+C7+C8+C9+C10+C17+C18+C19+C20+C21+C22+C23+C24+C25+C26+C27+C28+C29+C30</f>
        <v>0</v>
      </c>
      <c r="D31" s="629">
        <f>+D6+D7+D8+D9+D10+D17+D18+D19+D20+D21+D22+D23+D24+D25+D26+D27+D28+D29+D30</f>
        <v>0</v>
      </c>
    </row>
    <row r="32" spans="1:4" ht="25.5" customHeight="1" x14ac:dyDescent="0.2">
      <c r="A32" s="630"/>
      <c r="B32" s="947" t="s">
        <v>517</v>
      </c>
      <c r="C32" s="947"/>
      <c r="D32" s="947"/>
    </row>
  </sheetData>
  <mergeCells count="2">
    <mergeCell ref="B32:D32"/>
    <mergeCell ref="A2:D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0"/>
  <sheetViews>
    <sheetView zoomScaleNormal="100" workbookViewId="0">
      <selection activeCell="B33" sqref="B33"/>
    </sheetView>
  </sheetViews>
  <sheetFormatPr defaultRowHeight="12.75" x14ac:dyDescent="0.2"/>
  <cols>
    <col min="1" max="1" width="6.6640625" style="192" customWidth="1"/>
    <col min="2" max="2" width="32.83203125" style="192" customWidth="1"/>
    <col min="3" max="3" width="20.83203125" style="192" customWidth="1"/>
    <col min="4" max="5" width="12.83203125" style="192" customWidth="1"/>
    <col min="6" max="256" width="9.33203125" style="192"/>
    <col min="257" max="257" width="6.6640625" style="192" customWidth="1"/>
    <col min="258" max="258" width="32.83203125" style="192" customWidth="1"/>
    <col min="259" max="259" width="20.83203125" style="192" customWidth="1"/>
    <col min="260" max="261" width="12.83203125" style="192" customWidth="1"/>
    <col min="262" max="512" width="9.33203125" style="192"/>
    <col min="513" max="513" width="6.6640625" style="192" customWidth="1"/>
    <col min="514" max="514" width="32.83203125" style="192" customWidth="1"/>
    <col min="515" max="515" width="20.83203125" style="192" customWidth="1"/>
    <col min="516" max="517" width="12.83203125" style="192" customWidth="1"/>
    <col min="518" max="768" width="9.33203125" style="192"/>
    <col min="769" max="769" width="6.6640625" style="192" customWidth="1"/>
    <col min="770" max="770" width="32.83203125" style="192" customWidth="1"/>
    <col min="771" max="771" width="20.83203125" style="192" customWidth="1"/>
    <col min="772" max="773" width="12.83203125" style="192" customWidth="1"/>
    <col min="774" max="1024" width="9.33203125" style="192"/>
    <col min="1025" max="1025" width="6.6640625" style="192" customWidth="1"/>
    <col min="1026" max="1026" width="32.83203125" style="192" customWidth="1"/>
    <col min="1027" max="1027" width="20.83203125" style="192" customWidth="1"/>
    <col min="1028" max="1029" width="12.83203125" style="192" customWidth="1"/>
    <col min="1030" max="1280" width="9.33203125" style="192"/>
    <col min="1281" max="1281" width="6.6640625" style="192" customWidth="1"/>
    <col min="1282" max="1282" width="32.83203125" style="192" customWidth="1"/>
    <col min="1283" max="1283" width="20.83203125" style="192" customWidth="1"/>
    <col min="1284" max="1285" width="12.83203125" style="192" customWidth="1"/>
    <col min="1286" max="1536" width="9.33203125" style="192"/>
    <col min="1537" max="1537" width="6.6640625" style="192" customWidth="1"/>
    <col min="1538" max="1538" width="32.83203125" style="192" customWidth="1"/>
    <col min="1539" max="1539" width="20.83203125" style="192" customWidth="1"/>
    <col min="1540" max="1541" width="12.83203125" style="192" customWidth="1"/>
    <col min="1542" max="1792" width="9.33203125" style="192"/>
    <col min="1793" max="1793" width="6.6640625" style="192" customWidth="1"/>
    <col min="1794" max="1794" width="32.83203125" style="192" customWidth="1"/>
    <col min="1795" max="1795" width="20.83203125" style="192" customWidth="1"/>
    <col min="1796" max="1797" width="12.83203125" style="192" customWidth="1"/>
    <col min="1798" max="2048" width="9.33203125" style="192"/>
    <col min="2049" max="2049" width="6.6640625" style="192" customWidth="1"/>
    <col min="2050" max="2050" width="32.83203125" style="192" customWidth="1"/>
    <col min="2051" max="2051" width="20.83203125" style="192" customWidth="1"/>
    <col min="2052" max="2053" width="12.83203125" style="192" customWidth="1"/>
    <col min="2054" max="2304" width="9.33203125" style="192"/>
    <col min="2305" max="2305" width="6.6640625" style="192" customWidth="1"/>
    <col min="2306" max="2306" width="32.83203125" style="192" customWidth="1"/>
    <col min="2307" max="2307" width="20.83203125" style="192" customWidth="1"/>
    <col min="2308" max="2309" width="12.83203125" style="192" customWidth="1"/>
    <col min="2310" max="2560" width="9.33203125" style="192"/>
    <col min="2561" max="2561" width="6.6640625" style="192" customWidth="1"/>
    <col min="2562" max="2562" width="32.83203125" style="192" customWidth="1"/>
    <col min="2563" max="2563" width="20.83203125" style="192" customWidth="1"/>
    <col min="2564" max="2565" width="12.83203125" style="192" customWidth="1"/>
    <col min="2566" max="2816" width="9.33203125" style="192"/>
    <col min="2817" max="2817" width="6.6640625" style="192" customWidth="1"/>
    <col min="2818" max="2818" width="32.83203125" style="192" customWidth="1"/>
    <col min="2819" max="2819" width="20.83203125" style="192" customWidth="1"/>
    <col min="2820" max="2821" width="12.83203125" style="192" customWidth="1"/>
    <col min="2822" max="3072" width="9.33203125" style="192"/>
    <col min="3073" max="3073" width="6.6640625" style="192" customWidth="1"/>
    <col min="3074" max="3074" width="32.83203125" style="192" customWidth="1"/>
    <col min="3075" max="3075" width="20.83203125" style="192" customWidth="1"/>
    <col min="3076" max="3077" width="12.83203125" style="192" customWidth="1"/>
    <col min="3078" max="3328" width="9.33203125" style="192"/>
    <col min="3329" max="3329" width="6.6640625" style="192" customWidth="1"/>
    <col min="3330" max="3330" width="32.83203125" style="192" customWidth="1"/>
    <col min="3331" max="3331" width="20.83203125" style="192" customWidth="1"/>
    <col min="3332" max="3333" width="12.83203125" style="192" customWidth="1"/>
    <col min="3334" max="3584" width="9.33203125" style="192"/>
    <col min="3585" max="3585" width="6.6640625" style="192" customWidth="1"/>
    <col min="3586" max="3586" width="32.83203125" style="192" customWidth="1"/>
    <col min="3587" max="3587" width="20.83203125" style="192" customWidth="1"/>
    <col min="3588" max="3589" width="12.83203125" style="192" customWidth="1"/>
    <col min="3590" max="3840" width="9.33203125" style="192"/>
    <col min="3841" max="3841" width="6.6640625" style="192" customWidth="1"/>
    <col min="3842" max="3842" width="32.83203125" style="192" customWidth="1"/>
    <col min="3843" max="3843" width="20.83203125" style="192" customWidth="1"/>
    <col min="3844" max="3845" width="12.83203125" style="192" customWidth="1"/>
    <col min="3846" max="4096" width="9.33203125" style="192"/>
    <col min="4097" max="4097" width="6.6640625" style="192" customWidth="1"/>
    <col min="4098" max="4098" width="32.83203125" style="192" customWidth="1"/>
    <col min="4099" max="4099" width="20.83203125" style="192" customWidth="1"/>
    <col min="4100" max="4101" width="12.83203125" style="192" customWidth="1"/>
    <col min="4102" max="4352" width="9.33203125" style="192"/>
    <col min="4353" max="4353" width="6.6640625" style="192" customWidth="1"/>
    <col min="4354" max="4354" width="32.83203125" style="192" customWidth="1"/>
    <col min="4355" max="4355" width="20.83203125" style="192" customWidth="1"/>
    <col min="4356" max="4357" width="12.83203125" style="192" customWidth="1"/>
    <col min="4358" max="4608" width="9.33203125" style="192"/>
    <col min="4609" max="4609" width="6.6640625" style="192" customWidth="1"/>
    <col min="4610" max="4610" width="32.83203125" style="192" customWidth="1"/>
    <col min="4611" max="4611" width="20.83203125" style="192" customWidth="1"/>
    <col min="4612" max="4613" width="12.83203125" style="192" customWidth="1"/>
    <col min="4614" max="4864" width="9.33203125" style="192"/>
    <col min="4865" max="4865" width="6.6640625" style="192" customWidth="1"/>
    <col min="4866" max="4866" width="32.83203125" style="192" customWidth="1"/>
    <col min="4867" max="4867" width="20.83203125" style="192" customWidth="1"/>
    <col min="4868" max="4869" width="12.83203125" style="192" customWidth="1"/>
    <col min="4870" max="5120" width="9.33203125" style="192"/>
    <col min="5121" max="5121" width="6.6640625" style="192" customWidth="1"/>
    <col min="5122" max="5122" width="32.83203125" style="192" customWidth="1"/>
    <col min="5123" max="5123" width="20.83203125" style="192" customWidth="1"/>
    <col min="5124" max="5125" width="12.83203125" style="192" customWidth="1"/>
    <col min="5126" max="5376" width="9.33203125" style="192"/>
    <col min="5377" max="5377" width="6.6640625" style="192" customWidth="1"/>
    <col min="5378" max="5378" width="32.83203125" style="192" customWidth="1"/>
    <col min="5379" max="5379" width="20.83203125" style="192" customWidth="1"/>
    <col min="5380" max="5381" width="12.83203125" style="192" customWidth="1"/>
    <col min="5382" max="5632" width="9.33203125" style="192"/>
    <col min="5633" max="5633" width="6.6640625" style="192" customWidth="1"/>
    <col min="5634" max="5634" width="32.83203125" style="192" customWidth="1"/>
    <col min="5635" max="5635" width="20.83203125" style="192" customWidth="1"/>
    <col min="5636" max="5637" width="12.83203125" style="192" customWidth="1"/>
    <col min="5638" max="5888" width="9.33203125" style="192"/>
    <col min="5889" max="5889" width="6.6640625" style="192" customWidth="1"/>
    <col min="5890" max="5890" width="32.83203125" style="192" customWidth="1"/>
    <col min="5891" max="5891" width="20.83203125" style="192" customWidth="1"/>
    <col min="5892" max="5893" width="12.83203125" style="192" customWidth="1"/>
    <col min="5894" max="6144" width="9.33203125" style="192"/>
    <col min="6145" max="6145" width="6.6640625" style="192" customWidth="1"/>
    <col min="6146" max="6146" width="32.83203125" style="192" customWidth="1"/>
    <col min="6147" max="6147" width="20.83203125" style="192" customWidth="1"/>
    <col min="6148" max="6149" width="12.83203125" style="192" customWidth="1"/>
    <col min="6150" max="6400" width="9.33203125" style="192"/>
    <col min="6401" max="6401" width="6.6640625" style="192" customWidth="1"/>
    <col min="6402" max="6402" width="32.83203125" style="192" customWidth="1"/>
    <col min="6403" max="6403" width="20.83203125" style="192" customWidth="1"/>
    <col min="6404" max="6405" width="12.83203125" style="192" customWidth="1"/>
    <col min="6406" max="6656" width="9.33203125" style="192"/>
    <col min="6657" max="6657" width="6.6640625" style="192" customWidth="1"/>
    <col min="6658" max="6658" width="32.83203125" style="192" customWidth="1"/>
    <col min="6659" max="6659" width="20.83203125" style="192" customWidth="1"/>
    <col min="6660" max="6661" width="12.83203125" style="192" customWidth="1"/>
    <col min="6662" max="6912" width="9.33203125" style="192"/>
    <col min="6913" max="6913" width="6.6640625" style="192" customWidth="1"/>
    <col min="6914" max="6914" width="32.83203125" style="192" customWidth="1"/>
    <col min="6915" max="6915" width="20.83203125" style="192" customWidth="1"/>
    <col min="6916" max="6917" width="12.83203125" style="192" customWidth="1"/>
    <col min="6918" max="7168" width="9.33203125" style="192"/>
    <col min="7169" max="7169" width="6.6640625" style="192" customWidth="1"/>
    <col min="7170" max="7170" width="32.83203125" style="192" customWidth="1"/>
    <col min="7171" max="7171" width="20.83203125" style="192" customWidth="1"/>
    <col min="7172" max="7173" width="12.83203125" style="192" customWidth="1"/>
    <col min="7174" max="7424" width="9.33203125" style="192"/>
    <col min="7425" max="7425" width="6.6640625" style="192" customWidth="1"/>
    <col min="7426" max="7426" width="32.83203125" style="192" customWidth="1"/>
    <col min="7427" max="7427" width="20.83203125" style="192" customWidth="1"/>
    <col min="7428" max="7429" width="12.83203125" style="192" customWidth="1"/>
    <col min="7430" max="7680" width="9.33203125" style="192"/>
    <col min="7681" max="7681" width="6.6640625" style="192" customWidth="1"/>
    <col min="7682" max="7682" width="32.83203125" style="192" customWidth="1"/>
    <col min="7683" max="7683" width="20.83203125" style="192" customWidth="1"/>
    <col min="7684" max="7685" width="12.83203125" style="192" customWidth="1"/>
    <col min="7686" max="7936" width="9.33203125" style="192"/>
    <col min="7937" max="7937" width="6.6640625" style="192" customWidth="1"/>
    <col min="7938" max="7938" width="32.83203125" style="192" customWidth="1"/>
    <col min="7939" max="7939" width="20.83203125" style="192" customWidth="1"/>
    <col min="7940" max="7941" width="12.83203125" style="192" customWidth="1"/>
    <col min="7942" max="8192" width="9.33203125" style="192"/>
    <col min="8193" max="8193" width="6.6640625" style="192" customWidth="1"/>
    <col min="8194" max="8194" width="32.83203125" style="192" customWidth="1"/>
    <col min="8195" max="8195" width="20.83203125" style="192" customWidth="1"/>
    <col min="8196" max="8197" width="12.83203125" style="192" customWidth="1"/>
    <col min="8198" max="8448" width="9.33203125" style="192"/>
    <col min="8449" max="8449" width="6.6640625" style="192" customWidth="1"/>
    <col min="8450" max="8450" width="32.83203125" style="192" customWidth="1"/>
    <col min="8451" max="8451" width="20.83203125" style="192" customWidth="1"/>
    <col min="8452" max="8453" width="12.83203125" style="192" customWidth="1"/>
    <col min="8454" max="8704" width="9.33203125" style="192"/>
    <col min="8705" max="8705" width="6.6640625" style="192" customWidth="1"/>
    <col min="8706" max="8706" width="32.83203125" style="192" customWidth="1"/>
    <col min="8707" max="8707" width="20.83203125" style="192" customWidth="1"/>
    <col min="8708" max="8709" width="12.83203125" style="192" customWidth="1"/>
    <col min="8710" max="8960" width="9.33203125" style="192"/>
    <col min="8961" max="8961" width="6.6640625" style="192" customWidth="1"/>
    <col min="8962" max="8962" width="32.83203125" style="192" customWidth="1"/>
    <col min="8963" max="8963" width="20.83203125" style="192" customWidth="1"/>
    <col min="8964" max="8965" width="12.83203125" style="192" customWidth="1"/>
    <col min="8966" max="9216" width="9.33203125" style="192"/>
    <col min="9217" max="9217" width="6.6640625" style="192" customWidth="1"/>
    <col min="9218" max="9218" width="32.83203125" style="192" customWidth="1"/>
    <col min="9219" max="9219" width="20.83203125" style="192" customWidth="1"/>
    <col min="9220" max="9221" width="12.83203125" style="192" customWidth="1"/>
    <col min="9222" max="9472" width="9.33203125" style="192"/>
    <col min="9473" max="9473" width="6.6640625" style="192" customWidth="1"/>
    <col min="9474" max="9474" width="32.83203125" style="192" customWidth="1"/>
    <col min="9475" max="9475" width="20.83203125" style="192" customWidth="1"/>
    <col min="9476" max="9477" width="12.83203125" style="192" customWidth="1"/>
    <col min="9478" max="9728" width="9.33203125" style="192"/>
    <col min="9729" max="9729" width="6.6640625" style="192" customWidth="1"/>
    <col min="9730" max="9730" width="32.83203125" style="192" customWidth="1"/>
    <col min="9731" max="9731" width="20.83203125" style="192" customWidth="1"/>
    <col min="9732" max="9733" width="12.83203125" style="192" customWidth="1"/>
    <col min="9734" max="9984" width="9.33203125" style="192"/>
    <col min="9985" max="9985" width="6.6640625" style="192" customWidth="1"/>
    <col min="9986" max="9986" width="32.83203125" style="192" customWidth="1"/>
    <col min="9987" max="9987" width="20.83203125" style="192" customWidth="1"/>
    <col min="9988" max="9989" width="12.83203125" style="192" customWidth="1"/>
    <col min="9990" max="10240" width="9.33203125" style="192"/>
    <col min="10241" max="10241" width="6.6640625" style="192" customWidth="1"/>
    <col min="10242" max="10242" width="32.83203125" style="192" customWidth="1"/>
    <col min="10243" max="10243" width="20.83203125" style="192" customWidth="1"/>
    <col min="10244" max="10245" width="12.83203125" style="192" customWidth="1"/>
    <col min="10246" max="10496" width="9.33203125" style="192"/>
    <col min="10497" max="10497" width="6.6640625" style="192" customWidth="1"/>
    <col min="10498" max="10498" width="32.83203125" style="192" customWidth="1"/>
    <col min="10499" max="10499" width="20.83203125" style="192" customWidth="1"/>
    <col min="10500" max="10501" width="12.83203125" style="192" customWidth="1"/>
    <col min="10502" max="10752" width="9.33203125" style="192"/>
    <col min="10753" max="10753" width="6.6640625" style="192" customWidth="1"/>
    <col min="10754" max="10754" width="32.83203125" style="192" customWidth="1"/>
    <col min="10755" max="10755" width="20.83203125" style="192" customWidth="1"/>
    <col min="10756" max="10757" width="12.83203125" style="192" customWidth="1"/>
    <col min="10758" max="11008" width="9.33203125" style="192"/>
    <col min="11009" max="11009" width="6.6640625" style="192" customWidth="1"/>
    <col min="11010" max="11010" width="32.83203125" style="192" customWidth="1"/>
    <col min="11011" max="11011" width="20.83203125" style="192" customWidth="1"/>
    <col min="11012" max="11013" width="12.83203125" style="192" customWidth="1"/>
    <col min="11014" max="11264" width="9.33203125" style="192"/>
    <col min="11265" max="11265" width="6.6640625" style="192" customWidth="1"/>
    <col min="11266" max="11266" width="32.83203125" style="192" customWidth="1"/>
    <col min="11267" max="11267" width="20.83203125" style="192" customWidth="1"/>
    <col min="11268" max="11269" width="12.83203125" style="192" customWidth="1"/>
    <col min="11270" max="11520" width="9.33203125" style="192"/>
    <col min="11521" max="11521" width="6.6640625" style="192" customWidth="1"/>
    <col min="11522" max="11522" width="32.83203125" style="192" customWidth="1"/>
    <col min="11523" max="11523" width="20.83203125" style="192" customWidth="1"/>
    <col min="11524" max="11525" width="12.83203125" style="192" customWidth="1"/>
    <col min="11526" max="11776" width="9.33203125" style="192"/>
    <col min="11777" max="11777" width="6.6640625" style="192" customWidth="1"/>
    <col min="11778" max="11778" width="32.83203125" style="192" customWidth="1"/>
    <col min="11779" max="11779" width="20.83203125" style="192" customWidth="1"/>
    <col min="11780" max="11781" width="12.83203125" style="192" customWidth="1"/>
    <col min="11782" max="12032" width="9.33203125" style="192"/>
    <col min="12033" max="12033" width="6.6640625" style="192" customWidth="1"/>
    <col min="12034" max="12034" width="32.83203125" style="192" customWidth="1"/>
    <col min="12035" max="12035" width="20.83203125" style="192" customWidth="1"/>
    <col min="12036" max="12037" width="12.83203125" style="192" customWidth="1"/>
    <col min="12038" max="12288" width="9.33203125" style="192"/>
    <col min="12289" max="12289" width="6.6640625" style="192" customWidth="1"/>
    <col min="12290" max="12290" width="32.83203125" style="192" customWidth="1"/>
    <col min="12291" max="12291" width="20.83203125" style="192" customWidth="1"/>
    <col min="12292" max="12293" width="12.83203125" style="192" customWidth="1"/>
    <col min="12294" max="12544" width="9.33203125" style="192"/>
    <col min="12545" max="12545" width="6.6640625" style="192" customWidth="1"/>
    <col min="12546" max="12546" width="32.83203125" style="192" customWidth="1"/>
    <col min="12547" max="12547" width="20.83203125" style="192" customWidth="1"/>
    <col min="12548" max="12549" width="12.83203125" style="192" customWidth="1"/>
    <col min="12550" max="12800" width="9.33203125" style="192"/>
    <col min="12801" max="12801" width="6.6640625" style="192" customWidth="1"/>
    <col min="12802" max="12802" width="32.83203125" style="192" customWidth="1"/>
    <col min="12803" max="12803" width="20.83203125" style="192" customWidth="1"/>
    <col min="12804" max="12805" width="12.83203125" style="192" customWidth="1"/>
    <col min="12806" max="13056" width="9.33203125" style="192"/>
    <col min="13057" max="13057" width="6.6640625" style="192" customWidth="1"/>
    <col min="13058" max="13058" width="32.83203125" style="192" customWidth="1"/>
    <col min="13059" max="13059" width="20.83203125" style="192" customWidth="1"/>
    <col min="13060" max="13061" width="12.83203125" style="192" customWidth="1"/>
    <col min="13062" max="13312" width="9.33203125" style="192"/>
    <col min="13313" max="13313" width="6.6640625" style="192" customWidth="1"/>
    <col min="13314" max="13314" width="32.83203125" style="192" customWidth="1"/>
    <col min="13315" max="13315" width="20.83203125" style="192" customWidth="1"/>
    <col min="13316" max="13317" width="12.83203125" style="192" customWidth="1"/>
    <col min="13318" max="13568" width="9.33203125" style="192"/>
    <col min="13569" max="13569" width="6.6640625" style="192" customWidth="1"/>
    <col min="13570" max="13570" width="32.83203125" style="192" customWidth="1"/>
    <col min="13571" max="13571" width="20.83203125" style="192" customWidth="1"/>
    <col min="13572" max="13573" width="12.83203125" style="192" customWidth="1"/>
    <col min="13574" max="13824" width="9.33203125" style="192"/>
    <col min="13825" max="13825" width="6.6640625" style="192" customWidth="1"/>
    <col min="13826" max="13826" width="32.83203125" style="192" customWidth="1"/>
    <col min="13827" max="13827" width="20.83203125" style="192" customWidth="1"/>
    <col min="13828" max="13829" width="12.83203125" style="192" customWidth="1"/>
    <col min="13830" max="14080" width="9.33203125" style="192"/>
    <col min="14081" max="14081" width="6.6640625" style="192" customWidth="1"/>
    <col min="14082" max="14082" width="32.83203125" style="192" customWidth="1"/>
    <col min="14083" max="14083" width="20.83203125" style="192" customWidth="1"/>
    <col min="14084" max="14085" width="12.83203125" style="192" customWidth="1"/>
    <col min="14086" max="14336" width="9.33203125" style="192"/>
    <col min="14337" max="14337" width="6.6640625" style="192" customWidth="1"/>
    <col min="14338" max="14338" width="32.83203125" style="192" customWidth="1"/>
    <col min="14339" max="14339" width="20.83203125" style="192" customWidth="1"/>
    <col min="14340" max="14341" width="12.83203125" style="192" customWidth="1"/>
    <col min="14342" max="14592" width="9.33203125" style="192"/>
    <col min="14593" max="14593" width="6.6640625" style="192" customWidth="1"/>
    <col min="14594" max="14594" width="32.83203125" style="192" customWidth="1"/>
    <col min="14595" max="14595" width="20.83203125" style="192" customWidth="1"/>
    <col min="14596" max="14597" width="12.83203125" style="192" customWidth="1"/>
    <col min="14598" max="14848" width="9.33203125" style="192"/>
    <col min="14849" max="14849" width="6.6640625" style="192" customWidth="1"/>
    <col min="14850" max="14850" width="32.83203125" style="192" customWidth="1"/>
    <col min="14851" max="14851" width="20.83203125" style="192" customWidth="1"/>
    <col min="14852" max="14853" width="12.83203125" style="192" customWidth="1"/>
    <col min="14854" max="15104" width="9.33203125" style="192"/>
    <col min="15105" max="15105" width="6.6640625" style="192" customWidth="1"/>
    <col min="15106" max="15106" width="32.83203125" style="192" customWidth="1"/>
    <col min="15107" max="15107" width="20.83203125" style="192" customWidth="1"/>
    <col min="15108" max="15109" width="12.83203125" style="192" customWidth="1"/>
    <col min="15110" max="15360" width="9.33203125" style="192"/>
    <col min="15361" max="15361" width="6.6640625" style="192" customWidth="1"/>
    <col min="15362" max="15362" width="32.83203125" style="192" customWidth="1"/>
    <col min="15363" max="15363" width="20.83203125" style="192" customWidth="1"/>
    <col min="15364" max="15365" width="12.83203125" style="192" customWidth="1"/>
    <col min="15366" max="15616" width="9.33203125" style="192"/>
    <col min="15617" max="15617" width="6.6640625" style="192" customWidth="1"/>
    <col min="15618" max="15618" width="32.83203125" style="192" customWidth="1"/>
    <col min="15619" max="15619" width="20.83203125" style="192" customWidth="1"/>
    <col min="15620" max="15621" width="12.83203125" style="192" customWidth="1"/>
    <col min="15622" max="15872" width="9.33203125" style="192"/>
    <col min="15873" max="15873" width="6.6640625" style="192" customWidth="1"/>
    <col min="15874" max="15874" width="32.83203125" style="192" customWidth="1"/>
    <col min="15875" max="15875" width="20.83203125" style="192" customWidth="1"/>
    <col min="15876" max="15877" width="12.83203125" style="192" customWidth="1"/>
    <col min="15878" max="16128" width="9.33203125" style="192"/>
    <col min="16129" max="16129" width="6.6640625" style="192" customWidth="1"/>
    <col min="16130" max="16130" width="32.83203125" style="192" customWidth="1"/>
    <col min="16131" max="16131" width="20.83203125" style="192" customWidth="1"/>
    <col min="16132" max="16133" width="12.83203125" style="192" customWidth="1"/>
    <col min="16134" max="16384" width="9.33203125" style="192"/>
  </cols>
  <sheetData>
    <row r="1" spans="1:9" s="792" customFormat="1" x14ac:dyDescent="0.2">
      <c r="E1" s="806" t="s">
        <v>801</v>
      </c>
    </row>
    <row r="2" spans="1:9" s="792" customFormat="1" ht="42.75" customHeight="1" x14ac:dyDescent="0.2">
      <c r="A2" s="930" t="s">
        <v>717</v>
      </c>
      <c r="B2" s="931"/>
      <c r="C2" s="931"/>
      <c r="D2" s="931"/>
      <c r="E2" s="931"/>
    </row>
    <row r="3" spans="1:9" ht="14.25" thickBot="1" x14ac:dyDescent="0.3">
      <c r="C3" s="632"/>
      <c r="D3" s="632"/>
      <c r="E3" s="632" t="s">
        <v>715</v>
      </c>
    </row>
    <row r="4" spans="1:9" ht="24.75" thickBot="1" x14ac:dyDescent="0.25">
      <c r="A4" s="855" t="s">
        <v>3</v>
      </c>
      <c r="B4" s="856" t="s">
        <v>518</v>
      </c>
      <c r="C4" s="856" t="s">
        <v>519</v>
      </c>
      <c r="D4" s="857" t="s">
        <v>520</v>
      </c>
      <c r="E4" s="858" t="s">
        <v>521</v>
      </c>
    </row>
    <row r="5" spans="1:9" ht="15.95" customHeight="1" x14ac:dyDescent="0.2">
      <c r="A5" s="844" t="s">
        <v>7</v>
      </c>
      <c r="B5" s="851" t="s">
        <v>832</v>
      </c>
      <c r="C5" s="852" t="s">
        <v>522</v>
      </c>
      <c r="D5" s="853">
        <v>800</v>
      </c>
      <c r="E5" s="854">
        <v>800</v>
      </c>
    </row>
    <row r="6" spans="1:9" ht="15.95" customHeight="1" x14ac:dyDescent="0.2">
      <c r="A6" s="633" t="s">
        <v>21</v>
      </c>
      <c r="B6" s="634" t="s">
        <v>833</v>
      </c>
      <c r="C6" s="634" t="s">
        <v>522</v>
      </c>
      <c r="D6" s="635">
        <v>1170</v>
      </c>
      <c r="E6" s="636">
        <v>1170</v>
      </c>
    </row>
    <row r="7" spans="1:9" ht="15.95" customHeight="1" x14ac:dyDescent="0.2">
      <c r="A7" s="633" t="s">
        <v>35</v>
      </c>
      <c r="B7" s="634" t="s">
        <v>831</v>
      </c>
      <c r="C7" s="634" t="s">
        <v>522</v>
      </c>
      <c r="D7" s="635">
        <v>250</v>
      </c>
      <c r="E7" s="636">
        <v>250</v>
      </c>
    </row>
    <row r="8" spans="1:9" ht="15.95" customHeight="1" x14ac:dyDescent="0.2">
      <c r="A8" s="633" t="s">
        <v>232</v>
      </c>
      <c r="B8" s="634" t="s">
        <v>834</v>
      </c>
      <c r="C8" s="634" t="s">
        <v>522</v>
      </c>
      <c r="D8" s="635">
        <v>425</v>
      </c>
      <c r="E8" s="636">
        <v>425</v>
      </c>
    </row>
    <row r="9" spans="1:9" ht="15.95" customHeight="1" x14ac:dyDescent="0.2">
      <c r="A9" s="633" t="s">
        <v>65</v>
      </c>
      <c r="B9" s="634" t="s">
        <v>835</v>
      </c>
      <c r="C9" s="634" t="s">
        <v>522</v>
      </c>
      <c r="D9" s="635">
        <v>300</v>
      </c>
      <c r="E9" s="636">
        <v>300</v>
      </c>
    </row>
    <row r="10" spans="1:9" ht="15.95" customHeight="1" x14ac:dyDescent="0.2">
      <c r="A10" s="633" t="s">
        <v>89</v>
      </c>
      <c r="B10" s="634" t="s">
        <v>836</v>
      </c>
      <c r="C10" s="634" t="s">
        <v>522</v>
      </c>
      <c r="D10" s="635">
        <v>250</v>
      </c>
      <c r="E10" s="636">
        <v>250</v>
      </c>
    </row>
    <row r="11" spans="1:9" ht="26.25" customHeight="1" x14ac:dyDescent="0.2">
      <c r="A11" s="633" t="s">
        <v>249</v>
      </c>
      <c r="B11" s="859" t="s">
        <v>837</v>
      </c>
      <c r="C11" s="634" t="s">
        <v>522</v>
      </c>
      <c r="D11" s="635">
        <v>425</v>
      </c>
      <c r="E11" s="636">
        <v>425</v>
      </c>
    </row>
    <row r="12" spans="1:9" ht="15.95" customHeight="1" x14ac:dyDescent="0.2">
      <c r="A12" s="633" t="s">
        <v>111</v>
      </c>
      <c r="B12" s="634" t="s">
        <v>837</v>
      </c>
      <c r="C12" s="634" t="s">
        <v>522</v>
      </c>
      <c r="D12" s="635">
        <v>268</v>
      </c>
      <c r="E12" s="636">
        <v>268</v>
      </c>
    </row>
    <row r="13" spans="1:9" ht="15.95" customHeight="1" x14ac:dyDescent="0.2">
      <c r="A13" s="633" t="s">
        <v>258</v>
      </c>
      <c r="B13" s="634"/>
      <c r="C13" s="634"/>
      <c r="D13" s="635"/>
      <c r="E13" s="636"/>
    </row>
    <row r="14" spans="1:9" ht="15.95" customHeight="1" x14ac:dyDescent="0.25">
      <c r="A14" s="633" t="s">
        <v>260</v>
      </c>
      <c r="B14" s="634"/>
      <c r="C14" s="634"/>
      <c r="D14" s="635"/>
      <c r="E14" s="636"/>
      <c r="I14" s="845"/>
    </row>
    <row r="15" spans="1:9" ht="15.95" customHeight="1" x14ac:dyDescent="0.25">
      <c r="A15" s="633" t="s">
        <v>262</v>
      </c>
      <c r="B15" s="634"/>
      <c r="C15" s="634"/>
      <c r="D15" s="635"/>
      <c r="E15" s="636"/>
      <c r="I15" s="848"/>
    </row>
    <row r="16" spans="1:9" ht="15.95" customHeight="1" x14ac:dyDescent="0.25">
      <c r="A16" s="633" t="s">
        <v>286</v>
      </c>
      <c r="B16" s="634"/>
      <c r="C16" s="634"/>
      <c r="D16" s="635"/>
      <c r="E16" s="636"/>
      <c r="I16" s="850"/>
    </row>
    <row r="17" spans="1:9" ht="15.95" customHeight="1" x14ac:dyDescent="0.25">
      <c r="A17" s="633" t="s">
        <v>287</v>
      </c>
      <c r="B17" s="634"/>
      <c r="C17" s="634"/>
      <c r="D17" s="635"/>
      <c r="E17" s="636"/>
      <c r="I17" s="846"/>
    </row>
    <row r="18" spans="1:9" ht="15.95" customHeight="1" x14ac:dyDescent="0.25">
      <c r="A18" s="633" t="s">
        <v>288</v>
      </c>
      <c r="B18" s="634"/>
      <c r="C18" s="634"/>
      <c r="D18" s="635"/>
      <c r="E18" s="636"/>
      <c r="I18" s="847"/>
    </row>
    <row r="19" spans="1:9" ht="15.95" customHeight="1" thickBot="1" x14ac:dyDescent="0.3">
      <c r="A19" s="633" t="s">
        <v>291</v>
      </c>
      <c r="B19" s="634"/>
      <c r="C19" s="634"/>
      <c r="D19" s="635"/>
      <c r="E19" s="636"/>
      <c r="I19" s="849"/>
    </row>
    <row r="20" spans="1:9" ht="13.5" thickBot="1" x14ac:dyDescent="0.25">
      <c r="A20" s="948" t="s">
        <v>390</v>
      </c>
      <c r="B20" s="949"/>
      <c r="C20" s="637"/>
      <c r="D20" s="638">
        <f>SUM(D5:D19)</f>
        <v>3888</v>
      </c>
      <c r="E20" s="639">
        <f>SUM(E5:E19)</f>
        <v>3888</v>
      </c>
    </row>
  </sheetData>
  <mergeCells count="2">
    <mergeCell ref="A20:B20"/>
    <mergeCell ref="A2:E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74"/>
  <sheetViews>
    <sheetView workbookViewId="0">
      <selection activeCell="B33" sqref="B33"/>
    </sheetView>
  </sheetViews>
  <sheetFormatPr defaultColWidth="12" defaultRowHeight="15.75" x14ac:dyDescent="0.25"/>
  <cols>
    <col min="1" max="1" width="67.1640625" style="640" customWidth="1"/>
    <col min="2" max="2" width="6.1640625" style="641" customWidth="1"/>
    <col min="3" max="4" width="13.6640625" style="641" customWidth="1"/>
    <col min="5" max="6" width="13.6640625" style="640" customWidth="1"/>
    <col min="7" max="7" width="13.6640625" style="670" customWidth="1"/>
    <col min="8" max="258" width="12" style="640"/>
    <col min="259" max="259" width="67.1640625" style="640" customWidth="1"/>
    <col min="260" max="260" width="6.1640625" style="640" customWidth="1"/>
    <col min="261" max="263" width="12.1640625" style="640" customWidth="1"/>
    <col min="264" max="514" width="12" style="640"/>
    <col min="515" max="515" width="67.1640625" style="640" customWidth="1"/>
    <col min="516" max="516" width="6.1640625" style="640" customWidth="1"/>
    <col min="517" max="519" width="12.1640625" style="640" customWidth="1"/>
    <col min="520" max="770" width="12" style="640"/>
    <col min="771" max="771" width="67.1640625" style="640" customWidth="1"/>
    <col min="772" max="772" width="6.1640625" style="640" customWidth="1"/>
    <col min="773" max="775" width="12.1640625" style="640" customWidth="1"/>
    <col min="776" max="1026" width="12" style="640"/>
    <col min="1027" max="1027" width="67.1640625" style="640" customWidth="1"/>
    <col min="1028" max="1028" width="6.1640625" style="640" customWidth="1"/>
    <col min="1029" max="1031" width="12.1640625" style="640" customWidth="1"/>
    <col min="1032" max="1282" width="12" style="640"/>
    <col min="1283" max="1283" width="67.1640625" style="640" customWidth="1"/>
    <col min="1284" max="1284" width="6.1640625" style="640" customWidth="1"/>
    <col min="1285" max="1287" width="12.1640625" style="640" customWidth="1"/>
    <col min="1288" max="1538" width="12" style="640"/>
    <col min="1539" max="1539" width="67.1640625" style="640" customWidth="1"/>
    <col min="1540" max="1540" width="6.1640625" style="640" customWidth="1"/>
    <col min="1541" max="1543" width="12.1640625" style="640" customWidth="1"/>
    <col min="1544" max="1794" width="12" style="640"/>
    <col min="1795" max="1795" width="67.1640625" style="640" customWidth="1"/>
    <col min="1796" max="1796" width="6.1640625" style="640" customWidth="1"/>
    <col min="1797" max="1799" width="12.1640625" style="640" customWidth="1"/>
    <col min="1800" max="2050" width="12" style="640"/>
    <col min="2051" max="2051" width="67.1640625" style="640" customWidth="1"/>
    <col min="2052" max="2052" width="6.1640625" style="640" customWidth="1"/>
    <col min="2053" max="2055" width="12.1640625" style="640" customWidth="1"/>
    <col min="2056" max="2306" width="12" style="640"/>
    <col min="2307" max="2307" width="67.1640625" style="640" customWidth="1"/>
    <col min="2308" max="2308" width="6.1640625" style="640" customWidth="1"/>
    <col min="2309" max="2311" width="12.1640625" style="640" customWidth="1"/>
    <col min="2312" max="2562" width="12" style="640"/>
    <col min="2563" max="2563" width="67.1640625" style="640" customWidth="1"/>
    <col min="2564" max="2564" width="6.1640625" style="640" customWidth="1"/>
    <col min="2565" max="2567" width="12.1640625" style="640" customWidth="1"/>
    <col min="2568" max="2818" width="12" style="640"/>
    <col min="2819" max="2819" width="67.1640625" style="640" customWidth="1"/>
    <col min="2820" max="2820" width="6.1640625" style="640" customWidth="1"/>
    <col min="2821" max="2823" width="12.1640625" style="640" customWidth="1"/>
    <col min="2824" max="3074" width="12" style="640"/>
    <col min="3075" max="3075" width="67.1640625" style="640" customWidth="1"/>
    <col min="3076" max="3076" width="6.1640625" style="640" customWidth="1"/>
    <col min="3077" max="3079" width="12.1640625" style="640" customWidth="1"/>
    <col min="3080" max="3330" width="12" style="640"/>
    <col min="3331" max="3331" width="67.1640625" style="640" customWidth="1"/>
    <col min="3332" max="3332" width="6.1640625" style="640" customWidth="1"/>
    <col min="3333" max="3335" width="12.1640625" style="640" customWidth="1"/>
    <col min="3336" max="3586" width="12" style="640"/>
    <col min="3587" max="3587" width="67.1640625" style="640" customWidth="1"/>
    <col min="3588" max="3588" width="6.1640625" style="640" customWidth="1"/>
    <col min="3589" max="3591" width="12.1640625" style="640" customWidth="1"/>
    <col min="3592" max="3842" width="12" style="640"/>
    <col min="3843" max="3843" width="67.1640625" style="640" customWidth="1"/>
    <col min="3844" max="3844" width="6.1640625" style="640" customWidth="1"/>
    <col min="3845" max="3847" width="12.1640625" style="640" customWidth="1"/>
    <col min="3848" max="4098" width="12" style="640"/>
    <col min="4099" max="4099" width="67.1640625" style="640" customWidth="1"/>
    <col min="4100" max="4100" width="6.1640625" style="640" customWidth="1"/>
    <col min="4101" max="4103" width="12.1640625" style="640" customWidth="1"/>
    <col min="4104" max="4354" width="12" style="640"/>
    <col min="4355" max="4355" width="67.1640625" style="640" customWidth="1"/>
    <col min="4356" max="4356" width="6.1640625" style="640" customWidth="1"/>
    <col min="4357" max="4359" width="12.1640625" style="640" customWidth="1"/>
    <col min="4360" max="4610" width="12" style="640"/>
    <col min="4611" max="4611" width="67.1640625" style="640" customWidth="1"/>
    <col min="4612" max="4612" width="6.1640625" style="640" customWidth="1"/>
    <col min="4613" max="4615" width="12.1640625" style="640" customWidth="1"/>
    <col min="4616" max="4866" width="12" style="640"/>
    <col min="4867" max="4867" width="67.1640625" style="640" customWidth="1"/>
    <col min="4868" max="4868" width="6.1640625" style="640" customWidth="1"/>
    <col min="4869" max="4871" width="12.1640625" style="640" customWidth="1"/>
    <col min="4872" max="5122" width="12" style="640"/>
    <col min="5123" max="5123" width="67.1640625" style="640" customWidth="1"/>
    <col min="5124" max="5124" width="6.1640625" style="640" customWidth="1"/>
    <col min="5125" max="5127" width="12.1640625" style="640" customWidth="1"/>
    <col min="5128" max="5378" width="12" style="640"/>
    <col min="5379" max="5379" width="67.1640625" style="640" customWidth="1"/>
    <col min="5380" max="5380" width="6.1640625" style="640" customWidth="1"/>
    <col min="5381" max="5383" width="12.1640625" style="640" customWidth="1"/>
    <col min="5384" max="5634" width="12" style="640"/>
    <col min="5635" max="5635" width="67.1640625" style="640" customWidth="1"/>
    <col min="5636" max="5636" width="6.1640625" style="640" customWidth="1"/>
    <col min="5637" max="5639" width="12.1640625" style="640" customWidth="1"/>
    <col min="5640" max="5890" width="12" style="640"/>
    <col min="5891" max="5891" width="67.1640625" style="640" customWidth="1"/>
    <col min="5892" max="5892" width="6.1640625" style="640" customWidth="1"/>
    <col min="5893" max="5895" width="12.1640625" style="640" customWidth="1"/>
    <col min="5896" max="6146" width="12" style="640"/>
    <col min="6147" max="6147" width="67.1640625" style="640" customWidth="1"/>
    <col min="6148" max="6148" width="6.1640625" style="640" customWidth="1"/>
    <col min="6149" max="6151" width="12.1640625" style="640" customWidth="1"/>
    <col min="6152" max="6402" width="12" style="640"/>
    <col min="6403" max="6403" width="67.1640625" style="640" customWidth="1"/>
    <col min="6404" max="6404" width="6.1640625" style="640" customWidth="1"/>
    <col min="6405" max="6407" width="12.1640625" style="640" customWidth="1"/>
    <col min="6408" max="6658" width="12" style="640"/>
    <col min="6659" max="6659" width="67.1640625" style="640" customWidth="1"/>
    <col min="6660" max="6660" width="6.1640625" style="640" customWidth="1"/>
    <col min="6661" max="6663" width="12.1640625" style="640" customWidth="1"/>
    <col min="6664" max="6914" width="12" style="640"/>
    <col min="6915" max="6915" width="67.1640625" style="640" customWidth="1"/>
    <col min="6916" max="6916" width="6.1640625" style="640" customWidth="1"/>
    <col min="6917" max="6919" width="12.1640625" style="640" customWidth="1"/>
    <col min="6920" max="7170" width="12" style="640"/>
    <col min="7171" max="7171" width="67.1640625" style="640" customWidth="1"/>
    <col min="7172" max="7172" width="6.1640625" style="640" customWidth="1"/>
    <col min="7173" max="7175" width="12.1640625" style="640" customWidth="1"/>
    <col min="7176" max="7426" width="12" style="640"/>
    <col min="7427" max="7427" width="67.1640625" style="640" customWidth="1"/>
    <col min="7428" max="7428" width="6.1640625" style="640" customWidth="1"/>
    <col min="7429" max="7431" width="12.1640625" style="640" customWidth="1"/>
    <col min="7432" max="7682" width="12" style="640"/>
    <col min="7683" max="7683" width="67.1640625" style="640" customWidth="1"/>
    <col min="7684" max="7684" width="6.1640625" style="640" customWidth="1"/>
    <col min="7685" max="7687" width="12.1640625" style="640" customWidth="1"/>
    <col min="7688" max="7938" width="12" style="640"/>
    <col min="7939" max="7939" width="67.1640625" style="640" customWidth="1"/>
    <col min="7940" max="7940" width="6.1640625" style="640" customWidth="1"/>
    <col min="7941" max="7943" width="12.1640625" style="640" customWidth="1"/>
    <col min="7944" max="8194" width="12" style="640"/>
    <col min="8195" max="8195" width="67.1640625" style="640" customWidth="1"/>
    <col min="8196" max="8196" width="6.1640625" style="640" customWidth="1"/>
    <col min="8197" max="8199" width="12.1640625" style="640" customWidth="1"/>
    <col min="8200" max="8450" width="12" style="640"/>
    <col min="8451" max="8451" width="67.1640625" style="640" customWidth="1"/>
    <col min="8452" max="8452" width="6.1640625" style="640" customWidth="1"/>
    <col min="8453" max="8455" width="12.1640625" style="640" customWidth="1"/>
    <col min="8456" max="8706" width="12" style="640"/>
    <col min="8707" max="8707" width="67.1640625" style="640" customWidth="1"/>
    <col min="8708" max="8708" width="6.1640625" style="640" customWidth="1"/>
    <col min="8709" max="8711" width="12.1640625" style="640" customWidth="1"/>
    <col min="8712" max="8962" width="12" style="640"/>
    <col min="8963" max="8963" width="67.1640625" style="640" customWidth="1"/>
    <col min="8964" max="8964" width="6.1640625" style="640" customWidth="1"/>
    <col min="8965" max="8967" width="12.1640625" style="640" customWidth="1"/>
    <col min="8968" max="9218" width="12" style="640"/>
    <col min="9219" max="9219" width="67.1640625" style="640" customWidth="1"/>
    <col min="9220" max="9220" width="6.1640625" style="640" customWidth="1"/>
    <col min="9221" max="9223" width="12.1640625" style="640" customWidth="1"/>
    <col min="9224" max="9474" width="12" style="640"/>
    <col min="9475" max="9475" width="67.1640625" style="640" customWidth="1"/>
    <col min="9476" max="9476" width="6.1640625" style="640" customWidth="1"/>
    <col min="9477" max="9479" width="12.1640625" style="640" customWidth="1"/>
    <col min="9480" max="9730" width="12" style="640"/>
    <col min="9731" max="9731" width="67.1640625" style="640" customWidth="1"/>
    <col min="9732" max="9732" width="6.1640625" style="640" customWidth="1"/>
    <col min="9733" max="9735" width="12.1640625" style="640" customWidth="1"/>
    <col min="9736" max="9986" width="12" style="640"/>
    <col min="9987" max="9987" width="67.1640625" style="640" customWidth="1"/>
    <col min="9988" max="9988" width="6.1640625" style="640" customWidth="1"/>
    <col min="9989" max="9991" width="12.1640625" style="640" customWidth="1"/>
    <col min="9992" max="10242" width="12" style="640"/>
    <col min="10243" max="10243" width="67.1640625" style="640" customWidth="1"/>
    <col min="10244" max="10244" width="6.1640625" style="640" customWidth="1"/>
    <col min="10245" max="10247" width="12.1640625" style="640" customWidth="1"/>
    <col min="10248" max="10498" width="12" style="640"/>
    <col min="10499" max="10499" width="67.1640625" style="640" customWidth="1"/>
    <col min="10500" max="10500" width="6.1640625" style="640" customWidth="1"/>
    <col min="10501" max="10503" width="12.1640625" style="640" customWidth="1"/>
    <col min="10504" max="10754" width="12" style="640"/>
    <col min="10755" max="10755" width="67.1640625" style="640" customWidth="1"/>
    <col min="10756" max="10756" width="6.1640625" style="640" customWidth="1"/>
    <col min="10757" max="10759" width="12.1640625" style="640" customWidth="1"/>
    <col min="10760" max="11010" width="12" style="640"/>
    <col min="11011" max="11011" width="67.1640625" style="640" customWidth="1"/>
    <col min="11012" max="11012" width="6.1640625" style="640" customWidth="1"/>
    <col min="11013" max="11015" width="12.1640625" style="640" customWidth="1"/>
    <col min="11016" max="11266" width="12" style="640"/>
    <col min="11267" max="11267" width="67.1640625" style="640" customWidth="1"/>
    <col min="11268" max="11268" width="6.1640625" style="640" customWidth="1"/>
    <col min="11269" max="11271" width="12.1640625" style="640" customWidth="1"/>
    <col min="11272" max="11522" width="12" style="640"/>
    <col min="11523" max="11523" width="67.1640625" style="640" customWidth="1"/>
    <col min="11524" max="11524" width="6.1640625" style="640" customWidth="1"/>
    <col min="11525" max="11527" width="12.1640625" style="640" customWidth="1"/>
    <col min="11528" max="11778" width="12" style="640"/>
    <col min="11779" max="11779" width="67.1640625" style="640" customWidth="1"/>
    <col min="11780" max="11780" width="6.1640625" style="640" customWidth="1"/>
    <col min="11781" max="11783" width="12.1640625" style="640" customWidth="1"/>
    <col min="11784" max="12034" width="12" style="640"/>
    <col min="12035" max="12035" width="67.1640625" style="640" customWidth="1"/>
    <col min="12036" max="12036" width="6.1640625" style="640" customWidth="1"/>
    <col min="12037" max="12039" width="12.1640625" style="640" customWidth="1"/>
    <col min="12040" max="12290" width="12" style="640"/>
    <col min="12291" max="12291" width="67.1640625" style="640" customWidth="1"/>
    <col min="12292" max="12292" width="6.1640625" style="640" customWidth="1"/>
    <col min="12293" max="12295" width="12.1640625" style="640" customWidth="1"/>
    <col min="12296" max="12546" width="12" style="640"/>
    <col min="12547" max="12547" width="67.1640625" style="640" customWidth="1"/>
    <col min="12548" max="12548" width="6.1640625" style="640" customWidth="1"/>
    <col min="12549" max="12551" width="12.1640625" style="640" customWidth="1"/>
    <col min="12552" max="12802" width="12" style="640"/>
    <col min="12803" max="12803" width="67.1640625" style="640" customWidth="1"/>
    <col min="12804" max="12804" width="6.1640625" style="640" customWidth="1"/>
    <col min="12805" max="12807" width="12.1640625" style="640" customWidth="1"/>
    <col min="12808" max="13058" width="12" style="640"/>
    <col min="13059" max="13059" width="67.1640625" style="640" customWidth="1"/>
    <col min="13060" max="13060" width="6.1640625" style="640" customWidth="1"/>
    <col min="13061" max="13063" width="12.1640625" style="640" customWidth="1"/>
    <col min="13064" max="13314" width="12" style="640"/>
    <col min="13315" max="13315" width="67.1640625" style="640" customWidth="1"/>
    <col min="13316" max="13316" width="6.1640625" style="640" customWidth="1"/>
    <col min="13317" max="13319" width="12.1640625" style="640" customWidth="1"/>
    <col min="13320" max="13570" width="12" style="640"/>
    <col min="13571" max="13571" width="67.1640625" style="640" customWidth="1"/>
    <col min="13572" max="13572" width="6.1640625" style="640" customWidth="1"/>
    <col min="13573" max="13575" width="12.1640625" style="640" customWidth="1"/>
    <col min="13576" max="13826" width="12" style="640"/>
    <col min="13827" max="13827" width="67.1640625" style="640" customWidth="1"/>
    <col min="13828" max="13828" width="6.1640625" style="640" customWidth="1"/>
    <col min="13829" max="13831" width="12.1640625" style="640" customWidth="1"/>
    <col min="13832" max="14082" width="12" style="640"/>
    <col min="14083" max="14083" width="67.1640625" style="640" customWidth="1"/>
    <col min="14084" max="14084" width="6.1640625" style="640" customWidth="1"/>
    <col min="14085" max="14087" width="12.1640625" style="640" customWidth="1"/>
    <col min="14088" max="14338" width="12" style="640"/>
    <col min="14339" max="14339" width="67.1640625" style="640" customWidth="1"/>
    <col min="14340" max="14340" width="6.1640625" style="640" customWidth="1"/>
    <col min="14341" max="14343" width="12.1640625" style="640" customWidth="1"/>
    <col min="14344" max="14594" width="12" style="640"/>
    <col min="14595" max="14595" width="67.1640625" style="640" customWidth="1"/>
    <col min="14596" max="14596" width="6.1640625" style="640" customWidth="1"/>
    <col min="14597" max="14599" width="12.1640625" style="640" customWidth="1"/>
    <col min="14600" max="14850" width="12" style="640"/>
    <col min="14851" max="14851" width="67.1640625" style="640" customWidth="1"/>
    <col min="14852" max="14852" width="6.1640625" style="640" customWidth="1"/>
    <col min="14853" max="14855" width="12.1640625" style="640" customWidth="1"/>
    <col min="14856" max="15106" width="12" style="640"/>
    <col min="15107" max="15107" width="67.1640625" style="640" customWidth="1"/>
    <col min="15108" max="15108" width="6.1640625" style="640" customWidth="1"/>
    <col min="15109" max="15111" width="12.1640625" style="640" customWidth="1"/>
    <col min="15112" max="15362" width="12" style="640"/>
    <col min="15363" max="15363" width="67.1640625" style="640" customWidth="1"/>
    <col min="15364" max="15364" width="6.1640625" style="640" customWidth="1"/>
    <col min="15365" max="15367" width="12.1640625" style="640" customWidth="1"/>
    <col min="15368" max="15618" width="12" style="640"/>
    <col min="15619" max="15619" width="67.1640625" style="640" customWidth="1"/>
    <col min="15620" max="15620" width="6.1640625" style="640" customWidth="1"/>
    <col min="15621" max="15623" width="12.1640625" style="640" customWidth="1"/>
    <col min="15624" max="15874" width="12" style="640"/>
    <col min="15875" max="15875" width="67.1640625" style="640" customWidth="1"/>
    <col min="15876" max="15876" width="6.1640625" style="640" customWidth="1"/>
    <col min="15877" max="15879" width="12.1640625" style="640" customWidth="1"/>
    <col min="15880" max="16130" width="12" style="640"/>
    <col min="16131" max="16131" width="67.1640625" style="640" customWidth="1"/>
    <col min="16132" max="16132" width="6.1640625" style="640" customWidth="1"/>
    <col min="16133" max="16135" width="12.1640625" style="640" customWidth="1"/>
    <col min="16136" max="16384" width="12" style="640"/>
  </cols>
  <sheetData>
    <row r="1" spans="1:12" x14ac:dyDescent="0.25">
      <c r="G1" s="836" t="s">
        <v>802</v>
      </c>
    </row>
    <row r="2" spans="1:12" ht="49.5" customHeight="1" x14ac:dyDescent="0.25">
      <c r="A2" s="951" t="s">
        <v>812</v>
      </c>
      <c r="B2" s="952"/>
      <c r="C2" s="952"/>
      <c r="D2" s="952"/>
      <c r="E2" s="952"/>
      <c r="F2" s="952"/>
      <c r="G2" s="952"/>
      <c r="L2" s="786"/>
    </row>
    <row r="3" spans="1:12" ht="16.5" thickBot="1" x14ac:dyDescent="0.3">
      <c r="E3" s="953" t="s">
        <v>715</v>
      </c>
      <c r="F3" s="953"/>
      <c r="G3" s="953"/>
    </row>
    <row r="4" spans="1:12" ht="15.75" customHeight="1" x14ac:dyDescent="0.25">
      <c r="A4" s="954" t="s">
        <v>528</v>
      </c>
      <c r="B4" s="957" t="s">
        <v>529</v>
      </c>
      <c r="C4" s="960" t="s">
        <v>530</v>
      </c>
      <c r="D4" s="960" t="s">
        <v>531</v>
      </c>
      <c r="E4" s="960" t="s">
        <v>530</v>
      </c>
      <c r="F4" s="960" t="s">
        <v>531</v>
      </c>
      <c r="G4" s="962" t="s">
        <v>532</v>
      </c>
    </row>
    <row r="5" spans="1:12" ht="11.25" customHeight="1" x14ac:dyDescent="0.25">
      <c r="A5" s="955"/>
      <c r="B5" s="958"/>
      <c r="C5" s="961"/>
      <c r="D5" s="961"/>
      <c r="E5" s="961"/>
      <c r="F5" s="961"/>
      <c r="G5" s="963"/>
    </row>
    <row r="6" spans="1:12" x14ac:dyDescent="0.25">
      <c r="A6" s="956"/>
      <c r="B6" s="959"/>
      <c r="C6" s="966" t="s">
        <v>810</v>
      </c>
      <c r="D6" s="967"/>
      <c r="E6" s="964" t="s">
        <v>811</v>
      </c>
      <c r="F6" s="964"/>
      <c r="G6" s="965"/>
    </row>
    <row r="7" spans="1:12" s="645" customFormat="1" ht="16.5" thickBot="1" x14ac:dyDescent="0.25">
      <c r="A7" s="642" t="s">
        <v>533</v>
      </c>
      <c r="B7" s="643" t="s">
        <v>6</v>
      </c>
      <c r="C7" s="643" t="s">
        <v>275</v>
      </c>
      <c r="D7" s="643" t="s">
        <v>276</v>
      </c>
      <c r="E7" s="643" t="s">
        <v>354</v>
      </c>
      <c r="F7" s="643" t="s">
        <v>478</v>
      </c>
      <c r="G7" s="644" t="s">
        <v>479</v>
      </c>
    </row>
    <row r="8" spans="1:12" s="650" customFormat="1" x14ac:dyDescent="0.2">
      <c r="A8" s="646" t="s">
        <v>534</v>
      </c>
      <c r="B8" s="647" t="s">
        <v>535</v>
      </c>
      <c r="C8" s="648">
        <v>62424</v>
      </c>
      <c r="D8" s="648">
        <v>5472</v>
      </c>
      <c r="E8" s="648">
        <v>62447</v>
      </c>
      <c r="F8" s="648">
        <v>4277</v>
      </c>
      <c r="G8" s="649"/>
    </row>
    <row r="9" spans="1:12" s="650" customFormat="1" x14ac:dyDescent="0.2">
      <c r="A9" s="651" t="s">
        <v>536</v>
      </c>
      <c r="B9" s="652" t="s">
        <v>537</v>
      </c>
      <c r="C9" s="653">
        <f>+C10+C15+C20+C25+C30</f>
        <v>653135</v>
      </c>
      <c r="D9" s="653">
        <f>+D10+D15+D20+D25+D30</f>
        <v>435282</v>
      </c>
      <c r="E9" s="653">
        <f>+E10+E15+E20+E25+E30</f>
        <v>1464889</v>
      </c>
      <c r="F9" s="653">
        <f>+F10+F15+F20+F25+F30</f>
        <v>1220779</v>
      </c>
      <c r="G9" s="654">
        <f>+G10+G15+G20+G25+G30</f>
        <v>0</v>
      </c>
    </row>
    <row r="10" spans="1:12" s="650" customFormat="1" x14ac:dyDescent="0.2">
      <c r="A10" s="651" t="s">
        <v>538</v>
      </c>
      <c r="B10" s="652" t="s">
        <v>539</v>
      </c>
      <c r="C10" s="653">
        <f>+C11+C12+C13+C14</f>
        <v>526055</v>
      </c>
      <c r="D10" s="653">
        <f>+D11+D12+D13+D14</f>
        <v>373213</v>
      </c>
      <c r="E10" s="653">
        <f>+E11+E12+E13+E14</f>
        <v>529836</v>
      </c>
      <c r="F10" s="653">
        <f>+F11+F12+F13+F14</f>
        <v>362207</v>
      </c>
      <c r="G10" s="654">
        <f>+G11+G12+G13+G14</f>
        <v>0</v>
      </c>
    </row>
    <row r="11" spans="1:12" s="650" customFormat="1" x14ac:dyDescent="0.2">
      <c r="A11" s="655" t="s">
        <v>540</v>
      </c>
      <c r="B11" s="652" t="s">
        <v>541</v>
      </c>
      <c r="C11" s="656">
        <v>526055</v>
      </c>
      <c r="D11" s="656">
        <v>373213</v>
      </c>
      <c r="E11" s="656">
        <v>529836</v>
      </c>
      <c r="F11" s="656">
        <v>362207</v>
      </c>
      <c r="G11" s="657"/>
    </row>
    <row r="12" spans="1:12" s="650" customFormat="1" ht="26.25" customHeight="1" x14ac:dyDescent="0.2">
      <c r="A12" s="655" t="s">
        <v>542</v>
      </c>
      <c r="B12" s="652" t="s">
        <v>543</v>
      </c>
      <c r="C12" s="658"/>
      <c r="D12" s="658"/>
      <c r="E12" s="658"/>
      <c r="F12" s="658"/>
      <c r="G12" s="659"/>
    </row>
    <row r="13" spans="1:12" s="650" customFormat="1" ht="22.5" x14ac:dyDescent="0.2">
      <c r="A13" s="655" t="s">
        <v>544</v>
      </c>
      <c r="B13" s="652" t="s">
        <v>545</v>
      </c>
      <c r="C13" s="658"/>
      <c r="D13" s="658"/>
      <c r="E13" s="658"/>
      <c r="F13" s="658"/>
      <c r="G13" s="659"/>
    </row>
    <row r="14" spans="1:12" s="650" customFormat="1" x14ac:dyDescent="0.2">
      <c r="A14" s="655" t="s">
        <v>546</v>
      </c>
      <c r="B14" s="652" t="s">
        <v>547</v>
      </c>
      <c r="C14" s="658"/>
      <c r="D14" s="658"/>
      <c r="E14" s="658"/>
      <c r="F14" s="658"/>
      <c r="G14" s="659"/>
    </row>
    <row r="15" spans="1:12" s="650" customFormat="1" x14ac:dyDescent="0.2">
      <c r="A15" s="651" t="s">
        <v>548</v>
      </c>
      <c r="B15" s="652" t="s">
        <v>549</v>
      </c>
      <c r="C15" s="660">
        <f>+C16+C17+C18+C19</f>
        <v>102829</v>
      </c>
      <c r="D15" s="660">
        <f>+D16+D17+D18+D19</f>
        <v>37818</v>
      </c>
      <c r="E15" s="660">
        <f>+E16+E17+E18+E19</f>
        <v>121855</v>
      </c>
      <c r="F15" s="660">
        <f>+F16+F17+F18+F19</f>
        <v>45374</v>
      </c>
      <c r="G15" s="661">
        <f>+G16+G17+G18+G19</f>
        <v>0</v>
      </c>
    </row>
    <row r="16" spans="1:12" s="650" customFormat="1" x14ac:dyDescent="0.2">
      <c r="A16" s="655" t="s">
        <v>550</v>
      </c>
      <c r="B16" s="652" t="s">
        <v>551</v>
      </c>
      <c r="C16" s="658"/>
      <c r="D16" s="658"/>
      <c r="E16" s="658"/>
      <c r="F16" s="658"/>
      <c r="G16" s="659"/>
    </row>
    <row r="17" spans="1:7" s="650" customFormat="1" ht="22.5" x14ac:dyDescent="0.2">
      <c r="A17" s="655" t="s">
        <v>552</v>
      </c>
      <c r="B17" s="652" t="s">
        <v>260</v>
      </c>
      <c r="C17" s="658"/>
      <c r="D17" s="658"/>
      <c r="E17" s="658"/>
      <c r="F17" s="658"/>
      <c r="G17" s="659"/>
    </row>
    <row r="18" spans="1:7" s="650" customFormat="1" x14ac:dyDescent="0.2">
      <c r="A18" s="655" t="s">
        <v>553</v>
      </c>
      <c r="B18" s="652" t="s">
        <v>262</v>
      </c>
      <c r="C18" s="658"/>
      <c r="D18" s="658"/>
      <c r="E18" s="658"/>
      <c r="F18" s="658"/>
      <c r="G18" s="659"/>
    </row>
    <row r="19" spans="1:7" s="650" customFormat="1" x14ac:dyDescent="0.2">
      <c r="A19" s="655" t="s">
        <v>554</v>
      </c>
      <c r="B19" s="652" t="s">
        <v>286</v>
      </c>
      <c r="C19" s="658">
        <v>102829</v>
      </c>
      <c r="D19" s="658">
        <v>37818</v>
      </c>
      <c r="E19" s="658">
        <v>121855</v>
      </c>
      <c r="F19" s="658">
        <v>45374</v>
      </c>
      <c r="G19" s="659"/>
    </row>
    <row r="20" spans="1:7" s="650" customFormat="1" x14ac:dyDescent="0.2">
      <c r="A20" s="651" t="s">
        <v>555</v>
      </c>
      <c r="B20" s="652" t="s">
        <v>287</v>
      </c>
      <c r="C20" s="660"/>
      <c r="D20" s="660"/>
      <c r="E20" s="660">
        <f>+E21+E22+E23+E24</f>
        <v>0</v>
      </c>
      <c r="F20" s="660">
        <f>+F21+F22+F23+F24</f>
        <v>0</v>
      </c>
      <c r="G20" s="661">
        <f>+G21+G22+G23+G24</f>
        <v>0</v>
      </c>
    </row>
    <row r="21" spans="1:7" s="650" customFormat="1" x14ac:dyDescent="0.2">
      <c r="A21" s="655" t="s">
        <v>556</v>
      </c>
      <c r="B21" s="652" t="s">
        <v>288</v>
      </c>
      <c r="C21" s="658"/>
      <c r="D21" s="658"/>
      <c r="E21" s="658"/>
      <c r="F21" s="658"/>
      <c r="G21" s="659"/>
    </row>
    <row r="22" spans="1:7" s="650" customFormat="1" x14ac:dyDescent="0.2">
      <c r="A22" s="655" t="s">
        <v>557</v>
      </c>
      <c r="B22" s="652" t="s">
        <v>291</v>
      </c>
      <c r="C22" s="658"/>
      <c r="D22" s="658"/>
      <c r="E22" s="658"/>
      <c r="F22" s="658"/>
      <c r="G22" s="659"/>
    </row>
    <row r="23" spans="1:7" s="650" customFormat="1" x14ac:dyDescent="0.2">
      <c r="A23" s="655" t="s">
        <v>558</v>
      </c>
      <c r="B23" s="652" t="s">
        <v>294</v>
      </c>
      <c r="C23" s="658"/>
      <c r="D23" s="658"/>
      <c r="E23" s="658"/>
      <c r="F23" s="658"/>
      <c r="G23" s="659"/>
    </row>
    <row r="24" spans="1:7" s="650" customFormat="1" x14ac:dyDescent="0.2">
      <c r="A24" s="655" t="s">
        <v>559</v>
      </c>
      <c r="B24" s="652" t="s">
        <v>297</v>
      </c>
      <c r="C24" s="658"/>
      <c r="D24" s="658"/>
      <c r="E24" s="658"/>
      <c r="F24" s="658"/>
      <c r="G24" s="659"/>
    </row>
    <row r="25" spans="1:7" s="650" customFormat="1" x14ac:dyDescent="0.2">
      <c r="A25" s="651" t="s">
        <v>560</v>
      </c>
      <c r="B25" s="652" t="s">
        <v>300</v>
      </c>
      <c r="C25" s="660">
        <v>24251</v>
      </c>
      <c r="D25" s="660">
        <v>24251</v>
      </c>
      <c r="E25" s="660">
        <v>813198</v>
      </c>
      <c r="F25" s="660">
        <v>813198</v>
      </c>
      <c r="G25" s="661">
        <f>+G26+G27+G28+G29</f>
        <v>0</v>
      </c>
    </row>
    <row r="26" spans="1:7" s="650" customFormat="1" x14ac:dyDescent="0.2">
      <c r="A26" s="655" t="s">
        <v>561</v>
      </c>
      <c r="B26" s="652" t="s">
        <v>303</v>
      </c>
      <c r="C26" s="658"/>
      <c r="D26" s="658"/>
      <c r="E26" s="658"/>
      <c r="F26" s="658"/>
      <c r="G26" s="659"/>
    </row>
    <row r="27" spans="1:7" s="650" customFormat="1" x14ac:dyDescent="0.2">
      <c r="A27" s="655" t="s">
        <v>562</v>
      </c>
      <c r="B27" s="652" t="s">
        <v>306</v>
      </c>
      <c r="C27" s="658"/>
      <c r="D27" s="658"/>
      <c r="E27" s="658"/>
      <c r="F27" s="658"/>
      <c r="G27" s="659"/>
    </row>
    <row r="28" spans="1:7" s="650" customFormat="1" x14ac:dyDescent="0.2">
      <c r="A28" s="655" t="s">
        <v>563</v>
      </c>
      <c r="B28" s="652" t="s">
        <v>308</v>
      </c>
      <c r="C28" s="658"/>
      <c r="D28" s="658"/>
      <c r="E28" s="658"/>
      <c r="F28" s="658"/>
      <c r="G28" s="659"/>
    </row>
    <row r="29" spans="1:7" s="650" customFormat="1" x14ac:dyDescent="0.2">
      <c r="A29" s="655" t="s">
        <v>564</v>
      </c>
      <c r="B29" s="652" t="s">
        <v>310</v>
      </c>
      <c r="C29" s="658"/>
      <c r="D29" s="658"/>
      <c r="E29" s="658"/>
      <c r="F29" s="658"/>
      <c r="G29" s="659"/>
    </row>
    <row r="30" spans="1:7" s="650" customFormat="1" x14ac:dyDescent="0.2">
      <c r="A30" s="651" t="s">
        <v>565</v>
      </c>
      <c r="B30" s="652" t="s">
        <v>311</v>
      </c>
      <c r="C30" s="660"/>
      <c r="D30" s="660"/>
      <c r="E30" s="660">
        <f>+E31+E32+E33+E34</f>
        <v>0</v>
      </c>
      <c r="F30" s="660">
        <f>+F31+F32+F33+F34</f>
        <v>0</v>
      </c>
      <c r="G30" s="661">
        <f>+G31+G32+G33+G34</f>
        <v>0</v>
      </c>
    </row>
    <row r="31" spans="1:7" s="650" customFormat="1" x14ac:dyDescent="0.2">
      <c r="A31" s="655" t="s">
        <v>566</v>
      </c>
      <c r="B31" s="652" t="s">
        <v>312</v>
      </c>
      <c r="C31" s="658"/>
      <c r="D31" s="658"/>
      <c r="E31" s="658"/>
      <c r="F31" s="658"/>
      <c r="G31" s="659"/>
    </row>
    <row r="32" spans="1:7" s="650" customFormat="1" ht="22.5" x14ac:dyDescent="0.2">
      <c r="A32" s="655" t="s">
        <v>567</v>
      </c>
      <c r="B32" s="652" t="s">
        <v>315</v>
      </c>
      <c r="C32" s="658"/>
      <c r="D32" s="658"/>
      <c r="E32" s="658"/>
      <c r="F32" s="658"/>
      <c r="G32" s="659"/>
    </row>
    <row r="33" spans="1:7" s="650" customFormat="1" x14ac:dyDescent="0.2">
      <c r="A33" s="655" t="s">
        <v>568</v>
      </c>
      <c r="B33" s="652" t="s">
        <v>316</v>
      </c>
      <c r="C33" s="658"/>
      <c r="D33" s="658"/>
      <c r="E33" s="658"/>
      <c r="F33" s="658"/>
      <c r="G33" s="659"/>
    </row>
    <row r="34" spans="1:7" s="650" customFormat="1" x14ac:dyDescent="0.2">
      <c r="A34" s="655" t="s">
        <v>569</v>
      </c>
      <c r="B34" s="652" t="s">
        <v>319</v>
      </c>
      <c r="C34" s="658"/>
      <c r="D34" s="658"/>
      <c r="E34" s="658"/>
      <c r="F34" s="658"/>
      <c r="G34" s="659"/>
    </row>
    <row r="35" spans="1:7" s="650" customFormat="1" x14ac:dyDescent="0.2">
      <c r="A35" s="651" t="s">
        <v>570</v>
      </c>
      <c r="B35" s="652" t="s">
        <v>349</v>
      </c>
      <c r="C35" s="660">
        <f>+C36+C41+C46</f>
        <v>29554</v>
      </c>
      <c r="D35" s="660">
        <f>+D36+D41+D46</f>
        <v>29554</v>
      </c>
      <c r="E35" s="660">
        <f>+E36+E41+E46</f>
        <v>29594</v>
      </c>
      <c r="F35" s="660">
        <f>+F36+F41+F46</f>
        <v>29594</v>
      </c>
      <c r="G35" s="661">
        <f>+G36+G41+G46</f>
        <v>0</v>
      </c>
    </row>
    <row r="36" spans="1:7" s="650" customFormat="1" x14ac:dyDescent="0.2">
      <c r="A36" s="651" t="s">
        <v>571</v>
      </c>
      <c r="B36" s="652" t="s">
        <v>523</v>
      </c>
      <c r="C36" s="660">
        <f>+C37+C38+C39+C40</f>
        <v>29554</v>
      </c>
      <c r="D36" s="660">
        <f>+D37+D38+D39+D40</f>
        <v>29554</v>
      </c>
      <c r="E36" s="660">
        <f>+E37+E38+E39+E40</f>
        <v>29594</v>
      </c>
      <c r="F36" s="660">
        <f>+F37+F38+F39+F40</f>
        <v>29594</v>
      </c>
      <c r="G36" s="661">
        <f>+G37+G38+G39+G40</f>
        <v>0</v>
      </c>
    </row>
    <row r="37" spans="1:7" s="650" customFormat="1" x14ac:dyDescent="0.2">
      <c r="A37" s="655" t="s">
        <v>572</v>
      </c>
      <c r="B37" s="652" t="s">
        <v>524</v>
      </c>
      <c r="C37" s="658"/>
      <c r="D37" s="658"/>
      <c r="E37" s="658"/>
      <c r="F37" s="658"/>
      <c r="G37" s="659"/>
    </row>
    <row r="38" spans="1:7" s="650" customFormat="1" x14ac:dyDescent="0.2">
      <c r="A38" s="655" t="s">
        <v>573</v>
      </c>
      <c r="B38" s="652" t="s">
        <v>525</v>
      </c>
      <c r="C38" s="658"/>
      <c r="D38" s="658"/>
      <c r="E38" s="658"/>
      <c r="F38" s="658"/>
      <c r="G38" s="659"/>
    </row>
    <row r="39" spans="1:7" s="650" customFormat="1" x14ac:dyDescent="0.2">
      <c r="A39" s="655" t="s">
        <v>574</v>
      </c>
      <c r="B39" s="652" t="s">
        <v>526</v>
      </c>
      <c r="C39" s="658"/>
      <c r="D39" s="658"/>
      <c r="E39" s="658"/>
      <c r="F39" s="658"/>
      <c r="G39" s="659"/>
    </row>
    <row r="40" spans="1:7" s="650" customFormat="1" x14ac:dyDescent="0.2">
      <c r="A40" s="655" t="s">
        <v>575</v>
      </c>
      <c r="B40" s="652" t="s">
        <v>527</v>
      </c>
      <c r="C40" s="658">
        <v>29554</v>
      </c>
      <c r="D40" s="658">
        <v>29554</v>
      </c>
      <c r="E40" s="658">
        <v>29594</v>
      </c>
      <c r="F40" s="658">
        <v>29594</v>
      </c>
      <c r="G40" s="659"/>
    </row>
    <row r="41" spans="1:7" s="650" customFormat="1" x14ac:dyDescent="0.2">
      <c r="A41" s="651" t="s">
        <v>576</v>
      </c>
      <c r="B41" s="652" t="s">
        <v>577</v>
      </c>
      <c r="C41" s="660"/>
      <c r="D41" s="660"/>
      <c r="E41" s="660">
        <f>+E42+E43+E44+E45</f>
        <v>0</v>
      </c>
      <c r="F41" s="660">
        <f>+F42+F43+F44+F45</f>
        <v>0</v>
      </c>
      <c r="G41" s="661">
        <f>+G42+G43+G44+G45</f>
        <v>0</v>
      </c>
    </row>
    <row r="42" spans="1:7" s="650" customFormat="1" x14ac:dyDescent="0.2">
      <c r="A42" s="655" t="s">
        <v>578</v>
      </c>
      <c r="B42" s="652" t="s">
        <v>579</v>
      </c>
      <c r="C42" s="658"/>
      <c r="D42" s="658"/>
      <c r="E42" s="658"/>
      <c r="F42" s="658"/>
      <c r="G42" s="659"/>
    </row>
    <row r="43" spans="1:7" s="650" customFormat="1" ht="22.5" x14ac:dyDescent="0.2">
      <c r="A43" s="655" t="s">
        <v>580</v>
      </c>
      <c r="B43" s="652" t="s">
        <v>581</v>
      </c>
      <c r="C43" s="658"/>
      <c r="D43" s="658"/>
      <c r="E43" s="658"/>
      <c r="F43" s="658"/>
      <c r="G43" s="659"/>
    </row>
    <row r="44" spans="1:7" s="650" customFormat="1" x14ac:dyDescent="0.2">
      <c r="A44" s="655" t="s">
        <v>582</v>
      </c>
      <c r="B44" s="652" t="s">
        <v>583</v>
      </c>
      <c r="C44" s="658"/>
      <c r="D44" s="658"/>
      <c r="E44" s="658"/>
      <c r="F44" s="658"/>
      <c r="G44" s="659"/>
    </row>
    <row r="45" spans="1:7" s="650" customFormat="1" x14ac:dyDescent="0.2">
      <c r="A45" s="655" t="s">
        <v>584</v>
      </c>
      <c r="B45" s="652" t="s">
        <v>585</v>
      </c>
      <c r="C45" s="658"/>
      <c r="D45" s="658"/>
      <c r="E45" s="658"/>
      <c r="F45" s="658"/>
      <c r="G45" s="659"/>
    </row>
    <row r="46" spans="1:7" s="650" customFormat="1" x14ac:dyDescent="0.2">
      <c r="A46" s="651" t="s">
        <v>586</v>
      </c>
      <c r="B46" s="652" t="s">
        <v>587</v>
      </c>
      <c r="C46" s="660"/>
      <c r="D46" s="660"/>
      <c r="E46" s="660">
        <f>+E47+E48+E49+E50</f>
        <v>0</v>
      </c>
      <c r="F46" s="660">
        <f>+F47+F48+F49+F50</f>
        <v>0</v>
      </c>
      <c r="G46" s="661">
        <f>+G47+G48+G49+G50</f>
        <v>0</v>
      </c>
    </row>
    <row r="47" spans="1:7" s="650" customFormat="1" x14ac:dyDescent="0.2">
      <c r="A47" s="655" t="s">
        <v>588</v>
      </c>
      <c r="B47" s="652" t="s">
        <v>589</v>
      </c>
      <c r="C47" s="658"/>
      <c r="D47" s="658"/>
      <c r="E47" s="658"/>
      <c r="F47" s="658"/>
      <c r="G47" s="659"/>
    </row>
    <row r="48" spans="1:7" s="650" customFormat="1" ht="22.5" x14ac:dyDescent="0.2">
      <c r="A48" s="655" t="s">
        <v>590</v>
      </c>
      <c r="B48" s="652" t="s">
        <v>591</v>
      </c>
      <c r="C48" s="658"/>
      <c r="D48" s="658"/>
      <c r="E48" s="658"/>
      <c r="F48" s="658"/>
      <c r="G48" s="659"/>
    </row>
    <row r="49" spans="1:7" s="650" customFormat="1" x14ac:dyDescent="0.2">
      <c r="A49" s="655" t="s">
        <v>592</v>
      </c>
      <c r="B49" s="652" t="s">
        <v>593</v>
      </c>
      <c r="C49" s="658"/>
      <c r="D49" s="658"/>
      <c r="E49" s="658"/>
      <c r="F49" s="658"/>
      <c r="G49" s="659"/>
    </row>
    <row r="50" spans="1:7" s="650" customFormat="1" x14ac:dyDescent="0.2">
      <c r="A50" s="655" t="s">
        <v>594</v>
      </c>
      <c r="B50" s="652" t="s">
        <v>595</v>
      </c>
      <c r="C50" s="658"/>
      <c r="D50" s="658"/>
      <c r="E50" s="658"/>
      <c r="F50" s="658"/>
      <c r="G50" s="659"/>
    </row>
    <row r="51" spans="1:7" s="650" customFormat="1" x14ac:dyDescent="0.2">
      <c r="A51" s="651" t="s">
        <v>596</v>
      </c>
      <c r="B51" s="652" t="s">
        <v>597</v>
      </c>
      <c r="C51" s="658"/>
      <c r="D51" s="658"/>
      <c r="E51" s="658"/>
      <c r="F51" s="658"/>
      <c r="G51" s="659"/>
    </row>
    <row r="52" spans="1:7" s="650" customFormat="1" ht="21" x14ac:dyDescent="0.2">
      <c r="A52" s="651" t="s">
        <v>598</v>
      </c>
      <c r="B52" s="652" t="s">
        <v>599</v>
      </c>
      <c r="C52" s="660">
        <f>+C8+C9+C35+C51</f>
        <v>745113</v>
      </c>
      <c r="D52" s="660">
        <f>+D8+D9+D35+D51</f>
        <v>470308</v>
      </c>
      <c r="E52" s="660">
        <f>+E8+E9+E35+E51</f>
        <v>1556930</v>
      </c>
      <c r="F52" s="660">
        <f>+F8+F9+F35+F51</f>
        <v>1254650</v>
      </c>
      <c r="G52" s="661">
        <f>+G8+G9+G35+G51</f>
        <v>0</v>
      </c>
    </row>
    <row r="53" spans="1:7" s="650" customFormat="1" x14ac:dyDescent="0.2">
      <c r="A53" s="651" t="s">
        <v>600</v>
      </c>
      <c r="B53" s="652" t="s">
        <v>601</v>
      </c>
      <c r="C53" s="658">
        <v>4151</v>
      </c>
      <c r="D53" s="658">
        <v>4151</v>
      </c>
      <c r="E53" s="658">
        <v>3108</v>
      </c>
      <c r="F53" s="658">
        <v>3108</v>
      </c>
      <c r="G53" s="659"/>
    </row>
    <row r="54" spans="1:7" s="650" customFormat="1" x14ac:dyDescent="0.2">
      <c r="A54" s="651" t="s">
        <v>602</v>
      </c>
      <c r="B54" s="652" t="s">
        <v>603</v>
      </c>
      <c r="C54" s="658"/>
      <c r="D54" s="658"/>
      <c r="E54" s="658"/>
      <c r="F54" s="658"/>
      <c r="G54" s="659"/>
    </row>
    <row r="55" spans="1:7" s="650" customFormat="1" x14ac:dyDescent="0.2">
      <c r="A55" s="651" t="s">
        <v>604</v>
      </c>
      <c r="B55" s="652" t="s">
        <v>605</v>
      </c>
      <c r="C55" s="660">
        <f>+C53+C54</f>
        <v>4151</v>
      </c>
      <c r="D55" s="660">
        <f>+D53+D54</f>
        <v>4151</v>
      </c>
      <c r="E55" s="660">
        <f>+E53+E54</f>
        <v>3108</v>
      </c>
      <c r="F55" s="660">
        <f>+F53+F54</f>
        <v>3108</v>
      </c>
      <c r="G55" s="661">
        <f>+G53+G54</f>
        <v>0</v>
      </c>
    </row>
    <row r="56" spans="1:7" s="650" customFormat="1" x14ac:dyDescent="0.2">
      <c r="A56" s="651" t="s">
        <v>606</v>
      </c>
      <c r="B56" s="652" t="s">
        <v>607</v>
      </c>
      <c r="C56" s="658"/>
      <c r="D56" s="658"/>
      <c r="E56" s="658"/>
      <c r="F56" s="658"/>
      <c r="G56" s="659"/>
    </row>
    <row r="57" spans="1:7" s="650" customFormat="1" x14ac:dyDescent="0.2">
      <c r="A57" s="651" t="s">
        <v>608</v>
      </c>
      <c r="B57" s="652" t="s">
        <v>609</v>
      </c>
      <c r="C57" s="658">
        <v>308</v>
      </c>
      <c r="D57" s="658">
        <v>308</v>
      </c>
      <c r="E57" s="658">
        <v>127</v>
      </c>
      <c r="F57" s="658">
        <v>127</v>
      </c>
      <c r="G57" s="659"/>
    </row>
    <row r="58" spans="1:7" s="650" customFormat="1" x14ac:dyDescent="0.2">
      <c r="A58" s="651" t="s">
        <v>610</v>
      </c>
      <c r="B58" s="652" t="s">
        <v>611</v>
      </c>
      <c r="C58" s="658">
        <v>41932</v>
      </c>
      <c r="D58" s="658">
        <v>41932</v>
      </c>
      <c r="E58" s="658">
        <v>67828</v>
      </c>
      <c r="F58" s="658">
        <v>67828</v>
      </c>
      <c r="G58" s="659"/>
    </row>
    <row r="59" spans="1:7" s="650" customFormat="1" x14ac:dyDescent="0.2">
      <c r="A59" s="651" t="s">
        <v>612</v>
      </c>
      <c r="B59" s="652" t="s">
        <v>613</v>
      </c>
      <c r="C59" s="658"/>
      <c r="D59" s="658"/>
      <c r="E59" s="658"/>
      <c r="F59" s="658"/>
      <c r="G59" s="659"/>
    </row>
    <row r="60" spans="1:7" s="650" customFormat="1" x14ac:dyDescent="0.2">
      <c r="A60" s="651" t="s">
        <v>614</v>
      </c>
      <c r="B60" s="652" t="s">
        <v>615</v>
      </c>
      <c r="C60" s="660">
        <f>+C56+C57+C58+C59</f>
        <v>42240</v>
      </c>
      <c r="D60" s="660">
        <f>+D56+D57+D58+D59</f>
        <v>42240</v>
      </c>
      <c r="E60" s="660">
        <f>+E56+E57+E58+E59</f>
        <v>67955</v>
      </c>
      <c r="F60" s="660">
        <f>+F56+F57+F58+F59</f>
        <v>67955</v>
      </c>
      <c r="G60" s="661">
        <f>+G56+G57+G58+G59</f>
        <v>0</v>
      </c>
    </row>
    <row r="61" spans="1:7" s="650" customFormat="1" x14ac:dyDescent="0.2">
      <c r="A61" s="651" t="s">
        <v>616</v>
      </c>
      <c r="B61" s="652" t="s">
        <v>617</v>
      </c>
      <c r="C61" s="658">
        <v>1904</v>
      </c>
      <c r="D61" s="658">
        <v>1904</v>
      </c>
      <c r="E61" s="658">
        <v>5302</v>
      </c>
      <c r="F61" s="658">
        <v>5302</v>
      </c>
      <c r="G61" s="659"/>
    </row>
    <row r="62" spans="1:7" s="650" customFormat="1" x14ac:dyDescent="0.2">
      <c r="A62" s="651" t="s">
        <v>618</v>
      </c>
      <c r="B62" s="652" t="s">
        <v>619</v>
      </c>
      <c r="C62" s="658"/>
      <c r="D62" s="658"/>
      <c r="E62" s="658">
        <v>5732</v>
      </c>
      <c r="F62" s="658">
        <v>5732</v>
      </c>
      <c r="G62" s="659"/>
    </row>
    <row r="63" spans="1:7" s="650" customFormat="1" x14ac:dyDescent="0.2">
      <c r="A63" s="651" t="s">
        <v>620</v>
      </c>
      <c r="B63" s="652" t="s">
        <v>621</v>
      </c>
      <c r="C63" s="658">
        <v>17285</v>
      </c>
      <c r="D63" s="658">
        <v>17285</v>
      </c>
      <c r="E63" s="658">
        <v>400</v>
      </c>
      <c r="F63" s="658">
        <v>400</v>
      </c>
      <c r="G63" s="659"/>
    </row>
    <row r="64" spans="1:7" s="650" customFormat="1" x14ac:dyDescent="0.2">
      <c r="A64" s="651" t="s">
        <v>622</v>
      </c>
      <c r="B64" s="652" t="s">
        <v>623</v>
      </c>
      <c r="C64" s="660">
        <f>SUM(C61:C63)</f>
        <v>19189</v>
      </c>
      <c r="D64" s="660">
        <f>SUM(D61:D63)</f>
        <v>19189</v>
      </c>
      <c r="E64" s="660">
        <f>SUM(E61:E63)</f>
        <v>11434</v>
      </c>
      <c r="F64" s="660">
        <f>SUM(F61:F63)</f>
        <v>11434</v>
      </c>
      <c r="G64" s="661">
        <f>+G61+G62+G63</f>
        <v>0</v>
      </c>
    </row>
    <row r="65" spans="1:7" s="650" customFormat="1" x14ac:dyDescent="0.2">
      <c r="A65" s="651" t="s">
        <v>624</v>
      </c>
      <c r="B65" s="652" t="s">
        <v>625</v>
      </c>
      <c r="C65" s="658"/>
      <c r="D65" s="658"/>
      <c r="E65" s="658"/>
      <c r="F65" s="658"/>
      <c r="G65" s="659"/>
    </row>
    <row r="66" spans="1:7" s="650" customFormat="1" x14ac:dyDescent="0.2">
      <c r="A66" s="651" t="s">
        <v>626</v>
      </c>
      <c r="B66" s="652" t="s">
        <v>627</v>
      </c>
      <c r="C66" s="658">
        <v>-33</v>
      </c>
      <c r="D66" s="658">
        <v>-33</v>
      </c>
      <c r="E66" s="658">
        <v>-1023</v>
      </c>
      <c r="F66" s="658">
        <v>-1023</v>
      </c>
      <c r="G66" s="659"/>
    </row>
    <row r="67" spans="1:7" s="650" customFormat="1" x14ac:dyDescent="0.2">
      <c r="A67" s="651" t="s">
        <v>628</v>
      </c>
      <c r="B67" s="652" t="s">
        <v>629</v>
      </c>
      <c r="C67" s="660">
        <f>+C65+C66</f>
        <v>-33</v>
      </c>
      <c r="D67" s="660">
        <f>+D65+D66</f>
        <v>-33</v>
      </c>
      <c r="E67" s="660">
        <f>+E65+E66</f>
        <v>-1023</v>
      </c>
      <c r="F67" s="660">
        <f>+F65+F66</f>
        <v>-1023</v>
      </c>
      <c r="G67" s="661">
        <f>+G65+G66</f>
        <v>0</v>
      </c>
    </row>
    <row r="68" spans="1:7" s="650" customFormat="1" x14ac:dyDescent="0.2">
      <c r="A68" s="651" t="s">
        <v>630</v>
      </c>
      <c r="B68" s="652" t="s">
        <v>631</v>
      </c>
      <c r="C68" s="658">
        <v>13047</v>
      </c>
      <c r="D68" s="658">
        <v>13047</v>
      </c>
      <c r="E68" s="658"/>
      <c r="F68" s="658"/>
      <c r="G68" s="659"/>
    </row>
    <row r="69" spans="1:7" s="650" customFormat="1" ht="16.5" thickBot="1" x14ac:dyDescent="0.25">
      <c r="A69" s="662" t="s">
        <v>632</v>
      </c>
      <c r="B69" s="663" t="s">
        <v>633</v>
      </c>
      <c r="C69" s="664">
        <f>+C52+C55+C60+C64+C67+C68</f>
        <v>823707</v>
      </c>
      <c r="D69" s="664">
        <f>+D52+D55+D60+D64+D67+D68</f>
        <v>548902</v>
      </c>
      <c r="E69" s="664">
        <f>+E52+E55+E60+E64+E67+E68</f>
        <v>1638404</v>
      </c>
      <c r="F69" s="664">
        <f>+F52+F55+F60+F64+F67+F68</f>
        <v>1336124</v>
      </c>
      <c r="G69" s="665">
        <f>+G52+G55+G60+G64+G67+G68</f>
        <v>0</v>
      </c>
    </row>
    <row r="70" spans="1:7" x14ac:dyDescent="0.25">
      <c r="A70" s="666"/>
      <c r="E70" s="667"/>
      <c r="F70" s="667"/>
      <c r="G70" s="668"/>
    </row>
    <row r="71" spans="1:7" x14ac:dyDescent="0.25">
      <c r="A71" s="666"/>
      <c r="E71" s="667"/>
      <c r="F71" s="667"/>
      <c r="G71" s="668"/>
    </row>
    <row r="72" spans="1:7" x14ac:dyDescent="0.25">
      <c r="A72" s="669"/>
      <c r="E72" s="667"/>
      <c r="F72" s="667"/>
      <c r="G72" s="668"/>
    </row>
    <row r="73" spans="1:7" x14ac:dyDescent="0.25">
      <c r="A73" s="950"/>
      <c r="B73" s="950"/>
      <c r="C73" s="950"/>
      <c r="D73" s="950"/>
      <c r="E73" s="950"/>
      <c r="F73" s="950"/>
      <c r="G73" s="950"/>
    </row>
    <row r="74" spans="1:7" x14ac:dyDescent="0.25">
      <c r="A74" s="950"/>
      <c r="B74" s="950"/>
      <c r="C74" s="950"/>
      <c r="D74" s="950"/>
      <c r="E74" s="950"/>
      <c r="F74" s="950"/>
      <c r="G74" s="950"/>
    </row>
  </sheetData>
  <mergeCells count="13">
    <mergeCell ref="A73:G73"/>
    <mergeCell ref="A74:G74"/>
    <mergeCell ref="A2:G2"/>
    <mergeCell ref="E3:G3"/>
    <mergeCell ref="A4:A6"/>
    <mergeCell ref="B4:B6"/>
    <mergeCell ref="E4:E5"/>
    <mergeCell ref="F4:F5"/>
    <mergeCell ref="G4:G5"/>
    <mergeCell ref="E6:G6"/>
    <mergeCell ref="C6:D6"/>
    <mergeCell ref="C4:C5"/>
    <mergeCell ref="D4:D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27"/>
  <sheetViews>
    <sheetView workbookViewId="0">
      <selection activeCell="B33" sqref="B33"/>
    </sheetView>
  </sheetViews>
  <sheetFormatPr defaultRowHeight="12.75" x14ac:dyDescent="0.2"/>
  <cols>
    <col min="1" max="1" width="71.1640625" style="672" customWidth="1"/>
    <col min="2" max="2" width="6.1640625" style="673" customWidth="1"/>
    <col min="3" max="3" width="14.83203125" style="673" customWidth="1"/>
    <col min="4" max="4" width="18" style="671" customWidth="1"/>
    <col min="5" max="257" width="9.33203125" style="671"/>
    <col min="258" max="258" width="71.1640625" style="671" customWidth="1"/>
    <col min="259" max="259" width="6.1640625" style="671" customWidth="1"/>
    <col min="260" max="260" width="18" style="671" customWidth="1"/>
    <col min="261" max="513" width="9.33203125" style="671"/>
    <col min="514" max="514" width="71.1640625" style="671" customWidth="1"/>
    <col min="515" max="515" width="6.1640625" style="671" customWidth="1"/>
    <col min="516" max="516" width="18" style="671" customWidth="1"/>
    <col min="517" max="769" width="9.33203125" style="671"/>
    <col min="770" max="770" width="71.1640625" style="671" customWidth="1"/>
    <col min="771" max="771" width="6.1640625" style="671" customWidth="1"/>
    <col min="772" max="772" width="18" style="671" customWidth="1"/>
    <col min="773" max="1025" width="9.33203125" style="671"/>
    <col min="1026" max="1026" width="71.1640625" style="671" customWidth="1"/>
    <col min="1027" max="1027" width="6.1640625" style="671" customWidth="1"/>
    <col min="1028" max="1028" width="18" style="671" customWidth="1"/>
    <col min="1029" max="1281" width="9.33203125" style="671"/>
    <col min="1282" max="1282" width="71.1640625" style="671" customWidth="1"/>
    <col min="1283" max="1283" width="6.1640625" style="671" customWidth="1"/>
    <col min="1284" max="1284" width="18" style="671" customWidth="1"/>
    <col min="1285" max="1537" width="9.33203125" style="671"/>
    <col min="1538" max="1538" width="71.1640625" style="671" customWidth="1"/>
    <col min="1539" max="1539" width="6.1640625" style="671" customWidth="1"/>
    <col min="1540" max="1540" width="18" style="671" customWidth="1"/>
    <col min="1541" max="1793" width="9.33203125" style="671"/>
    <col min="1794" max="1794" width="71.1640625" style="671" customWidth="1"/>
    <col min="1795" max="1795" width="6.1640625" style="671" customWidth="1"/>
    <col min="1796" max="1796" width="18" style="671" customWidth="1"/>
    <col min="1797" max="2049" width="9.33203125" style="671"/>
    <col min="2050" max="2050" width="71.1640625" style="671" customWidth="1"/>
    <col min="2051" max="2051" width="6.1640625" style="671" customWidth="1"/>
    <col min="2052" max="2052" width="18" style="671" customWidth="1"/>
    <col min="2053" max="2305" width="9.33203125" style="671"/>
    <col min="2306" max="2306" width="71.1640625" style="671" customWidth="1"/>
    <col min="2307" max="2307" width="6.1640625" style="671" customWidth="1"/>
    <col min="2308" max="2308" width="18" style="671" customWidth="1"/>
    <col min="2309" max="2561" width="9.33203125" style="671"/>
    <col min="2562" max="2562" width="71.1640625" style="671" customWidth="1"/>
    <col min="2563" max="2563" width="6.1640625" style="671" customWidth="1"/>
    <col min="2564" max="2564" width="18" style="671" customWidth="1"/>
    <col min="2565" max="2817" width="9.33203125" style="671"/>
    <col min="2818" max="2818" width="71.1640625" style="671" customWidth="1"/>
    <col min="2819" max="2819" width="6.1640625" style="671" customWidth="1"/>
    <col min="2820" max="2820" width="18" style="671" customWidth="1"/>
    <col min="2821" max="3073" width="9.33203125" style="671"/>
    <col min="3074" max="3074" width="71.1640625" style="671" customWidth="1"/>
    <col min="3075" max="3075" width="6.1640625" style="671" customWidth="1"/>
    <col min="3076" max="3076" width="18" style="671" customWidth="1"/>
    <col min="3077" max="3329" width="9.33203125" style="671"/>
    <col min="3330" max="3330" width="71.1640625" style="671" customWidth="1"/>
    <col min="3331" max="3331" width="6.1640625" style="671" customWidth="1"/>
    <col min="3332" max="3332" width="18" style="671" customWidth="1"/>
    <col min="3333" max="3585" width="9.33203125" style="671"/>
    <col min="3586" max="3586" width="71.1640625" style="671" customWidth="1"/>
    <col min="3587" max="3587" width="6.1640625" style="671" customWidth="1"/>
    <col min="3588" max="3588" width="18" style="671" customWidth="1"/>
    <col min="3589" max="3841" width="9.33203125" style="671"/>
    <col min="3842" max="3842" width="71.1640625" style="671" customWidth="1"/>
    <col min="3843" max="3843" width="6.1640625" style="671" customWidth="1"/>
    <col min="3844" max="3844" width="18" style="671" customWidth="1"/>
    <col min="3845" max="4097" width="9.33203125" style="671"/>
    <col min="4098" max="4098" width="71.1640625" style="671" customWidth="1"/>
    <col min="4099" max="4099" width="6.1640625" style="671" customWidth="1"/>
    <col min="4100" max="4100" width="18" style="671" customWidth="1"/>
    <col min="4101" max="4353" width="9.33203125" style="671"/>
    <col min="4354" max="4354" width="71.1640625" style="671" customWidth="1"/>
    <col min="4355" max="4355" width="6.1640625" style="671" customWidth="1"/>
    <col min="4356" max="4356" width="18" style="671" customWidth="1"/>
    <col min="4357" max="4609" width="9.33203125" style="671"/>
    <col min="4610" max="4610" width="71.1640625" style="671" customWidth="1"/>
    <col min="4611" max="4611" width="6.1640625" style="671" customWidth="1"/>
    <col min="4612" max="4612" width="18" style="671" customWidth="1"/>
    <col min="4613" max="4865" width="9.33203125" style="671"/>
    <col min="4866" max="4866" width="71.1640625" style="671" customWidth="1"/>
    <col min="4867" max="4867" width="6.1640625" style="671" customWidth="1"/>
    <col min="4868" max="4868" width="18" style="671" customWidth="1"/>
    <col min="4869" max="5121" width="9.33203125" style="671"/>
    <col min="5122" max="5122" width="71.1640625" style="671" customWidth="1"/>
    <col min="5123" max="5123" width="6.1640625" style="671" customWidth="1"/>
    <col min="5124" max="5124" width="18" style="671" customWidth="1"/>
    <col min="5125" max="5377" width="9.33203125" style="671"/>
    <col min="5378" max="5378" width="71.1640625" style="671" customWidth="1"/>
    <col min="5379" max="5379" width="6.1640625" style="671" customWidth="1"/>
    <col min="5380" max="5380" width="18" style="671" customWidth="1"/>
    <col min="5381" max="5633" width="9.33203125" style="671"/>
    <col min="5634" max="5634" width="71.1640625" style="671" customWidth="1"/>
    <col min="5635" max="5635" width="6.1640625" style="671" customWidth="1"/>
    <col min="5636" max="5636" width="18" style="671" customWidth="1"/>
    <col min="5637" max="5889" width="9.33203125" style="671"/>
    <col min="5890" max="5890" width="71.1640625" style="671" customWidth="1"/>
    <col min="5891" max="5891" width="6.1640625" style="671" customWidth="1"/>
    <col min="5892" max="5892" width="18" style="671" customWidth="1"/>
    <col min="5893" max="6145" width="9.33203125" style="671"/>
    <col min="6146" max="6146" width="71.1640625" style="671" customWidth="1"/>
    <col min="6147" max="6147" width="6.1640625" style="671" customWidth="1"/>
    <col min="6148" max="6148" width="18" style="671" customWidth="1"/>
    <col min="6149" max="6401" width="9.33203125" style="671"/>
    <col min="6402" max="6402" width="71.1640625" style="671" customWidth="1"/>
    <col min="6403" max="6403" width="6.1640625" style="671" customWidth="1"/>
    <col min="6404" max="6404" width="18" style="671" customWidth="1"/>
    <col min="6405" max="6657" width="9.33203125" style="671"/>
    <col min="6658" max="6658" width="71.1640625" style="671" customWidth="1"/>
    <col min="6659" max="6659" width="6.1640625" style="671" customWidth="1"/>
    <col min="6660" max="6660" width="18" style="671" customWidth="1"/>
    <col min="6661" max="6913" width="9.33203125" style="671"/>
    <col min="6914" max="6914" width="71.1640625" style="671" customWidth="1"/>
    <col min="6915" max="6915" width="6.1640625" style="671" customWidth="1"/>
    <col min="6916" max="6916" width="18" style="671" customWidth="1"/>
    <col min="6917" max="7169" width="9.33203125" style="671"/>
    <col min="7170" max="7170" width="71.1640625" style="671" customWidth="1"/>
    <col min="7171" max="7171" width="6.1640625" style="671" customWidth="1"/>
    <col min="7172" max="7172" width="18" style="671" customWidth="1"/>
    <col min="7173" max="7425" width="9.33203125" style="671"/>
    <col min="7426" max="7426" width="71.1640625" style="671" customWidth="1"/>
    <col min="7427" max="7427" width="6.1640625" style="671" customWidth="1"/>
    <col min="7428" max="7428" width="18" style="671" customWidth="1"/>
    <col min="7429" max="7681" width="9.33203125" style="671"/>
    <col min="7682" max="7682" width="71.1640625" style="671" customWidth="1"/>
    <col min="7683" max="7683" width="6.1640625" style="671" customWidth="1"/>
    <col min="7684" max="7684" width="18" style="671" customWidth="1"/>
    <col min="7685" max="7937" width="9.33203125" style="671"/>
    <col min="7938" max="7938" width="71.1640625" style="671" customWidth="1"/>
    <col min="7939" max="7939" width="6.1640625" style="671" customWidth="1"/>
    <col min="7940" max="7940" width="18" style="671" customWidth="1"/>
    <col min="7941" max="8193" width="9.33203125" style="671"/>
    <col min="8194" max="8194" width="71.1640625" style="671" customWidth="1"/>
    <col min="8195" max="8195" width="6.1640625" style="671" customWidth="1"/>
    <col min="8196" max="8196" width="18" style="671" customWidth="1"/>
    <col min="8197" max="8449" width="9.33203125" style="671"/>
    <col min="8450" max="8450" width="71.1640625" style="671" customWidth="1"/>
    <col min="8451" max="8451" width="6.1640625" style="671" customWidth="1"/>
    <col min="8452" max="8452" width="18" style="671" customWidth="1"/>
    <col min="8453" max="8705" width="9.33203125" style="671"/>
    <col min="8706" max="8706" width="71.1640625" style="671" customWidth="1"/>
    <col min="8707" max="8707" width="6.1640625" style="671" customWidth="1"/>
    <col min="8708" max="8708" width="18" style="671" customWidth="1"/>
    <col min="8709" max="8961" width="9.33203125" style="671"/>
    <col min="8962" max="8962" width="71.1640625" style="671" customWidth="1"/>
    <col min="8963" max="8963" width="6.1640625" style="671" customWidth="1"/>
    <col min="8964" max="8964" width="18" style="671" customWidth="1"/>
    <col min="8965" max="9217" width="9.33203125" style="671"/>
    <col min="9218" max="9218" width="71.1640625" style="671" customWidth="1"/>
    <col min="9219" max="9219" width="6.1640625" style="671" customWidth="1"/>
    <col min="9220" max="9220" width="18" style="671" customWidth="1"/>
    <col min="9221" max="9473" width="9.33203125" style="671"/>
    <col min="9474" max="9474" width="71.1640625" style="671" customWidth="1"/>
    <col min="9475" max="9475" width="6.1640625" style="671" customWidth="1"/>
    <col min="9476" max="9476" width="18" style="671" customWidth="1"/>
    <col min="9477" max="9729" width="9.33203125" style="671"/>
    <col min="9730" max="9730" width="71.1640625" style="671" customWidth="1"/>
    <col min="9731" max="9731" width="6.1640625" style="671" customWidth="1"/>
    <col min="9732" max="9732" width="18" style="671" customWidth="1"/>
    <col min="9733" max="9985" width="9.33203125" style="671"/>
    <col min="9986" max="9986" width="71.1640625" style="671" customWidth="1"/>
    <col min="9987" max="9987" width="6.1640625" style="671" customWidth="1"/>
    <col min="9988" max="9988" width="18" style="671" customWidth="1"/>
    <col min="9989" max="10241" width="9.33203125" style="671"/>
    <col min="10242" max="10242" width="71.1640625" style="671" customWidth="1"/>
    <col min="10243" max="10243" width="6.1640625" style="671" customWidth="1"/>
    <col min="10244" max="10244" width="18" style="671" customWidth="1"/>
    <col min="10245" max="10497" width="9.33203125" style="671"/>
    <col min="10498" max="10498" width="71.1640625" style="671" customWidth="1"/>
    <col min="10499" max="10499" width="6.1640625" style="671" customWidth="1"/>
    <col min="10500" max="10500" width="18" style="671" customWidth="1"/>
    <col min="10501" max="10753" width="9.33203125" style="671"/>
    <col min="10754" max="10754" width="71.1640625" style="671" customWidth="1"/>
    <col min="10755" max="10755" width="6.1640625" style="671" customWidth="1"/>
    <col min="10756" max="10756" width="18" style="671" customWidth="1"/>
    <col min="10757" max="11009" width="9.33203125" style="671"/>
    <col min="11010" max="11010" width="71.1640625" style="671" customWidth="1"/>
    <col min="11011" max="11011" width="6.1640625" style="671" customWidth="1"/>
    <col min="11012" max="11012" width="18" style="671" customWidth="1"/>
    <col min="11013" max="11265" width="9.33203125" style="671"/>
    <col min="11266" max="11266" width="71.1640625" style="671" customWidth="1"/>
    <col min="11267" max="11267" width="6.1640625" style="671" customWidth="1"/>
    <col min="11268" max="11268" width="18" style="671" customWidth="1"/>
    <col min="11269" max="11521" width="9.33203125" style="671"/>
    <col min="11522" max="11522" width="71.1640625" style="671" customWidth="1"/>
    <col min="11523" max="11523" width="6.1640625" style="671" customWidth="1"/>
    <col min="11524" max="11524" width="18" style="671" customWidth="1"/>
    <col min="11525" max="11777" width="9.33203125" style="671"/>
    <col min="11778" max="11778" width="71.1640625" style="671" customWidth="1"/>
    <col min="11779" max="11779" width="6.1640625" style="671" customWidth="1"/>
    <col min="11780" max="11780" width="18" style="671" customWidth="1"/>
    <col min="11781" max="12033" width="9.33203125" style="671"/>
    <col min="12034" max="12034" width="71.1640625" style="671" customWidth="1"/>
    <col min="12035" max="12035" width="6.1640625" style="671" customWidth="1"/>
    <col min="12036" max="12036" width="18" style="671" customWidth="1"/>
    <col min="12037" max="12289" width="9.33203125" style="671"/>
    <col min="12290" max="12290" width="71.1640625" style="671" customWidth="1"/>
    <col min="12291" max="12291" width="6.1640625" style="671" customWidth="1"/>
    <col min="12292" max="12292" width="18" style="671" customWidth="1"/>
    <col min="12293" max="12545" width="9.33203125" style="671"/>
    <col min="12546" max="12546" width="71.1640625" style="671" customWidth="1"/>
    <col min="12547" max="12547" width="6.1640625" style="671" customWidth="1"/>
    <col min="12548" max="12548" width="18" style="671" customWidth="1"/>
    <col min="12549" max="12801" width="9.33203125" style="671"/>
    <col min="12802" max="12802" width="71.1640625" style="671" customWidth="1"/>
    <col min="12803" max="12803" width="6.1640625" style="671" customWidth="1"/>
    <col min="12804" max="12804" width="18" style="671" customWidth="1"/>
    <col min="12805" max="13057" width="9.33203125" style="671"/>
    <col min="13058" max="13058" width="71.1640625" style="671" customWidth="1"/>
    <col min="13059" max="13059" width="6.1640625" style="671" customWidth="1"/>
    <col min="13060" max="13060" width="18" style="671" customWidth="1"/>
    <col min="13061" max="13313" width="9.33203125" style="671"/>
    <col min="13314" max="13314" width="71.1640625" style="671" customWidth="1"/>
    <col min="13315" max="13315" width="6.1640625" style="671" customWidth="1"/>
    <col min="13316" max="13316" width="18" style="671" customWidth="1"/>
    <col min="13317" max="13569" width="9.33203125" style="671"/>
    <col min="13570" max="13570" width="71.1640625" style="671" customWidth="1"/>
    <col min="13571" max="13571" width="6.1640625" style="671" customWidth="1"/>
    <col min="13572" max="13572" width="18" style="671" customWidth="1"/>
    <col min="13573" max="13825" width="9.33203125" style="671"/>
    <col min="13826" max="13826" width="71.1640625" style="671" customWidth="1"/>
    <col min="13827" max="13827" width="6.1640625" style="671" customWidth="1"/>
    <col min="13828" max="13828" width="18" style="671" customWidth="1"/>
    <col min="13829" max="14081" width="9.33203125" style="671"/>
    <col min="14082" max="14082" width="71.1640625" style="671" customWidth="1"/>
    <col min="14083" max="14083" width="6.1640625" style="671" customWidth="1"/>
    <col min="14084" max="14084" width="18" style="671" customWidth="1"/>
    <col min="14085" max="14337" width="9.33203125" style="671"/>
    <col min="14338" max="14338" width="71.1640625" style="671" customWidth="1"/>
    <col min="14339" max="14339" width="6.1640625" style="671" customWidth="1"/>
    <col min="14340" max="14340" width="18" style="671" customWidth="1"/>
    <col min="14341" max="14593" width="9.33203125" style="671"/>
    <col min="14594" max="14594" width="71.1640625" style="671" customWidth="1"/>
    <col min="14595" max="14595" width="6.1640625" style="671" customWidth="1"/>
    <col min="14596" max="14596" width="18" style="671" customWidth="1"/>
    <col min="14597" max="14849" width="9.33203125" style="671"/>
    <col min="14850" max="14850" width="71.1640625" style="671" customWidth="1"/>
    <col min="14851" max="14851" width="6.1640625" style="671" customWidth="1"/>
    <col min="14852" max="14852" width="18" style="671" customWidth="1"/>
    <col min="14853" max="15105" width="9.33203125" style="671"/>
    <col min="15106" max="15106" width="71.1640625" style="671" customWidth="1"/>
    <col min="15107" max="15107" width="6.1640625" style="671" customWidth="1"/>
    <col min="15108" max="15108" width="18" style="671" customWidth="1"/>
    <col min="15109" max="15361" width="9.33203125" style="671"/>
    <col min="15362" max="15362" width="71.1640625" style="671" customWidth="1"/>
    <col min="15363" max="15363" width="6.1640625" style="671" customWidth="1"/>
    <col min="15364" max="15364" width="18" style="671" customWidth="1"/>
    <col min="15365" max="15617" width="9.33203125" style="671"/>
    <col min="15618" max="15618" width="71.1640625" style="671" customWidth="1"/>
    <col min="15619" max="15619" width="6.1640625" style="671" customWidth="1"/>
    <col min="15620" max="15620" width="18" style="671" customWidth="1"/>
    <col min="15621" max="15873" width="9.33203125" style="671"/>
    <col min="15874" max="15874" width="71.1640625" style="671" customWidth="1"/>
    <col min="15875" max="15875" width="6.1640625" style="671" customWidth="1"/>
    <col min="15876" max="15876" width="18" style="671" customWidth="1"/>
    <col min="15877" max="16129" width="9.33203125" style="671"/>
    <col min="16130" max="16130" width="71.1640625" style="671" customWidth="1"/>
    <col min="16131" max="16131" width="6.1640625" style="671" customWidth="1"/>
    <col min="16132" max="16132" width="18" style="671" customWidth="1"/>
    <col min="16133" max="16384" width="9.33203125" style="671"/>
  </cols>
  <sheetData>
    <row r="1" spans="1:4" x14ac:dyDescent="0.2">
      <c r="D1" s="835" t="s">
        <v>803</v>
      </c>
    </row>
    <row r="2" spans="1:4" ht="32.25" customHeight="1" x14ac:dyDescent="0.2">
      <c r="A2" s="969" t="s">
        <v>634</v>
      </c>
      <c r="B2" s="969"/>
      <c r="C2" s="969"/>
      <c r="D2" s="969"/>
    </row>
    <row r="3" spans="1:4" ht="15.75" x14ac:dyDescent="0.2">
      <c r="A3" s="970" t="s">
        <v>705</v>
      </c>
      <c r="B3" s="970"/>
      <c r="C3" s="970"/>
      <c r="D3" s="970"/>
    </row>
    <row r="5" spans="1:4" ht="13.5" thickBot="1" x14ac:dyDescent="0.25">
      <c r="B5" s="971" t="s">
        <v>712</v>
      </c>
      <c r="C5" s="971"/>
      <c r="D5" s="971"/>
    </row>
    <row r="6" spans="1:4" s="674" customFormat="1" ht="31.5" customHeight="1" x14ac:dyDescent="0.2">
      <c r="A6" s="972" t="s">
        <v>635</v>
      </c>
      <c r="B6" s="974" t="s">
        <v>529</v>
      </c>
      <c r="C6" s="978" t="s">
        <v>810</v>
      </c>
      <c r="D6" s="976" t="s">
        <v>809</v>
      </c>
    </row>
    <row r="7" spans="1:4" s="674" customFormat="1" x14ac:dyDescent="0.2">
      <c r="A7" s="973"/>
      <c r="B7" s="975"/>
      <c r="C7" s="979"/>
      <c r="D7" s="977"/>
    </row>
    <row r="8" spans="1:4" s="678" customFormat="1" ht="13.5" thickBot="1" x14ac:dyDescent="0.25">
      <c r="A8" s="675" t="s">
        <v>5</v>
      </c>
      <c r="B8" s="676" t="s">
        <v>6</v>
      </c>
      <c r="C8" s="676" t="s">
        <v>275</v>
      </c>
      <c r="D8" s="677" t="s">
        <v>276</v>
      </c>
    </row>
    <row r="9" spans="1:4" x14ac:dyDescent="0.2">
      <c r="A9" s="646" t="s">
        <v>636</v>
      </c>
      <c r="B9" s="647" t="s">
        <v>535</v>
      </c>
      <c r="C9" s="841">
        <v>668643134</v>
      </c>
      <c r="D9" s="842">
        <v>668643134</v>
      </c>
    </row>
    <row r="10" spans="1:4" x14ac:dyDescent="0.2">
      <c r="A10" s="651" t="s">
        <v>637</v>
      </c>
      <c r="B10" s="652" t="s">
        <v>537</v>
      </c>
      <c r="C10" s="838">
        <v>23162039</v>
      </c>
      <c r="D10" s="679">
        <v>23162039</v>
      </c>
    </row>
    <row r="11" spans="1:4" x14ac:dyDescent="0.2">
      <c r="A11" s="651" t="s">
        <v>638</v>
      </c>
      <c r="B11" s="652" t="s">
        <v>539</v>
      </c>
      <c r="C11" s="838">
        <v>61356661</v>
      </c>
      <c r="D11" s="679">
        <v>61356661</v>
      </c>
    </row>
    <row r="12" spans="1:4" x14ac:dyDescent="0.2">
      <c r="A12" s="651" t="s">
        <v>639</v>
      </c>
      <c r="B12" s="652" t="s">
        <v>541</v>
      </c>
      <c r="C12" s="838">
        <v>-225136335</v>
      </c>
      <c r="D12" s="679">
        <v>-265929660</v>
      </c>
    </row>
    <row r="13" spans="1:4" x14ac:dyDescent="0.2">
      <c r="A13" s="651" t="s">
        <v>640</v>
      </c>
      <c r="B13" s="652" t="s">
        <v>543</v>
      </c>
      <c r="C13" s="838"/>
      <c r="D13" s="679">
        <v>0</v>
      </c>
    </row>
    <row r="14" spans="1:4" x14ac:dyDescent="0.2">
      <c r="A14" s="651" t="s">
        <v>641</v>
      </c>
      <c r="B14" s="652" t="s">
        <v>545</v>
      </c>
      <c r="C14" s="838">
        <v>-27376449</v>
      </c>
      <c r="D14" s="679">
        <v>-46455515</v>
      </c>
    </row>
    <row r="15" spans="1:4" x14ac:dyDescent="0.2">
      <c r="A15" s="651" t="s">
        <v>642</v>
      </c>
      <c r="B15" s="652" t="s">
        <v>547</v>
      </c>
      <c r="C15" s="839">
        <f>+C9+C10+C11+C12+C13+C14</f>
        <v>500649050</v>
      </c>
      <c r="D15" s="680">
        <f>+D9+D10+D11+D12+D13+D14</f>
        <v>440776659</v>
      </c>
    </row>
    <row r="16" spans="1:4" x14ac:dyDescent="0.2">
      <c r="A16" s="651" t="s">
        <v>643</v>
      </c>
      <c r="B16" s="652" t="s">
        <v>549</v>
      </c>
      <c r="C16" s="840">
        <v>7785296</v>
      </c>
      <c r="D16" s="681">
        <v>3753035</v>
      </c>
    </row>
    <row r="17" spans="1:6" x14ac:dyDescent="0.2">
      <c r="A17" s="651" t="s">
        <v>644</v>
      </c>
      <c r="B17" s="652" t="s">
        <v>551</v>
      </c>
      <c r="C17" s="838">
        <v>7951713</v>
      </c>
      <c r="D17" s="679">
        <v>13053650</v>
      </c>
    </row>
    <row r="18" spans="1:6" x14ac:dyDescent="0.2">
      <c r="A18" s="651" t="s">
        <v>645</v>
      </c>
      <c r="B18" s="652" t="s">
        <v>260</v>
      </c>
      <c r="C18" s="838">
        <v>0</v>
      </c>
      <c r="D18" s="679">
        <v>4297711</v>
      </c>
    </row>
    <row r="19" spans="1:6" x14ac:dyDescent="0.2">
      <c r="A19" s="651" t="s">
        <v>646</v>
      </c>
      <c r="B19" s="652" t="s">
        <v>262</v>
      </c>
      <c r="C19" s="839">
        <f>+C16+C17+C18</f>
        <v>15737009</v>
      </c>
      <c r="D19" s="680">
        <f>+D16+D17+D18</f>
        <v>21104396</v>
      </c>
    </row>
    <row r="20" spans="1:6" s="682" customFormat="1" x14ac:dyDescent="0.2">
      <c r="A20" s="651" t="s">
        <v>647</v>
      </c>
      <c r="B20" s="652" t="s">
        <v>286</v>
      </c>
      <c r="C20" s="838"/>
      <c r="D20" s="679"/>
    </row>
    <row r="21" spans="1:6" x14ac:dyDescent="0.2">
      <c r="A21" s="651" t="s">
        <v>648</v>
      </c>
      <c r="B21" s="652" t="s">
        <v>287</v>
      </c>
      <c r="C21" s="838">
        <v>32516238</v>
      </c>
      <c r="D21" s="679">
        <v>874243388</v>
      </c>
    </row>
    <row r="22" spans="1:6" ht="13.5" thickBot="1" x14ac:dyDescent="0.25">
      <c r="A22" s="683" t="s">
        <v>649</v>
      </c>
      <c r="B22" s="663" t="s">
        <v>288</v>
      </c>
      <c r="C22" s="843">
        <f>+C15+C19+C20+C21</f>
        <v>548902297</v>
      </c>
      <c r="D22" s="684">
        <f>+D15+D19+D20+D21</f>
        <v>1336124443</v>
      </c>
    </row>
    <row r="23" spans="1:6" ht="15.75" x14ac:dyDescent="0.25">
      <c r="A23" s="666"/>
      <c r="B23" s="669"/>
      <c r="C23" s="669"/>
      <c r="D23" s="667"/>
      <c r="E23" s="667"/>
      <c r="F23" s="667"/>
    </row>
    <row r="24" spans="1:6" ht="15.75" x14ac:dyDescent="0.25">
      <c r="A24" s="666"/>
      <c r="B24" s="669"/>
      <c r="C24" s="669"/>
      <c r="D24" s="667"/>
      <c r="E24" s="667"/>
      <c r="F24" s="667"/>
    </row>
    <row r="25" spans="1:6" ht="15.75" x14ac:dyDescent="0.25">
      <c r="A25" s="669"/>
      <c r="B25" s="669"/>
      <c r="C25" s="669"/>
      <c r="D25" s="667"/>
      <c r="E25" s="667"/>
      <c r="F25" s="667"/>
    </row>
    <row r="26" spans="1:6" ht="15.75" x14ac:dyDescent="0.25">
      <c r="A26" s="968"/>
      <c r="B26" s="968"/>
      <c r="C26" s="968"/>
      <c r="D26" s="968"/>
      <c r="E26" s="685"/>
      <c r="F26" s="685"/>
    </row>
    <row r="27" spans="1:6" ht="15.75" x14ac:dyDescent="0.25">
      <c r="A27" s="968"/>
      <c r="B27" s="968"/>
      <c r="C27" s="968"/>
      <c r="D27" s="968"/>
      <c r="E27" s="685"/>
      <c r="F27" s="685"/>
    </row>
  </sheetData>
  <mergeCells count="9">
    <mergeCell ref="A26:D26"/>
    <mergeCell ref="A27:D27"/>
    <mergeCell ref="A2:D2"/>
    <mergeCell ref="A3:D3"/>
    <mergeCell ref="B5:D5"/>
    <mergeCell ref="A6:A7"/>
    <mergeCell ref="B6:B7"/>
    <mergeCell ref="D6:D7"/>
    <mergeCell ref="C6:C7"/>
  </mergeCell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45"/>
  <sheetViews>
    <sheetView workbookViewId="0">
      <selection activeCell="B33" sqref="B33"/>
    </sheetView>
  </sheetViews>
  <sheetFormatPr defaultColWidth="12" defaultRowHeight="15.75" x14ac:dyDescent="0.25"/>
  <cols>
    <col min="1" max="1" width="58.83203125" style="686" customWidth="1"/>
    <col min="2" max="2" width="6.83203125" style="686" customWidth="1"/>
    <col min="3" max="3" width="17.1640625" style="686" customWidth="1"/>
    <col min="4" max="4" width="19.1640625" style="686" customWidth="1"/>
    <col min="5" max="256" width="12" style="686"/>
    <col min="257" max="257" width="58.83203125" style="686" customWidth="1"/>
    <col min="258" max="258" width="6.83203125" style="686" customWidth="1"/>
    <col min="259" max="259" width="17.1640625" style="686" customWidth="1"/>
    <col min="260" max="260" width="19.1640625" style="686" customWidth="1"/>
    <col min="261" max="512" width="12" style="686"/>
    <col min="513" max="513" width="58.83203125" style="686" customWidth="1"/>
    <col min="514" max="514" width="6.83203125" style="686" customWidth="1"/>
    <col min="515" max="515" width="17.1640625" style="686" customWidth="1"/>
    <col min="516" max="516" width="19.1640625" style="686" customWidth="1"/>
    <col min="517" max="768" width="12" style="686"/>
    <col min="769" max="769" width="58.83203125" style="686" customWidth="1"/>
    <col min="770" max="770" width="6.83203125" style="686" customWidth="1"/>
    <col min="771" max="771" width="17.1640625" style="686" customWidth="1"/>
    <col min="772" max="772" width="19.1640625" style="686" customWidth="1"/>
    <col min="773" max="1024" width="12" style="686"/>
    <col min="1025" max="1025" width="58.83203125" style="686" customWidth="1"/>
    <col min="1026" max="1026" width="6.83203125" style="686" customWidth="1"/>
    <col min="1027" max="1027" width="17.1640625" style="686" customWidth="1"/>
    <col min="1028" max="1028" width="19.1640625" style="686" customWidth="1"/>
    <col min="1029" max="1280" width="12" style="686"/>
    <col min="1281" max="1281" width="58.83203125" style="686" customWidth="1"/>
    <col min="1282" max="1282" width="6.83203125" style="686" customWidth="1"/>
    <col min="1283" max="1283" width="17.1640625" style="686" customWidth="1"/>
    <col min="1284" max="1284" width="19.1640625" style="686" customWidth="1"/>
    <col min="1285" max="1536" width="12" style="686"/>
    <col min="1537" max="1537" width="58.83203125" style="686" customWidth="1"/>
    <col min="1538" max="1538" width="6.83203125" style="686" customWidth="1"/>
    <col min="1539" max="1539" width="17.1640625" style="686" customWidth="1"/>
    <col min="1540" max="1540" width="19.1640625" style="686" customWidth="1"/>
    <col min="1541" max="1792" width="12" style="686"/>
    <col min="1793" max="1793" width="58.83203125" style="686" customWidth="1"/>
    <col min="1794" max="1794" width="6.83203125" style="686" customWidth="1"/>
    <col min="1795" max="1795" width="17.1640625" style="686" customWidth="1"/>
    <col min="1796" max="1796" width="19.1640625" style="686" customWidth="1"/>
    <col min="1797" max="2048" width="12" style="686"/>
    <col min="2049" max="2049" width="58.83203125" style="686" customWidth="1"/>
    <col min="2050" max="2050" width="6.83203125" style="686" customWidth="1"/>
    <col min="2051" max="2051" width="17.1640625" style="686" customWidth="1"/>
    <col min="2052" max="2052" width="19.1640625" style="686" customWidth="1"/>
    <col min="2053" max="2304" width="12" style="686"/>
    <col min="2305" max="2305" width="58.83203125" style="686" customWidth="1"/>
    <col min="2306" max="2306" width="6.83203125" style="686" customWidth="1"/>
    <col min="2307" max="2307" width="17.1640625" style="686" customWidth="1"/>
    <col min="2308" max="2308" width="19.1640625" style="686" customWidth="1"/>
    <col min="2309" max="2560" width="12" style="686"/>
    <col min="2561" max="2561" width="58.83203125" style="686" customWidth="1"/>
    <col min="2562" max="2562" width="6.83203125" style="686" customWidth="1"/>
    <col min="2563" max="2563" width="17.1640625" style="686" customWidth="1"/>
    <col min="2564" max="2564" width="19.1640625" style="686" customWidth="1"/>
    <col min="2565" max="2816" width="12" style="686"/>
    <col min="2817" max="2817" width="58.83203125" style="686" customWidth="1"/>
    <col min="2818" max="2818" width="6.83203125" style="686" customWidth="1"/>
    <col min="2819" max="2819" width="17.1640625" style="686" customWidth="1"/>
    <col min="2820" max="2820" width="19.1640625" style="686" customWidth="1"/>
    <col min="2821" max="3072" width="12" style="686"/>
    <col min="3073" max="3073" width="58.83203125" style="686" customWidth="1"/>
    <col min="3074" max="3074" width="6.83203125" style="686" customWidth="1"/>
    <col min="3075" max="3075" width="17.1640625" style="686" customWidth="1"/>
    <col min="3076" max="3076" width="19.1640625" style="686" customWidth="1"/>
    <col min="3077" max="3328" width="12" style="686"/>
    <col min="3329" max="3329" width="58.83203125" style="686" customWidth="1"/>
    <col min="3330" max="3330" width="6.83203125" style="686" customWidth="1"/>
    <col min="3331" max="3331" width="17.1640625" style="686" customWidth="1"/>
    <col min="3332" max="3332" width="19.1640625" style="686" customWidth="1"/>
    <col min="3333" max="3584" width="12" style="686"/>
    <col min="3585" max="3585" width="58.83203125" style="686" customWidth="1"/>
    <col min="3586" max="3586" width="6.83203125" style="686" customWidth="1"/>
    <col min="3587" max="3587" width="17.1640625" style="686" customWidth="1"/>
    <col min="3588" max="3588" width="19.1640625" style="686" customWidth="1"/>
    <col min="3589" max="3840" width="12" style="686"/>
    <col min="3841" max="3841" width="58.83203125" style="686" customWidth="1"/>
    <col min="3842" max="3842" width="6.83203125" style="686" customWidth="1"/>
    <col min="3843" max="3843" width="17.1640625" style="686" customWidth="1"/>
    <col min="3844" max="3844" width="19.1640625" style="686" customWidth="1"/>
    <col min="3845" max="4096" width="12" style="686"/>
    <col min="4097" max="4097" width="58.83203125" style="686" customWidth="1"/>
    <col min="4098" max="4098" width="6.83203125" style="686" customWidth="1"/>
    <col min="4099" max="4099" width="17.1640625" style="686" customWidth="1"/>
    <col min="4100" max="4100" width="19.1640625" style="686" customWidth="1"/>
    <col min="4101" max="4352" width="12" style="686"/>
    <col min="4353" max="4353" width="58.83203125" style="686" customWidth="1"/>
    <col min="4354" max="4354" width="6.83203125" style="686" customWidth="1"/>
    <col min="4355" max="4355" width="17.1640625" style="686" customWidth="1"/>
    <col min="4356" max="4356" width="19.1640625" style="686" customWidth="1"/>
    <col min="4357" max="4608" width="12" style="686"/>
    <col min="4609" max="4609" width="58.83203125" style="686" customWidth="1"/>
    <col min="4610" max="4610" width="6.83203125" style="686" customWidth="1"/>
    <col min="4611" max="4611" width="17.1640625" style="686" customWidth="1"/>
    <col min="4612" max="4612" width="19.1640625" style="686" customWidth="1"/>
    <col min="4613" max="4864" width="12" style="686"/>
    <col min="4865" max="4865" width="58.83203125" style="686" customWidth="1"/>
    <col min="4866" max="4866" width="6.83203125" style="686" customWidth="1"/>
    <col min="4867" max="4867" width="17.1640625" style="686" customWidth="1"/>
    <col min="4868" max="4868" width="19.1640625" style="686" customWidth="1"/>
    <col min="4869" max="5120" width="12" style="686"/>
    <col min="5121" max="5121" width="58.83203125" style="686" customWidth="1"/>
    <col min="5122" max="5122" width="6.83203125" style="686" customWidth="1"/>
    <col min="5123" max="5123" width="17.1640625" style="686" customWidth="1"/>
    <col min="5124" max="5124" width="19.1640625" style="686" customWidth="1"/>
    <col min="5125" max="5376" width="12" style="686"/>
    <col min="5377" max="5377" width="58.83203125" style="686" customWidth="1"/>
    <col min="5378" max="5378" width="6.83203125" style="686" customWidth="1"/>
    <col min="5379" max="5379" width="17.1640625" style="686" customWidth="1"/>
    <col min="5380" max="5380" width="19.1640625" style="686" customWidth="1"/>
    <col min="5381" max="5632" width="12" style="686"/>
    <col min="5633" max="5633" width="58.83203125" style="686" customWidth="1"/>
    <col min="5634" max="5634" width="6.83203125" style="686" customWidth="1"/>
    <col min="5635" max="5635" width="17.1640625" style="686" customWidth="1"/>
    <col min="5636" max="5636" width="19.1640625" style="686" customWidth="1"/>
    <col min="5637" max="5888" width="12" style="686"/>
    <col min="5889" max="5889" width="58.83203125" style="686" customWidth="1"/>
    <col min="5890" max="5890" width="6.83203125" style="686" customWidth="1"/>
    <col min="5891" max="5891" width="17.1640625" style="686" customWidth="1"/>
    <col min="5892" max="5892" width="19.1640625" style="686" customWidth="1"/>
    <col min="5893" max="6144" width="12" style="686"/>
    <col min="6145" max="6145" width="58.83203125" style="686" customWidth="1"/>
    <col min="6146" max="6146" width="6.83203125" style="686" customWidth="1"/>
    <col min="6147" max="6147" width="17.1640625" style="686" customWidth="1"/>
    <col min="6148" max="6148" width="19.1640625" style="686" customWidth="1"/>
    <col min="6149" max="6400" width="12" style="686"/>
    <col min="6401" max="6401" width="58.83203125" style="686" customWidth="1"/>
    <col min="6402" max="6402" width="6.83203125" style="686" customWidth="1"/>
    <col min="6403" max="6403" width="17.1640625" style="686" customWidth="1"/>
    <col min="6404" max="6404" width="19.1640625" style="686" customWidth="1"/>
    <col min="6405" max="6656" width="12" style="686"/>
    <col min="6657" max="6657" width="58.83203125" style="686" customWidth="1"/>
    <col min="6658" max="6658" width="6.83203125" style="686" customWidth="1"/>
    <col min="6659" max="6659" width="17.1640625" style="686" customWidth="1"/>
    <col min="6660" max="6660" width="19.1640625" style="686" customWidth="1"/>
    <col min="6661" max="6912" width="12" style="686"/>
    <col min="6913" max="6913" width="58.83203125" style="686" customWidth="1"/>
    <col min="6914" max="6914" width="6.83203125" style="686" customWidth="1"/>
    <col min="6915" max="6915" width="17.1640625" style="686" customWidth="1"/>
    <col min="6916" max="6916" width="19.1640625" style="686" customWidth="1"/>
    <col min="6917" max="7168" width="12" style="686"/>
    <col min="7169" max="7169" width="58.83203125" style="686" customWidth="1"/>
    <col min="7170" max="7170" width="6.83203125" style="686" customWidth="1"/>
    <col min="7171" max="7171" width="17.1640625" style="686" customWidth="1"/>
    <col min="7172" max="7172" width="19.1640625" style="686" customWidth="1"/>
    <col min="7173" max="7424" width="12" style="686"/>
    <col min="7425" max="7425" width="58.83203125" style="686" customWidth="1"/>
    <col min="7426" max="7426" width="6.83203125" style="686" customWidth="1"/>
    <col min="7427" max="7427" width="17.1640625" style="686" customWidth="1"/>
    <col min="7428" max="7428" width="19.1640625" style="686" customWidth="1"/>
    <col min="7429" max="7680" width="12" style="686"/>
    <col min="7681" max="7681" width="58.83203125" style="686" customWidth="1"/>
    <col min="7682" max="7682" width="6.83203125" style="686" customWidth="1"/>
    <col min="7683" max="7683" width="17.1640625" style="686" customWidth="1"/>
    <col min="7684" max="7684" width="19.1640625" style="686" customWidth="1"/>
    <col min="7685" max="7936" width="12" style="686"/>
    <col min="7937" max="7937" width="58.83203125" style="686" customWidth="1"/>
    <col min="7938" max="7938" width="6.83203125" style="686" customWidth="1"/>
    <col min="7939" max="7939" width="17.1640625" style="686" customWidth="1"/>
    <col min="7940" max="7940" width="19.1640625" style="686" customWidth="1"/>
    <col min="7941" max="8192" width="12" style="686"/>
    <col min="8193" max="8193" width="58.83203125" style="686" customWidth="1"/>
    <col min="8194" max="8194" width="6.83203125" style="686" customWidth="1"/>
    <col min="8195" max="8195" width="17.1640625" style="686" customWidth="1"/>
    <col min="8196" max="8196" width="19.1640625" style="686" customWidth="1"/>
    <col min="8197" max="8448" width="12" style="686"/>
    <col min="8449" max="8449" width="58.83203125" style="686" customWidth="1"/>
    <col min="8450" max="8450" width="6.83203125" style="686" customWidth="1"/>
    <col min="8451" max="8451" width="17.1640625" style="686" customWidth="1"/>
    <col min="8452" max="8452" width="19.1640625" style="686" customWidth="1"/>
    <col min="8453" max="8704" width="12" style="686"/>
    <col min="8705" max="8705" width="58.83203125" style="686" customWidth="1"/>
    <col min="8706" max="8706" width="6.83203125" style="686" customWidth="1"/>
    <col min="8707" max="8707" width="17.1640625" style="686" customWidth="1"/>
    <col min="8708" max="8708" width="19.1640625" style="686" customWidth="1"/>
    <col min="8709" max="8960" width="12" style="686"/>
    <col min="8961" max="8961" width="58.83203125" style="686" customWidth="1"/>
    <col min="8962" max="8962" width="6.83203125" style="686" customWidth="1"/>
    <col min="8963" max="8963" width="17.1640625" style="686" customWidth="1"/>
    <col min="8964" max="8964" width="19.1640625" style="686" customWidth="1"/>
    <col min="8965" max="9216" width="12" style="686"/>
    <col min="9217" max="9217" width="58.83203125" style="686" customWidth="1"/>
    <col min="9218" max="9218" width="6.83203125" style="686" customWidth="1"/>
    <col min="9219" max="9219" width="17.1640625" style="686" customWidth="1"/>
    <col min="9220" max="9220" width="19.1640625" style="686" customWidth="1"/>
    <col min="9221" max="9472" width="12" style="686"/>
    <col min="9473" max="9473" width="58.83203125" style="686" customWidth="1"/>
    <col min="9474" max="9474" width="6.83203125" style="686" customWidth="1"/>
    <col min="9475" max="9475" width="17.1640625" style="686" customWidth="1"/>
    <col min="9476" max="9476" width="19.1640625" style="686" customWidth="1"/>
    <col min="9477" max="9728" width="12" style="686"/>
    <col min="9729" max="9729" width="58.83203125" style="686" customWidth="1"/>
    <col min="9730" max="9730" width="6.83203125" style="686" customWidth="1"/>
    <col min="9731" max="9731" width="17.1640625" style="686" customWidth="1"/>
    <col min="9732" max="9732" width="19.1640625" style="686" customWidth="1"/>
    <col min="9733" max="9984" width="12" style="686"/>
    <col min="9985" max="9985" width="58.83203125" style="686" customWidth="1"/>
    <col min="9986" max="9986" width="6.83203125" style="686" customWidth="1"/>
    <col min="9987" max="9987" width="17.1640625" style="686" customWidth="1"/>
    <col min="9988" max="9988" width="19.1640625" style="686" customWidth="1"/>
    <col min="9989" max="10240" width="12" style="686"/>
    <col min="10241" max="10241" width="58.83203125" style="686" customWidth="1"/>
    <col min="10242" max="10242" width="6.83203125" style="686" customWidth="1"/>
    <col min="10243" max="10243" width="17.1640625" style="686" customWidth="1"/>
    <col min="10244" max="10244" width="19.1640625" style="686" customWidth="1"/>
    <col min="10245" max="10496" width="12" style="686"/>
    <col min="10497" max="10497" width="58.83203125" style="686" customWidth="1"/>
    <col min="10498" max="10498" width="6.83203125" style="686" customWidth="1"/>
    <col min="10499" max="10499" width="17.1640625" style="686" customWidth="1"/>
    <col min="10500" max="10500" width="19.1640625" style="686" customWidth="1"/>
    <col min="10501" max="10752" width="12" style="686"/>
    <col min="10753" max="10753" width="58.83203125" style="686" customWidth="1"/>
    <col min="10754" max="10754" width="6.83203125" style="686" customWidth="1"/>
    <col min="10755" max="10755" width="17.1640625" style="686" customWidth="1"/>
    <col min="10756" max="10756" width="19.1640625" style="686" customWidth="1"/>
    <col min="10757" max="11008" width="12" style="686"/>
    <col min="11009" max="11009" width="58.83203125" style="686" customWidth="1"/>
    <col min="11010" max="11010" width="6.83203125" style="686" customWidth="1"/>
    <col min="11011" max="11011" width="17.1640625" style="686" customWidth="1"/>
    <col min="11012" max="11012" width="19.1640625" style="686" customWidth="1"/>
    <col min="11013" max="11264" width="12" style="686"/>
    <col min="11265" max="11265" width="58.83203125" style="686" customWidth="1"/>
    <col min="11266" max="11266" width="6.83203125" style="686" customWidth="1"/>
    <col min="11267" max="11267" width="17.1640625" style="686" customWidth="1"/>
    <col min="11268" max="11268" width="19.1640625" style="686" customWidth="1"/>
    <col min="11269" max="11520" width="12" style="686"/>
    <col min="11521" max="11521" width="58.83203125" style="686" customWidth="1"/>
    <col min="11522" max="11522" width="6.83203125" style="686" customWidth="1"/>
    <col min="11523" max="11523" width="17.1640625" style="686" customWidth="1"/>
    <col min="11524" max="11524" width="19.1640625" style="686" customWidth="1"/>
    <col min="11525" max="11776" width="12" style="686"/>
    <col min="11777" max="11777" width="58.83203125" style="686" customWidth="1"/>
    <col min="11778" max="11778" width="6.83203125" style="686" customWidth="1"/>
    <col min="11779" max="11779" width="17.1640625" style="686" customWidth="1"/>
    <col min="11780" max="11780" width="19.1640625" style="686" customWidth="1"/>
    <col min="11781" max="12032" width="12" style="686"/>
    <col min="12033" max="12033" width="58.83203125" style="686" customWidth="1"/>
    <col min="12034" max="12034" width="6.83203125" style="686" customWidth="1"/>
    <col min="12035" max="12035" width="17.1640625" style="686" customWidth="1"/>
    <col min="12036" max="12036" width="19.1640625" style="686" customWidth="1"/>
    <col min="12037" max="12288" width="12" style="686"/>
    <col min="12289" max="12289" width="58.83203125" style="686" customWidth="1"/>
    <col min="12290" max="12290" width="6.83203125" style="686" customWidth="1"/>
    <col min="12291" max="12291" width="17.1640625" style="686" customWidth="1"/>
    <col min="12292" max="12292" width="19.1640625" style="686" customWidth="1"/>
    <col min="12293" max="12544" width="12" style="686"/>
    <col min="12545" max="12545" width="58.83203125" style="686" customWidth="1"/>
    <col min="12546" max="12546" width="6.83203125" style="686" customWidth="1"/>
    <col min="12547" max="12547" width="17.1640625" style="686" customWidth="1"/>
    <col min="12548" max="12548" width="19.1640625" style="686" customWidth="1"/>
    <col min="12549" max="12800" width="12" style="686"/>
    <col min="12801" max="12801" width="58.83203125" style="686" customWidth="1"/>
    <col min="12802" max="12802" width="6.83203125" style="686" customWidth="1"/>
    <col min="12803" max="12803" width="17.1640625" style="686" customWidth="1"/>
    <col min="12804" max="12804" width="19.1640625" style="686" customWidth="1"/>
    <col min="12805" max="13056" width="12" style="686"/>
    <col min="13057" max="13057" width="58.83203125" style="686" customWidth="1"/>
    <col min="13058" max="13058" width="6.83203125" style="686" customWidth="1"/>
    <col min="13059" max="13059" width="17.1640625" style="686" customWidth="1"/>
    <col min="13060" max="13060" width="19.1640625" style="686" customWidth="1"/>
    <col min="13061" max="13312" width="12" style="686"/>
    <col min="13313" max="13313" width="58.83203125" style="686" customWidth="1"/>
    <col min="13314" max="13314" width="6.83203125" style="686" customWidth="1"/>
    <col min="13315" max="13315" width="17.1640625" style="686" customWidth="1"/>
    <col min="13316" max="13316" width="19.1640625" style="686" customWidth="1"/>
    <col min="13317" max="13568" width="12" style="686"/>
    <col min="13569" max="13569" width="58.83203125" style="686" customWidth="1"/>
    <col min="13570" max="13570" width="6.83203125" style="686" customWidth="1"/>
    <col min="13571" max="13571" width="17.1640625" style="686" customWidth="1"/>
    <col min="13572" max="13572" width="19.1640625" style="686" customWidth="1"/>
    <col min="13573" max="13824" width="12" style="686"/>
    <col min="13825" max="13825" width="58.83203125" style="686" customWidth="1"/>
    <col min="13826" max="13826" width="6.83203125" style="686" customWidth="1"/>
    <col min="13827" max="13827" width="17.1640625" style="686" customWidth="1"/>
    <col min="13828" max="13828" width="19.1640625" style="686" customWidth="1"/>
    <col min="13829" max="14080" width="12" style="686"/>
    <col min="14081" max="14081" width="58.83203125" style="686" customWidth="1"/>
    <col min="14082" max="14082" width="6.83203125" style="686" customWidth="1"/>
    <col min="14083" max="14083" width="17.1640625" style="686" customWidth="1"/>
    <col min="14084" max="14084" width="19.1640625" style="686" customWidth="1"/>
    <col min="14085" max="14336" width="12" style="686"/>
    <col min="14337" max="14337" width="58.83203125" style="686" customWidth="1"/>
    <col min="14338" max="14338" width="6.83203125" style="686" customWidth="1"/>
    <col min="14339" max="14339" width="17.1640625" style="686" customWidth="1"/>
    <col min="14340" max="14340" width="19.1640625" style="686" customWidth="1"/>
    <col min="14341" max="14592" width="12" style="686"/>
    <col min="14593" max="14593" width="58.83203125" style="686" customWidth="1"/>
    <col min="14594" max="14594" width="6.83203125" style="686" customWidth="1"/>
    <col min="14595" max="14595" width="17.1640625" style="686" customWidth="1"/>
    <col min="14596" max="14596" width="19.1640625" style="686" customWidth="1"/>
    <col min="14597" max="14848" width="12" style="686"/>
    <col min="14849" max="14849" width="58.83203125" style="686" customWidth="1"/>
    <col min="14850" max="14850" width="6.83203125" style="686" customWidth="1"/>
    <col min="14851" max="14851" width="17.1640625" style="686" customWidth="1"/>
    <col min="14852" max="14852" width="19.1640625" style="686" customWidth="1"/>
    <col min="14853" max="15104" width="12" style="686"/>
    <col min="15105" max="15105" width="58.83203125" style="686" customWidth="1"/>
    <col min="15106" max="15106" width="6.83203125" style="686" customWidth="1"/>
    <col min="15107" max="15107" width="17.1640625" style="686" customWidth="1"/>
    <col min="15108" max="15108" width="19.1640625" style="686" customWidth="1"/>
    <col min="15109" max="15360" width="12" style="686"/>
    <col min="15361" max="15361" width="58.83203125" style="686" customWidth="1"/>
    <col min="15362" max="15362" width="6.83203125" style="686" customWidth="1"/>
    <col min="15363" max="15363" width="17.1640625" style="686" customWidth="1"/>
    <col min="15364" max="15364" width="19.1640625" style="686" customWidth="1"/>
    <col min="15365" max="15616" width="12" style="686"/>
    <col min="15617" max="15617" width="58.83203125" style="686" customWidth="1"/>
    <col min="15618" max="15618" width="6.83203125" style="686" customWidth="1"/>
    <col min="15619" max="15619" width="17.1640625" style="686" customWidth="1"/>
    <col min="15620" max="15620" width="19.1640625" style="686" customWidth="1"/>
    <col min="15621" max="15872" width="12" style="686"/>
    <col min="15873" max="15873" width="58.83203125" style="686" customWidth="1"/>
    <col min="15874" max="15874" width="6.83203125" style="686" customWidth="1"/>
    <col min="15875" max="15875" width="17.1640625" style="686" customWidth="1"/>
    <col min="15876" max="15876" width="19.1640625" style="686" customWidth="1"/>
    <col min="15877" max="16128" width="12" style="686"/>
    <col min="16129" max="16129" width="58.83203125" style="686" customWidth="1"/>
    <col min="16130" max="16130" width="6.83203125" style="686" customWidth="1"/>
    <col min="16131" max="16131" width="17.1640625" style="686" customWidth="1"/>
    <col min="16132" max="16132" width="19.1640625" style="686" customWidth="1"/>
    <col min="16133" max="16384" width="12" style="686"/>
  </cols>
  <sheetData>
    <row r="1" spans="1:6" s="833" customFormat="1" x14ac:dyDescent="0.25">
      <c r="D1" s="835" t="s">
        <v>804</v>
      </c>
    </row>
    <row r="2" spans="1:6" ht="53.25" customHeight="1" x14ac:dyDescent="0.25">
      <c r="A2" s="983" t="s">
        <v>772</v>
      </c>
      <c r="B2" s="984"/>
      <c r="C2" s="984"/>
      <c r="D2" s="984"/>
    </row>
    <row r="3" spans="1:6" ht="16.5" thickBot="1" x14ac:dyDescent="0.3">
      <c r="D3" s="832" t="s">
        <v>715</v>
      </c>
      <c r="E3" s="832"/>
      <c r="F3" s="832"/>
    </row>
    <row r="4" spans="1:6" ht="39.75" thickBot="1" x14ac:dyDescent="0.3">
      <c r="A4" s="687" t="s">
        <v>274</v>
      </c>
      <c r="B4" s="688" t="s">
        <v>529</v>
      </c>
      <c r="C4" s="689" t="s">
        <v>650</v>
      </c>
      <c r="D4" s="690" t="s">
        <v>774</v>
      </c>
    </row>
    <row r="5" spans="1:6" ht="16.5" thickBot="1" x14ac:dyDescent="0.3">
      <c r="A5" s="691" t="s">
        <v>5</v>
      </c>
      <c r="B5" s="692" t="s">
        <v>6</v>
      </c>
      <c r="C5" s="692" t="s">
        <v>275</v>
      </c>
      <c r="D5" s="693" t="s">
        <v>276</v>
      </c>
    </row>
    <row r="6" spans="1:6" x14ac:dyDescent="0.25">
      <c r="A6" s="694" t="s">
        <v>651</v>
      </c>
      <c r="B6" s="695" t="s">
        <v>7</v>
      </c>
      <c r="C6" s="696"/>
      <c r="D6" s="697">
        <v>90508</v>
      </c>
    </row>
    <row r="7" spans="1:6" x14ac:dyDescent="0.25">
      <c r="A7" s="694" t="s">
        <v>652</v>
      </c>
      <c r="B7" s="698" t="s">
        <v>21</v>
      </c>
      <c r="C7" s="699"/>
      <c r="D7" s="700"/>
    </row>
    <row r="8" spans="1:6" x14ac:dyDescent="0.25">
      <c r="A8" s="694" t="s">
        <v>653</v>
      </c>
      <c r="B8" s="698" t="s">
        <v>35</v>
      </c>
      <c r="C8" s="699"/>
      <c r="D8" s="700"/>
    </row>
    <row r="9" spans="1:6" ht="16.5" thickBot="1" x14ac:dyDescent="0.3">
      <c r="A9" s="701" t="s">
        <v>654</v>
      </c>
      <c r="B9" s="702" t="s">
        <v>232</v>
      </c>
      <c r="C9" s="703"/>
      <c r="D9" s="704"/>
    </row>
    <row r="10" spans="1:6" ht="16.5" thickBot="1" x14ac:dyDescent="0.3">
      <c r="A10" s="705" t="s">
        <v>655</v>
      </c>
      <c r="B10" s="706" t="s">
        <v>65</v>
      </c>
      <c r="C10" s="707"/>
      <c r="D10" s="708">
        <f>+D11+D12+D13+D14</f>
        <v>0</v>
      </c>
    </row>
    <row r="11" spans="1:6" x14ac:dyDescent="0.25">
      <c r="A11" s="709" t="s">
        <v>656</v>
      </c>
      <c r="B11" s="695" t="s">
        <v>89</v>
      </c>
      <c r="C11" s="696"/>
      <c r="D11" s="697"/>
    </row>
    <row r="12" spans="1:6" x14ac:dyDescent="0.25">
      <c r="A12" s="694" t="s">
        <v>657</v>
      </c>
      <c r="B12" s="698" t="s">
        <v>249</v>
      </c>
      <c r="C12" s="699"/>
      <c r="D12" s="700"/>
    </row>
    <row r="13" spans="1:6" x14ac:dyDescent="0.25">
      <c r="A13" s="694" t="s">
        <v>658</v>
      </c>
      <c r="B13" s="698" t="s">
        <v>111</v>
      </c>
      <c r="C13" s="699"/>
      <c r="D13" s="700"/>
    </row>
    <row r="14" spans="1:6" ht="16.5" thickBot="1" x14ac:dyDescent="0.3">
      <c r="A14" s="701" t="s">
        <v>659</v>
      </c>
      <c r="B14" s="702" t="s">
        <v>258</v>
      </c>
      <c r="C14" s="703"/>
      <c r="D14" s="704"/>
    </row>
    <row r="15" spans="1:6" ht="16.5" thickBot="1" x14ac:dyDescent="0.3">
      <c r="A15" s="705" t="s">
        <v>660</v>
      </c>
      <c r="B15" s="706" t="s">
        <v>260</v>
      </c>
      <c r="C15" s="707"/>
      <c r="D15" s="708">
        <f>+D16+D17+D18</f>
        <v>0</v>
      </c>
    </row>
    <row r="16" spans="1:6" x14ac:dyDescent="0.25">
      <c r="A16" s="709" t="s">
        <v>661</v>
      </c>
      <c r="B16" s="695" t="s">
        <v>262</v>
      </c>
      <c r="C16" s="696"/>
      <c r="D16" s="697"/>
    </row>
    <row r="17" spans="1:4" x14ac:dyDescent="0.25">
      <c r="A17" s="694" t="s">
        <v>662</v>
      </c>
      <c r="B17" s="698" t="s">
        <v>286</v>
      </c>
      <c r="C17" s="699"/>
      <c r="D17" s="700"/>
    </row>
    <row r="18" spans="1:4" ht="16.5" thickBot="1" x14ac:dyDescent="0.3">
      <c r="A18" s="701" t="s">
        <v>663</v>
      </c>
      <c r="B18" s="702" t="s">
        <v>287</v>
      </c>
      <c r="C18" s="703"/>
      <c r="D18" s="704"/>
    </row>
    <row r="19" spans="1:4" ht="16.5" thickBot="1" x14ac:dyDescent="0.3">
      <c r="A19" s="705" t="s">
        <v>664</v>
      </c>
      <c r="B19" s="706" t="s">
        <v>288</v>
      </c>
      <c r="C19" s="707"/>
      <c r="D19" s="708">
        <f>+D20+D21+D22</f>
        <v>0</v>
      </c>
    </row>
    <row r="20" spans="1:4" x14ac:dyDescent="0.25">
      <c r="A20" s="709" t="s">
        <v>665</v>
      </c>
      <c r="B20" s="695" t="s">
        <v>291</v>
      </c>
      <c r="C20" s="696"/>
      <c r="D20" s="697"/>
    </row>
    <row r="21" spans="1:4" x14ac:dyDescent="0.25">
      <c r="A21" s="694" t="s">
        <v>666</v>
      </c>
      <c r="B21" s="698" t="s">
        <v>294</v>
      </c>
      <c r="C21" s="699"/>
      <c r="D21" s="700"/>
    </row>
    <row r="22" spans="1:4" x14ac:dyDescent="0.25">
      <c r="A22" s="694" t="s">
        <v>667</v>
      </c>
      <c r="B22" s="698" t="s">
        <v>297</v>
      </c>
      <c r="C22" s="699"/>
      <c r="D22" s="700"/>
    </row>
    <row r="23" spans="1:4" x14ac:dyDescent="0.25">
      <c r="A23" s="694" t="s">
        <v>668</v>
      </c>
      <c r="B23" s="698" t="s">
        <v>300</v>
      </c>
      <c r="C23" s="699"/>
      <c r="D23" s="700"/>
    </row>
    <row r="24" spans="1:4" x14ac:dyDescent="0.25">
      <c r="A24" s="694"/>
      <c r="B24" s="698" t="s">
        <v>303</v>
      </c>
      <c r="C24" s="699"/>
      <c r="D24" s="700"/>
    </row>
    <row r="25" spans="1:4" x14ac:dyDescent="0.25">
      <c r="A25" s="694"/>
      <c r="B25" s="698" t="s">
        <v>306</v>
      </c>
      <c r="C25" s="699"/>
      <c r="D25" s="700"/>
    </row>
    <row r="26" spans="1:4" x14ac:dyDescent="0.25">
      <c r="A26" s="694"/>
      <c r="B26" s="698" t="s">
        <v>308</v>
      </c>
      <c r="C26" s="699"/>
      <c r="D26" s="700"/>
    </row>
    <row r="27" spans="1:4" x14ac:dyDescent="0.25">
      <c r="A27" s="694"/>
      <c r="B27" s="698" t="s">
        <v>310</v>
      </c>
      <c r="C27" s="699"/>
      <c r="D27" s="700"/>
    </row>
    <row r="28" spans="1:4" x14ac:dyDescent="0.25">
      <c r="A28" s="694"/>
      <c r="B28" s="698" t="s">
        <v>311</v>
      </c>
      <c r="C28" s="699"/>
      <c r="D28" s="700"/>
    </row>
    <row r="29" spans="1:4" x14ac:dyDescent="0.25">
      <c r="A29" s="694"/>
      <c r="B29" s="698" t="s">
        <v>312</v>
      </c>
      <c r="C29" s="699"/>
      <c r="D29" s="700"/>
    </row>
    <row r="30" spans="1:4" x14ac:dyDescent="0.25">
      <c r="A30" s="694"/>
      <c r="B30" s="698" t="s">
        <v>315</v>
      </c>
      <c r="C30" s="699"/>
      <c r="D30" s="700"/>
    </row>
    <row r="31" spans="1:4" x14ac:dyDescent="0.25">
      <c r="A31" s="694"/>
      <c r="B31" s="698" t="s">
        <v>316</v>
      </c>
      <c r="C31" s="699"/>
      <c r="D31" s="700"/>
    </row>
    <row r="32" spans="1:4" x14ac:dyDescent="0.25">
      <c r="A32" s="694"/>
      <c r="B32" s="698" t="s">
        <v>319</v>
      </c>
      <c r="C32" s="699"/>
      <c r="D32" s="700"/>
    </row>
    <row r="33" spans="1:6" x14ac:dyDescent="0.25">
      <c r="A33" s="694"/>
      <c r="B33" s="698" t="s">
        <v>349</v>
      </c>
      <c r="C33" s="699"/>
      <c r="D33" s="700"/>
    </row>
    <row r="34" spans="1:6" x14ac:dyDescent="0.25">
      <c r="A34" s="694"/>
      <c r="B34" s="698" t="s">
        <v>523</v>
      </c>
      <c r="C34" s="699"/>
      <c r="D34" s="700"/>
    </row>
    <row r="35" spans="1:6" x14ac:dyDescent="0.25">
      <c r="A35" s="694"/>
      <c r="B35" s="698" t="s">
        <v>524</v>
      </c>
      <c r="C35" s="699"/>
      <c r="D35" s="700"/>
    </row>
    <row r="36" spans="1:6" x14ac:dyDescent="0.25">
      <c r="A36" s="694"/>
      <c r="B36" s="698" t="s">
        <v>525</v>
      </c>
      <c r="C36" s="699"/>
      <c r="D36" s="700"/>
    </row>
    <row r="37" spans="1:6" x14ac:dyDescent="0.25">
      <c r="A37" s="694"/>
      <c r="B37" s="698" t="s">
        <v>526</v>
      </c>
      <c r="C37" s="699"/>
      <c r="D37" s="700"/>
    </row>
    <row r="38" spans="1:6" ht="16.5" thickBot="1" x14ac:dyDescent="0.3">
      <c r="A38" s="701"/>
      <c r="B38" s="702" t="s">
        <v>527</v>
      </c>
      <c r="C38" s="703"/>
      <c r="D38" s="704"/>
    </row>
    <row r="39" spans="1:6" ht="16.5" thickBot="1" x14ac:dyDescent="0.3">
      <c r="A39" s="980" t="s">
        <v>669</v>
      </c>
      <c r="B39" s="981"/>
      <c r="C39" s="710"/>
      <c r="D39" s="708">
        <f>+D6+D7+D8+D9+D10+D15+D19+D23+D24+D25+D26+D27+D28+D29+D30+D31+D32+D33+D34+D35+D36+D37+D38</f>
        <v>90508</v>
      </c>
      <c r="F39" s="711"/>
    </row>
    <row r="40" spans="1:6" x14ac:dyDescent="0.25">
      <c r="A40" s="712" t="s">
        <v>670</v>
      </c>
    </row>
    <row r="41" spans="1:6" x14ac:dyDescent="0.25">
      <c r="A41" s="713"/>
      <c r="B41" s="714"/>
      <c r="C41" s="982"/>
      <c r="D41" s="982"/>
    </row>
    <row r="42" spans="1:6" x14ac:dyDescent="0.25">
      <c r="A42" s="713"/>
      <c r="B42" s="714"/>
      <c r="C42" s="715"/>
      <c r="D42" s="715"/>
    </row>
    <row r="43" spans="1:6" x14ac:dyDescent="0.25">
      <c r="A43" s="714"/>
      <c r="B43" s="714"/>
      <c r="C43" s="982"/>
      <c r="D43" s="982"/>
    </row>
    <row r="44" spans="1:6" x14ac:dyDescent="0.25">
      <c r="A44" s="716"/>
      <c r="B44" s="716"/>
    </row>
    <row r="45" spans="1:6" x14ac:dyDescent="0.25">
      <c r="A45" s="716"/>
      <c r="B45" s="716"/>
      <c r="C45" s="716"/>
    </row>
  </sheetData>
  <mergeCells count="4">
    <mergeCell ref="A39:B39"/>
    <mergeCell ref="C41:D41"/>
    <mergeCell ref="C43:D43"/>
    <mergeCell ref="A2:D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40"/>
  <sheetViews>
    <sheetView workbookViewId="0">
      <selection activeCell="B33" sqref="B33"/>
    </sheetView>
  </sheetViews>
  <sheetFormatPr defaultColWidth="12" defaultRowHeight="15.75" x14ac:dyDescent="0.25"/>
  <cols>
    <col min="1" max="1" width="56.1640625" style="686" customWidth="1"/>
    <col min="2" max="2" width="6.83203125" style="686" customWidth="1"/>
    <col min="3" max="3" width="17.1640625" style="686" customWidth="1"/>
    <col min="4" max="4" width="19.1640625" style="686" customWidth="1"/>
    <col min="5" max="256" width="12" style="686"/>
    <col min="257" max="257" width="56.1640625" style="686" customWidth="1"/>
    <col min="258" max="258" width="6.83203125" style="686" customWidth="1"/>
    <col min="259" max="259" width="17.1640625" style="686" customWidth="1"/>
    <col min="260" max="260" width="19.1640625" style="686" customWidth="1"/>
    <col min="261" max="512" width="12" style="686"/>
    <col min="513" max="513" width="56.1640625" style="686" customWidth="1"/>
    <col min="514" max="514" width="6.83203125" style="686" customWidth="1"/>
    <col min="515" max="515" width="17.1640625" style="686" customWidth="1"/>
    <col min="516" max="516" width="19.1640625" style="686" customWidth="1"/>
    <col min="517" max="768" width="12" style="686"/>
    <col min="769" max="769" width="56.1640625" style="686" customWidth="1"/>
    <col min="770" max="770" width="6.83203125" style="686" customWidth="1"/>
    <col min="771" max="771" width="17.1640625" style="686" customWidth="1"/>
    <col min="772" max="772" width="19.1640625" style="686" customWidth="1"/>
    <col min="773" max="1024" width="12" style="686"/>
    <col min="1025" max="1025" width="56.1640625" style="686" customWidth="1"/>
    <col min="1026" max="1026" width="6.83203125" style="686" customWidth="1"/>
    <col min="1027" max="1027" width="17.1640625" style="686" customWidth="1"/>
    <col min="1028" max="1028" width="19.1640625" style="686" customWidth="1"/>
    <col min="1029" max="1280" width="12" style="686"/>
    <col min="1281" max="1281" width="56.1640625" style="686" customWidth="1"/>
    <col min="1282" max="1282" width="6.83203125" style="686" customWidth="1"/>
    <col min="1283" max="1283" width="17.1640625" style="686" customWidth="1"/>
    <col min="1284" max="1284" width="19.1640625" style="686" customWidth="1"/>
    <col min="1285" max="1536" width="12" style="686"/>
    <col min="1537" max="1537" width="56.1640625" style="686" customWidth="1"/>
    <col min="1538" max="1538" width="6.83203125" style="686" customWidth="1"/>
    <col min="1539" max="1539" width="17.1640625" style="686" customWidth="1"/>
    <col min="1540" max="1540" width="19.1640625" style="686" customWidth="1"/>
    <col min="1541" max="1792" width="12" style="686"/>
    <col min="1793" max="1793" width="56.1640625" style="686" customWidth="1"/>
    <col min="1794" max="1794" width="6.83203125" style="686" customWidth="1"/>
    <col min="1795" max="1795" width="17.1640625" style="686" customWidth="1"/>
    <col min="1796" max="1796" width="19.1640625" style="686" customWidth="1"/>
    <col min="1797" max="2048" width="12" style="686"/>
    <col min="2049" max="2049" width="56.1640625" style="686" customWidth="1"/>
    <col min="2050" max="2050" width="6.83203125" style="686" customWidth="1"/>
    <col min="2051" max="2051" width="17.1640625" style="686" customWidth="1"/>
    <col min="2052" max="2052" width="19.1640625" style="686" customWidth="1"/>
    <col min="2053" max="2304" width="12" style="686"/>
    <col min="2305" max="2305" width="56.1640625" style="686" customWidth="1"/>
    <col min="2306" max="2306" width="6.83203125" style="686" customWidth="1"/>
    <col min="2307" max="2307" width="17.1640625" style="686" customWidth="1"/>
    <col min="2308" max="2308" width="19.1640625" style="686" customWidth="1"/>
    <col min="2309" max="2560" width="12" style="686"/>
    <col min="2561" max="2561" width="56.1640625" style="686" customWidth="1"/>
    <col min="2562" max="2562" width="6.83203125" style="686" customWidth="1"/>
    <col min="2563" max="2563" width="17.1640625" style="686" customWidth="1"/>
    <col min="2564" max="2564" width="19.1640625" style="686" customWidth="1"/>
    <col min="2565" max="2816" width="12" style="686"/>
    <col min="2817" max="2817" width="56.1640625" style="686" customWidth="1"/>
    <col min="2818" max="2818" width="6.83203125" style="686" customWidth="1"/>
    <col min="2819" max="2819" width="17.1640625" style="686" customWidth="1"/>
    <col min="2820" max="2820" width="19.1640625" style="686" customWidth="1"/>
    <col min="2821" max="3072" width="12" style="686"/>
    <col min="3073" max="3073" width="56.1640625" style="686" customWidth="1"/>
    <col min="3074" max="3074" width="6.83203125" style="686" customWidth="1"/>
    <col min="3075" max="3075" width="17.1640625" style="686" customWidth="1"/>
    <col min="3076" max="3076" width="19.1640625" style="686" customWidth="1"/>
    <col min="3077" max="3328" width="12" style="686"/>
    <col min="3329" max="3329" width="56.1640625" style="686" customWidth="1"/>
    <col min="3330" max="3330" width="6.83203125" style="686" customWidth="1"/>
    <col min="3331" max="3331" width="17.1640625" style="686" customWidth="1"/>
    <col min="3332" max="3332" width="19.1640625" style="686" customWidth="1"/>
    <col min="3333" max="3584" width="12" style="686"/>
    <col min="3585" max="3585" width="56.1640625" style="686" customWidth="1"/>
    <col min="3586" max="3586" width="6.83203125" style="686" customWidth="1"/>
    <col min="3587" max="3587" width="17.1640625" style="686" customWidth="1"/>
    <col min="3588" max="3588" width="19.1640625" style="686" customWidth="1"/>
    <col min="3589" max="3840" width="12" style="686"/>
    <col min="3841" max="3841" width="56.1640625" style="686" customWidth="1"/>
    <col min="3842" max="3842" width="6.83203125" style="686" customWidth="1"/>
    <col min="3843" max="3843" width="17.1640625" style="686" customWidth="1"/>
    <col min="3844" max="3844" width="19.1640625" style="686" customWidth="1"/>
    <col min="3845" max="4096" width="12" style="686"/>
    <col min="4097" max="4097" width="56.1640625" style="686" customWidth="1"/>
    <col min="4098" max="4098" width="6.83203125" style="686" customWidth="1"/>
    <col min="4099" max="4099" width="17.1640625" style="686" customWidth="1"/>
    <col min="4100" max="4100" width="19.1640625" style="686" customWidth="1"/>
    <col min="4101" max="4352" width="12" style="686"/>
    <col min="4353" max="4353" width="56.1640625" style="686" customWidth="1"/>
    <col min="4354" max="4354" width="6.83203125" style="686" customWidth="1"/>
    <col min="4355" max="4355" width="17.1640625" style="686" customWidth="1"/>
    <col min="4356" max="4356" width="19.1640625" style="686" customWidth="1"/>
    <col min="4357" max="4608" width="12" style="686"/>
    <col min="4609" max="4609" width="56.1640625" style="686" customWidth="1"/>
    <col min="4610" max="4610" width="6.83203125" style="686" customWidth="1"/>
    <col min="4611" max="4611" width="17.1640625" style="686" customWidth="1"/>
    <col min="4612" max="4612" width="19.1640625" style="686" customWidth="1"/>
    <col min="4613" max="4864" width="12" style="686"/>
    <col min="4865" max="4865" width="56.1640625" style="686" customWidth="1"/>
    <col min="4866" max="4866" width="6.83203125" style="686" customWidth="1"/>
    <col min="4867" max="4867" width="17.1640625" style="686" customWidth="1"/>
    <col min="4868" max="4868" width="19.1640625" style="686" customWidth="1"/>
    <col min="4869" max="5120" width="12" style="686"/>
    <col min="5121" max="5121" width="56.1640625" style="686" customWidth="1"/>
    <col min="5122" max="5122" width="6.83203125" style="686" customWidth="1"/>
    <col min="5123" max="5123" width="17.1640625" style="686" customWidth="1"/>
    <col min="5124" max="5124" width="19.1640625" style="686" customWidth="1"/>
    <col min="5125" max="5376" width="12" style="686"/>
    <col min="5377" max="5377" width="56.1640625" style="686" customWidth="1"/>
    <col min="5378" max="5378" width="6.83203125" style="686" customWidth="1"/>
    <col min="5379" max="5379" width="17.1640625" style="686" customWidth="1"/>
    <col min="5380" max="5380" width="19.1640625" style="686" customWidth="1"/>
    <col min="5381" max="5632" width="12" style="686"/>
    <col min="5633" max="5633" width="56.1640625" style="686" customWidth="1"/>
    <col min="5634" max="5634" width="6.83203125" style="686" customWidth="1"/>
    <col min="5635" max="5635" width="17.1640625" style="686" customWidth="1"/>
    <col min="5636" max="5636" width="19.1640625" style="686" customWidth="1"/>
    <col min="5637" max="5888" width="12" style="686"/>
    <col min="5889" max="5889" width="56.1640625" style="686" customWidth="1"/>
    <col min="5890" max="5890" width="6.83203125" style="686" customWidth="1"/>
    <col min="5891" max="5891" width="17.1640625" style="686" customWidth="1"/>
    <col min="5892" max="5892" width="19.1640625" style="686" customWidth="1"/>
    <col min="5893" max="6144" width="12" style="686"/>
    <col min="6145" max="6145" width="56.1640625" style="686" customWidth="1"/>
    <col min="6146" max="6146" width="6.83203125" style="686" customWidth="1"/>
    <col min="6147" max="6147" width="17.1640625" style="686" customWidth="1"/>
    <col min="6148" max="6148" width="19.1640625" style="686" customWidth="1"/>
    <col min="6149" max="6400" width="12" style="686"/>
    <col min="6401" max="6401" width="56.1640625" style="686" customWidth="1"/>
    <col min="6402" max="6402" width="6.83203125" style="686" customWidth="1"/>
    <col min="6403" max="6403" width="17.1640625" style="686" customWidth="1"/>
    <col min="6404" max="6404" width="19.1640625" style="686" customWidth="1"/>
    <col min="6405" max="6656" width="12" style="686"/>
    <col min="6657" max="6657" width="56.1640625" style="686" customWidth="1"/>
    <col min="6658" max="6658" width="6.83203125" style="686" customWidth="1"/>
    <col min="6659" max="6659" width="17.1640625" style="686" customWidth="1"/>
    <col min="6660" max="6660" width="19.1640625" style="686" customWidth="1"/>
    <col min="6661" max="6912" width="12" style="686"/>
    <col min="6913" max="6913" width="56.1640625" style="686" customWidth="1"/>
    <col min="6914" max="6914" width="6.83203125" style="686" customWidth="1"/>
    <col min="6915" max="6915" width="17.1640625" style="686" customWidth="1"/>
    <col min="6916" max="6916" width="19.1640625" style="686" customWidth="1"/>
    <col min="6917" max="7168" width="12" style="686"/>
    <col min="7169" max="7169" width="56.1640625" style="686" customWidth="1"/>
    <col min="7170" max="7170" width="6.83203125" style="686" customWidth="1"/>
    <col min="7171" max="7171" width="17.1640625" style="686" customWidth="1"/>
    <col min="7172" max="7172" width="19.1640625" style="686" customWidth="1"/>
    <col min="7173" max="7424" width="12" style="686"/>
    <col min="7425" max="7425" width="56.1640625" style="686" customWidth="1"/>
    <col min="7426" max="7426" width="6.83203125" style="686" customWidth="1"/>
    <col min="7427" max="7427" width="17.1640625" style="686" customWidth="1"/>
    <col min="7428" max="7428" width="19.1640625" style="686" customWidth="1"/>
    <col min="7429" max="7680" width="12" style="686"/>
    <col min="7681" max="7681" width="56.1640625" style="686" customWidth="1"/>
    <col min="7682" max="7682" width="6.83203125" style="686" customWidth="1"/>
    <col min="7683" max="7683" width="17.1640625" style="686" customWidth="1"/>
    <col min="7684" max="7684" width="19.1640625" style="686" customWidth="1"/>
    <col min="7685" max="7936" width="12" style="686"/>
    <col min="7937" max="7937" width="56.1640625" style="686" customWidth="1"/>
    <col min="7938" max="7938" width="6.83203125" style="686" customWidth="1"/>
    <col min="7939" max="7939" width="17.1640625" style="686" customWidth="1"/>
    <col min="7940" max="7940" width="19.1640625" style="686" customWidth="1"/>
    <col min="7941" max="8192" width="12" style="686"/>
    <col min="8193" max="8193" width="56.1640625" style="686" customWidth="1"/>
    <col min="8194" max="8194" width="6.83203125" style="686" customWidth="1"/>
    <col min="8195" max="8195" width="17.1640625" style="686" customWidth="1"/>
    <col min="8196" max="8196" width="19.1640625" style="686" customWidth="1"/>
    <col min="8197" max="8448" width="12" style="686"/>
    <col min="8449" max="8449" width="56.1640625" style="686" customWidth="1"/>
    <col min="8450" max="8450" width="6.83203125" style="686" customWidth="1"/>
    <col min="8451" max="8451" width="17.1640625" style="686" customWidth="1"/>
    <col min="8452" max="8452" width="19.1640625" style="686" customWidth="1"/>
    <col min="8453" max="8704" width="12" style="686"/>
    <col min="8705" max="8705" width="56.1640625" style="686" customWidth="1"/>
    <col min="8706" max="8706" width="6.83203125" style="686" customWidth="1"/>
    <col min="8707" max="8707" width="17.1640625" style="686" customWidth="1"/>
    <col min="8708" max="8708" width="19.1640625" style="686" customWidth="1"/>
    <col min="8709" max="8960" width="12" style="686"/>
    <col min="8961" max="8961" width="56.1640625" style="686" customWidth="1"/>
    <col min="8962" max="8962" width="6.83203125" style="686" customWidth="1"/>
    <col min="8963" max="8963" width="17.1640625" style="686" customWidth="1"/>
    <col min="8964" max="8964" width="19.1640625" style="686" customWidth="1"/>
    <col min="8965" max="9216" width="12" style="686"/>
    <col min="9217" max="9217" width="56.1640625" style="686" customWidth="1"/>
    <col min="9218" max="9218" width="6.83203125" style="686" customWidth="1"/>
    <col min="9219" max="9219" width="17.1640625" style="686" customWidth="1"/>
    <col min="9220" max="9220" width="19.1640625" style="686" customWidth="1"/>
    <col min="9221" max="9472" width="12" style="686"/>
    <col min="9473" max="9473" width="56.1640625" style="686" customWidth="1"/>
    <col min="9474" max="9474" width="6.83203125" style="686" customWidth="1"/>
    <col min="9475" max="9475" width="17.1640625" style="686" customWidth="1"/>
    <col min="9476" max="9476" width="19.1640625" style="686" customWidth="1"/>
    <col min="9477" max="9728" width="12" style="686"/>
    <col min="9729" max="9729" width="56.1640625" style="686" customWidth="1"/>
    <col min="9730" max="9730" width="6.83203125" style="686" customWidth="1"/>
    <col min="9731" max="9731" width="17.1640625" style="686" customWidth="1"/>
    <col min="9732" max="9732" width="19.1640625" style="686" customWidth="1"/>
    <col min="9733" max="9984" width="12" style="686"/>
    <col min="9985" max="9985" width="56.1640625" style="686" customWidth="1"/>
    <col min="9986" max="9986" width="6.83203125" style="686" customWidth="1"/>
    <col min="9987" max="9987" width="17.1640625" style="686" customWidth="1"/>
    <col min="9988" max="9988" width="19.1640625" style="686" customWidth="1"/>
    <col min="9989" max="10240" width="12" style="686"/>
    <col min="10241" max="10241" width="56.1640625" style="686" customWidth="1"/>
    <col min="10242" max="10242" width="6.83203125" style="686" customWidth="1"/>
    <col min="10243" max="10243" width="17.1640625" style="686" customWidth="1"/>
    <col min="10244" max="10244" width="19.1640625" style="686" customWidth="1"/>
    <col min="10245" max="10496" width="12" style="686"/>
    <col min="10497" max="10497" width="56.1640625" style="686" customWidth="1"/>
    <col min="10498" max="10498" width="6.83203125" style="686" customWidth="1"/>
    <col min="10499" max="10499" width="17.1640625" style="686" customWidth="1"/>
    <col min="10500" max="10500" width="19.1640625" style="686" customWidth="1"/>
    <col min="10501" max="10752" width="12" style="686"/>
    <col min="10753" max="10753" width="56.1640625" style="686" customWidth="1"/>
    <col min="10754" max="10754" width="6.83203125" style="686" customWidth="1"/>
    <col min="10755" max="10755" width="17.1640625" style="686" customWidth="1"/>
    <col min="10756" max="10756" width="19.1640625" style="686" customWidth="1"/>
    <col min="10757" max="11008" width="12" style="686"/>
    <col min="11009" max="11009" width="56.1640625" style="686" customWidth="1"/>
    <col min="11010" max="11010" width="6.83203125" style="686" customWidth="1"/>
    <col min="11011" max="11011" width="17.1640625" style="686" customWidth="1"/>
    <col min="11012" max="11012" width="19.1640625" style="686" customWidth="1"/>
    <col min="11013" max="11264" width="12" style="686"/>
    <col min="11265" max="11265" width="56.1640625" style="686" customWidth="1"/>
    <col min="11266" max="11266" width="6.83203125" style="686" customWidth="1"/>
    <col min="11267" max="11267" width="17.1640625" style="686" customWidth="1"/>
    <col min="11268" max="11268" width="19.1640625" style="686" customWidth="1"/>
    <col min="11269" max="11520" width="12" style="686"/>
    <col min="11521" max="11521" width="56.1640625" style="686" customWidth="1"/>
    <col min="11522" max="11522" width="6.83203125" style="686" customWidth="1"/>
    <col min="11523" max="11523" width="17.1640625" style="686" customWidth="1"/>
    <col min="11524" max="11524" width="19.1640625" style="686" customWidth="1"/>
    <col min="11525" max="11776" width="12" style="686"/>
    <col min="11777" max="11777" width="56.1640625" style="686" customWidth="1"/>
    <col min="11778" max="11778" width="6.83203125" style="686" customWidth="1"/>
    <col min="11779" max="11779" width="17.1640625" style="686" customWidth="1"/>
    <col min="11780" max="11780" width="19.1640625" style="686" customWidth="1"/>
    <col min="11781" max="12032" width="12" style="686"/>
    <col min="12033" max="12033" width="56.1640625" style="686" customWidth="1"/>
    <col min="12034" max="12034" width="6.83203125" style="686" customWidth="1"/>
    <col min="12035" max="12035" width="17.1640625" style="686" customWidth="1"/>
    <col min="12036" max="12036" width="19.1640625" style="686" customWidth="1"/>
    <col min="12037" max="12288" width="12" style="686"/>
    <col min="12289" max="12289" width="56.1640625" style="686" customWidth="1"/>
    <col min="12290" max="12290" width="6.83203125" style="686" customWidth="1"/>
    <col min="12291" max="12291" width="17.1640625" style="686" customWidth="1"/>
    <col min="12292" max="12292" width="19.1640625" style="686" customWidth="1"/>
    <col min="12293" max="12544" width="12" style="686"/>
    <col min="12545" max="12545" width="56.1640625" style="686" customWidth="1"/>
    <col min="12546" max="12546" width="6.83203125" style="686" customWidth="1"/>
    <col min="12547" max="12547" width="17.1640625" style="686" customWidth="1"/>
    <col min="12548" max="12548" width="19.1640625" style="686" customWidth="1"/>
    <col min="12549" max="12800" width="12" style="686"/>
    <col min="12801" max="12801" width="56.1640625" style="686" customWidth="1"/>
    <col min="12802" max="12802" width="6.83203125" style="686" customWidth="1"/>
    <col min="12803" max="12803" width="17.1640625" style="686" customWidth="1"/>
    <col min="12804" max="12804" width="19.1640625" style="686" customWidth="1"/>
    <col min="12805" max="13056" width="12" style="686"/>
    <col min="13057" max="13057" width="56.1640625" style="686" customWidth="1"/>
    <col min="13058" max="13058" width="6.83203125" style="686" customWidth="1"/>
    <col min="13059" max="13059" width="17.1640625" style="686" customWidth="1"/>
    <col min="13060" max="13060" width="19.1640625" style="686" customWidth="1"/>
    <col min="13061" max="13312" width="12" style="686"/>
    <col min="13313" max="13313" width="56.1640625" style="686" customWidth="1"/>
    <col min="13314" max="13314" width="6.83203125" style="686" customWidth="1"/>
    <col min="13315" max="13315" width="17.1640625" style="686" customWidth="1"/>
    <col min="13316" max="13316" width="19.1640625" style="686" customWidth="1"/>
    <col min="13317" max="13568" width="12" style="686"/>
    <col min="13569" max="13569" width="56.1640625" style="686" customWidth="1"/>
    <col min="13570" max="13570" width="6.83203125" style="686" customWidth="1"/>
    <col min="13571" max="13571" width="17.1640625" style="686" customWidth="1"/>
    <col min="13572" max="13572" width="19.1640625" style="686" customWidth="1"/>
    <col min="13573" max="13824" width="12" style="686"/>
    <col min="13825" max="13825" width="56.1640625" style="686" customWidth="1"/>
    <col min="13826" max="13826" width="6.83203125" style="686" customWidth="1"/>
    <col min="13827" max="13827" width="17.1640625" style="686" customWidth="1"/>
    <col min="13828" max="13828" width="19.1640625" style="686" customWidth="1"/>
    <col min="13829" max="14080" width="12" style="686"/>
    <col min="14081" max="14081" width="56.1640625" style="686" customWidth="1"/>
    <col min="14082" max="14082" width="6.83203125" style="686" customWidth="1"/>
    <col min="14083" max="14083" width="17.1640625" style="686" customWidth="1"/>
    <col min="14084" max="14084" width="19.1640625" style="686" customWidth="1"/>
    <col min="14085" max="14336" width="12" style="686"/>
    <col min="14337" max="14337" width="56.1640625" style="686" customWidth="1"/>
    <col min="14338" max="14338" width="6.83203125" style="686" customWidth="1"/>
    <col min="14339" max="14339" width="17.1640625" style="686" customWidth="1"/>
    <col min="14340" max="14340" width="19.1640625" style="686" customWidth="1"/>
    <col min="14341" max="14592" width="12" style="686"/>
    <col min="14593" max="14593" width="56.1640625" style="686" customWidth="1"/>
    <col min="14594" max="14594" width="6.83203125" style="686" customWidth="1"/>
    <col min="14595" max="14595" width="17.1640625" style="686" customWidth="1"/>
    <col min="14596" max="14596" width="19.1640625" style="686" customWidth="1"/>
    <col min="14597" max="14848" width="12" style="686"/>
    <col min="14849" max="14849" width="56.1640625" style="686" customWidth="1"/>
    <col min="14850" max="14850" width="6.83203125" style="686" customWidth="1"/>
    <col min="14851" max="14851" width="17.1640625" style="686" customWidth="1"/>
    <col min="14852" max="14852" width="19.1640625" style="686" customWidth="1"/>
    <col min="14853" max="15104" width="12" style="686"/>
    <col min="15105" max="15105" width="56.1640625" style="686" customWidth="1"/>
    <col min="15106" max="15106" width="6.83203125" style="686" customWidth="1"/>
    <col min="15107" max="15107" width="17.1640625" style="686" customWidth="1"/>
    <col min="15108" max="15108" width="19.1640625" style="686" customWidth="1"/>
    <col min="15109" max="15360" width="12" style="686"/>
    <col min="15361" max="15361" width="56.1640625" style="686" customWidth="1"/>
    <col min="15362" max="15362" width="6.83203125" style="686" customWidth="1"/>
    <col min="15363" max="15363" width="17.1640625" style="686" customWidth="1"/>
    <col min="15364" max="15364" width="19.1640625" style="686" customWidth="1"/>
    <col min="15365" max="15616" width="12" style="686"/>
    <col min="15617" max="15617" width="56.1640625" style="686" customWidth="1"/>
    <col min="15618" max="15618" width="6.83203125" style="686" customWidth="1"/>
    <col min="15619" max="15619" width="17.1640625" style="686" customWidth="1"/>
    <col min="15620" max="15620" width="19.1640625" style="686" customWidth="1"/>
    <col min="15621" max="15872" width="12" style="686"/>
    <col min="15873" max="15873" width="56.1640625" style="686" customWidth="1"/>
    <col min="15874" max="15874" width="6.83203125" style="686" customWidth="1"/>
    <col min="15875" max="15875" width="17.1640625" style="686" customWidth="1"/>
    <col min="15876" max="15876" width="19.1640625" style="686" customWidth="1"/>
    <col min="15877" max="16128" width="12" style="686"/>
    <col min="16129" max="16129" width="56.1640625" style="686" customWidth="1"/>
    <col min="16130" max="16130" width="6.83203125" style="686" customWidth="1"/>
    <col min="16131" max="16131" width="17.1640625" style="686" customWidth="1"/>
    <col min="16132" max="16132" width="19.1640625" style="686" customWidth="1"/>
    <col min="16133" max="16384" width="12" style="686"/>
  </cols>
  <sheetData>
    <row r="1" spans="1:4" s="833" customFormat="1" x14ac:dyDescent="0.25">
      <c r="D1" s="835" t="s">
        <v>805</v>
      </c>
    </row>
    <row r="2" spans="1:4" ht="56.25" customHeight="1" x14ac:dyDescent="0.25">
      <c r="A2" s="987" t="s">
        <v>773</v>
      </c>
      <c r="B2" s="988"/>
      <c r="C2" s="988"/>
      <c r="D2" s="988"/>
    </row>
    <row r="3" spans="1:4" s="833" customFormat="1" x14ac:dyDescent="0.25">
      <c r="A3" s="987" t="s">
        <v>702</v>
      </c>
      <c r="B3" s="987"/>
      <c r="C3" s="987"/>
      <c r="D3" s="987"/>
    </row>
    <row r="4" spans="1:4" ht="16.5" thickBot="1" x14ac:dyDescent="0.3">
      <c r="D4" s="832" t="s">
        <v>715</v>
      </c>
    </row>
    <row r="5" spans="1:4" ht="64.5" thickBot="1" x14ac:dyDescent="0.3">
      <c r="A5" s="717" t="s">
        <v>274</v>
      </c>
      <c r="B5" s="688" t="s">
        <v>529</v>
      </c>
      <c r="C5" s="718" t="s">
        <v>671</v>
      </c>
      <c r="D5" s="719" t="s">
        <v>774</v>
      </c>
    </row>
    <row r="6" spans="1:4" ht="16.5" thickBot="1" x14ac:dyDescent="0.3">
      <c r="A6" s="720" t="s">
        <v>5</v>
      </c>
      <c r="B6" s="721" t="s">
        <v>6</v>
      </c>
      <c r="C6" s="721" t="s">
        <v>275</v>
      </c>
      <c r="D6" s="722" t="s">
        <v>276</v>
      </c>
    </row>
    <row r="7" spans="1:4" x14ac:dyDescent="0.25">
      <c r="A7" s="723" t="s">
        <v>672</v>
      </c>
      <c r="B7" s="695" t="s">
        <v>7</v>
      </c>
      <c r="C7" s="696"/>
      <c r="D7" s="697"/>
    </row>
    <row r="8" spans="1:4" x14ac:dyDescent="0.25">
      <c r="A8" s="723" t="s">
        <v>673</v>
      </c>
      <c r="B8" s="698" t="s">
        <v>21</v>
      </c>
      <c r="C8" s="699"/>
      <c r="D8" s="700"/>
    </row>
    <row r="9" spans="1:4" ht="16.5" thickBot="1" x14ac:dyDescent="0.3">
      <c r="A9" s="724" t="s">
        <v>674</v>
      </c>
      <c r="B9" s="702" t="s">
        <v>35</v>
      </c>
      <c r="C9" s="703"/>
      <c r="D9" s="704"/>
    </row>
    <row r="10" spans="1:4" ht="16.5" thickBot="1" x14ac:dyDescent="0.3">
      <c r="A10" s="705" t="s">
        <v>675</v>
      </c>
      <c r="B10" s="706" t="s">
        <v>232</v>
      </c>
      <c r="C10" s="707"/>
      <c r="D10" s="708">
        <f>+D7+D8+D9</f>
        <v>0</v>
      </c>
    </row>
    <row r="11" spans="1:4" x14ac:dyDescent="0.25">
      <c r="A11" s="725" t="s">
        <v>676</v>
      </c>
      <c r="B11" s="695" t="s">
        <v>65</v>
      </c>
      <c r="C11" s="696"/>
      <c r="D11" s="697"/>
    </row>
    <row r="12" spans="1:4" x14ac:dyDescent="0.25">
      <c r="A12" s="723" t="s">
        <v>677</v>
      </c>
      <c r="B12" s="698" t="s">
        <v>89</v>
      </c>
      <c r="C12" s="699"/>
      <c r="D12" s="700"/>
    </row>
    <row r="13" spans="1:4" x14ac:dyDescent="0.25">
      <c r="A13" s="723" t="s">
        <v>678</v>
      </c>
      <c r="B13" s="698" t="s">
        <v>249</v>
      </c>
      <c r="C13" s="699"/>
      <c r="D13" s="700"/>
    </row>
    <row r="14" spans="1:4" x14ac:dyDescent="0.25">
      <c r="A14" s="723" t="s">
        <v>679</v>
      </c>
      <c r="B14" s="698" t="s">
        <v>111</v>
      </c>
      <c r="C14" s="699"/>
      <c r="D14" s="700"/>
    </row>
    <row r="15" spans="1:4" ht="16.5" thickBot="1" x14ac:dyDescent="0.3">
      <c r="A15" s="724" t="s">
        <v>680</v>
      </c>
      <c r="B15" s="702" t="s">
        <v>258</v>
      </c>
      <c r="C15" s="703"/>
      <c r="D15" s="704"/>
    </row>
    <row r="16" spans="1:4" ht="16.5" thickBot="1" x14ac:dyDescent="0.3">
      <c r="A16" s="705" t="s">
        <v>681</v>
      </c>
      <c r="B16" s="706" t="s">
        <v>260</v>
      </c>
      <c r="C16" s="726"/>
      <c r="D16" s="708">
        <f>+D11+D12+D13+D14+D15</f>
        <v>0</v>
      </c>
    </row>
    <row r="17" spans="1:4" x14ac:dyDescent="0.25">
      <c r="A17" s="725"/>
      <c r="B17" s="695" t="s">
        <v>262</v>
      </c>
      <c r="C17" s="696"/>
      <c r="D17" s="697"/>
    </row>
    <row r="18" spans="1:4" x14ac:dyDescent="0.25">
      <c r="A18" s="723"/>
      <c r="B18" s="698" t="s">
        <v>286</v>
      </c>
      <c r="C18" s="699"/>
      <c r="D18" s="700"/>
    </row>
    <row r="19" spans="1:4" x14ac:dyDescent="0.25">
      <c r="A19" s="723"/>
      <c r="B19" s="698" t="s">
        <v>287</v>
      </c>
      <c r="C19" s="699"/>
      <c r="D19" s="700"/>
    </row>
    <row r="20" spans="1:4" x14ac:dyDescent="0.25">
      <c r="A20" s="723"/>
      <c r="B20" s="698" t="s">
        <v>288</v>
      </c>
      <c r="C20" s="699"/>
      <c r="D20" s="700"/>
    </row>
    <row r="21" spans="1:4" x14ac:dyDescent="0.25">
      <c r="A21" s="723"/>
      <c r="B21" s="698" t="s">
        <v>291</v>
      </c>
      <c r="C21" s="699"/>
      <c r="D21" s="700"/>
    </row>
    <row r="22" spans="1:4" x14ac:dyDescent="0.25">
      <c r="A22" s="723"/>
      <c r="B22" s="698" t="s">
        <v>294</v>
      </c>
      <c r="C22" s="699"/>
      <c r="D22" s="700"/>
    </row>
    <row r="23" spans="1:4" x14ac:dyDescent="0.25">
      <c r="A23" s="723"/>
      <c r="B23" s="698" t="s">
        <v>297</v>
      </c>
      <c r="C23" s="699"/>
      <c r="D23" s="700"/>
    </row>
    <row r="24" spans="1:4" x14ac:dyDescent="0.25">
      <c r="A24" s="723"/>
      <c r="B24" s="698" t="s">
        <v>300</v>
      </c>
      <c r="C24" s="699"/>
      <c r="D24" s="700"/>
    </row>
    <row r="25" spans="1:4" x14ac:dyDescent="0.25">
      <c r="A25" s="723"/>
      <c r="B25" s="698" t="s">
        <v>303</v>
      </c>
      <c r="C25" s="699"/>
      <c r="D25" s="700"/>
    </row>
    <row r="26" spans="1:4" x14ac:dyDescent="0.25">
      <c r="A26" s="723"/>
      <c r="B26" s="698" t="s">
        <v>306</v>
      </c>
      <c r="C26" s="699"/>
      <c r="D26" s="700"/>
    </row>
    <row r="27" spans="1:4" x14ac:dyDescent="0.25">
      <c r="A27" s="723"/>
      <c r="B27" s="698" t="s">
        <v>308</v>
      </c>
      <c r="C27" s="699"/>
      <c r="D27" s="700"/>
    </row>
    <row r="28" spans="1:4" x14ac:dyDescent="0.25">
      <c r="A28" s="723"/>
      <c r="B28" s="698" t="s">
        <v>310</v>
      </c>
      <c r="C28" s="699"/>
      <c r="D28" s="700"/>
    </row>
    <row r="29" spans="1:4" x14ac:dyDescent="0.25">
      <c r="A29" s="723"/>
      <c r="B29" s="698" t="s">
        <v>311</v>
      </c>
      <c r="C29" s="699"/>
      <c r="D29" s="700"/>
    </row>
    <row r="30" spans="1:4" x14ac:dyDescent="0.25">
      <c r="A30" s="723"/>
      <c r="B30" s="698" t="s">
        <v>312</v>
      </c>
      <c r="C30" s="699"/>
      <c r="D30" s="700"/>
    </row>
    <row r="31" spans="1:4" x14ac:dyDescent="0.25">
      <c r="A31" s="723"/>
      <c r="B31" s="698" t="s">
        <v>315</v>
      </c>
      <c r="C31" s="699"/>
      <c r="D31" s="700"/>
    </row>
    <row r="32" spans="1:4" x14ac:dyDescent="0.25">
      <c r="A32" s="723"/>
      <c r="B32" s="698" t="s">
        <v>316</v>
      </c>
      <c r="C32" s="699"/>
      <c r="D32" s="700"/>
    </row>
    <row r="33" spans="1:6" x14ac:dyDescent="0.25">
      <c r="A33" s="723"/>
      <c r="B33" s="698" t="s">
        <v>319</v>
      </c>
      <c r="C33" s="699"/>
      <c r="D33" s="700"/>
    </row>
    <row r="34" spans="1:6" x14ac:dyDescent="0.25">
      <c r="A34" s="723"/>
      <c r="B34" s="698" t="s">
        <v>349</v>
      </c>
      <c r="C34" s="699"/>
      <c r="D34" s="700"/>
    </row>
    <row r="35" spans="1:6" x14ac:dyDescent="0.25">
      <c r="A35" s="723"/>
      <c r="B35" s="698" t="s">
        <v>523</v>
      </c>
      <c r="C35" s="699"/>
      <c r="D35" s="700"/>
    </row>
    <row r="36" spans="1:6" x14ac:dyDescent="0.25">
      <c r="A36" s="723"/>
      <c r="B36" s="698" t="s">
        <v>524</v>
      </c>
      <c r="C36" s="699"/>
      <c r="D36" s="700"/>
    </row>
    <row r="37" spans="1:6" x14ac:dyDescent="0.25">
      <c r="A37" s="723"/>
      <c r="B37" s="698" t="s">
        <v>525</v>
      </c>
      <c r="C37" s="699"/>
      <c r="D37" s="700"/>
    </row>
    <row r="38" spans="1:6" x14ac:dyDescent="0.25">
      <c r="A38" s="723"/>
      <c r="B38" s="698" t="s">
        <v>526</v>
      </c>
      <c r="C38" s="699"/>
      <c r="D38" s="700"/>
    </row>
    <row r="39" spans="1:6" ht="16.5" thickBot="1" x14ac:dyDescent="0.3">
      <c r="A39" s="727"/>
      <c r="B39" s="728" t="s">
        <v>527</v>
      </c>
      <c r="C39" s="729"/>
      <c r="D39" s="730"/>
    </row>
    <row r="40" spans="1:6" ht="16.5" thickBot="1" x14ac:dyDescent="0.3">
      <c r="A40" s="985" t="s">
        <v>682</v>
      </c>
      <c r="B40" s="986"/>
      <c r="C40" s="710"/>
      <c r="D40" s="708">
        <f>+D10+D16+SUM(D17:D39)</f>
        <v>0</v>
      </c>
      <c r="F40" s="731"/>
    </row>
  </sheetData>
  <mergeCells count="3">
    <mergeCell ref="A40:B40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1"/>
  <sheetViews>
    <sheetView zoomScaleNormal="100" workbookViewId="0">
      <selection activeCell="B33" sqref="B33"/>
    </sheetView>
  </sheetViews>
  <sheetFormatPr defaultRowHeight="15.75" x14ac:dyDescent="0.2"/>
  <cols>
    <col min="1" max="1" width="5.33203125" style="506" customWidth="1"/>
    <col min="2" max="2" width="66.33203125" style="506" customWidth="1"/>
    <col min="3" max="5" width="16.83203125" style="507" customWidth="1"/>
    <col min="6" max="16384" width="9.33203125" style="486"/>
  </cols>
  <sheetData>
    <row r="1" spans="1:5" ht="15.95" customHeight="1" x14ac:dyDescent="0.2">
      <c r="A1" s="860" t="s">
        <v>0</v>
      </c>
      <c r="B1" s="860"/>
      <c r="C1" s="860"/>
      <c r="D1" s="860"/>
      <c r="E1" s="860"/>
    </row>
    <row r="2" spans="1:5" ht="15.95" customHeight="1" thickBot="1" x14ac:dyDescent="0.25">
      <c r="A2" s="861" t="s">
        <v>1</v>
      </c>
      <c r="B2" s="861"/>
      <c r="C2" s="2"/>
      <c r="D2" s="2"/>
      <c r="E2" s="2" t="s">
        <v>715</v>
      </c>
    </row>
    <row r="3" spans="1:5" ht="38.1" customHeight="1" thickBot="1" x14ac:dyDescent="0.25">
      <c r="A3" s="3" t="s">
        <v>3</v>
      </c>
      <c r="B3" s="4" t="s">
        <v>4</v>
      </c>
      <c r="C3" s="530" t="s">
        <v>467</v>
      </c>
      <c r="D3" s="530" t="s">
        <v>463</v>
      </c>
      <c r="E3" s="530" t="s">
        <v>471</v>
      </c>
    </row>
    <row r="4" spans="1:5" s="487" customFormat="1" ht="12" customHeight="1" thickBot="1" x14ac:dyDescent="0.25">
      <c r="A4" s="5"/>
      <c r="B4" s="6" t="s">
        <v>5</v>
      </c>
      <c r="C4" s="332" t="s">
        <v>6</v>
      </c>
      <c r="D4" s="234" t="s">
        <v>276</v>
      </c>
      <c r="E4" s="234" t="s">
        <v>354</v>
      </c>
    </row>
    <row r="5" spans="1:5" s="488" customFormat="1" ht="12" customHeight="1" thickBot="1" x14ac:dyDescent="0.25">
      <c r="A5" s="29" t="s">
        <v>7</v>
      </c>
      <c r="B5" s="425" t="s">
        <v>8</v>
      </c>
      <c r="C5" s="426">
        <f>+C6+C7+C8+C9+C10+C11</f>
        <v>0</v>
      </c>
      <c r="D5" s="426">
        <f t="shared" ref="D5:E5" si="0">+D6+D7+D8+D9+D10+D11</f>
        <v>0</v>
      </c>
      <c r="E5" s="426">
        <f t="shared" si="0"/>
        <v>0</v>
      </c>
    </row>
    <row r="6" spans="1:5" s="488" customFormat="1" ht="12" customHeight="1" x14ac:dyDescent="0.2">
      <c r="A6" s="489" t="s">
        <v>9</v>
      </c>
      <c r="B6" s="427" t="s">
        <v>10</v>
      </c>
      <c r="C6" s="535"/>
      <c r="D6" s="535">
        <f>'9.1.2. sz. mell önkorm önk'!D9</f>
        <v>0</v>
      </c>
      <c r="E6" s="535">
        <f>'9.1.2. sz. mell önkorm önk'!E9</f>
        <v>0</v>
      </c>
    </row>
    <row r="7" spans="1:5" s="488" customFormat="1" ht="12" customHeight="1" x14ac:dyDescent="0.2">
      <c r="A7" s="490" t="s">
        <v>11</v>
      </c>
      <c r="B7" s="429" t="s">
        <v>12</v>
      </c>
      <c r="C7" s="536"/>
      <c r="D7" s="535">
        <f>'9.1.2. sz. mell önkorm önk'!D10</f>
        <v>0</v>
      </c>
      <c r="E7" s="535">
        <f>'9.1.2. sz. mell önkorm önk'!E10</f>
        <v>0</v>
      </c>
    </row>
    <row r="8" spans="1:5" s="488" customFormat="1" ht="12" customHeight="1" x14ac:dyDescent="0.2">
      <c r="A8" s="490" t="s">
        <v>13</v>
      </c>
      <c r="B8" s="429" t="s">
        <v>14</v>
      </c>
      <c r="C8" s="536"/>
      <c r="D8" s="535">
        <f>'9.1.2. sz. mell önkorm önk'!D11</f>
        <v>0</v>
      </c>
      <c r="E8" s="535">
        <f>'9.1.2. sz. mell önkorm önk'!E11</f>
        <v>0</v>
      </c>
    </row>
    <row r="9" spans="1:5" s="488" customFormat="1" ht="12" customHeight="1" x14ac:dyDescent="0.2">
      <c r="A9" s="490" t="s">
        <v>15</v>
      </c>
      <c r="B9" s="429" t="s">
        <v>16</v>
      </c>
      <c r="C9" s="536"/>
      <c r="D9" s="535">
        <f>'9.1.2. sz. mell önkorm önk'!D12</f>
        <v>0</v>
      </c>
      <c r="E9" s="535">
        <f>'9.1.2. sz. mell önkorm önk'!E12</f>
        <v>0</v>
      </c>
    </row>
    <row r="10" spans="1:5" s="488" customFormat="1" ht="12" customHeight="1" x14ac:dyDescent="0.2">
      <c r="A10" s="490" t="s">
        <v>17</v>
      </c>
      <c r="B10" s="429" t="s">
        <v>18</v>
      </c>
      <c r="C10" s="536"/>
      <c r="D10" s="535">
        <f>'9.1.2. sz. mell önkorm önk'!D13</f>
        <v>0</v>
      </c>
      <c r="E10" s="535">
        <f>'9.1.2. sz. mell önkorm önk'!E13</f>
        <v>0</v>
      </c>
    </row>
    <row r="11" spans="1:5" s="488" customFormat="1" ht="12" customHeight="1" thickBot="1" x14ac:dyDescent="0.25">
      <c r="A11" s="491" t="s">
        <v>19</v>
      </c>
      <c r="B11" s="431" t="s">
        <v>20</v>
      </c>
      <c r="C11" s="536"/>
      <c r="D11" s="535">
        <f>'9.1.2. sz. mell önkorm önk'!D14</f>
        <v>0</v>
      </c>
      <c r="E11" s="535">
        <f>'9.1.2. sz. mell önkorm önk'!E14</f>
        <v>0</v>
      </c>
    </row>
    <row r="12" spans="1:5" s="488" customFormat="1" ht="12" customHeight="1" thickBot="1" x14ac:dyDescent="0.25">
      <c r="A12" s="29" t="s">
        <v>21</v>
      </c>
      <c r="B12" s="432" t="s">
        <v>22</v>
      </c>
      <c r="C12" s="426">
        <f>+C13+C14+C15+C16+C17</f>
        <v>0</v>
      </c>
      <c r="D12" s="426">
        <f t="shared" ref="D12" si="1">+D13+D14+D15+D16+D17</f>
        <v>0</v>
      </c>
      <c r="E12" s="426">
        <f>+E13+E14+E15+E16+E17</f>
        <v>0</v>
      </c>
    </row>
    <row r="13" spans="1:5" s="488" customFormat="1" ht="12" customHeight="1" x14ac:dyDescent="0.2">
      <c r="A13" s="489" t="s">
        <v>23</v>
      </c>
      <c r="B13" s="427" t="s">
        <v>24</v>
      </c>
      <c r="C13" s="535"/>
      <c r="D13" s="535">
        <f>'9.1.2. sz. mell önkorm önk'!D16</f>
        <v>0</v>
      </c>
      <c r="E13" s="535">
        <f>'9.1.2. sz. mell önkorm önk'!E16</f>
        <v>0</v>
      </c>
    </row>
    <row r="14" spans="1:5" s="488" customFormat="1" ht="12" customHeight="1" x14ac:dyDescent="0.2">
      <c r="A14" s="490" t="s">
        <v>25</v>
      </c>
      <c r="B14" s="429" t="s">
        <v>26</v>
      </c>
      <c r="C14" s="536"/>
      <c r="D14" s="535">
        <f>'9.1.2. sz. mell önkorm önk'!D17</f>
        <v>0</v>
      </c>
      <c r="E14" s="535">
        <f>'9.1.2. sz. mell önkorm önk'!E17</f>
        <v>0</v>
      </c>
    </row>
    <row r="15" spans="1:5" s="488" customFormat="1" ht="12" customHeight="1" x14ac:dyDescent="0.2">
      <c r="A15" s="490" t="s">
        <v>27</v>
      </c>
      <c r="B15" s="429" t="s">
        <v>28</v>
      </c>
      <c r="C15" s="536"/>
      <c r="D15" s="535">
        <f>'9.1.2. sz. mell önkorm önk'!D18</f>
        <v>0</v>
      </c>
      <c r="E15" s="535">
        <f>'9.1.2. sz. mell önkorm önk'!E18</f>
        <v>0</v>
      </c>
    </row>
    <row r="16" spans="1:5" s="488" customFormat="1" ht="12" customHeight="1" x14ac:dyDescent="0.2">
      <c r="A16" s="490" t="s">
        <v>29</v>
      </c>
      <c r="B16" s="429" t="s">
        <v>30</v>
      </c>
      <c r="C16" s="536"/>
      <c r="D16" s="535">
        <f>'9.1.2. sz. mell önkorm önk'!D19</f>
        <v>0</v>
      </c>
      <c r="E16" s="535">
        <f>'9.1.2. sz. mell önkorm önk'!E19</f>
        <v>0</v>
      </c>
    </row>
    <row r="17" spans="1:5" s="488" customFormat="1" ht="12" customHeight="1" x14ac:dyDescent="0.2">
      <c r="A17" s="490" t="s">
        <v>31</v>
      </c>
      <c r="B17" s="429" t="s">
        <v>32</v>
      </c>
      <c r="C17" s="536"/>
      <c r="D17" s="535">
        <f>'9.1.2. sz. mell önkorm önk'!D20</f>
        <v>0</v>
      </c>
      <c r="E17" s="535">
        <f>'9.1.2. sz. mell önkorm önk'!E20</f>
        <v>0</v>
      </c>
    </row>
    <row r="18" spans="1:5" s="488" customFormat="1" ht="12" customHeight="1" thickBot="1" x14ac:dyDescent="0.25">
      <c r="A18" s="491" t="s">
        <v>33</v>
      </c>
      <c r="B18" s="431" t="s">
        <v>34</v>
      </c>
      <c r="C18" s="537"/>
      <c r="D18" s="535">
        <f>'9.1.2. sz. mell önkorm önk'!D21</f>
        <v>0</v>
      </c>
      <c r="E18" s="535">
        <f>'9.1.2. sz. mell önkorm önk'!E21</f>
        <v>0</v>
      </c>
    </row>
    <row r="19" spans="1:5" s="488" customFormat="1" ht="12" customHeight="1" thickBot="1" x14ac:dyDescent="0.25">
      <c r="A19" s="29" t="s">
        <v>35</v>
      </c>
      <c r="B19" s="425" t="s">
        <v>36</v>
      </c>
      <c r="C19" s="426">
        <f>+C20+C21+C22+C23+C24</f>
        <v>0</v>
      </c>
      <c r="D19" s="426">
        <f t="shared" ref="D19" si="2">+D20+D21+D22+D23+D24</f>
        <v>0</v>
      </c>
      <c r="E19" s="426">
        <f>+E20+E21+E22+E23+E24</f>
        <v>0</v>
      </c>
    </row>
    <row r="20" spans="1:5" s="488" customFormat="1" ht="12" customHeight="1" x14ac:dyDescent="0.2">
      <c r="A20" s="489" t="s">
        <v>37</v>
      </c>
      <c r="B20" s="427" t="s">
        <v>38</v>
      </c>
      <c r="C20" s="535"/>
      <c r="D20" s="535">
        <f>'9.1.2. sz. mell önkorm önk'!D23</f>
        <v>0</v>
      </c>
      <c r="E20" s="535">
        <f>'9.1.2. sz. mell önkorm önk'!E23</f>
        <v>0</v>
      </c>
    </row>
    <row r="21" spans="1:5" s="488" customFormat="1" ht="12" customHeight="1" x14ac:dyDescent="0.2">
      <c r="A21" s="490" t="s">
        <v>39</v>
      </c>
      <c r="B21" s="429" t="s">
        <v>40</v>
      </c>
      <c r="C21" s="536"/>
      <c r="D21" s="535">
        <f>'9.1.2. sz. mell önkorm önk'!D24</f>
        <v>0</v>
      </c>
      <c r="E21" s="535">
        <f>'9.1.2. sz. mell önkorm önk'!E24</f>
        <v>0</v>
      </c>
    </row>
    <row r="22" spans="1:5" s="488" customFormat="1" ht="12" customHeight="1" x14ac:dyDescent="0.2">
      <c r="A22" s="490" t="s">
        <v>41</v>
      </c>
      <c r="B22" s="429" t="s">
        <v>42</v>
      </c>
      <c r="C22" s="536"/>
      <c r="D22" s="535">
        <f>'9.1.2. sz. mell önkorm önk'!D25</f>
        <v>0</v>
      </c>
      <c r="E22" s="535">
        <f>'9.1.2. sz. mell önkorm önk'!E25</f>
        <v>0</v>
      </c>
    </row>
    <row r="23" spans="1:5" s="488" customFormat="1" ht="12" customHeight="1" x14ac:dyDescent="0.2">
      <c r="A23" s="490" t="s">
        <v>43</v>
      </c>
      <c r="B23" s="429" t="s">
        <v>44</v>
      </c>
      <c r="C23" s="536"/>
      <c r="D23" s="535">
        <f>'9.1.2. sz. mell önkorm önk'!D26</f>
        <v>0</v>
      </c>
      <c r="E23" s="535">
        <f>'9.1.2. sz. mell önkorm önk'!E26</f>
        <v>0</v>
      </c>
    </row>
    <row r="24" spans="1:5" s="488" customFormat="1" ht="12" customHeight="1" x14ac:dyDescent="0.2">
      <c r="A24" s="490" t="s">
        <v>45</v>
      </c>
      <c r="B24" s="429" t="s">
        <v>46</v>
      </c>
      <c r="C24" s="536"/>
      <c r="D24" s="535">
        <f>'9.1.2. sz. mell önkorm önk'!D27</f>
        <v>0</v>
      </c>
      <c r="E24" s="535">
        <f>'9.1.2. sz. mell önkorm önk'!E27</f>
        <v>0</v>
      </c>
    </row>
    <row r="25" spans="1:5" s="488" customFormat="1" ht="12" customHeight="1" thickBot="1" x14ac:dyDescent="0.25">
      <c r="A25" s="491" t="s">
        <v>47</v>
      </c>
      <c r="B25" s="431" t="s">
        <v>48</v>
      </c>
      <c r="C25" s="537"/>
      <c r="D25" s="535">
        <f>'9.1.2. sz. mell önkorm önk'!D28</f>
        <v>0</v>
      </c>
      <c r="E25" s="535">
        <f>'9.1.2. sz. mell önkorm önk'!E28</f>
        <v>0</v>
      </c>
    </row>
    <row r="26" spans="1:5" s="488" customFormat="1" ht="12" customHeight="1" thickBot="1" x14ac:dyDescent="0.25">
      <c r="A26" s="29" t="s">
        <v>49</v>
      </c>
      <c r="B26" s="425" t="s">
        <v>268</v>
      </c>
      <c r="C26" s="434">
        <f>SUM(C27:C33)</f>
        <v>21000</v>
      </c>
      <c r="D26" s="434">
        <f t="shared" ref="D26" si="3">SUM(D27:D33)</f>
        <v>53856</v>
      </c>
      <c r="E26" s="434">
        <f>SUM(E27:E33)</f>
        <v>32792</v>
      </c>
    </row>
    <row r="27" spans="1:5" s="488" customFormat="1" ht="12" customHeight="1" x14ac:dyDescent="0.2">
      <c r="A27" s="489" t="s">
        <v>51</v>
      </c>
      <c r="B27" s="513" t="s">
        <v>52</v>
      </c>
      <c r="C27" s="535">
        <v>4000</v>
      </c>
      <c r="D27" s="535">
        <f>'9.1.2. sz. mell önkorm önk'!D30</f>
        <v>6080</v>
      </c>
      <c r="E27" s="535">
        <f>'9.1.2. sz. mell önkorm önk'!E30</f>
        <v>4956</v>
      </c>
    </row>
    <row r="28" spans="1:5" s="488" customFormat="1" ht="12" customHeight="1" x14ac:dyDescent="0.2">
      <c r="A28" s="490" t="s">
        <v>53</v>
      </c>
      <c r="B28" s="429" t="s">
        <v>54</v>
      </c>
      <c r="C28" s="536"/>
      <c r="D28" s="535">
        <f>'9.1.2. sz. mell önkorm önk'!D31</f>
        <v>0</v>
      </c>
      <c r="E28" s="535">
        <f>'9.1.2. sz. mell önkorm önk'!E31</f>
        <v>0</v>
      </c>
    </row>
    <row r="29" spans="1:5" s="488" customFormat="1" ht="12" customHeight="1" x14ac:dyDescent="0.2">
      <c r="A29" s="490" t="s">
        <v>55</v>
      </c>
      <c r="B29" s="429" t="s">
        <v>56</v>
      </c>
      <c r="C29" s="536">
        <v>17000</v>
      </c>
      <c r="D29" s="535">
        <f>'9.1.2. sz. mell önkorm önk'!D32</f>
        <v>38468</v>
      </c>
      <c r="E29" s="535">
        <f>'9.1.2. sz. mell önkorm önk'!E32</f>
        <v>19730</v>
      </c>
    </row>
    <row r="30" spans="1:5" s="488" customFormat="1" ht="12" customHeight="1" x14ac:dyDescent="0.2">
      <c r="A30" s="490" t="s">
        <v>57</v>
      </c>
      <c r="B30" s="429" t="s">
        <v>58</v>
      </c>
      <c r="C30" s="536"/>
      <c r="D30" s="535">
        <f>'9.1.2. sz. mell önkorm önk'!D33</f>
        <v>0</v>
      </c>
      <c r="E30" s="535">
        <f>'9.1.2. sz. mell önkorm önk'!E33</f>
        <v>0</v>
      </c>
    </row>
    <row r="31" spans="1:5" s="488" customFormat="1" ht="12" customHeight="1" x14ac:dyDescent="0.2">
      <c r="A31" s="490" t="s">
        <v>59</v>
      </c>
      <c r="B31" s="429" t="s">
        <v>60</v>
      </c>
      <c r="C31" s="536"/>
      <c r="D31" s="535">
        <f>'9.1.2. sz. mell önkorm önk'!D34</f>
        <v>4150</v>
      </c>
      <c r="E31" s="535">
        <f>'9.1.2. sz. mell önkorm önk'!E34</f>
        <v>3568</v>
      </c>
    </row>
    <row r="32" spans="1:5" s="488" customFormat="1" ht="12" customHeight="1" x14ac:dyDescent="0.2">
      <c r="A32" s="490" t="s">
        <v>61</v>
      </c>
      <c r="B32" s="514" t="s">
        <v>270</v>
      </c>
      <c r="C32" s="536"/>
      <c r="D32" s="535">
        <f>'9.1.2. sz. mell önkorm önk'!D35</f>
        <v>0</v>
      </c>
      <c r="E32" s="535">
        <f>'9.1.2. sz. mell önkorm önk'!E35</f>
        <v>0</v>
      </c>
    </row>
    <row r="33" spans="1:5" s="488" customFormat="1" ht="12" customHeight="1" thickBot="1" x14ac:dyDescent="0.25">
      <c r="A33" s="491" t="s">
        <v>63</v>
      </c>
      <c r="B33" s="436" t="s">
        <v>64</v>
      </c>
      <c r="C33" s="537"/>
      <c r="D33" s="535">
        <f>'9.1.2. sz. mell önkorm önk'!D36</f>
        <v>5158</v>
      </c>
      <c r="E33" s="535">
        <f>'9.1.2. sz. mell önkorm önk'!E36</f>
        <v>4538</v>
      </c>
    </row>
    <row r="34" spans="1:5" s="488" customFormat="1" ht="12" customHeight="1" thickBot="1" x14ac:dyDescent="0.25">
      <c r="A34" s="29" t="s">
        <v>65</v>
      </c>
      <c r="B34" s="425" t="s">
        <v>66</v>
      </c>
      <c r="C34" s="426">
        <f>SUM(C35:C45)</f>
        <v>0</v>
      </c>
      <c r="D34" s="426">
        <f t="shared" ref="D34" si="4">SUM(D35:D45)</f>
        <v>0</v>
      </c>
      <c r="E34" s="426">
        <f>SUM(E35:E45)</f>
        <v>0</v>
      </c>
    </row>
    <row r="35" spans="1:5" s="488" customFormat="1" ht="12" customHeight="1" x14ac:dyDescent="0.2">
      <c r="A35" s="489" t="s">
        <v>67</v>
      </c>
      <c r="B35" s="427" t="s">
        <v>68</v>
      </c>
      <c r="C35" s="535"/>
      <c r="D35" s="535">
        <f>'9.1.2. sz. mell önkorm önk'!D38</f>
        <v>0</v>
      </c>
      <c r="E35" s="535">
        <f>'9.1.2. sz. mell önkorm önk'!E38</f>
        <v>0</v>
      </c>
    </row>
    <row r="36" spans="1:5" s="488" customFormat="1" ht="12" customHeight="1" x14ac:dyDescent="0.2">
      <c r="A36" s="490" t="s">
        <v>69</v>
      </c>
      <c r="B36" s="429" t="s">
        <v>70</v>
      </c>
      <c r="C36" s="536"/>
      <c r="D36" s="535">
        <f>'9.1.2. sz. mell önkorm önk'!D39</f>
        <v>0</v>
      </c>
      <c r="E36" s="535">
        <f>'9.1.2. sz. mell önkorm önk'!E39</f>
        <v>0</v>
      </c>
    </row>
    <row r="37" spans="1:5" s="488" customFormat="1" ht="12" customHeight="1" x14ac:dyDescent="0.2">
      <c r="A37" s="490" t="s">
        <v>71</v>
      </c>
      <c r="B37" s="429" t="s">
        <v>72</v>
      </c>
      <c r="C37" s="536"/>
      <c r="D37" s="535">
        <f>'9.1.2. sz. mell önkorm önk'!D40</f>
        <v>0</v>
      </c>
      <c r="E37" s="535">
        <f>'9.1.2. sz. mell önkorm önk'!E40</f>
        <v>0</v>
      </c>
    </row>
    <row r="38" spans="1:5" s="488" customFormat="1" ht="12" customHeight="1" x14ac:dyDescent="0.2">
      <c r="A38" s="490" t="s">
        <v>73</v>
      </c>
      <c r="B38" s="429" t="s">
        <v>74</v>
      </c>
      <c r="C38" s="536"/>
      <c r="D38" s="535">
        <f>'9.1.2. sz. mell önkorm önk'!D41</f>
        <v>0</v>
      </c>
      <c r="E38" s="535">
        <f>'9.1.2. sz. mell önkorm önk'!E41</f>
        <v>0</v>
      </c>
    </row>
    <row r="39" spans="1:5" s="488" customFormat="1" ht="12" customHeight="1" x14ac:dyDescent="0.2">
      <c r="A39" s="490" t="s">
        <v>75</v>
      </c>
      <c r="B39" s="429" t="s">
        <v>76</v>
      </c>
      <c r="C39" s="536"/>
      <c r="D39" s="535">
        <f>'9.1.2. sz. mell önkorm önk'!D42</f>
        <v>0</v>
      </c>
      <c r="E39" s="535">
        <f>'9.1.2. sz. mell önkorm önk'!E42</f>
        <v>0</v>
      </c>
    </row>
    <row r="40" spans="1:5" s="488" customFormat="1" ht="12" customHeight="1" x14ac:dyDescent="0.2">
      <c r="A40" s="490" t="s">
        <v>77</v>
      </c>
      <c r="B40" s="429" t="s">
        <v>78</v>
      </c>
      <c r="C40" s="536"/>
      <c r="D40" s="535">
        <f>'9.1.2. sz. mell önkorm önk'!D43</f>
        <v>0</v>
      </c>
      <c r="E40" s="535">
        <f>'9.1.2. sz. mell önkorm önk'!E43</f>
        <v>0</v>
      </c>
    </row>
    <row r="41" spans="1:5" s="488" customFormat="1" ht="12" customHeight="1" x14ac:dyDescent="0.2">
      <c r="A41" s="490" t="s">
        <v>79</v>
      </c>
      <c r="B41" s="429" t="s">
        <v>80</v>
      </c>
      <c r="C41" s="536"/>
      <c r="D41" s="535">
        <f>'9.1.2. sz. mell önkorm önk'!D44</f>
        <v>0</v>
      </c>
      <c r="E41" s="535">
        <f>'9.1.2. sz. mell önkorm önk'!E44</f>
        <v>0</v>
      </c>
    </row>
    <row r="42" spans="1:5" s="488" customFormat="1" ht="12" customHeight="1" x14ac:dyDescent="0.2">
      <c r="A42" s="490" t="s">
        <v>81</v>
      </c>
      <c r="B42" s="429" t="s">
        <v>82</v>
      </c>
      <c r="C42" s="536"/>
      <c r="D42" s="535">
        <f>'9.1.2. sz. mell önkorm önk'!D45</f>
        <v>0</v>
      </c>
      <c r="E42" s="535">
        <f>'9.1.2. sz. mell önkorm önk'!E45</f>
        <v>0</v>
      </c>
    </row>
    <row r="43" spans="1:5" s="488" customFormat="1" ht="12" customHeight="1" x14ac:dyDescent="0.2">
      <c r="A43" s="490" t="s">
        <v>83</v>
      </c>
      <c r="B43" s="429" t="s">
        <v>84</v>
      </c>
      <c r="C43" s="437"/>
      <c r="D43" s="535">
        <f>'9.1.2. sz. mell önkorm önk'!D46</f>
        <v>0</v>
      </c>
      <c r="E43" s="535">
        <f>'9.1.2. sz. mell önkorm önk'!E46</f>
        <v>0</v>
      </c>
    </row>
    <row r="44" spans="1:5" s="488" customFormat="1" ht="12" customHeight="1" x14ac:dyDescent="0.2">
      <c r="A44" s="491" t="s">
        <v>85</v>
      </c>
      <c r="B44" s="431" t="s">
        <v>86</v>
      </c>
      <c r="C44" s="438"/>
      <c r="D44" s="535">
        <f>'9.1.2. sz. mell önkorm önk'!D47</f>
        <v>0</v>
      </c>
      <c r="E44" s="535">
        <f>'9.1.2. sz. mell önkorm önk'!E47</f>
        <v>0</v>
      </c>
    </row>
    <row r="45" spans="1:5" s="488" customFormat="1" ht="12" customHeight="1" thickBot="1" x14ac:dyDescent="0.25">
      <c r="A45" s="491" t="s">
        <v>87</v>
      </c>
      <c r="B45" s="431" t="s">
        <v>88</v>
      </c>
      <c r="C45" s="438"/>
      <c r="D45" s="535">
        <f>'9.1.2. sz. mell önkorm önk'!D48</f>
        <v>0</v>
      </c>
      <c r="E45" s="535">
        <f>'9.1.2. sz. mell önkorm önk'!E48</f>
        <v>0</v>
      </c>
    </row>
    <row r="46" spans="1:5" s="488" customFormat="1" ht="12" customHeight="1" thickBot="1" x14ac:dyDescent="0.25">
      <c r="A46" s="29" t="s">
        <v>89</v>
      </c>
      <c r="B46" s="425" t="s">
        <v>90</v>
      </c>
      <c r="C46" s="426">
        <f>SUM(C47:C51)</f>
        <v>0</v>
      </c>
      <c r="D46" s="426">
        <f t="shared" ref="D46" si="5">SUM(D47:D51)</f>
        <v>0</v>
      </c>
      <c r="E46" s="426">
        <f>SUM(E47:E51)</f>
        <v>0</v>
      </c>
    </row>
    <row r="47" spans="1:5" s="488" customFormat="1" ht="12" customHeight="1" x14ac:dyDescent="0.2">
      <c r="A47" s="489" t="s">
        <v>91</v>
      </c>
      <c r="B47" s="427" t="s">
        <v>92</v>
      </c>
      <c r="C47" s="439"/>
      <c r="D47" s="439">
        <f>'9.1.2. sz. mell önkorm önk'!D50</f>
        <v>0</v>
      </c>
      <c r="E47" s="439">
        <f>'9.1.2. sz. mell önkorm önk'!E50</f>
        <v>0</v>
      </c>
    </row>
    <row r="48" spans="1:5" s="488" customFormat="1" ht="12" customHeight="1" x14ac:dyDescent="0.2">
      <c r="A48" s="490" t="s">
        <v>93</v>
      </c>
      <c r="B48" s="429" t="s">
        <v>94</v>
      </c>
      <c r="C48" s="437"/>
      <c r="D48" s="439">
        <f>'9.1.2. sz. mell önkorm önk'!D51</f>
        <v>0</v>
      </c>
      <c r="E48" s="439">
        <f>'9.1.2. sz. mell önkorm önk'!E51</f>
        <v>0</v>
      </c>
    </row>
    <row r="49" spans="1:5" s="488" customFormat="1" ht="12" customHeight="1" x14ac:dyDescent="0.2">
      <c r="A49" s="490" t="s">
        <v>95</v>
      </c>
      <c r="B49" s="429" t="s">
        <v>96</v>
      </c>
      <c r="C49" s="437"/>
      <c r="D49" s="439">
        <f>'9.1.2. sz. mell önkorm önk'!D52</f>
        <v>0</v>
      </c>
      <c r="E49" s="439">
        <f>'9.1.2. sz. mell önkorm önk'!E52</f>
        <v>0</v>
      </c>
    </row>
    <row r="50" spans="1:5" s="488" customFormat="1" ht="12" customHeight="1" x14ac:dyDescent="0.2">
      <c r="A50" s="490" t="s">
        <v>97</v>
      </c>
      <c r="B50" s="429" t="s">
        <v>98</v>
      </c>
      <c r="C50" s="437"/>
      <c r="D50" s="439">
        <f>'9.1.2. sz. mell önkorm önk'!D53</f>
        <v>0</v>
      </c>
      <c r="E50" s="439">
        <f>'9.1.2. sz. mell önkorm önk'!E53</f>
        <v>0</v>
      </c>
    </row>
    <row r="51" spans="1:5" s="488" customFormat="1" ht="12" customHeight="1" thickBot="1" x14ac:dyDescent="0.25">
      <c r="A51" s="491" t="s">
        <v>99</v>
      </c>
      <c r="B51" s="431" t="s">
        <v>100</v>
      </c>
      <c r="C51" s="438"/>
      <c r="D51" s="439">
        <f>'9.1.2. sz. mell önkorm önk'!D54</f>
        <v>0</v>
      </c>
      <c r="E51" s="439">
        <f>'9.1.2. sz. mell önkorm önk'!E54</f>
        <v>0</v>
      </c>
    </row>
    <row r="52" spans="1:5" s="488" customFormat="1" ht="12" customHeight="1" thickBot="1" x14ac:dyDescent="0.25">
      <c r="A52" s="29" t="s">
        <v>101</v>
      </c>
      <c r="B52" s="425" t="s">
        <v>102</v>
      </c>
      <c r="C52" s="426">
        <f>SUM(C53:C55)</f>
        <v>0</v>
      </c>
      <c r="D52" s="426">
        <f t="shared" ref="D52" si="6">SUM(D53:D55)</f>
        <v>0</v>
      </c>
      <c r="E52" s="426">
        <f>SUM(E53:E55)</f>
        <v>0</v>
      </c>
    </row>
    <row r="53" spans="1:5" s="488" customFormat="1" ht="12" customHeight="1" x14ac:dyDescent="0.2">
      <c r="A53" s="489" t="s">
        <v>103</v>
      </c>
      <c r="B53" s="427" t="s">
        <v>104</v>
      </c>
      <c r="C53" s="535"/>
      <c r="D53" s="535">
        <f>'9.1.2. sz. mell önkorm önk'!D56</f>
        <v>0</v>
      </c>
      <c r="E53" s="535">
        <f>'9.1.2. sz. mell önkorm önk'!E56</f>
        <v>0</v>
      </c>
    </row>
    <row r="54" spans="1:5" s="488" customFormat="1" ht="12" customHeight="1" x14ac:dyDescent="0.2">
      <c r="A54" s="490" t="s">
        <v>105</v>
      </c>
      <c r="B54" s="429" t="s">
        <v>106</v>
      </c>
      <c r="C54" s="536"/>
      <c r="D54" s="535">
        <f>'9.1.2. sz. mell önkorm önk'!D57</f>
        <v>0</v>
      </c>
      <c r="E54" s="535">
        <f>'9.1.2. sz. mell önkorm önk'!E57</f>
        <v>0</v>
      </c>
    </row>
    <row r="55" spans="1:5" s="488" customFormat="1" ht="12" customHeight="1" x14ac:dyDescent="0.2">
      <c r="A55" s="490" t="s">
        <v>107</v>
      </c>
      <c r="B55" s="429" t="s">
        <v>108</v>
      </c>
      <c r="C55" s="536"/>
      <c r="D55" s="535">
        <f>'9.1.2. sz. mell önkorm önk'!D58</f>
        <v>0</v>
      </c>
      <c r="E55" s="535">
        <f>'9.1.2. sz. mell önkorm önk'!E58</f>
        <v>0</v>
      </c>
    </row>
    <row r="56" spans="1:5" s="488" customFormat="1" ht="12" customHeight="1" thickBot="1" x14ac:dyDescent="0.25">
      <c r="A56" s="491" t="s">
        <v>109</v>
      </c>
      <c r="B56" s="431" t="s">
        <v>110</v>
      </c>
      <c r="C56" s="537"/>
      <c r="D56" s="535">
        <f>'9.1.2. sz. mell önkorm önk'!D59</f>
        <v>0</v>
      </c>
      <c r="E56" s="535">
        <f>'9.1.2. sz. mell önkorm önk'!E59</f>
        <v>0</v>
      </c>
    </row>
    <row r="57" spans="1:5" s="488" customFormat="1" ht="12" customHeight="1" thickBot="1" x14ac:dyDescent="0.25">
      <c r="A57" s="29" t="s">
        <v>111</v>
      </c>
      <c r="B57" s="432" t="s">
        <v>112</v>
      </c>
      <c r="C57" s="426">
        <f>SUM(C58:C60)</f>
        <v>0</v>
      </c>
      <c r="D57" s="426">
        <f t="shared" ref="D57" si="7">SUM(D58:D60)</f>
        <v>0</v>
      </c>
      <c r="E57" s="426">
        <f>SUM(E58:E60)</f>
        <v>0</v>
      </c>
    </row>
    <row r="58" spans="1:5" s="488" customFormat="1" ht="12" customHeight="1" x14ac:dyDescent="0.2">
      <c r="A58" s="489" t="s">
        <v>113</v>
      </c>
      <c r="B58" s="427" t="s">
        <v>114</v>
      </c>
      <c r="C58" s="437"/>
      <c r="D58" s="437">
        <f>'9.1.2. sz. mell önkorm önk'!D61</f>
        <v>0</v>
      </c>
      <c r="E58" s="437">
        <f>'9.1.2. sz. mell önkorm önk'!E61</f>
        <v>0</v>
      </c>
    </row>
    <row r="59" spans="1:5" s="488" customFormat="1" ht="12" customHeight="1" x14ac:dyDescent="0.2">
      <c r="A59" s="490" t="s">
        <v>115</v>
      </c>
      <c r="B59" s="429" t="s">
        <v>116</v>
      </c>
      <c r="C59" s="437"/>
      <c r="D59" s="437">
        <f>'9.1.2. sz. mell önkorm önk'!D62</f>
        <v>0</v>
      </c>
      <c r="E59" s="437">
        <f>'9.1.2. sz. mell önkorm önk'!E62</f>
        <v>0</v>
      </c>
    </row>
    <row r="60" spans="1:5" s="488" customFormat="1" ht="12" customHeight="1" x14ac:dyDescent="0.2">
      <c r="A60" s="490" t="s">
        <v>117</v>
      </c>
      <c r="B60" s="429" t="s">
        <v>118</v>
      </c>
      <c r="C60" s="437"/>
      <c r="D60" s="437">
        <f>'9.1.2. sz. mell önkorm önk'!D63</f>
        <v>0</v>
      </c>
      <c r="E60" s="437">
        <f>'9.1.2. sz. mell önkorm önk'!E63</f>
        <v>0</v>
      </c>
    </row>
    <row r="61" spans="1:5" s="488" customFormat="1" ht="12" customHeight="1" thickBot="1" x14ac:dyDescent="0.25">
      <c r="A61" s="491" t="s">
        <v>119</v>
      </c>
      <c r="B61" s="431" t="s">
        <v>120</v>
      </c>
      <c r="C61" s="437"/>
      <c r="D61" s="437">
        <f>'9.1.2. sz. mell önkorm önk'!D64</f>
        <v>0</v>
      </c>
      <c r="E61" s="437">
        <f>'9.1.2. sz. mell önkorm önk'!E64</f>
        <v>0</v>
      </c>
    </row>
    <row r="62" spans="1:5" s="488" customFormat="1" ht="12" customHeight="1" thickBot="1" x14ac:dyDescent="0.25">
      <c r="A62" s="29" t="s">
        <v>121</v>
      </c>
      <c r="B62" s="425" t="s">
        <v>122</v>
      </c>
      <c r="C62" s="434">
        <f>+C5+C12+C19+C26+C34+C46+C52+C57</f>
        <v>21000</v>
      </c>
      <c r="D62" s="434">
        <f t="shared" ref="D62" si="8">+D5+D12+D19+D26+D34+D46+D52+D57</f>
        <v>53856</v>
      </c>
      <c r="E62" s="434">
        <f>+E5+E12+E19+E26+E34+E46+E52+E57</f>
        <v>32792</v>
      </c>
    </row>
    <row r="63" spans="1:5" s="488" customFormat="1" ht="12" customHeight="1" thickBot="1" x14ac:dyDescent="0.25">
      <c r="A63" s="30" t="s">
        <v>123</v>
      </c>
      <c r="B63" s="432" t="s">
        <v>124</v>
      </c>
      <c r="C63" s="426">
        <f>SUM(C64:C66)</f>
        <v>0</v>
      </c>
      <c r="D63" s="426"/>
      <c r="E63" s="426">
        <f>SUM(E64:E66)</f>
        <v>0</v>
      </c>
    </row>
    <row r="64" spans="1:5" s="488" customFormat="1" ht="12" customHeight="1" x14ac:dyDescent="0.2">
      <c r="A64" s="489" t="s">
        <v>125</v>
      </c>
      <c r="B64" s="427" t="s">
        <v>126</v>
      </c>
      <c r="C64" s="437"/>
      <c r="D64" s="437"/>
      <c r="E64" s="437"/>
    </row>
    <row r="65" spans="1:5" s="488" customFormat="1" ht="12" customHeight="1" x14ac:dyDescent="0.2">
      <c r="A65" s="490" t="s">
        <v>127</v>
      </c>
      <c r="B65" s="429" t="s">
        <v>128</v>
      </c>
      <c r="C65" s="437"/>
      <c r="D65" s="437"/>
      <c r="E65" s="437"/>
    </row>
    <row r="66" spans="1:5" s="488" customFormat="1" ht="12" customHeight="1" thickBot="1" x14ac:dyDescent="0.25">
      <c r="A66" s="491" t="s">
        <v>129</v>
      </c>
      <c r="B66" s="31" t="s">
        <v>130</v>
      </c>
      <c r="C66" s="437"/>
      <c r="D66" s="437"/>
      <c r="E66" s="437"/>
    </row>
    <row r="67" spans="1:5" s="488" customFormat="1" ht="12" customHeight="1" thickBot="1" x14ac:dyDescent="0.25">
      <c r="A67" s="30" t="s">
        <v>131</v>
      </c>
      <c r="B67" s="432" t="s">
        <v>132</v>
      </c>
      <c r="C67" s="426">
        <f>SUM(C68:C71)</f>
        <v>0</v>
      </c>
      <c r="D67" s="426"/>
      <c r="E67" s="426">
        <f>SUM(E68:E71)</f>
        <v>0</v>
      </c>
    </row>
    <row r="68" spans="1:5" s="488" customFormat="1" ht="12" customHeight="1" x14ac:dyDescent="0.2">
      <c r="A68" s="489" t="s">
        <v>133</v>
      </c>
      <c r="B68" s="427" t="s">
        <v>134</v>
      </c>
      <c r="C68" s="437"/>
      <c r="D68" s="437"/>
      <c r="E68" s="437"/>
    </row>
    <row r="69" spans="1:5" s="488" customFormat="1" ht="12" customHeight="1" x14ac:dyDescent="0.2">
      <c r="A69" s="490" t="s">
        <v>135</v>
      </c>
      <c r="B69" s="429" t="s">
        <v>136</v>
      </c>
      <c r="C69" s="437"/>
      <c r="D69" s="437"/>
      <c r="E69" s="437"/>
    </row>
    <row r="70" spans="1:5" s="488" customFormat="1" ht="12" customHeight="1" x14ac:dyDescent="0.2">
      <c r="A70" s="490" t="s">
        <v>137</v>
      </c>
      <c r="B70" s="429" t="s">
        <v>138</v>
      </c>
      <c r="C70" s="437"/>
      <c r="D70" s="437"/>
      <c r="E70" s="437"/>
    </row>
    <row r="71" spans="1:5" s="488" customFormat="1" ht="12" customHeight="1" thickBot="1" x14ac:dyDescent="0.25">
      <c r="A71" s="491" t="s">
        <v>139</v>
      </c>
      <c r="B71" s="431" t="s">
        <v>140</v>
      </c>
      <c r="C71" s="437"/>
      <c r="D71" s="437"/>
      <c r="E71" s="437"/>
    </row>
    <row r="72" spans="1:5" s="488" customFormat="1" ht="12" customHeight="1" thickBot="1" x14ac:dyDescent="0.25">
      <c r="A72" s="30" t="s">
        <v>141</v>
      </c>
      <c r="B72" s="432" t="s">
        <v>142</v>
      </c>
      <c r="C72" s="426">
        <f>SUM(C73:C74)</f>
        <v>0</v>
      </c>
      <c r="D72" s="426">
        <f t="shared" ref="D72" si="9">SUM(D73:D74)</f>
        <v>0</v>
      </c>
      <c r="E72" s="426">
        <f>SUM(E73:E74)</f>
        <v>0</v>
      </c>
    </row>
    <row r="73" spans="1:5" s="488" customFormat="1" ht="12" customHeight="1" x14ac:dyDescent="0.2">
      <c r="A73" s="489" t="s">
        <v>143</v>
      </c>
      <c r="B73" s="427" t="s">
        <v>144</v>
      </c>
      <c r="C73" s="437"/>
      <c r="D73" s="437">
        <f>'9.1.2. sz. mell önkorm önk'!D76</f>
        <v>0</v>
      </c>
      <c r="E73" s="437">
        <f>'9.1.2. sz. mell önkorm önk'!E76</f>
        <v>0</v>
      </c>
    </row>
    <row r="74" spans="1:5" s="488" customFormat="1" ht="12" customHeight="1" thickBot="1" x14ac:dyDescent="0.25">
      <c r="A74" s="491" t="s">
        <v>145</v>
      </c>
      <c r="B74" s="431" t="s">
        <v>146</v>
      </c>
      <c r="C74" s="437"/>
      <c r="D74" s="437">
        <f>'9.1.2. sz. mell önkorm önk'!D77</f>
        <v>0</v>
      </c>
      <c r="E74" s="437">
        <f>'9.1.2. sz. mell önkorm önk'!E77</f>
        <v>0</v>
      </c>
    </row>
    <row r="75" spans="1:5" s="488" customFormat="1" ht="12" customHeight="1" thickBot="1" x14ac:dyDescent="0.25">
      <c r="A75" s="30" t="s">
        <v>147</v>
      </c>
      <c r="B75" s="432" t="s">
        <v>148</v>
      </c>
      <c r="C75" s="426">
        <f>SUM(C76:C79)</f>
        <v>0</v>
      </c>
      <c r="D75" s="426">
        <f t="shared" ref="D75" si="10">SUM(D76:D79)</f>
        <v>0</v>
      </c>
      <c r="E75" s="426">
        <f>SUM(E76:E79)</f>
        <v>0</v>
      </c>
    </row>
    <row r="76" spans="1:5" s="488" customFormat="1" ht="12" customHeight="1" x14ac:dyDescent="0.2">
      <c r="A76" s="489" t="s">
        <v>149</v>
      </c>
      <c r="B76" s="427" t="s">
        <v>150</v>
      </c>
      <c r="C76" s="437"/>
      <c r="D76" s="437">
        <f>'9.1.2. sz. mell önkorm önk'!D79</f>
        <v>0</v>
      </c>
      <c r="E76" s="437">
        <f>'9.1.2. sz. mell önkorm önk'!E79</f>
        <v>0</v>
      </c>
    </row>
    <row r="77" spans="1:5" s="488" customFormat="1" ht="12" customHeight="1" x14ac:dyDescent="0.2">
      <c r="A77" s="490" t="s">
        <v>151</v>
      </c>
      <c r="B77" s="429" t="s">
        <v>152</v>
      </c>
      <c r="C77" s="437"/>
      <c r="D77" s="437">
        <f>'9.1.2. sz. mell önkorm önk'!D80</f>
        <v>0</v>
      </c>
      <c r="E77" s="437">
        <f>'9.1.2. sz. mell önkorm önk'!E80</f>
        <v>0</v>
      </c>
    </row>
    <row r="78" spans="1:5" s="488" customFormat="1" ht="12" customHeight="1" x14ac:dyDescent="0.2">
      <c r="A78" s="490" t="s">
        <v>153</v>
      </c>
      <c r="B78" s="431" t="s">
        <v>466</v>
      </c>
      <c r="C78" s="437"/>
      <c r="D78" s="437">
        <f>'9.1.2. sz. mell önkorm önk'!D81</f>
        <v>0</v>
      </c>
      <c r="E78" s="437">
        <f>'9.1.2. sz. mell önkorm önk'!E81</f>
        <v>0</v>
      </c>
    </row>
    <row r="79" spans="1:5" s="488" customFormat="1" ht="12" customHeight="1" thickBot="1" x14ac:dyDescent="0.25">
      <c r="A79" s="491" t="s">
        <v>465</v>
      </c>
      <c r="B79" s="431" t="s">
        <v>154</v>
      </c>
      <c r="C79" s="437"/>
      <c r="D79" s="437">
        <f>'9.1.2. sz. mell önkorm önk'!D82</f>
        <v>0</v>
      </c>
      <c r="E79" s="437">
        <f>'9.1.2. sz. mell önkorm önk'!E82</f>
        <v>0</v>
      </c>
    </row>
    <row r="80" spans="1:5" s="488" customFormat="1" ht="12" customHeight="1" thickBot="1" x14ac:dyDescent="0.25">
      <c r="A80" s="30" t="s">
        <v>155</v>
      </c>
      <c r="B80" s="432" t="s">
        <v>156</v>
      </c>
      <c r="C80" s="426">
        <f>SUM(C81:C84)</f>
        <v>0</v>
      </c>
      <c r="D80" s="426"/>
      <c r="E80" s="426">
        <f>SUM(E81:E84)</f>
        <v>0</v>
      </c>
    </row>
    <row r="81" spans="1:5" s="488" customFormat="1" ht="12" customHeight="1" x14ac:dyDescent="0.2">
      <c r="A81" s="489" t="s">
        <v>692</v>
      </c>
      <c r="B81" s="427" t="s">
        <v>158</v>
      </c>
      <c r="C81" s="437"/>
      <c r="D81" s="437"/>
      <c r="E81" s="437"/>
    </row>
    <row r="82" spans="1:5" s="488" customFormat="1" ht="12" customHeight="1" x14ac:dyDescent="0.2">
      <c r="A82" s="489" t="s">
        <v>693</v>
      </c>
      <c r="B82" s="429" t="s">
        <v>160</v>
      </c>
      <c r="C82" s="437"/>
      <c r="D82" s="437"/>
      <c r="E82" s="437"/>
    </row>
    <row r="83" spans="1:5" s="488" customFormat="1" ht="12" customHeight="1" x14ac:dyDescent="0.2">
      <c r="A83" s="489" t="s">
        <v>694</v>
      </c>
      <c r="B83" s="429" t="s">
        <v>162</v>
      </c>
      <c r="C83" s="437"/>
      <c r="D83" s="437"/>
      <c r="E83" s="437"/>
    </row>
    <row r="84" spans="1:5" s="488" customFormat="1" ht="12" customHeight="1" thickBot="1" x14ac:dyDescent="0.25">
      <c r="A84" s="489" t="s">
        <v>695</v>
      </c>
      <c r="B84" s="431" t="s">
        <v>164</v>
      </c>
      <c r="C84" s="437"/>
      <c r="D84" s="437"/>
      <c r="E84" s="437"/>
    </row>
    <row r="85" spans="1:5" s="488" customFormat="1" ht="13.5" customHeight="1" thickBot="1" x14ac:dyDescent="0.25">
      <c r="A85" s="30" t="s">
        <v>165</v>
      </c>
      <c r="B85" s="432" t="s">
        <v>166</v>
      </c>
      <c r="C85" s="443"/>
      <c r="D85" s="443"/>
      <c r="E85" s="443"/>
    </row>
    <row r="86" spans="1:5" s="488" customFormat="1" ht="15.75" customHeight="1" thickBot="1" x14ac:dyDescent="0.25">
      <c r="A86" s="30" t="s">
        <v>167</v>
      </c>
      <c r="B86" s="432" t="s">
        <v>168</v>
      </c>
      <c r="C86" s="443"/>
      <c r="D86" s="443"/>
      <c r="E86" s="443"/>
    </row>
    <row r="87" spans="1:5" s="488" customFormat="1" ht="16.5" customHeight="1" thickBot="1" x14ac:dyDescent="0.25">
      <c r="A87" s="30" t="s">
        <v>169</v>
      </c>
      <c r="B87" s="444" t="s">
        <v>170</v>
      </c>
      <c r="C87" s="434">
        <f>+C63+C67+C72+C80+C86+C85</f>
        <v>0</v>
      </c>
      <c r="D87" s="434">
        <f t="shared" ref="D87" si="11">+D63+D67+D72+D80+D86+D85</f>
        <v>0</v>
      </c>
      <c r="E87" s="434">
        <f>+E63+E67+E72+E80+E86+E85</f>
        <v>0</v>
      </c>
    </row>
    <row r="88" spans="1:5" s="488" customFormat="1" ht="21.75" thickBot="1" x14ac:dyDescent="0.25">
      <c r="A88" s="37" t="s">
        <v>171</v>
      </c>
      <c r="B88" s="445" t="s">
        <v>172</v>
      </c>
      <c r="C88" s="434">
        <f>+C62+C87</f>
        <v>21000</v>
      </c>
      <c r="D88" s="434">
        <f t="shared" ref="D88" si="12">+D62+D87</f>
        <v>53856</v>
      </c>
      <c r="E88" s="434">
        <f>+E62+E87</f>
        <v>32792</v>
      </c>
    </row>
    <row r="89" spans="1:5" ht="16.5" customHeight="1" x14ac:dyDescent="0.2">
      <c r="A89" s="39"/>
      <c r="B89" s="40"/>
      <c r="C89" s="495"/>
      <c r="D89" s="495"/>
      <c r="E89" s="495"/>
    </row>
    <row r="90" spans="1:5" ht="16.5" customHeight="1" x14ac:dyDescent="0.2">
      <c r="A90" s="860" t="s">
        <v>173</v>
      </c>
      <c r="B90" s="860"/>
      <c r="C90" s="860"/>
      <c r="D90" s="525"/>
      <c r="E90" s="486"/>
    </row>
    <row r="91" spans="1:5" ht="16.5" thickBot="1" x14ac:dyDescent="0.25">
      <c r="A91" s="861" t="s">
        <v>174</v>
      </c>
      <c r="B91" s="861"/>
      <c r="C91" s="2"/>
      <c r="D91" s="2"/>
      <c r="E91" s="2" t="s">
        <v>715</v>
      </c>
    </row>
    <row r="92" spans="1:5" s="487" customFormat="1" ht="34.5" customHeight="1" thickBot="1" x14ac:dyDescent="0.25">
      <c r="A92" s="3" t="s">
        <v>3</v>
      </c>
      <c r="B92" s="4" t="s">
        <v>175</v>
      </c>
      <c r="C92" s="530" t="s">
        <v>467</v>
      </c>
      <c r="D92" s="530" t="s">
        <v>463</v>
      </c>
      <c r="E92" s="530" t="s">
        <v>471</v>
      </c>
    </row>
    <row r="93" spans="1:5" ht="12" customHeight="1" thickBot="1" x14ac:dyDescent="0.25">
      <c r="A93" s="44"/>
      <c r="B93" s="45" t="s">
        <v>5</v>
      </c>
      <c r="C93" s="332" t="s">
        <v>6</v>
      </c>
      <c r="D93" s="234" t="s">
        <v>276</v>
      </c>
      <c r="E93" s="234" t="s">
        <v>354</v>
      </c>
    </row>
    <row r="94" spans="1:5" ht="12" customHeight="1" thickBot="1" x14ac:dyDescent="0.25">
      <c r="A94" s="496" t="s">
        <v>7</v>
      </c>
      <c r="B94" s="47" t="s">
        <v>176</v>
      </c>
      <c r="C94" s="449">
        <f>C95+C96+C97+C98+C99+C112</f>
        <v>21000</v>
      </c>
      <c r="D94" s="449">
        <f t="shared" ref="D94" si="13">D95+D96+D97+D98+D99+D112</f>
        <v>0</v>
      </c>
      <c r="E94" s="449">
        <f>E95+E96+E97+E98+E99+E112</f>
        <v>0</v>
      </c>
    </row>
    <row r="95" spans="1:5" ht="12" customHeight="1" x14ac:dyDescent="0.2">
      <c r="A95" s="497" t="s">
        <v>9</v>
      </c>
      <c r="B95" s="450" t="s">
        <v>177</v>
      </c>
      <c r="C95" s="538"/>
      <c r="D95" s="538">
        <f>'9.1.2. sz. mell önkorm önk'!D95</f>
        <v>0</v>
      </c>
      <c r="E95" s="538">
        <f>'9.1.2. sz. mell önkorm önk'!E95</f>
        <v>0</v>
      </c>
    </row>
    <row r="96" spans="1:5" ht="12" customHeight="1" x14ac:dyDescent="0.2">
      <c r="A96" s="490" t="s">
        <v>11</v>
      </c>
      <c r="B96" s="452" t="s">
        <v>178</v>
      </c>
      <c r="C96" s="536"/>
      <c r="D96" s="536">
        <f>'9.1.2. sz. mell önkorm önk'!D96</f>
        <v>0</v>
      </c>
      <c r="E96" s="536">
        <f>'9.1.2. sz. mell önkorm önk'!E96</f>
        <v>0</v>
      </c>
    </row>
    <row r="97" spans="1:5" ht="12" customHeight="1" x14ac:dyDescent="0.2">
      <c r="A97" s="490" t="s">
        <v>13</v>
      </c>
      <c r="B97" s="452" t="s">
        <v>179</v>
      </c>
      <c r="C97" s="537">
        <v>18100</v>
      </c>
      <c r="D97" s="536">
        <f>'9.1.2. sz. mell önkorm önk'!D97</f>
        <v>0</v>
      </c>
      <c r="E97" s="536">
        <f>'9.1.2. sz. mell önkorm önk'!E97</f>
        <v>0</v>
      </c>
    </row>
    <row r="98" spans="1:5" ht="12" customHeight="1" x14ac:dyDescent="0.2">
      <c r="A98" s="490" t="s">
        <v>15</v>
      </c>
      <c r="B98" s="453" t="s">
        <v>180</v>
      </c>
      <c r="C98" s="537"/>
      <c r="D98" s="536">
        <f>'9.1.2. sz. mell önkorm önk'!D98</f>
        <v>0</v>
      </c>
      <c r="E98" s="536">
        <f>'9.1.2. sz. mell önkorm önk'!E98</f>
        <v>0</v>
      </c>
    </row>
    <row r="99" spans="1:5" ht="12" customHeight="1" x14ac:dyDescent="0.2">
      <c r="A99" s="490" t="s">
        <v>181</v>
      </c>
      <c r="B99" s="454" t="s">
        <v>182</v>
      </c>
      <c r="C99" s="537">
        <v>2900</v>
      </c>
      <c r="D99" s="536">
        <f>'9.1.2. sz. mell önkorm önk'!D99</f>
        <v>0</v>
      </c>
      <c r="E99" s="536">
        <f>'9.1.2. sz. mell önkorm önk'!E99</f>
        <v>0</v>
      </c>
    </row>
    <row r="100" spans="1:5" ht="12" customHeight="1" x14ac:dyDescent="0.2">
      <c r="A100" s="490" t="s">
        <v>19</v>
      </c>
      <c r="B100" s="452" t="s">
        <v>183</v>
      </c>
      <c r="C100" s="537"/>
      <c r="D100" s="536">
        <f>'9.1.2. sz. mell önkorm önk'!D100</f>
        <v>0</v>
      </c>
      <c r="E100" s="536">
        <f>'9.1.2. sz. mell önkorm önk'!E100</f>
        <v>0</v>
      </c>
    </row>
    <row r="101" spans="1:5" ht="12" customHeight="1" x14ac:dyDescent="0.2">
      <c r="A101" s="490" t="s">
        <v>184</v>
      </c>
      <c r="B101" s="456" t="s">
        <v>185</v>
      </c>
      <c r="C101" s="537"/>
      <c r="D101" s="536">
        <f>'9.1.2. sz. mell önkorm önk'!D101</f>
        <v>0</v>
      </c>
      <c r="E101" s="536">
        <f>'9.1.2. sz. mell önkorm önk'!E101</f>
        <v>0</v>
      </c>
    </row>
    <row r="102" spans="1:5" ht="12" customHeight="1" x14ac:dyDescent="0.2">
      <c r="A102" s="490" t="s">
        <v>186</v>
      </c>
      <c r="B102" s="456" t="s">
        <v>187</v>
      </c>
      <c r="C102" s="537"/>
      <c r="D102" s="536">
        <f>'9.1.2. sz. mell önkorm önk'!D102</f>
        <v>0</v>
      </c>
      <c r="E102" s="536">
        <f>'9.1.2. sz. mell önkorm önk'!E102</f>
        <v>0</v>
      </c>
    </row>
    <row r="103" spans="1:5" ht="12" customHeight="1" x14ac:dyDescent="0.2">
      <c r="A103" s="490" t="s">
        <v>188</v>
      </c>
      <c r="B103" s="455" t="s">
        <v>189</v>
      </c>
      <c r="C103" s="537"/>
      <c r="D103" s="536">
        <f>'9.1.2. sz. mell önkorm önk'!D103</f>
        <v>0</v>
      </c>
      <c r="E103" s="536">
        <f>'9.1.2. sz. mell önkorm önk'!E103</f>
        <v>0</v>
      </c>
    </row>
    <row r="104" spans="1:5" ht="12" customHeight="1" x14ac:dyDescent="0.2">
      <c r="A104" s="490" t="s">
        <v>190</v>
      </c>
      <c r="B104" s="452" t="s">
        <v>191</v>
      </c>
      <c r="C104" s="537"/>
      <c r="D104" s="536">
        <f>'9.1.2. sz. mell önkorm önk'!D104</f>
        <v>0</v>
      </c>
      <c r="E104" s="536">
        <f>'9.1.2. sz. mell önkorm önk'!E104</f>
        <v>0</v>
      </c>
    </row>
    <row r="105" spans="1:5" ht="12" customHeight="1" x14ac:dyDescent="0.2">
      <c r="A105" s="490" t="s">
        <v>192</v>
      </c>
      <c r="B105" s="452" t="s">
        <v>193</v>
      </c>
      <c r="C105" s="537"/>
      <c r="D105" s="536">
        <f>'9.1.2. sz. mell önkorm önk'!D105</f>
        <v>0</v>
      </c>
      <c r="E105" s="536">
        <f>'9.1.2. sz. mell önkorm önk'!E105</f>
        <v>0</v>
      </c>
    </row>
    <row r="106" spans="1:5" ht="12" customHeight="1" x14ac:dyDescent="0.2">
      <c r="A106" s="490" t="s">
        <v>194</v>
      </c>
      <c r="B106" s="455" t="s">
        <v>195</v>
      </c>
      <c r="C106" s="537"/>
      <c r="D106" s="536">
        <f>'9.1.2. sz. mell önkorm önk'!D106</f>
        <v>0</v>
      </c>
      <c r="E106" s="536">
        <f>'9.1.2. sz. mell önkorm önk'!E106</f>
        <v>0</v>
      </c>
    </row>
    <row r="107" spans="1:5" ht="12" customHeight="1" x14ac:dyDescent="0.2">
      <c r="A107" s="490" t="s">
        <v>196</v>
      </c>
      <c r="B107" s="455" t="s">
        <v>197</v>
      </c>
      <c r="C107" s="537"/>
      <c r="D107" s="536">
        <f>'9.1.2. sz. mell önkorm önk'!D107</f>
        <v>0</v>
      </c>
      <c r="E107" s="536">
        <f>'9.1.2. sz. mell önkorm önk'!E107</f>
        <v>0</v>
      </c>
    </row>
    <row r="108" spans="1:5" ht="12" customHeight="1" x14ac:dyDescent="0.2">
      <c r="A108" s="490" t="s">
        <v>198</v>
      </c>
      <c r="B108" s="452" t="s">
        <v>199</v>
      </c>
      <c r="C108" s="537"/>
      <c r="D108" s="536">
        <f>'9.1.2. sz. mell önkorm önk'!D108</f>
        <v>0</v>
      </c>
      <c r="E108" s="536">
        <f>'9.1.2. sz. mell önkorm önk'!E108</f>
        <v>0</v>
      </c>
    </row>
    <row r="109" spans="1:5" ht="12" customHeight="1" x14ac:dyDescent="0.2">
      <c r="A109" s="498" t="s">
        <v>200</v>
      </c>
      <c r="B109" s="456" t="s">
        <v>201</v>
      </c>
      <c r="C109" s="537"/>
      <c r="D109" s="536">
        <f>'9.1.2. sz. mell önkorm önk'!D109</f>
        <v>0</v>
      </c>
      <c r="E109" s="536">
        <f>'9.1.2. sz. mell önkorm önk'!E109</f>
        <v>0</v>
      </c>
    </row>
    <row r="110" spans="1:5" ht="12" customHeight="1" x14ac:dyDescent="0.2">
      <c r="A110" s="490" t="s">
        <v>202</v>
      </c>
      <c r="B110" s="456" t="s">
        <v>203</v>
      </c>
      <c r="C110" s="537"/>
      <c r="D110" s="536">
        <f>'9.1.2. sz. mell önkorm önk'!D110</f>
        <v>0</v>
      </c>
      <c r="E110" s="536">
        <f>'9.1.2. sz. mell önkorm önk'!E110</f>
        <v>0</v>
      </c>
    </row>
    <row r="111" spans="1:5" ht="12" customHeight="1" x14ac:dyDescent="0.2">
      <c r="A111" s="491" t="s">
        <v>204</v>
      </c>
      <c r="B111" s="456" t="s">
        <v>205</v>
      </c>
      <c r="C111" s="537">
        <v>2900</v>
      </c>
      <c r="D111" s="536">
        <f>'9.1.2. sz. mell önkorm önk'!D111</f>
        <v>0</v>
      </c>
      <c r="E111" s="536">
        <f>'9.1.2. sz. mell önkorm önk'!E111</f>
        <v>0</v>
      </c>
    </row>
    <row r="112" spans="1:5" ht="12" customHeight="1" x14ac:dyDescent="0.2">
      <c r="A112" s="490" t="s">
        <v>206</v>
      </c>
      <c r="B112" s="453" t="s">
        <v>207</v>
      </c>
      <c r="C112" s="536"/>
      <c r="D112" s="536">
        <f>'9.1.2. sz. mell önkorm önk'!D112</f>
        <v>0</v>
      </c>
      <c r="E112" s="536">
        <f>'9.1.2. sz. mell önkorm önk'!E112</f>
        <v>0</v>
      </c>
    </row>
    <row r="113" spans="1:5" ht="12" customHeight="1" x14ac:dyDescent="0.2">
      <c r="A113" s="490" t="s">
        <v>208</v>
      </c>
      <c r="B113" s="452" t="s">
        <v>209</v>
      </c>
      <c r="C113" s="536"/>
      <c r="D113" s="536">
        <f>'9.1.2. sz. mell önkorm önk'!D113</f>
        <v>0</v>
      </c>
      <c r="E113" s="536">
        <f>'9.1.2. sz. mell önkorm önk'!E113</f>
        <v>0</v>
      </c>
    </row>
    <row r="114" spans="1:5" ht="12" customHeight="1" thickBot="1" x14ac:dyDescent="0.25">
      <c r="A114" s="499" t="s">
        <v>210</v>
      </c>
      <c r="B114" s="457" t="s">
        <v>211</v>
      </c>
      <c r="C114" s="458"/>
      <c r="D114" s="536">
        <f>'9.1.2. sz. mell önkorm önk'!D114</f>
        <v>0</v>
      </c>
      <c r="E114" s="536">
        <f>'9.1.2. sz. mell önkorm önk'!E114</f>
        <v>0</v>
      </c>
    </row>
    <row r="115" spans="1:5" ht="12" customHeight="1" thickBot="1" x14ac:dyDescent="0.25">
      <c r="A115" s="500" t="s">
        <v>21</v>
      </c>
      <c r="B115" s="63" t="s">
        <v>212</v>
      </c>
      <c r="C115" s="501">
        <f>+C116+C118+C120</f>
        <v>0</v>
      </c>
      <c r="D115" s="501">
        <f t="shared" ref="D115:E115" si="14">+D116+D118+D120</f>
        <v>0</v>
      </c>
      <c r="E115" s="501">
        <f t="shared" si="14"/>
        <v>0</v>
      </c>
    </row>
    <row r="116" spans="1:5" ht="12" customHeight="1" x14ac:dyDescent="0.2">
      <c r="A116" s="489" t="s">
        <v>23</v>
      </c>
      <c r="B116" s="452" t="s">
        <v>213</v>
      </c>
      <c r="C116" s="535"/>
      <c r="D116" s="535">
        <f>'9.1.2. sz. mell önkorm önk'!D116</f>
        <v>0</v>
      </c>
      <c r="E116" s="535">
        <f>'9.1.2. sz. mell önkorm önk'!E116</f>
        <v>0</v>
      </c>
    </row>
    <row r="117" spans="1:5" ht="12" customHeight="1" x14ac:dyDescent="0.2">
      <c r="A117" s="489" t="s">
        <v>25</v>
      </c>
      <c r="B117" s="456" t="s">
        <v>214</v>
      </c>
      <c r="C117" s="535"/>
      <c r="D117" s="535">
        <f>'9.1.2. sz. mell önkorm önk'!D117</f>
        <v>0</v>
      </c>
      <c r="E117" s="535">
        <f>'9.1.2. sz. mell önkorm önk'!E117</f>
        <v>0</v>
      </c>
    </row>
    <row r="118" spans="1:5" ht="12" customHeight="1" x14ac:dyDescent="0.2">
      <c r="A118" s="489" t="s">
        <v>27</v>
      </c>
      <c r="B118" s="456" t="s">
        <v>215</v>
      </c>
      <c r="C118" s="536"/>
      <c r="D118" s="535">
        <f>'9.1.2. sz. mell önkorm önk'!D118</f>
        <v>0</v>
      </c>
      <c r="E118" s="535">
        <f>'9.1.2. sz. mell önkorm önk'!E118</f>
        <v>0</v>
      </c>
    </row>
    <row r="119" spans="1:5" ht="12" customHeight="1" x14ac:dyDescent="0.2">
      <c r="A119" s="489" t="s">
        <v>29</v>
      </c>
      <c r="B119" s="456" t="s">
        <v>216</v>
      </c>
      <c r="C119" s="459"/>
      <c r="D119" s="535">
        <f>'9.1.2. sz. mell önkorm önk'!D119</f>
        <v>0</v>
      </c>
      <c r="E119" s="535">
        <f>'9.1.2. sz. mell önkorm önk'!E119</f>
        <v>0</v>
      </c>
    </row>
    <row r="120" spans="1:5" ht="12" customHeight="1" x14ac:dyDescent="0.2">
      <c r="A120" s="489" t="s">
        <v>31</v>
      </c>
      <c r="B120" s="431" t="s">
        <v>217</v>
      </c>
      <c r="C120" s="459"/>
      <c r="D120" s="535">
        <f>'9.1.2. sz. mell önkorm önk'!D120</f>
        <v>0</v>
      </c>
      <c r="E120" s="535">
        <f>'9.1.2. sz. mell önkorm önk'!E120</f>
        <v>0</v>
      </c>
    </row>
    <row r="121" spans="1:5" ht="12" customHeight="1" x14ac:dyDescent="0.2">
      <c r="A121" s="489" t="s">
        <v>33</v>
      </c>
      <c r="B121" s="429" t="s">
        <v>218</v>
      </c>
      <c r="C121" s="459"/>
      <c r="D121" s="535">
        <f>'9.1.2. sz. mell önkorm önk'!D121</f>
        <v>0</v>
      </c>
      <c r="E121" s="535">
        <f>'9.1.2. sz. mell önkorm önk'!E121</f>
        <v>0</v>
      </c>
    </row>
    <row r="122" spans="1:5" x14ac:dyDescent="0.2">
      <c r="A122" s="489" t="s">
        <v>219</v>
      </c>
      <c r="B122" s="460" t="s">
        <v>220</v>
      </c>
      <c r="C122" s="459"/>
      <c r="D122" s="535">
        <f>'9.1.2. sz. mell önkorm önk'!D122</f>
        <v>0</v>
      </c>
      <c r="E122" s="535">
        <f>'9.1.2. sz. mell önkorm önk'!E122</f>
        <v>0</v>
      </c>
    </row>
    <row r="123" spans="1:5" ht="12" customHeight="1" x14ac:dyDescent="0.2">
      <c r="A123" s="489" t="s">
        <v>221</v>
      </c>
      <c r="B123" s="452" t="s">
        <v>193</v>
      </c>
      <c r="C123" s="459"/>
      <c r="D123" s="535">
        <f>'9.1.2. sz. mell önkorm önk'!D123</f>
        <v>0</v>
      </c>
      <c r="E123" s="535">
        <f>'9.1.2. sz. mell önkorm önk'!E123</f>
        <v>0</v>
      </c>
    </row>
    <row r="124" spans="1:5" ht="12" customHeight="1" x14ac:dyDescent="0.2">
      <c r="A124" s="489" t="s">
        <v>222</v>
      </c>
      <c r="B124" s="452" t="s">
        <v>223</v>
      </c>
      <c r="C124" s="459"/>
      <c r="D124" s="535">
        <f>'9.1.2. sz. mell önkorm önk'!D124</f>
        <v>0</v>
      </c>
      <c r="E124" s="535">
        <f>'9.1.2. sz. mell önkorm önk'!E124</f>
        <v>0</v>
      </c>
    </row>
    <row r="125" spans="1:5" ht="12" customHeight="1" x14ac:dyDescent="0.2">
      <c r="A125" s="489" t="s">
        <v>224</v>
      </c>
      <c r="B125" s="452" t="s">
        <v>225</v>
      </c>
      <c r="C125" s="459"/>
      <c r="D125" s="535">
        <f>'9.1.2. sz. mell önkorm önk'!D125</f>
        <v>0</v>
      </c>
      <c r="E125" s="535">
        <f>'9.1.2. sz. mell önkorm önk'!E125</f>
        <v>0</v>
      </c>
    </row>
    <row r="126" spans="1:5" ht="12" customHeight="1" x14ac:dyDescent="0.2">
      <c r="A126" s="489" t="s">
        <v>226</v>
      </c>
      <c r="B126" s="452" t="s">
        <v>199</v>
      </c>
      <c r="C126" s="459"/>
      <c r="D126" s="535">
        <f>'9.1.2. sz. mell önkorm önk'!D126</f>
        <v>0</v>
      </c>
      <c r="E126" s="535">
        <f>'9.1.2. sz. mell önkorm önk'!E126</f>
        <v>0</v>
      </c>
    </row>
    <row r="127" spans="1:5" x14ac:dyDescent="0.2">
      <c r="A127" s="489" t="s">
        <v>227</v>
      </c>
      <c r="B127" s="452" t="s">
        <v>228</v>
      </c>
      <c r="C127" s="459"/>
      <c r="D127" s="535">
        <f>'9.1.2. sz. mell önkorm önk'!D127</f>
        <v>0</v>
      </c>
      <c r="E127" s="535">
        <f>'9.1.2. sz. mell önkorm önk'!E127</f>
        <v>0</v>
      </c>
    </row>
    <row r="128" spans="1:5" ht="12" customHeight="1" thickBot="1" x14ac:dyDescent="0.25">
      <c r="A128" s="498" t="s">
        <v>229</v>
      </c>
      <c r="B128" s="452" t="s">
        <v>230</v>
      </c>
      <c r="C128" s="461"/>
      <c r="D128" s="535">
        <f>'9.1.2. sz. mell önkorm önk'!D128</f>
        <v>0</v>
      </c>
      <c r="E128" s="535">
        <f>'9.1.2. sz. mell önkorm önk'!E128</f>
        <v>0</v>
      </c>
    </row>
    <row r="129" spans="1:5" ht="12" customHeight="1" thickBot="1" x14ac:dyDescent="0.25">
      <c r="A129" s="29" t="s">
        <v>35</v>
      </c>
      <c r="B129" s="158" t="s">
        <v>231</v>
      </c>
      <c r="C129" s="426">
        <f>+C94+C115</f>
        <v>21000</v>
      </c>
      <c r="D129" s="426">
        <f t="shared" ref="D129" si="15">+D94+D115</f>
        <v>0</v>
      </c>
      <c r="E129" s="426">
        <f>+E94+E115</f>
        <v>0</v>
      </c>
    </row>
    <row r="130" spans="1:5" ht="12" customHeight="1" thickBot="1" x14ac:dyDescent="0.25">
      <c r="A130" s="29" t="s">
        <v>232</v>
      </c>
      <c r="B130" s="158" t="s">
        <v>233</v>
      </c>
      <c r="C130" s="426">
        <f>+C131+C132+C133</f>
        <v>0</v>
      </c>
      <c r="D130" s="426"/>
      <c r="E130" s="426">
        <f>+E131+E132+E133</f>
        <v>0</v>
      </c>
    </row>
    <row r="131" spans="1:5" ht="12" customHeight="1" x14ac:dyDescent="0.2">
      <c r="A131" s="489" t="s">
        <v>51</v>
      </c>
      <c r="B131" s="456" t="s">
        <v>234</v>
      </c>
      <c r="C131" s="459"/>
      <c r="D131" s="459"/>
      <c r="E131" s="459"/>
    </row>
    <row r="132" spans="1:5" ht="12" customHeight="1" x14ac:dyDescent="0.2">
      <c r="A132" s="489" t="s">
        <v>53</v>
      </c>
      <c r="B132" s="456" t="s">
        <v>235</v>
      </c>
      <c r="C132" s="459"/>
      <c r="D132" s="459"/>
      <c r="E132" s="459"/>
    </row>
    <row r="133" spans="1:5" ht="12" customHeight="1" thickBot="1" x14ac:dyDescent="0.25">
      <c r="A133" s="498" t="s">
        <v>55</v>
      </c>
      <c r="B133" s="456" t="s">
        <v>236</v>
      </c>
      <c r="C133" s="459"/>
      <c r="D133" s="459"/>
      <c r="E133" s="459"/>
    </row>
    <row r="134" spans="1:5" ht="12" customHeight="1" thickBot="1" x14ac:dyDescent="0.25">
      <c r="A134" s="29" t="s">
        <v>65</v>
      </c>
      <c r="B134" s="158" t="s">
        <v>237</v>
      </c>
      <c r="C134" s="426">
        <f>SUM(C135:C140)</f>
        <v>0</v>
      </c>
      <c r="D134" s="426"/>
      <c r="E134" s="426">
        <f>SUM(E135:E140)</f>
        <v>0</v>
      </c>
    </row>
    <row r="135" spans="1:5" ht="12" customHeight="1" x14ac:dyDescent="0.2">
      <c r="A135" s="489" t="s">
        <v>67</v>
      </c>
      <c r="B135" s="460" t="s">
        <v>238</v>
      </c>
      <c r="C135" s="459"/>
      <c r="D135" s="459"/>
      <c r="E135" s="459"/>
    </row>
    <row r="136" spans="1:5" ht="12" customHeight="1" x14ac:dyDescent="0.2">
      <c r="A136" s="489" t="s">
        <v>69</v>
      </c>
      <c r="B136" s="460" t="s">
        <v>239</v>
      </c>
      <c r="C136" s="459"/>
      <c r="D136" s="459"/>
      <c r="E136" s="459"/>
    </row>
    <row r="137" spans="1:5" ht="12" customHeight="1" x14ac:dyDescent="0.2">
      <c r="A137" s="489" t="s">
        <v>71</v>
      </c>
      <c r="B137" s="460" t="s">
        <v>240</v>
      </c>
      <c r="C137" s="459"/>
      <c r="D137" s="459"/>
      <c r="E137" s="459"/>
    </row>
    <row r="138" spans="1:5" ht="12" customHeight="1" x14ac:dyDescent="0.2">
      <c r="A138" s="489" t="s">
        <v>73</v>
      </c>
      <c r="B138" s="460" t="s">
        <v>241</v>
      </c>
      <c r="C138" s="459"/>
      <c r="D138" s="459"/>
      <c r="E138" s="459"/>
    </row>
    <row r="139" spans="1:5" ht="12" customHeight="1" x14ac:dyDescent="0.2">
      <c r="A139" s="489" t="s">
        <v>75</v>
      </c>
      <c r="B139" s="460" t="s">
        <v>242</v>
      </c>
      <c r="C139" s="459"/>
      <c r="D139" s="459"/>
      <c r="E139" s="459"/>
    </row>
    <row r="140" spans="1:5" ht="12" customHeight="1" thickBot="1" x14ac:dyDescent="0.25">
      <c r="A140" s="498" t="s">
        <v>77</v>
      </c>
      <c r="B140" s="460" t="s">
        <v>243</v>
      </c>
      <c r="C140" s="459"/>
      <c r="D140" s="459"/>
      <c r="E140" s="459"/>
    </row>
    <row r="141" spans="1:5" ht="12" customHeight="1" thickBot="1" x14ac:dyDescent="0.25">
      <c r="A141" s="29" t="s">
        <v>89</v>
      </c>
      <c r="B141" s="158" t="s">
        <v>244</v>
      </c>
      <c r="C141" s="434">
        <f>+C142+C143+C144+C145+C146</f>
        <v>0</v>
      </c>
      <c r="D141" s="434"/>
      <c r="E141" s="434">
        <f>+E142+E143+E144+E145+E146</f>
        <v>0</v>
      </c>
    </row>
    <row r="142" spans="1:5" ht="12" customHeight="1" x14ac:dyDescent="0.2">
      <c r="A142" s="489" t="s">
        <v>91</v>
      </c>
      <c r="B142" s="460" t="s">
        <v>245</v>
      </c>
      <c r="C142" s="459"/>
      <c r="D142" s="459"/>
      <c r="E142" s="459"/>
    </row>
    <row r="143" spans="1:5" ht="12" customHeight="1" x14ac:dyDescent="0.2">
      <c r="A143" s="489" t="s">
        <v>93</v>
      </c>
      <c r="B143" s="460" t="s">
        <v>461</v>
      </c>
      <c r="C143" s="459"/>
      <c r="D143" s="459"/>
      <c r="E143" s="459"/>
    </row>
    <row r="144" spans="1:5" ht="12" customHeight="1" x14ac:dyDescent="0.2">
      <c r="A144" s="489" t="s">
        <v>93</v>
      </c>
      <c r="B144" s="460" t="s">
        <v>246</v>
      </c>
      <c r="C144" s="459"/>
      <c r="D144" s="459"/>
      <c r="E144" s="459"/>
    </row>
    <row r="145" spans="1:10" ht="12" customHeight="1" x14ac:dyDescent="0.2">
      <c r="A145" s="489" t="s">
        <v>95</v>
      </c>
      <c r="B145" s="460" t="s">
        <v>247</v>
      </c>
      <c r="C145" s="459"/>
      <c r="D145" s="459"/>
      <c r="E145" s="459"/>
    </row>
    <row r="146" spans="1:10" ht="12" customHeight="1" thickBot="1" x14ac:dyDescent="0.25">
      <c r="A146" s="498" t="s">
        <v>97</v>
      </c>
      <c r="B146" s="462" t="s">
        <v>248</v>
      </c>
      <c r="C146" s="459"/>
      <c r="D146" s="459"/>
      <c r="E146" s="459"/>
    </row>
    <row r="147" spans="1:10" ht="12" customHeight="1" thickBot="1" x14ac:dyDescent="0.25">
      <c r="A147" s="29" t="s">
        <v>249</v>
      </c>
      <c r="B147" s="158" t="s">
        <v>250</v>
      </c>
      <c r="C147" s="463">
        <f>SUM(C148:C152)</f>
        <v>0</v>
      </c>
      <c r="D147" s="463"/>
      <c r="E147" s="463">
        <f>SUM(E148:E152)</f>
        <v>0</v>
      </c>
    </row>
    <row r="148" spans="1:10" ht="12" customHeight="1" x14ac:dyDescent="0.2">
      <c r="A148" s="489" t="s">
        <v>103</v>
      </c>
      <c r="B148" s="460" t="s">
        <v>251</v>
      </c>
      <c r="C148" s="459"/>
      <c r="D148" s="459"/>
      <c r="E148" s="459"/>
    </row>
    <row r="149" spans="1:10" ht="12" customHeight="1" x14ac:dyDescent="0.2">
      <c r="A149" s="489" t="s">
        <v>105</v>
      </c>
      <c r="B149" s="460" t="s">
        <v>252</v>
      </c>
      <c r="C149" s="459"/>
      <c r="D149" s="459"/>
      <c r="E149" s="459"/>
    </row>
    <row r="150" spans="1:10" ht="12" customHeight="1" x14ac:dyDescent="0.2">
      <c r="A150" s="489" t="s">
        <v>107</v>
      </c>
      <c r="B150" s="460" t="s">
        <v>253</v>
      </c>
      <c r="C150" s="459"/>
      <c r="D150" s="459"/>
      <c r="E150" s="459"/>
    </row>
    <row r="151" spans="1:10" ht="12" customHeight="1" x14ac:dyDescent="0.2">
      <c r="A151" s="489" t="s">
        <v>109</v>
      </c>
      <c r="B151" s="460" t="s">
        <v>254</v>
      </c>
      <c r="C151" s="459"/>
      <c r="D151" s="459"/>
      <c r="E151" s="459"/>
    </row>
    <row r="152" spans="1:10" ht="12" customHeight="1" thickBot="1" x14ac:dyDescent="0.25">
      <c r="A152" s="489" t="s">
        <v>255</v>
      </c>
      <c r="B152" s="460" t="s">
        <v>256</v>
      </c>
      <c r="C152" s="459"/>
      <c r="D152" s="459"/>
      <c r="E152" s="459"/>
    </row>
    <row r="153" spans="1:10" ht="15" customHeight="1" thickBot="1" x14ac:dyDescent="0.25">
      <c r="A153" s="29" t="s">
        <v>111</v>
      </c>
      <c r="B153" s="158" t="s">
        <v>257</v>
      </c>
      <c r="C153" s="502"/>
      <c r="D153" s="502"/>
      <c r="E153" s="502"/>
      <c r="G153" s="503"/>
      <c r="H153" s="504"/>
      <c r="I153" s="504"/>
      <c r="J153" s="504"/>
    </row>
    <row r="154" spans="1:10" s="488" customFormat="1" ht="12.95" customHeight="1" thickBot="1" x14ac:dyDescent="0.25">
      <c r="A154" s="29" t="s">
        <v>258</v>
      </c>
      <c r="B154" s="158" t="s">
        <v>259</v>
      </c>
      <c r="C154" s="502"/>
      <c r="D154" s="502"/>
      <c r="E154" s="502"/>
    </row>
    <row r="155" spans="1:10" ht="7.5" customHeight="1" thickBot="1" x14ac:dyDescent="0.25">
      <c r="A155" s="29" t="s">
        <v>260</v>
      </c>
      <c r="B155" s="158" t="s">
        <v>261</v>
      </c>
      <c r="C155" s="464">
        <f>+C130+C134+C141+C147+C153+C154</f>
        <v>0</v>
      </c>
      <c r="D155" s="464">
        <f t="shared" ref="D155" si="16">+D130+D134+D141+D147+D153+D154</f>
        <v>0</v>
      </c>
      <c r="E155" s="464">
        <f>+E130+E134+E141+E147+E153+E154</f>
        <v>0</v>
      </c>
    </row>
    <row r="156" spans="1:10" ht="16.5" thickBot="1" x14ac:dyDescent="0.25">
      <c r="A156" s="505" t="s">
        <v>262</v>
      </c>
      <c r="B156" s="465" t="s">
        <v>263</v>
      </c>
      <c r="C156" s="464">
        <f>+C129+C155</f>
        <v>21000</v>
      </c>
      <c r="D156" s="464">
        <f t="shared" ref="D156" si="17">+D129+D155</f>
        <v>0</v>
      </c>
      <c r="E156" s="464">
        <f>+E129+E155</f>
        <v>0</v>
      </c>
    </row>
    <row r="157" spans="1:10" ht="15" customHeight="1" x14ac:dyDescent="0.2"/>
    <row r="158" spans="1:10" ht="13.5" customHeight="1" x14ac:dyDescent="0.2">
      <c r="A158" s="862" t="s">
        <v>264</v>
      </c>
      <c r="B158" s="862"/>
      <c r="C158" s="862"/>
      <c r="D158" s="526"/>
      <c r="E158" s="486"/>
    </row>
    <row r="159" spans="1:10" ht="27.75" customHeight="1" thickBot="1" x14ac:dyDescent="0.25">
      <c r="A159" s="861" t="s">
        <v>265</v>
      </c>
      <c r="B159" s="861"/>
      <c r="C159" s="2"/>
      <c r="D159" s="2"/>
      <c r="E159" s="2" t="s">
        <v>715</v>
      </c>
    </row>
    <row r="160" spans="1:10" ht="21.75" thickBot="1" x14ac:dyDescent="0.25">
      <c r="A160" s="29">
        <v>1</v>
      </c>
      <c r="B160" s="81" t="s">
        <v>266</v>
      </c>
      <c r="C160" s="426">
        <f>+C62-C129</f>
        <v>0</v>
      </c>
      <c r="D160" s="426">
        <f t="shared" ref="D160" si="18">+D62-D129</f>
        <v>53856</v>
      </c>
      <c r="E160" s="426">
        <f>+E62-E129</f>
        <v>32792</v>
      </c>
    </row>
    <row r="161" spans="1:5" ht="32.25" thickBot="1" x14ac:dyDescent="0.25">
      <c r="A161" s="29" t="s">
        <v>21</v>
      </c>
      <c r="B161" s="81" t="s">
        <v>267</v>
      </c>
      <c r="C161" s="426">
        <f>+C87-C155</f>
        <v>0</v>
      </c>
      <c r="D161" s="426">
        <f t="shared" ref="D161" si="19">+D87-D155</f>
        <v>0</v>
      </c>
      <c r="E161" s="426">
        <f>+E87-E155</f>
        <v>0</v>
      </c>
    </row>
  </sheetData>
  <mergeCells count="6">
    <mergeCell ref="A159:B159"/>
    <mergeCell ref="A1:E1"/>
    <mergeCell ref="A2:B2"/>
    <mergeCell ref="A90:C90"/>
    <mergeCell ref="A91:B91"/>
    <mergeCell ref="A158:C158"/>
  </mergeCells>
  <printOptions horizontalCentered="1"/>
  <pageMargins left="0.78740157480314965" right="0.78740157480314965" top="0.9" bottom="0.55000000000000004" header="0.33" footer="0.53"/>
  <pageSetup paperSize="9" scale="61" fitToHeight="2" orientation="landscape" r:id="rId1"/>
  <headerFooter alignWithMargins="0">
    <oddHeader>&amp;C&amp;"Times New Roman CE,Félkövér"&amp;12
Konyár Község Önkormányzat
2017. ÉVI KÖLTSÉGVETÉS
ÖNKÉNT VÁLLALT FELADATAINAK MÉRLEGE
&amp;R&amp;"Times New Roman CE,Félkövér dőlt"&amp;11 1.3. melléklet a ........./2018. (.......) önkormányzati rendelethez</oddHeader>
  </headerFooter>
  <rowBreaks count="1" manualBreakCount="1">
    <brk id="89" max="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24"/>
  <sheetViews>
    <sheetView workbookViewId="0">
      <selection activeCell="B33" sqref="B33"/>
    </sheetView>
  </sheetViews>
  <sheetFormatPr defaultRowHeight="12.75" x14ac:dyDescent="0.2"/>
  <cols>
    <col min="1" max="1" width="9.33203125" style="733"/>
    <col min="2" max="2" width="58.33203125" style="733" customWidth="1"/>
    <col min="3" max="5" width="25" style="733" customWidth="1"/>
    <col min="6" max="6" width="5.5" style="733" customWidth="1"/>
    <col min="7" max="257" width="9.33203125" style="733"/>
    <col min="258" max="258" width="58.33203125" style="733" customWidth="1"/>
    <col min="259" max="261" width="25" style="733" customWidth="1"/>
    <col min="262" max="262" width="5.5" style="733" customWidth="1"/>
    <col min="263" max="513" width="9.33203125" style="733"/>
    <col min="514" max="514" width="58.33203125" style="733" customWidth="1"/>
    <col min="515" max="517" width="25" style="733" customWidth="1"/>
    <col min="518" max="518" width="5.5" style="733" customWidth="1"/>
    <col min="519" max="769" width="9.33203125" style="733"/>
    <col min="770" max="770" width="58.33203125" style="733" customWidth="1"/>
    <col min="771" max="773" width="25" style="733" customWidth="1"/>
    <col min="774" max="774" width="5.5" style="733" customWidth="1"/>
    <col min="775" max="1025" width="9.33203125" style="733"/>
    <col min="1026" max="1026" width="58.33203125" style="733" customWidth="1"/>
    <col min="1027" max="1029" width="25" style="733" customWidth="1"/>
    <col min="1030" max="1030" width="5.5" style="733" customWidth="1"/>
    <col min="1031" max="1281" width="9.33203125" style="733"/>
    <col min="1282" max="1282" width="58.33203125" style="733" customWidth="1"/>
    <col min="1283" max="1285" width="25" style="733" customWidth="1"/>
    <col min="1286" max="1286" width="5.5" style="733" customWidth="1"/>
    <col min="1287" max="1537" width="9.33203125" style="733"/>
    <col min="1538" max="1538" width="58.33203125" style="733" customWidth="1"/>
    <col min="1539" max="1541" width="25" style="733" customWidth="1"/>
    <col min="1542" max="1542" width="5.5" style="733" customWidth="1"/>
    <col min="1543" max="1793" width="9.33203125" style="733"/>
    <col min="1794" max="1794" width="58.33203125" style="733" customWidth="1"/>
    <col min="1795" max="1797" width="25" style="733" customWidth="1"/>
    <col min="1798" max="1798" width="5.5" style="733" customWidth="1"/>
    <col min="1799" max="2049" width="9.33203125" style="733"/>
    <col min="2050" max="2050" width="58.33203125" style="733" customWidth="1"/>
    <col min="2051" max="2053" width="25" style="733" customWidth="1"/>
    <col min="2054" max="2054" width="5.5" style="733" customWidth="1"/>
    <col min="2055" max="2305" width="9.33203125" style="733"/>
    <col min="2306" max="2306" width="58.33203125" style="733" customWidth="1"/>
    <col min="2307" max="2309" width="25" style="733" customWidth="1"/>
    <col min="2310" max="2310" width="5.5" style="733" customWidth="1"/>
    <col min="2311" max="2561" width="9.33203125" style="733"/>
    <col min="2562" max="2562" width="58.33203125" style="733" customWidth="1"/>
    <col min="2563" max="2565" width="25" style="733" customWidth="1"/>
    <col min="2566" max="2566" width="5.5" style="733" customWidth="1"/>
    <col min="2567" max="2817" width="9.33203125" style="733"/>
    <col min="2818" max="2818" width="58.33203125" style="733" customWidth="1"/>
    <col min="2819" max="2821" width="25" style="733" customWidth="1"/>
    <col min="2822" max="2822" width="5.5" style="733" customWidth="1"/>
    <col min="2823" max="3073" width="9.33203125" style="733"/>
    <col min="3074" max="3074" width="58.33203125" style="733" customWidth="1"/>
    <col min="3075" max="3077" width="25" style="733" customWidth="1"/>
    <col min="3078" max="3078" width="5.5" style="733" customWidth="1"/>
    <col min="3079" max="3329" width="9.33203125" style="733"/>
    <col min="3330" max="3330" width="58.33203125" style="733" customWidth="1"/>
    <col min="3331" max="3333" width="25" style="733" customWidth="1"/>
    <col min="3334" max="3334" width="5.5" style="733" customWidth="1"/>
    <col min="3335" max="3585" width="9.33203125" style="733"/>
    <col min="3586" max="3586" width="58.33203125" style="733" customWidth="1"/>
    <col min="3587" max="3589" width="25" style="733" customWidth="1"/>
    <col min="3590" max="3590" width="5.5" style="733" customWidth="1"/>
    <col min="3591" max="3841" width="9.33203125" style="733"/>
    <col min="3842" max="3842" width="58.33203125" style="733" customWidth="1"/>
    <col min="3843" max="3845" width="25" style="733" customWidth="1"/>
    <col min="3846" max="3846" width="5.5" style="733" customWidth="1"/>
    <col min="3847" max="4097" width="9.33203125" style="733"/>
    <col min="4098" max="4098" width="58.33203125" style="733" customWidth="1"/>
    <col min="4099" max="4101" width="25" style="733" customWidth="1"/>
    <col min="4102" max="4102" width="5.5" style="733" customWidth="1"/>
    <col min="4103" max="4353" width="9.33203125" style="733"/>
    <col min="4354" max="4354" width="58.33203125" style="733" customWidth="1"/>
    <col min="4355" max="4357" width="25" style="733" customWidth="1"/>
    <col min="4358" max="4358" width="5.5" style="733" customWidth="1"/>
    <col min="4359" max="4609" width="9.33203125" style="733"/>
    <col min="4610" max="4610" width="58.33203125" style="733" customWidth="1"/>
    <col min="4611" max="4613" width="25" style="733" customWidth="1"/>
    <col min="4614" max="4614" width="5.5" style="733" customWidth="1"/>
    <col min="4615" max="4865" width="9.33203125" style="733"/>
    <col min="4866" max="4866" width="58.33203125" style="733" customWidth="1"/>
    <col min="4867" max="4869" width="25" style="733" customWidth="1"/>
    <col min="4870" max="4870" width="5.5" style="733" customWidth="1"/>
    <col min="4871" max="5121" width="9.33203125" style="733"/>
    <col min="5122" max="5122" width="58.33203125" style="733" customWidth="1"/>
    <col min="5123" max="5125" width="25" style="733" customWidth="1"/>
    <col min="5126" max="5126" width="5.5" style="733" customWidth="1"/>
    <col min="5127" max="5377" width="9.33203125" style="733"/>
    <col min="5378" max="5378" width="58.33203125" style="733" customWidth="1"/>
    <col min="5379" max="5381" width="25" style="733" customWidth="1"/>
    <col min="5382" max="5382" width="5.5" style="733" customWidth="1"/>
    <col min="5383" max="5633" width="9.33203125" style="733"/>
    <col min="5634" max="5634" width="58.33203125" style="733" customWidth="1"/>
    <col min="5635" max="5637" width="25" style="733" customWidth="1"/>
    <col min="5638" max="5638" width="5.5" style="733" customWidth="1"/>
    <col min="5639" max="5889" width="9.33203125" style="733"/>
    <col min="5890" max="5890" width="58.33203125" style="733" customWidth="1"/>
    <col min="5891" max="5893" width="25" style="733" customWidth="1"/>
    <col min="5894" max="5894" width="5.5" style="733" customWidth="1"/>
    <col min="5895" max="6145" width="9.33203125" style="733"/>
    <col min="6146" max="6146" width="58.33203125" style="733" customWidth="1"/>
    <col min="6147" max="6149" width="25" style="733" customWidth="1"/>
    <col min="6150" max="6150" width="5.5" style="733" customWidth="1"/>
    <col min="6151" max="6401" width="9.33203125" style="733"/>
    <col min="6402" max="6402" width="58.33203125" style="733" customWidth="1"/>
    <col min="6403" max="6405" width="25" style="733" customWidth="1"/>
    <col min="6406" max="6406" width="5.5" style="733" customWidth="1"/>
    <col min="6407" max="6657" width="9.33203125" style="733"/>
    <col min="6658" max="6658" width="58.33203125" style="733" customWidth="1"/>
    <col min="6659" max="6661" width="25" style="733" customWidth="1"/>
    <col min="6662" max="6662" width="5.5" style="733" customWidth="1"/>
    <col min="6663" max="6913" width="9.33203125" style="733"/>
    <col min="6914" max="6914" width="58.33203125" style="733" customWidth="1"/>
    <col min="6915" max="6917" width="25" style="733" customWidth="1"/>
    <col min="6918" max="6918" width="5.5" style="733" customWidth="1"/>
    <col min="6919" max="7169" width="9.33203125" style="733"/>
    <col min="7170" max="7170" width="58.33203125" style="733" customWidth="1"/>
    <col min="7171" max="7173" width="25" style="733" customWidth="1"/>
    <col min="7174" max="7174" width="5.5" style="733" customWidth="1"/>
    <col min="7175" max="7425" width="9.33203125" style="733"/>
    <col min="7426" max="7426" width="58.33203125" style="733" customWidth="1"/>
    <col min="7427" max="7429" width="25" style="733" customWidth="1"/>
    <col min="7430" max="7430" width="5.5" style="733" customWidth="1"/>
    <col min="7431" max="7681" width="9.33203125" style="733"/>
    <col min="7682" max="7682" width="58.33203125" style="733" customWidth="1"/>
    <col min="7683" max="7685" width="25" style="733" customWidth="1"/>
    <col min="7686" max="7686" width="5.5" style="733" customWidth="1"/>
    <col min="7687" max="7937" width="9.33203125" style="733"/>
    <col min="7938" max="7938" width="58.33203125" style="733" customWidth="1"/>
    <col min="7939" max="7941" width="25" style="733" customWidth="1"/>
    <col min="7942" max="7942" width="5.5" style="733" customWidth="1"/>
    <col min="7943" max="8193" width="9.33203125" style="733"/>
    <col min="8194" max="8194" width="58.33203125" style="733" customWidth="1"/>
    <col min="8195" max="8197" width="25" style="733" customWidth="1"/>
    <col min="8198" max="8198" width="5.5" style="733" customWidth="1"/>
    <col min="8199" max="8449" width="9.33203125" style="733"/>
    <col min="8450" max="8450" width="58.33203125" style="733" customWidth="1"/>
    <col min="8451" max="8453" width="25" style="733" customWidth="1"/>
    <col min="8454" max="8454" width="5.5" style="733" customWidth="1"/>
    <col min="8455" max="8705" width="9.33203125" style="733"/>
    <col min="8706" max="8706" width="58.33203125" style="733" customWidth="1"/>
    <col min="8707" max="8709" width="25" style="733" customWidth="1"/>
    <col min="8710" max="8710" width="5.5" style="733" customWidth="1"/>
    <col min="8711" max="8961" width="9.33203125" style="733"/>
    <col min="8962" max="8962" width="58.33203125" style="733" customWidth="1"/>
    <col min="8963" max="8965" width="25" style="733" customWidth="1"/>
    <col min="8966" max="8966" width="5.5" style="733" customWidth="1"/>
    <col min="8967" max="9217" width="9.33203125" style="733"/>
    <col min="9218" max="9218" width="58.33203125" style="733" customWidth="1"/>
    <col min="9219" max="9221" width="25" style="733" customWidth="1"/>
    <col min="9222" max="9222" width="5.5" style="733" customWidth="1"/>
    <col min="9223" max="9473" width="9.33203125" style="733"/>
    <col min="9474" max="9474" width="58.33203125" style="733" customWidth="1"/>
    <col min="9475" max="9477" width="25" style="733" customWidth="1"/>
    <col min="9478" max="9478" width="5.5" style="733" customWidth="1"/>
    <col min="9479" max="9729" width="9.33203125" style="733"/>
    <col min="9730" max="9730" width="58.33203125" style="733" customWidth="1"/>
    <col min="9731" max="9733" width="25" style="733" customWidth="1"/>
    <col min="9734" max="9734" width="5.5" style="733" customWidth="1"/>
    <col min="9735" max="9985" width="9.33203125" style="733"/>
    <col min="9986" max="9986" width="58.33203125" style="733" customWidth="1"/>
    <col min="9987" max="9989" width="25" style="733" customWidth="1"/>
    <col min="9990" max="9990" width="5.5" style="733" customWidth="1"/>
    <col min="9991" max="10241" width="9.33203125" style="733"/>
    <col min="10242" max="10242" width="58.33203125" style="733" customWidth="1"/>
    <col min="10243" max="10245" width="25" style="733" customWidth="1"/>
    <col min="10246" max="10246" width="5.5" style="733" customWidth="1"/>
    <col min="10247" max="10497" width="9.33203125" style="733"/>
    <col min="10498" max="10498" width="58.33203125" style="733" customWidth="1"/>
    <col min="10499" max="10501" width="25" style="733" customWidth="1"/>
    <col min="10502" max="10502" width="5.5" style="733" customWidth="1"/>
    <col min="10503" max="10753" width="9.33203125" style="733"/>
    <col min="10754" max="10754" width="58.33203125" style="733" customWidth="1"/>
    <col min="10755" max="10757" width="25" style="733" customWidth="1"/>
    <col min="10758" max="10758" width="5.5" style="733" customWidth="1"/>
    <col min="10759" max="11009" width="9.33203125" style="733"/>
    <col min="11010" max="11010" width="58.33203125" style="733" customWidth="1"/>
    <col min="11011" max="11013" width="25" style="733" customWidth="1"/>
    <col min="11014" max="11014" width="5.5" style="733" customWidth="1"/>
    <col min="11015" max="11265" width="9.33203125" style="733"/>
    <col min="11266" max="11266" width="58.33203125" style="733" customWidth="1"/>
    <col min="11267" max="11269" width="25" style="733" customWidth="1"/>
    <col min="11270" max="11270" width="5.5" style="733" customWidth="1"/>
    <col min="11271" max="11521" width="9.33203125" style="733"/>
    <col min="11522" max="11522" width="58.33203125" style="733" customWidth="1"/>
    <col min="11523" max="11525" width="25" style="733" customWidth="1"/>
    <col min="11526" max="11526" width="5.5" style="733" customWidth="1"/>
    <col min="11527" max="11777" width="9.33203125" style="733"/>
    <col min="11778" max="11778" width="58.33203125" style="733" customWidth="1"/>
    <col min="11779" max="11781" width="25" style="733" customWidth="1"/>
    <col min="11782" max="11782" width="5.5" style="733" customWidth="1"/>
    <col min="11783" max="12033" width="9.33203125" style="733"/>
    <col min="12034" max="12034" width="58.33203125" style="733" customWidth="1"/>
    <col min="12035" max="12037" width="25" style="733" customWidth="1"/>
    <col min="12038" max="12038" width="5.5" style="733" customWidth="1"/>
    <col min="12039" max="12289" width="9.33203125" style="733"/>
    <col min="12290" max="12290" width="58.33203125" style="733" customWidth="1"/>
    <col min="12291" max="12293" width="25" style="733" customWidth="1"/>
    <col min="12294" max="12294" width="5.5" style="733" customWidth="1"/>
    <col min="12295" max="12545" width="9.33203125" style="733"/>
    <col min="12546" max="12546" width="58.33203125" style="733" customWidth="1"/>
    <col min="12547" max="12549" width="25" style="733" customWidth="1"/>
    <col min="12550" max="12550" width="5.5" style="733" customWidth="1"/>
    <col min="12551" max="12801" width="9.33203125" style="733"/>
    <col min="12802" max="12802" width="58.33203125" style="733" customWidth="1"/>
    <col min="12803" max="12805" width="25" style="733" customWidth="1"/>
    <col min="12806" max="12806" width="5.5" style="733" customWidth="1"/>
    <col min="12807" max="13057" width="9.33203125" style="733"/>
    <col min="13058" max="13058" width="58.33203125" style="733" customWidth="1"/>
    <col min="13059" max="13061" width="25" style="733" customWidth="1"/>
    <col min="13062" max="13062" width="5.5" style="733" customWidth="1"/>
    <col min="13063" max="13313" width="9.33203125" style="733"/>
    <col min="13314" max="13314" width="58.33203125" style="733" customWidth="1"/>
    <col min="13315" max="13317" width="25" style="733" customWidth="1"/>
    <col min="13318" max="13318" width="5.5" style="733" customWidth="1"/>
    <col min="13319" max="13569" width="9.33203125" style="733"/>
    <col min="13570" max="13570" width="58.33203125" style="733" customWidth="1"/>
    <col min="13571" max="13573" width="25" style="733" customWidth="1"/>
    <col min="13574" max="13574" width="5.5" style="733" customWidth="1"/>
    <col min="13575" max="13825" width="9.33203125" style="733"/>
    <col min="13826" max="13826" width="58.33203125" style="733" customWidth="1"/>
    <col min="13827" max="13829" width="25" style="733" customWidth="1"/>
    <col min="13830" max="13830" width="5.5" style="733" customWidth="1"/>
    <col min="13831" max="14081" width="9.33203125" style="733"/>
    <col min="14082" max="14082" width="58.33203125" style="733" customWidth="1"/>
    <col min="14083" max="14085" width="25" style="733" customWidth="1"/>
    <col min="14086" max="14086" width="5.5" style="733" customWidth="1"/>
    <col min="14087" max="14337" width="9.33203125" style="733"/>
    <col min="14338" max="14338" width="58.33203125" style="733" customWidth="1"/>
    <col min="14339" max="14341" width="25" style="733" customWidth="1"/>
    <col min="14342" max="14342" width="5.5" style="733" customWidth="1"/>
    <col min="14343" max="14593" width="9.33203125" style="733"/>
    <col min="14594" max="14594" width="58.33203125" style="733" customWidth="1"/>
    <col min="14595" max="14597" width="25" style="733" customWidth="1"/>
    <col min="14598" max="14598" width="5.5" style="733" customWidth="1"/>
    <col min="14599" max="14849" width="9.33203125" style="733"/>
    <col min="14850" max="14850" width="58.33203125" style="733" customWidth="1"/>
    <col min="14851" max="14853" width="25" style="733" customWidth="1"/>
    <col min="14854" max="14854" width="5.5" style="733" customWidth="1"/>
    <col min="14855" max="15105" width="9.33203125" style="733"/>
    <col min="15106" max="15106" width="58.33203125" style="733" customWidth="1"/>
    <col min="15107" max="15109" width="25" style="733" customWidth="1"/>
    <col min="15110" max="15110" width="5.5" style="733" customWidth="1"/>
    <col min="15111" max="15361" width="9.33203125" style="733"/>
    <col min="15362" max="15362" width="58.33203125" style="733" customWidth="1"/>
    <col min="15363" max="15365" width="25" style="733" customWidth="1"/>
    <col min="15366" max="15366" width="5.5" style="733" customWidth="1"/>
    <col min="15367" max="15617" width="9.33203125" style="733"/>
    <col min="15618" max="15618" width="58.33203125" style="733" customWidth="1"/>
    <col min="15619" max="15621" width="25" style="733" customWidth="1"/>
    <col min="15622" max="15622" width="5.5" style="733" customWidth="1"/>
    <col min="15623" max="15873" width="9.33203125" style="733"/>
    <col min="15874" max="15874" width="58.33203125" style="733" customWidth="1"/>
    <col min="15875" max="15877" width="25" style="733" customWidth="1"/>
    <col min="15878" max="15878" width="5.5" style="733" customWidth="1"/>
    <col min="15879" max="16129" width="9.33203125" style="733"/>
    <col min="16130" max="16130" width="58.33203125" style="733" customWidth="1"/>
    <col min="16131" max="16133" width="25" style="733" customWidth="1"/>
    <col min="16134" max="16134" width="5.5" style="733" customWidth="1"/>
    <col min="16135" max="16384" width="9.33203125" style="733"/>
  </cols>
  <sheetData>
    <row r="1" spans="1:6" ht="15" x14ac:dyDescent="0.25">
      <c r="A1" s="732"/>
      <c r="E1" s="784" t="s">
        <v>806</v>
      </c>
      <c r="F1" s="989"/>
    </row>
    <row r="2" spans="1:6" ht="32.25" customHeight="1" x14ac:dyDescent="0.2">
      <c r="A2" s="990" t="s">
        <v>706</v>
      </c>
      <c r="B2" s="990"/>
      <c r="C2" s="990"/>
      <c r="D2" s="990"/>
      <c r="E2" s="990"/>
      <c r="F2" s="989"/>
    </row>
    <row r="3" spans="1:6" ht="16.5" thickBot="1" x14ac:dyDescent="0.3">
      <c r="A3" s="734"/>
      <c r="E3" s="785" t="s">
        <v>712</v>
      </c>
      <c r="F3" s="989"/>
    </row>
    <row r="4" spans="1:6" ht="63.75" thickBot="1" x14ac:dyDescent="0.25">
      <c r="A4" s="735" t="s">
        <v>529</v>
      </c>
      <c r="B4" s="736" t="s">
        <v>683</v>
      </c>
      <c r="C4" s="736" t="s">
        <v>684</v>
      </c>
      <c r="D4" s="736" t="s">
        <v>714</v>
      </c>
      <c r="E4" s="737" t="s">
        <v>713</v>
      </c>
      <c r="F4" s="989"/>
    </row>
    <row r="5" spans="1:6" ht="25.5" x14ac:dyDescent="0.2">
      <c r="A5" s="738" t="s">
        <v>7</v>
      </c>
      <c r="B5" s="800" t="s">
        <v>707</v>
      </c>
      <c r="C5" s="801">
        <v>0</v>
      </c>
      <c r="D5" s="739">
        <v>140000</v>
      </c>
      <c r="E5" s="740"/>
      <c r="F5" s="989"/>
    </row>
    <row r="6" spans="1:6" ht="25.5" x14ac:dyDescent="0.2">
      <c r="A6" s="803" t="s">
        <v>21</v>
      </c>
      <c r="B6" s="804" t="s">
        <v>708</v>
      </c>
      <c r="C6" s="802">
        <v>4.8999999999999998E-3</v>
      </c>
      <c r="D6" s="744">
        <v>27112963</v>
      </c>
      <c r="E6" s="745"/>
      <c r="F6" s="989"/>
    </row>
    <row r="7" spans="1:6" ht="25.5" x14ac:dyDescent="0.2">
      <c r="A7" s="803" t="s">
        <v>35</v>
      </c>
      <c r="B7" s="804" t="s">
        <v>709</v>
      </c>
      <c r="C7" s="802">
        <v>5.3999999999999999E-2</v>
      </c>
      <c r="D7" s="744">
        <v>2000000</v>
      </c>
      <c r="E7" s="745"/>
      <c r="F7" s="989"/>
    </row>
    <row r="8" spans="1:6" ht="15.75" x14ac:dyDescent="0.2">
      <c r="A8" s="741" t="s">
        <v>232</v>
      </c>
      <c r="B8" s="804" t="s">
        <v>710</v>
      </c>
      <c r="C8" s="801">
        <v>0</v>
      </c>
      <c r="D8" s="744">
        <v>7200</v>
      </c>
      <c r="E8" s="745"/>
      <c r="F8" s="989"/>
    </row>
    <row r="9" spans="1:6" ht="15.75" x14ac:dyDescent="0.2">
      <c r="A9" s="741" t="s">
        <v>65</v>
      </c>
      <c r="B9" s="804" t="s">
        <v>711</v>
      </c>
      <c r="C9" s="801">
        <v>1.77E-2</v>
      </c>
      <c r="D9" s="744">
        <v>334213</v>
      </c>
      <c r="E9" s="745"/>
      <c r="F9" s="989"/>
    </row>
    <row r="10" spans="1:6" ht="15.75" x14ac:dyDescent="0.2">
      <c r="A10" s="741" t="s">
        <v>89</v>
      </c>
      <c r="B10" s="742"/>
      <c r="C10" s="743"/>
      <c r="D10" s="744"/>
      <c r="E10" s="745"/>
      <c r="F10" s="989"/>
    </row>
    <row r="11" spans="1:6" ht="15.75" x14ac:dyDescent="0.2">
      <c r="A11" s="741" t="s">
        <v>249</v>
      </c>
      <c r="B11" s="742"/>
      <c r="C11" s="743"/>
      <c r="D11" s="744"/>
      <c r="E11" s="745"/>
      <c r="F11" s="989"/>
    </row>
    <row r="12" spans="1:6" ht="15.75" x14ac:dyDescent="0.2">
      <c r="A12" s="741" t="s">
        <v>111</v>
      </c>
      <c r="B12" s="742"/>
      <c r="C12" s="743"/>
      <c r="D12" s="744"/>
      <c r="E12" s="745"/>
      <c r="F12" s="989"/>
    </row>
    <row r="13" spans="1:6" ht="15.75" x14ac:dyDescent="0.2">
      <c r="A13" s="741" t="s">
        <v>258</v>
      </c>
      <c r="B13" s="742"/>
      <c r="C13" s="743"/>
      <c r="D13" s="744"/>
      <c r="E13" s="745"/>
      <c r="F13" s="989"/>
    </row>
    <row r="14" spans="1:6" ht="15.75" x14ac:dyDescent="0.2">
      <c r="A14" s="741" t="s">
        <v>260</v>
      </c>
      <c r="B14" s="742"/>
      <c r="C14" s="743"/>
      <c r="D14" s="744"/>
      <c r="E14" s="745"/>
      <c r="F14" s="989"/>
    </row>
    <row r="15" spans="1:6" ht="15.75" x14ac:dyDescent="0.2">
      <c r="A15" s="741" t="s">
        <v>262</v>
      </c>
      <c r="B15" s="742"/>
      <c r="C15" s="743"/>
      <c r="D15" s="744"/>
      <c r="E15" s="745"/>
      <c r="F15" s="989"/>
    </row>
    <row r="16" spans="1:6" ht="15.75" x14ac:dyDescent="0.2">
      <c r="A16" s="741" t="s">
        <v>286</v>
      </c>
      <c r="B16" s="742"/>
      <c r="C16" s="743"/>
      <c r="D16" s="744"/>
      <c r="E16" s="745"/>
      <c r="F16" s="989"/>
    </row>
    <row r="17" spans="1:6" ht="15.75" x14ac:dyDescent="0.2">
      <c r="A17" s="741" t="s">
        <v>287</v>
      </c>
      <c r="B17" s="742"/>
      <c r="C17" s="743"/>
      <c r="D17" s="744"/>
      <c r="E17" s="745"/>
      <c r="F17" s="989"/>
    </row>
    <row r="18" spans="1:6" ht="15.75" x14ac:dyDescent="0.2">
      <c r="A18" s="741" t="s">
        <v>288</v>
      </c>
      <c r="B18" s="742"/>
      <c r="C18" s="743"/>
      <c r="D18" s="744"/>
      <c r="E18" s="745"/>
      <c r="F18" s="989"/>
    </row>
    <row r="19" spans="1:6" ht="15.75" x14ac:dyDescent="0.2">
      <c r="A19" s="741" t="s">
        <v>291</v>
      </c>
      <c r="B19" s="742"/>
      <c r="C19" s="743"/>
      <c r="D19" s="744"/>
      <c r="E19" s="745"/>
      <c r="F19" s="989"/>
    </row>
    <row r="20" spans="1:6" ht="15.75" x14ac:dyDescent="0.2">
      <c r="A20" s="741" t="s">
        <v>294</v>
      </c>
      <c r="B20" s="742"/>
      <c r="C20" s="743"/>
      <c r="D20" s="744"/>
      <c r="E20" s="745"/>
      <c r="F20" s="989"/>
    </row>
    <row r="21" spans="1:6" ht="16.5" thickBot="1" x14ac:dyDescent="0.25">
      <c r="A21" s="746" t="s">
        <v>297</v>
      </c>
      <c r="B21" s="747"/>
      <c r="C21" s="748"/>
      <c r="D21" s="749"/>
      <c r="E21" s="750"/>
      <c r="F21" s="989"/>
    </row>
    <row r="22" spans="1:6" ht="16.5" thickBot="1" x14ac:dyDescent="0.3">
      <c r="A22" s="991" t="s">
        <v>685</v>
      </c>
      <c r="B22" s="992"/>
      <c r="C22" s="751"/>
      <c r="D22" s="752">
        <f>IF(SUM(D5:D21)=0,"",SUM(D5:D21))</f>
        <v>29594376</v>
      </c>
      <c r="E22" s="753" t="str">
        <f>IF(SUM(E5:E21)=0,"",SUM(E5:E21))</f>
        <v/>
      </c>
      <c r="F22" s="989"/>
    </row>
    <row r="23" spans="1:6" ht="15.75" x14ac:dyDescent="0.25">
      <c r="A23" s="734"/>
    </row>
    <row r="24" spans="1:6" x14ac:dyDescent="0.2">
      <c r="D24" s="805"/>
    </row>
  </sheetData>
  <mergeCells count="3">
    <mergeCell ref="F1:F22"/>
    <mergeCell ref="A2:E2"/>
    <mergeCell ref="A22:B2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14"/>
  <sheetViews>
    <sheetView workbookViewId="0">
      <selection activeCell="B33" sqref="B33"/>
    </sheetView>
  </sheetViews>
  <sheetFormatPr defaultRowHeight="12.75" x14ac:dyDescent="0.2"/>
  <cols>
    <col min="1" max="1" width="7.6640625" style="192" customWidth="1"/>
    <col min="2" max="2" width="60.83203125" style="192" customWidth="1"/>
    <col min="3" max="3" width="25.6640625" style="192" customWidth="1"/>
    <col min="4" max="256" width="9.33203125" style="192"/>
    <col min="257" max="257" width="7.6640625" style="192" customWidth="1"/>
    <col min="258" max="258" width="60.83203125" style="192" customWidth="1"/>
    <col min="259" max="259" width="25.6640625" style="192" customWidth="1"/>
    <col min="260" max="512" width="9.33203125" style="192"/>
    <col min="513" max="513" width="7.6640625" style="192" customWidth="1"/>
    <col min="514" max="514" width="60.83203125" style="192" customWidth="1"/>
    <col min="515" max="515" width="25.6640625" style="192" customWidth="1"/>
    <col min="516" max="768" width="9.33203125" style="192"/>
    <col min="769" max="769" width="7.6640625" style="192" customWidth="1"/>
    <col min="770" max="770" width="60.83203125" style="192" customWidth="1"/>
    <col min="771" max="771" width="25.6640625" style="192" customWidth="1"/>
    <col min="772" max="1024" width="9.33203125" style="192"/>
    <col min="1025" max="1025" width="7.6640625" style="192" customWidth="1"/>
    <col min="1026" max="1026" width="60.83203125" style="192" customWidth="1"/>
    <col min="1027" max="1027" width="25.6640625" style="192" customWidth="1"/>
    <col min="1028" max="1280" width="9.33203125" style="192"/>
    <col min="1281" max="1281" width="7.6640625" style="192" customWidth="1"/>
    <col min="1282" max="1282" width="60.83203125" style="192" customWidth="1"/>
    <col min="1283" max="1283" width="25.6640625" style="192" customWidth="1"/>
    <col min="1284" max="1536" width="9.33203125" style="192"/>
    <col min="1537" max="1537" width="7.6640625" style="192" customWidth="1"/>
    <col min="1538" max="1538" width="60.83203125" style="192" customWidth="1"/>
    <col min="1539" max="1539" width="25.6640625" style="192" customWidth="1"/>
    <col min="1540" max="1792" width="9.33203125" style="192"/>
    <col min="1793" max="1793" width="7.6640625" style="192" customWidth="1"/>
    <col min="1794" max="1794" width="60.83203125" style="192" customWidth="1"/>
    <col min="1795" max="1795" width="25.6640625" style="192" customWidth="1"/>
    <col min="1796" max="2048" width="9.33203125" style="192"/>
    <col min="2049" max="2049" width="7.6640625" style="192" customWidth="1"/>
    <col min="2050" max="2050" width="60.83203125" style="192" customWidth="1"/>
    <col min="2051" max="2051" width="25.6640625" style="192" customWidth="1"/>
    <col min="2052" max="2304" width="9.33203125" style="192"/>
    <col min="2305" max="2305" width="7.6640625" style="192" customWidth="1"/>
    <col min="2306" max="2306" width="60.83203125" style="192" customWidth="1"/>
    <col min="2307" max="2307" width="25.6640625" style="192" customWidth="1"/>
    <col min="2308" max="2560" width="9.33203125" style="192"/>
    <col min="2561" max="2561" width="7.6640625" style="192" customWidth="1"/>
    <col min="2562" max="2562" width="60.83203125" style="192" customWidth="1"/>
    <col min="2563" max="2563" width="25.6640625" style="192" customWidth="1"/>
    <col min="2564" max="2816" width="9.33203125" style="192"/>
    <col min="2817" max="2817" width="7.6640625" style="192" customWidth="1"/>
    <col min="2818" max="2818" width="60.83203125" style="192" customWidth="1"/>
    <col min="2819" max="2819" width="25.6640625" style="192" customWidth="1"/>
    <col min="2820" max="3072" width="9.33203125" style="192"/>
    <col min="3073" max="3073" width="7.6640625" style="192" customWidth="1"/>
    <col min="3074" max="3074" width="60.83203125" style="192" customWidth="1"/>
    <col min="3075" max="3075" width="25.6640625" style="192" customWidth="1"/>
    <col min="3076" max="3328" width="9.33203125" style="192"/>
    <col min="3329" max="3329" width="7.6640625" style="192" customWidth="1"/>
    <col min="3330" max="3330" width="60.83203125" style="192" customWidth="1"/>
    <col min="3331" max="3331" width="25.6640625" style="192" customWidth="1"/>
    <col min="3332" max="3584" width="9.33203125" style="192"/>
    <col min="3585" max="3585" width="7.6640625" style="192" customWidth="1"/>
    <col min="3586" max="3586" width="60.83203125" style="192" customWidth="1"/>
    <col min="3587" max="3587" width="25.6640625" style="192" customWidth="1"/>
    <col min="3588" max="3840" width="9.33203125" style="192"/>
    <col min="3841" max="3841" width="7.6640625" style="192" customWidth="1"/>
    <col min="3842" max="3842" width="60.83203125" style="192" customWidth="1"/>
    <col min="3843" max="3843" width="25.6640625" style="192" customWidth="1"/>
    <col min="3844" max="4096" width="9.33203125" style="192"/>
    <col min="4097" max="4097" width="7.6640625" style="192" customWidth="1"/>
    <col min="4098" max="4098" width="60.83203125" style="192" customWidth="1"/>
    <col min="4099" max="4099" width="25.6640625" style="192" customWidth="1"/>
    <col min="4100" max="4352" width="9.33203125" style="192"/>
    <col min="4353" max="4353" width="7.6640625" style="192" customWidth="1"/>
    <col min="4354" max="4354" width="60.83203125" style="192" customWidth="1"/>
    <col min="4355" max="4355" width="25.6640625" style="192" customWidth="1"/>
    <col min="4356" max="4608" width="9.33203125" style="192"/>
    <col min="4609" max="4609" width="7.6640625" style="192" customWidth="1"/>
    <col min="4610" max="4610" width="60.83203125" style="192" customWidth="1"/>
    <col min="4611" max="4611" width="25.6640625" style="192" customWidth="1"/>
    <col min="4612" max="4864" width="9.33203125" style="192"/>
    <col min="4865" max="4865" width="7.6640625" style="192" customWidth="1"/>
    <col min="4866" max="4866" width="60.83203125" style="192" customWidth="1"/>
    <col min="4867" max="4867" width="25.6640625" style="192" customWidth="1"/>
    <col min="4868" max="5120" width="9.33203125" style="192"/>
    <col min="5121" max="5121" width="7.6640625" style="192" customWidth="1"/>
    <col min="5122" max="5122" width="60.83203125" style="192" customWidth="1"/>
    <col min="5123" max="5123" width="25.6640625" style="192" customWidth="1"/>
    <col min="5124" max="5376" width="9.33203125" style="192"/>
    <col min="5377" max="5377" width="7.6640625" style="192" customWidth="1"/>
    <col min="5378" max="5378" width="60.83203125" style="192" customWidth="1"/>
    <col min="5379" max="5379" width="25.6640625" style="192" customWidth="1"/>
    <col min="5380" max="5632" width="9.33203125" style="192"/>
    <col min="5633" max="5633" width="7.6640625" style="192" customWidth="1"/>
    <col min="5634" max="5634" width="60.83203125" style="192" customWidth="1"/>
    <col min="5635" max="5635" width="25.6640625" style="192" customWidth="1"/>
    <col min="5636" max="5888" width="9.33203125" style="192"/>
    <col min="5889" max="5889" width="7.6640625" style="192" customWidth="1"/>
    <col min="5890" max="5890" width="60.83203125" style="192" customWidth="1"/>
    <col min="5891" max="5891" width="25.6640625" style="192" customWidth="1"/>
    <col min="5892" max="6144" width="9.33203125" style="192"/>
    <col min="6145" max="6145" width="7.6640625" style="192" customWidth="1"/>
    <col min="6146" max="6146" width="60.83203125" style="192" customWidth="1"/>
    <col min="6147" max="6147" width="25.6640625" style="192" customWidth="1"/>
    <col min="6148" max="6400" width="9.33203125" style="192"/>
    <col min="6401" max="6401" width="7.6640625" style="192" customWidth="1"/>
    <col min="6402" max="6402" width="60.83203125" style="192" customWidth="1"/>
    <col min="6403" max="6403" width="25.6640625" style="192" customWidth="1"/>
    <col min="6404" max="6656" width="9.33203125" style="192"/>
    <col min="6657" max="6657" width="7.6640625" style="192" customWidth="1"/>
    <col min="6658" max="6658" width="60.83203125" style="192" customWidth="1"/>
    <col min="6659" max="6659" width="25.6640625" style="192" customWidth="1"/>
    <col min="6660" max="6912" width="9.33203125" style="192"/>
    <col min="6913" max="6913" width="7.6640625" style="192" customWidth="1"/>
    <col min="6914" max="6914" width="60.83203125" style="192" customWidth="1"/>
    <col min="6915" max="6915" width="25.6640625" style="192" customWidth="1"/>
    <col min="6916" max="7168" width="9.33203125" style="192"/>
    <col min="7169" max="7169" width="7.6640625" style="192" customWidth="1"/>
    <col min="7170" max="7170" width="60.83203125" style="192" customWidth="1"/>
    <col min="7171" max="7171" width="25.6640625" style="192" customWidth="1"/>
    <col min="7172" max="7424" width="9.33203125" style="192"/>
    <col min="7425" max="7425" width="7.6640625" style="192" customWidth="1"/>
    <col min="7426" max="7426" width="60.83203125" style="192" customWidth="1"/>
    <col min="7427" max="7427" width="25.6640625" style="192" customWidth="1"/>
    <col min="7428" max="7680" width="9.33203125" style="192"/>
    <col min="7681" max="7681" width="7.6640625" style="192" customWidth="1"/>
    <col min="7682" max="7682" width="60.83203125" style="192" customWidth="1"/>
    <col min="7683" max="7683" width="25.6640625" style="192" customWidth="1"/>
    <col min="7684" max="7936" width="9.33203125" style="192"/>
    <col min="7937" max="7937" width="7.6640625" style="192" customWidth="1"/>
    <col min="7938" max="7938" width="60.83203125" style="192" customWidth="1"/>
    <col min="7939" max="7939" width="25.6640625" style="192" customWidth="1"/>
    <col min="7940" max="8192" width="9.33203125" style="192"/>
    <col min="8193" max="8193" width="7.6640625" style="192" customWidth="1"/>
    <col min="8194" max="8194" width="60.83203125" style="192" customWidth="1"/>
    <col min="8195" max="8195" width="25.6640625" style="192" customWidth="1"/>
    <col min="8196" max="8448" width="9.33203125" style="192"/>
    <col min="8449" max="8449" width="7.6640625" style="192" customWidth="1"/>
    <col min="8450" max="8450" width="60.83203125" style="192" customWidth="1"/>
    <col min="8451" max="8451" width="25.6640625" style="192" customWidth="1"/>
    <col min="8452" max="8704" width="9.33203125" style="192"/>
    <col min="8705" max="8705" width="7.6640625" style="192" customWidth="1"/>
    <col min="8706" max="8706" width="60.83203125" style="192" customWidth="1"/>
    <col min="8707" max="8707" width="25.6640625" style="192" customWidth="1"/>
    <col min="8708" max="8960" width="9.33203125" style="192"/>
    <col min="8961" max="8961" width="7.6640625" style="192" customWidth="1"/>
    <col min="8962" max="8962" width="60.83203125" style="192" customWidth="1"/>
    <col min="8963" max="8963" width="25.6640625" style="192" customWidth="1"/>
    <col min="8964" max="9216" width="9.33203125" style="192"/>
    <col min="9217" max="9217" width="7.6640625" style="192" customWidth="1"/>
    <col min="9218" max="9218" width="60.83203125" style="192" customWidth="1"/>
    <col min="9219" max="9219" width="25.6640625" style="192" customWidth="1"/>
    <col min="9220" max="9472" width="9.33203125" style="192"/>
    <col min="9473" max="9473" width="7.6640625" style="192" customWidth="1"/>
    <col min="9474" max="9474" width="60.83203125" style="192" customWidth="1"/>
    <col min="9475" max="9475" width="25.6640625" style="192" customWidth="1"/>
    <col min="9476" max="9728" width="9.33203125" style="192"/>
    <col min="9729" max="9729" width="7.6640625" style="192" customWidth="1"/>
    <col min="9730" max="9730" width="60.83203125" style="192" customWidth="1"/>
    <col min="9731" max="9731" width="25.6640625" style="192" customWidth="1"/>
    <col min="9732" max="9984" width="9.33203125" style="192"/>
    <col min="9985" max="9985" width="7.6640625" style="192" customWidth="1"/>
    <col min="9986" max="9986" width="60.83203125" style="192" customWidth="1"/>
    <col min="9987" max="9987" width="25.6640625" style="192" customWidth="1"/>
    <col min="9988" max="10240" width="9.33203125" style="192"/>
    <col min="10241" max="10241" width="7.6640625" style="192" customWidth="1"/>
    <col min="10242" max="10242" width="60.83203125" style="192" customWidth="1"/>
    <col min="10243" max="10243" width="25.6640625" style="192" customWidth="1"/>
    <col min="10244" max="10496" width="9.33203125" style="192"/>
    <col min="10497" max="10497" width="7.6640625" style="192" customWidth="1"/>
    <col min="10498" max="10498" width="60.83203125" style="192" customWidth="1"/>
    <col min="10499" max="10499" width="25.6640625" style="192" customWidth="1"/>
    <col min="10500" max="10752" width="9.33203125" style="192"/>
    <col min="10753" max="10753" width="7.6640625" style="192" customWidth="1"/>
    <col min="10754" max="10754" width="60.83203125" style="192" customWidth="1"/>
    <col min="10755" max="10755" width="25.6640625" style="192" customWidth="1"/>
    <col min="10756" max="11008" width="9.33203125" style="192"/>
    <col min="11009" max="11009" width="7.6640625" style="192" customWidth="1"/>
    <col min="11010" max="11010" width="60.83203125" style="192" customWidth="1"/>
    <col min="11011" max="11011" width="25.6640625" style="192" customWidth="1"/>
    <col min="11012" max="11264" width="9.33203125" style="192"/>
    <col min="11265" max="11265" width="7.6640625" style="192" customWidth="1"/>
    <col min="11266" max="11266" width="60.83203125" style="192" customWidth="1"/>
    <col min="11267" max="11267" width="25.6640625" style="192" customWidth="1"/>
    <col min="11268" max="11520" width="9.33203125" style="192"/>
    <col min="11521" max="11521" width="7.6640625" style="192" customWidth="1"/>
    <col min="11522" max="11522" width="60.83203125" style="192" customWidth="1"/>
    <col min="11523" max="11523" width="25.6640625" style="192" customWidth="1"/>
    <col min="11524" max="11776" width="9.33203125" style="192"/>
    <col min="11777" max="11777" width="7.6640625" style="192" customWidth="1"/>
    <col min="11778" max="11778" width="60.83203125" style="192" customWidth="1"/>
    <col min="11779" max="11779" width="25.6640625" style="192" customWidth="1"/>
    <col min="11780" max="12032" width="9.33203125" style="192"/>
    <col min="12033" max="12033" width="7.6640625" style="192" customWidth="1"/>
    <col min="12034" max="12034" width="60.83203125" style="192" customWidth="1"/>
    <col min="12035" max="12035" width="25.6640625" style="192" customWidth="1"/>
    <col min="12036" max="12288" width="9.33203125" style="192"/>
    <col min="12289" max="12289" width="7.6640625" style="192" customWidth="1"/>
    <col min="12290" max="12290" width="60.83203125" style="192" customWidth="1"/>
    <col min="12291" max="12291" width="25.6640625" style="192" customWidth="1"/>
    <col min="12292" max="12544" width="9.33203125" style="192"/>
    <col min="12545" max="12545" width="7.6640625" style="192" customWidth="1"/>
    <col min="12546" max="12546" width="60.83203125" style="192" customWidth="1"/>
    <col min="12547" max="12547" width="25.6640625" style="192" customWidth="1"/>
    <col min="12548" max="12800" width="9.33203125" style="192"/>
    <col min="12801" max="12801" width="7.6640625" style="192" customWidth="1"/>
    <col min="12802" max="12802" width="60.83203125" style="192" customWidth="1"/>
    <col min="12803" max="12803" width="25.6640625" style="192" customWidth="1"/>
    <col min="12804" max="13056" width="9.33203125" style="192"/>
    <col min="13057" max="13057" width="7.6640625" style="192" customWidth="1"/>
    <col min="13058" max="13058" width="60.83203125" style="192" customWidth="1"/>
    <col min="13059" max="13059" width="25.6640625" style="192" customWidth="1"/>
    <col min="13060" max="13312" width="9.33203125" style="192"/>
    <col min="13313" max="13313" width="7.6640625" style="192" customWidth="1"/>
    <col min="13314" max="13314" width="60.83203125" style="192" customWidth="1"/>
    <col min="13315" max="13315" width="25.6640625" style="192" customWidth="1"/>
    <col min="13316" max="13568" width="9.33203125" style="192"/>
    <col min="13569" max="13569" width="7.6640625" style="192" customWidth="1"/>
    <col min="13570" max="13570" width="60.83203125" style="192" customWidth="1"/>
    <col min="13571" max="13571" width="25.6640625" style="192" customWidth="1"/>
    <col min="13572" max="13824" width="9.33203125" style="192"/>
    <col min="13825" max="13825" width="7.6640625" style="192" customWidth="1"/>
    <col min="13826" max="13826" width="60.83203125" style="192" customWidth="1"/>
    <col min="13827" max="13827" width="25.6640625" style="192" customWidth="1"/>
    <col min="13828" max="14080" width="9.33203125" style="192"/>
    <col min="14081" max="14081" width="7.6640625" style="192" customWidth="1"/>
    <col min="14082" max="14082" width="60.83203125" style="192" customWidth="1"/>
    <col min="14083" max="14083" width="25.6640625" style="192" customWidth="1"/>
    <col min="14084" max="14336" width="9.33203125" style="192"/>
    <col min="14337" max="14337" width="7.6640625" style="192" customWidth="1"/>
    <col min="14338" max="14338" width="60.83203125" style="192" customWidth="1"/>
    <col min="14339" max="14339" width="25.6640625" style="192" customWidth="1"/>
    <col min="14340" max="14592" width="9.33203125" style="192"/>
    <col min="14593" max="14593" width="7.6640625" style="192" customWidth="1"/>
    <col min="14594" max="14594" width="60.83203125" style="192" customWidth="1"/>
    <col min="14595" max="14595" width="25.6640625" style="192" customWidth="1"/>
    <col min="14596" max="14848" width="9.33203125" style="192"/>
    <col min="14849" max="14849" width="7.6640625" style="192" customWidth="1"/>
    <col min="14850" max="14850" width="60.83203125" style="192" customWidth="1"/>
    <col min="14851" max="14851" width="25.6640625" style="192" customWidth="1"/>
    <col min="14852" max="15104" width="9.33203125" style="192"/>
    <col min="15105" max="15105" width="7.6640625" style="192" customWidth="1"/>
    <col min="15106" max="15106" width="60.83203125" style="192" customWidth="1"/>
    <col min="15107" max="15107" width="25.6640625" style="192" customWidth="1"/>
    <col min="15108" max="15360" width="9.33203125" style="192"/>
    <col min="15361" max="15361" width="7.6640625" style="192" customWidth="1"/>
    <col min="15362" max="15362" width="60.83203125" style="192" customWidth="1"/>
    <col min="15363" max="15363" width="25.6640625" style="192" customWidth="1"/>
    <col min="15364" max="15616" width="9.33203125" style="192"/>
    <col min="15617" max="15617" width="7.6640625" style="192" customWidth="1"/>
    <col min="15618" max="15618" width="60.83203125" style="192" customWidth="1"/>
    <col min="15619" max="15619" width="25.6640625" style="192" customWidth="1"/>
    <col min="15620" max="15872" width="9.33203125" style="192"/>
    <col min="15873" max="15873" width="7.6640625" style="192" customWidth="1"/>
    <col min="15874" max="15874" width="60.83203125" style="192" customWidth="1"/>
    <col min="15875" max="15875" width="25.6640625" style="192" customWidth="1"/>
    <col min="15876" max="16128" width="9.33203125" style="192"/>
    <col min="16129" max="16129" width="7.6640625" style="192" customWidth="1"/>
    <col min="16130" max="16130" width="60.83203125" style="192" customWidth="1"/>
    <col min="16131" max="16131" width="25.6640625" style="192" customWidth="1"/>
    <col min="16132" max="16384" width="9.33203125" style="192"/>
  </cols>
  <sheetData>
    <row r="1" spans="1:6" ht="15" x14ac:dyDescent="0.25">
      <c r="B1" s="792"/>
      <c r="C1" s="834" t="s">
        <v>807</v>
      </c>
    </row>
    <row r="2" spans="1:6" ht="14.25" x14ac:dyDescent="0.2">
      <c r="A2" s="754"/>
      <c r="B2" s="754"/>
      <c r="C2" s="754"/>
    </row>
    <row r="3" spans="1:6" ht="14.25" x14ac:dyDescent="0.2">
      <c r="A3" s="993" t="s">
        <v>686</v>
      </c>
      <c r="B3" s="993"/>
      <c r="C3" s="993"/>
    </row>
    <row r="4" spans="1:6" ht="13.5" thickBot="1" x14ac:dyDescent="0.25">
      <c r="C4" s="755" t="s">
        <v>715</v>
      </c>
    </row>
    <row r="5" spans="1:6" s="759" customFormat="1" ht="26.25" thickBot="1" x14ac:dyDescent="0.25">
      <c r="A5" s="756" t="s">
        <v>350</v>
      </c>
      <c r="B5" s="757" t="s">
        <v>274</v>
      </c>
      <c r="C5" s="758" t="s">
        <v>716</v>
      </c>
    </row>
    <row r="6" spans="1:6" ht="25.5" x14ac:dyDescent="0.2">
      <c r="A6" s="760" t="s">
        <v>7</v>
      </c>
      <c r="B6" s="787" t="s">
        <v>703</v>
      </c>
      <c r="C6" s="761">
        <f>C7+C8</f>
        <v>42240</v>
      </c>
    </row>
    <row r="7" spans="1:6" ht="18" customHeight="1" x14ac:dyDescent="0.2">
      <c r="A7" s="762" t="s">
        <v>21</v>
      </c>
      <c r="B7" s="763" t="s">
        <v>687</v>
      </c>
      <c r="C7" s="764">
        <v>41932</v>
      </c>
    </row>
    <row r="8" spans="1:6" ht="18" customHeight="1" x14ac:dyDescent="0.2">
      <c r="A8" s="762" t="s">
        <v>35</v>
      </c>
      <c r="B8" s="763" t="s">
        <v>688</v>
      </c>
      <c r="C8" s="764">
        <v>308</v>
      </c>
    </row>
    <row r="9" spans="1:6" ht="18" customHeight="1" x14ac:dyDescent="0.2">
      <c r="A9" s="762" t="s">
        <v>232</v>
      </c>
      <c r="B9" s="765" t="s">
        <v>689</v>
      </c>
      <c r="C9" s="764">
        <v>1325861</v>
      </c>
    </row>
    <row r="10" spans="1:6" ht="18" customHeight="1" x14ac:dyDescent="0.2">
      <c r="A10" s="766" t="s">
        <v>65</v>
      </c>
      <c r="B10" s="767" t="s">
        <v>690</v>
      </c>
      <c r="C10" s="764">
        <v>1319451</v>
      </c>
    </row>
    <row r="11" spans="1:6" ht="13.5" thickBot="1" x14ac:dyDescent="0.25">
      <c r="A11" s="768" t="s">
        <v>89</v>
      </c>
      <c r="B11" s="769" t="s">
        <v>691</v>
      </c>
      <c r="C11" s="770">
        <f>C6-C12</f>
        <v>-25716</v>
      </c>
    </row>
    <row r="12" spans="1:6" ht="25.5" x14ac:dyDescent="0.2">
      <c r="A12" s="771" t="s">
        <v>249</v>
      </c>
      <c r="B12" s="787" t="s">
        <v>704</v>
      </c>
      <c r="C12" s="772">
        <f>SUM(C13:C14)</f>
        <v>67956</v>
      </c>
      <c r="F12" s="792"/>
    </row>
    <row r="13" spans="1:6" ht="18" customHeight="1" x14ac:dyDescent="0.2">
      <c r="A13" s="762" t="s">
        <v>111</v>
      </c>
      <c r="B13" s="763" t="s">
        <v>687</v>
      </c>
      <c r="C13" s="764">
        <v>67828</v>
      </c>
    </row>
    <row r="14" spans="1:6" ht="13.5" thickBot="1" x14ac:dyDescent="0.25">
      <c r="A14" s="768" t="s">
        <v>258</v>
      </c>
      <c r="B14" s="773" t="s">
        <v>688</v>
      </c>
      <c r="C14" s="770">
        <v>128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4"/>
  <sheetViews>
    <sheetView zoomScale="70" zoomScaleNormal="70" workbookViewId="0">
      <selection activeCell="B33" sqref="B33"/>
    </sheetView>
  </sheetViews>
  <sheetFormatPr defaultRowHeight="12.75" x14ac:dyDescent="0.2"/>
  <cols>
    <col min="1" max="1" width="55.6640625" customWidth="1"/>
    <col min="2" max="6" width="31.83203125" customWidth="1"/>
  </cols>
  <sheetData>
    <row r="1" spans="1:7" ht="15.75" customHeight="1" x14ac:dyDescent="0.2">
      <c r="A1" s="829"/>
      <c r="B1" s="829"/>
      <c r="C1" s="829"/>
      <c r="D1" s="829"/>
      <c r="E1" s="829"/>
      <c r="F1" s="831" t="s">
        <v>808</v>
      </c>
    </row>
    <row r="2" spans="1:7" ht="15.75" x14ac:dyDescent="0.25">
      <c r="A2" s="828"/>
      <c r="B2" s="828"/>
      <c r="C2" s="812"/>
      <c r="D2" s="812"/>
      <c r="E2" s="812"/>
      <c r="F2" s="810"/>
    </row>
    <row r="3" spans="1:7" ht="40.5" customHeight="1" x14ac:dyDescent="0.2">
      <c r="A3" s="994" t="s">
        <v>747</v>
      </c>
      <c r="B3" s="995"/>
      <c r="C3" s="995"/>
      <c r="D3" s="995"/>
      <c r="E3" s="995"/>
      <c r="F3" s="995"/>
    </row>
    <row r="4" spans="1:7" ht="15.75" thickBot="1" x14ac:dyDescent="0.3">
      <c r="A4" s="811"/>
      <c r="B4" s="811"/>
      <c r="C4" s="813"/>
      <c r="D4" s="813"/>
      <c r="E4" s="813"/>
      <c r="F4" s="830" t="s">
        <v>715</v>
      </c>
      <c r="G4" s="830"/>
    </row>
    <row r="5" spans="1:7" ht="150.75" thickBot="1" x14ac:dyDescent="0.25">
      <c r="A5" s="814" t="s">
        <v>274</v>
      </c>
      <c r="B5" s="819" t="s">
        <v>768</v>
      </c>
      <c r="C5" s="819" t="s">
        <v>767</v>
      </c>
      <c r="D5" s="819" t="s">
        <v>769</v>
      </c>
      <c r="E5" s="819" t="s">
        <v>770</v>
      </c>
      <c r="F5" s="819" t="s">
        <v>771</v>
      </c>
    </row>
    <row r="6" spans="1:7" ht="15.75" x14ac:dyDescent="0.25">
      <c r="A6" s="815" t="s">
        <v>748</v>
      </c>
      <c r="B6" s="820">
        <v>1310938</v>
      </c>
      <c r="C6" s="820">
        <v>13</v>
      </c>
      <c r="D6" s="820">
        <v>3496</v>
      </c>
      <c r="E6" s="820">
        <v>0</v>
      </c>
      <c r="F6" s="820">
        <f>SUM(B6:E6)</f>
        <v>1314447</v>
      </c>
    </row>
    <row r="7" spans="1:7" ht="15.75" x14ac:dyDescent="0.25">
      <c r="A7" s="815" t="s">
        <v>749</v>
      </c>
      <c r="B7" s="821">
        <v>1188169</v>
      </c>
      <c r="C7" s="821">
        <v>38386</v>
      </c>
      <c r="D7" s="821">
        <v>22182</v>
      </c>
      <c r="E7" s="821">
        <v>60044</v>
      </c>
      <c r="F7" s="821">
        <f>SUM(B7:E7)</f>
        <v>1308781</v>
      </c>
    </row>
    <row r="8" spans="1:7" ht="15.75" x14ac:dyDescent="0.25">
      <c r="A8" s="816" t="s">
        <v>750</v>
      </c>
      <c r="B8" s="822">
        <f>B6-B7</f>
        <v>122769</v>
      </c>
      <c r="C8" s="822">
        <f t="shared" ref="C8:F8" si="0">C6-C7</f>
        <v>-38373</v>
      </c>
      <c r="D8" s="822">
        <f t="shared" si="0"/>
        <v>-18686</v>
      </c>
      <c r="E8" s="822">
        <f t="shared" si="0"/>
        <v>-60044</v>
      </c>
      <c r="F8" s="822">
        <f t="shared" si="0"/>
        <v>5666</v>
      </c>
    </row>
    <row r="9" spans="1:7" ht="15.75" x14ac:dyDescent="0.25">
      <c r="A9" s="815" t="s">
        <v>751</v>
      </c>
      <c r="B9" s="821">
        <v>9537</v>
      </c>
      <c r="C9" s="821">
        <v>39475</v>
      </c>
      <c r="D9" s="821">
        <v>18976</v>
      </c>
      <c r="E9" s="821">
        <v>60275</v>
      </c>
      <c r="F9" s="821">
        <f t="shared" ref="F9:F24" si="1">SUM(B9:E9)</f>
        <v>128263</v>
      </c>
    </row>
    <row r="10" spans="1:7" ht="15.75" x14ac:dyDescent="0.25">
      <c r="A10" s="815" t="s">
        <v>752</v>
      </c>
      <c r="B10" s="821">
        <v>127519</v>
      </c>
      <c r="C10" s="821">
        <v>0</v>
      </c>
      <c r="D10" s="821">
        <v>0</v>
      </c>
      <c r="E10" s="821"/>
      <c r="F10" s="821">
        <f t="shared" si="1"/>
        <v>127519</v>
      </c>
    </row>
    <row r="11" spans="1:7" ht="15.75" x14ac:dyDescent="0.25">
      <c r="A11" s="816" t="s">
        <v>753</v>
      </c>
      <c r="B11" s="822">
        <f>B9-B10</f>
        <v>-117982</v>
      </c>
      <c r="C11" s="822">
        <f t="shared" ref="C11:F11" si="2">C9-C10</f>
        <v>39475</v>
      </c>
      <c r="D11" s="822">
        <f t="shared" si="2"/>
        <v>18976</v>
      </c>
      <c r="E11" s="822">
        <f t="shared" si="2"/>
        <v>60275</v>
      </c>
      <c r="F11" s="822">
        <f t="shared" si="2"/>
        <v>744</v>
      </c>
    </row>
    <row r="12" spans="1:7" ht="15.75" x14ac:dyDescent="0.25">
      <c r="A12" s="816" t="s">
        <v>754</v>
      </c>
      <c r="B12" s="823">
        <f>B8+B11</f>
        <v>4787</v>
      </c>
      <c r="C12" s="823">
        <f t="shared" ref="C12:F12" si="3">C8+C11</f>
        <v>1102</v>
      </c>
      <c r="D12" s="823">
        <f t="shared" si="3"/>
        <v>290</v>
      </c>
      <c r="E12" s="823">
        <f t="shared" si="3"/>
        <v>231</v>
      </c>
      <c r="F12" s="823">
        <f t="shared" si="3"/>
        <v>6410</v>
      </c>
    </row>
    <row r="13" spans="1:7" ht="15.75" x14ac:dyDescent="0.25">
      <c r="A13" s="815" t="s">
        <v>755</v>
      </c>
      <c r="B13" s="824">
        <v>0</v>
      </c>
      <c r="C13" s="824">
        <v>0</v>
      </c>
      <c r="D13" s="824">
        <v>0</v>
      </c>
      <c r="E13" s="824"/>
      <c r="F13" s="824">
        <f t="shared" si="1"/>
        <v>0</v>
      </c>
    </row>
    <row r="14" spans="1:7" ht="15.75" x14ac:dyDescent="0.25">
      <c r="A14" s="815" t="s">
        <v>756</v>
      </c>
      <c r="B14" s="824">
        <v>0</v>
      </c>
      <c r="C14" s="824">
        <v>0</v>
      </c>
      <c r="D14" s="824">
        <v>0</v>
      </c>
      <c r="E14" s="824"/>
      <c r="F14" s="824">
        <f t="shared" si="1"/>
        <v>0</v>
      </c>
    </row>
    <row r="15" spans="1:7" ht="31.5" x14ac:dyDescent="0.25">
      <c r="A15" s="816" t="s">
        <v>757</v>
      </c>
      <c r="B15" s="823">
        <f>B13-B14</f>
        <v>0</v>
      </c>
      <c r="C15" s="823">
        <f t="shared" ref="C15:F15" si="4">C13-C14</f>
        <v>0</v>
      </c>
      <c r="D15" s="823">
        <f t="shared" si="4"/>
        <v>0</v>
      </c>
      <c r="E15" s="823">
        <f t="shared" si="4"/>
        <v>0</v>
      </c>
      <c r="F15" s="823">
        <f t="shared" si="4"/>
        <v>0</v>
      </c>
    </row>
    <row r="16" spans="1:7" ht="15.75" x14ac:dyDescent="0.25">
      <c r="A16" s="815" t="s">
        <v>758</v>
      </c>
      <c r="B16" s="824">
        <v>0</v>
      </c>
      <c r="C16" s="824">
        <v>0</v>
      </c>
      <c r="D16" s="824">
        <v>0</v>
      </c>
      <c r="E16" s="824"/>
      <c r="F16" s="824">
        <f t="shared" si="1"/>
        <v>0</v>
      </c>
    </row>
    <row r="17" spans="1:6" ht="15.75" x14ac:dyDescent="0.25">
      <c r="A17" s="815" t="s">
        <v>759</v>
      </c>
      <c r="B17" s="824">
        <v>0</v>
      </c>
      <c r="C17" s="824">
        <v>0</v>
      </c>
      <c r="D17" s="824">
        <v>0</v>
      </c>
      <c r="E17" s="824"/>
      <c r="F17" s="824">
        <f t="shared" si="1"/>
        <v>0</v>
      </c>
    </row>
    <row r="18" spans="1:6" ht="31.5" x14ac:dyDescent="0.25">
      <c r="A18" s="816" t="s">
        <v>760</v>
      </c>
      <c r="B18" s="823">
        <f>B16-B17</f>
        <v>0</v>
      </c>
      <c r="C18" s="823">
        <f t="shared" ref="C18:F18" si="5">C16-C17</f>
        <v>0</v>
      </c>
      <c r="D18" s="823">
        <f t="shared" si="5"/>
        <v>0</v>
      </c>
      <c r="E18" s="823">
        <f t="shared" si="5"/>
        <v>0</v>
      </c>
      <c r="F18" s="823">
        <f t="shared" si="5"/>
        <v>0</v>
      </c>
    </row>
    <row r="19" spans="1:6" ht="15.75" x14ac:dyDescent="0.25">
      <c r="A19" s="816" t="s">
        <v>761</v>
      </c>
      <c r="B19" s="823">
        <f>B15+B18</f>
        <v>0</v>
      </c>
      <c r="C19" s="823">
        <f t="shared" ref="C19:F19" si="6">C15+C18</f>
        <v>0</v>
      </c>
      <c r="D19" s="823">
        <f t="shared" si="6"/>
        <v>0</v>
      </c>
      <c r="E19" s="823">
        <f t="shared" si="6"/>
        <v>0</v>
      </c>
      <c r="F19" s="823">
        <f t="shared" si="6"/>
        <v>0</v>
      </c>
    </row>
    <row r="20" spans="1:6" ht="18.75" x14ac:dyDescent="0.3">
      <c r="A20" s="817" t="s">
        <v>762</v>
      </c>
      <c r="B20" s="823">
        <f>B12+B19</f>
        <v>4787</v>
      </c>
      <c r="C20" s="823">
        <f t="shared" ref="C20:F20" si="7">C12+C19</f>
        <v>1102</v>
      </c>
      <c r="D20" s="823">
        <f t="shared" si="7"/>
        <v>290</v>
      </c>
      <c r="E20" s="823">
        <f t="shared" si="7"/>
        <v>231</v>
      </c>
      <c r="F20" s="823">
        <f t="shared" si="7"/>
        <v>6410</v>
      </c>
    </row>
    <row r="21" spans="1:6" ht="31.5" x14ac:dyDescent="0.25">
      <c r="A21" s="816" t="s">
        <v>763</v>
      </c>
      <c r="B21" s="825">
        <v>5397</v>
      </c>
      <c r="C21" s="825">
        <v>276</v>
      </c>
      <c r="D21" s="825">
        <v>285</v>
      </c>
      <c r="E21" s="825">
        <v>123</v>
      </c>
      <c r="F21" s="825">
        <f t="shared" si="1"/>
        <v>6081</v>
      </c>
    </row>
    <row r="22" spans="1:6" ht="18.75" x14ac:dyDescent="0.3">
      <c r="A22" s="827" t="s">
        <v>764</v>
      </c>
      <c r="B22" s="825">
        <f>B20-B21</f>
        <v>-610</v>
      </c>
      <c r="C22" s="825">
        <f t="shared" ref="C22:F22" si="8">C20-C21</f>
        <v>826</v>
      </c>
      <c r="D22" s="825">
        <f t="shared" si="8"/>
        <v>5</v>
      </c>
      <c r="E22" s="825">
        <f t="shared" si="8"/>
        <v>108</v>
      </c>
      <c r="F22" s="825">
        <f t="shared" si="8"/>
        <v>329</v>
      </c>
    </row>
    <row r="23" spans="1:6" ht="31.5" x14ac:dyDescent="0.25">
      <c r="A23" s="816" t="s">
        <v>765</v>
      </c>
      <c r="B23" s="825">
        <v>0</v>
      </c>
      <c r="C23" s="825">
        <v>0</v>
      </c>
      <c r="D23" s="825">
        <v>0</v>
      </c>
      <c r="E23" s="825"/>
      <c r="F23" s="825">
        <f t="shared" si="1"/>
        <v>0</v>
      </c>
    </row>
    <row r="24" spans="1:6" ht="32.25" thickBot="1" x14ac:dyDescent="0.3">
      <c r="A24" s="818" t="s">
        <v>766</v>
      </c>
      <c r="B24" s="826">
        <v>0</v>
      </c>
      <c r="C24" s="826">
        <v>0</v>
      </c>
      <c r="D24" s="826">
        <v>0</v>
      </c>
      <c r="E24" s="826"/>
      <c r="F24" s="826">
        <f t="shared" si="1"/>
        <v>0</v>
      </c>
    </row>
  </sheetData>
  <mergeCells count="1">
    <mergeCell ref="A3:F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9"/>
  <sheetViews>
    <sheetView workbookViewId="0">
      <selection sqref="A1:E1"/>
    </sheetView>
  </sheetViews>
  <sheetFormatPr defaultRowHeight="15.75" x14ac:dyDescent="0.25"/>
  <cols>
    <col min="1" max="1" width="5.33203125" style="79" customWidth="1"/>
    <col min="2" max="2" width="66.33203125" style="79" customWidth="1"/>
    <col min="3" max="4" width="17" style="79" customWidth="1"/>
    <col min="5" max="5" width="17" style="80" customWidth="1"/>
    <col min="6" max="6" width="9" style="1" customWidth="1"/>
    <col min="7" max="16384" width="9.33203125" style="1"/>
  </cols>
  <sheetData>
    <row r="1" spans="1:5" ht="15.95" customHeight="1" x14ac:dyDescent="0.25">
      <c r="A1" s="860" t="s">
        <v>0</v>
      </c>
      <c r="B1" s="860"/>
      <c r="C1" s="860"/>
      <c r="D1" s="860"/>
      <c r="E1" s="860"/>
    </row>
    <row r="2" spans="1:5" ht="15.95" customHeight="1" thickBot="1" x14ac:dyDescent="0.3">
      <c r="A2" s="861" t="s">
        <v>1</v>
      </c>
      <c r="B2" s="861"/>
      <c r="C2" s="330"/>
      <c r="D2" s="330"/>
      <c r="E2" s="2" t="s">
        <v>715</v>
      </c>
    </row>
    <row r="3" spans="1:5" ht="38.1" customHeight="1" thickBot="1" x14ac:dyDescent="0.3">
      <c r="A3" s="3" t="s">
        <v>3</v>
      </c>
      <c r="B3" s="4" t="s">
        <v>4</v>
      </c>
      <c r="C3" s="530" t="s">
        <v>467</v>
      </c>
      <c r="D3" s="530" t="s">
        <v>463</v>
      </c>
      <c r="E3" s="530" t="s">
        <v>471</v>
      </c>
    </row>
    <row r="4" spans="1:5" s="7" customFormat="1" ht="12" customHeight="1" thickBot="1" x14ac:dyDescent="0.25">
      <c r="A4" s="5"/>
      <c r="B4" s="6" t="s">
        <v>5</v>
      </c>
      <c r="C4" s="332" t="s">
        <v>6</v>
      </c>
      <c r="D4" s="234" t="s">
        <v>276</v>
      </c>
      <c r="E4" s="234" t="s">
        <v>354</v>
      </c>
    </row>
    <row r="5" spans="1:5" s="11" customFormat="1" ht="12" customHeight="1" thickBot="1" x14ac:dyDescent="0.25">
      <c r="A5" s="8" t="s">
        <v>7</v>
      </c>
      <c r="B5" s="9" t="s">
        <v>8</v>
      </c>
      <c r="C5" s="333"/>
      <c r="D5" s="333"/>
      <c r="E5" s="10">
        <f>+E6+E7+E8+E9+E10+E11</f>
        <v>0</v>
      </c>
    </row>
    <row r="6" spans="1:5" s="11" customFormat="1" ht="12" customHeight="1" x14ac:dyDescent="0.2">
      <c r="A6" s="12" t="s">
        <v>9</v>
      </c>
      <c r="B6" s="13" t="s">
        <v>10</v>
      </c>
      <c r="C6" s="334"/>
      <c r="D6" s="334"/>
      <c r="E6" s="14"/>
    </row>
    <row r="7" spans="1:5" s="11" customFormat="1" ht="12" customHeight="1" x14ac:dyDescent="0.2">
      <c r="A7" s="15" t="s">
        <v>11</v>
      </c>
      <c r="B7" s="16" t="s">
        <v>12</v>
      </c>
      <c r="C7" s="335"/>
      <c r="D7" s="335"/>
      <c r="E7" s="17"/>
    </row>
    <row r="8" spans="1:5" s="11" customFormat="1" ht="12" customHeight="1" x14ac:dyDescent="0.2">
      <c r="A8" s="15" t="s">
        <v>13</v>
      </c>
      <c r="B8" s="16" t="s">
        <v>14</v>
      </c>
      <c r="C8" s="335"/>
      <c r="D8" s="335"/>
      <c r="E8" s="17"/>
    </row>
    <row r="9" spans="1:5" s="11" customFormat="1" ht="12" customHeight="1" x14ac:dyDescent="0.2">
      <c r="A9" s="15" t="s">
        <v>15</v>
      </c>
      <c r="B9" s="16" t="s">
        <v>16</v>
      </c>
      <c r="C9" s="335"/>
      <c r="D9" s="335"/>
      <c r="E9" s="17"/>
    </row>
    <row r="10" spans="1:5" s="11" customFormat="1" ht="12" customHeight="1" x14ac:dyDescent="0.2">
      <c r="A10" s="15" t="s">
        <v>17</v>
      </c>
      <c r="B10" s="18" t="s">
        <v>18</v>
      </c>
      <c r="C10" s="517"/>
      <c r="D10" s="517"/>
      <c r="E10" s="17"/>
    </row>
    <row r="11" spans="1:5" s="11" customFormat="1" ht="12" customHeight="1" thickBot="1" x14ac:dyDescent="0.25">
      <c r="A11" s="19" t="s">
        <v>19</v>
      </c>
      <c r="B11" s="20" t="s">
        <v>20</v>
      </c>
      <c r="C11" s="518"/>
      <c r="D11" s="518"/>
      <c r="E11" s="17"/>
    </row>
    <row r="12" spans="1:5" s="11" customFormat="1" ht="12" customHeight="1" thickBot="1" x14ac:dyDescent="0.25">
      <c r="A12" s="8" t="s">
        <v>21</v>
      </c>
      <c r="B12" s="21" t="s">
        <v>22</v>
      </c>
      <c r="C12" s="337"/>
      <c r="D12" s="337"/>
      <c r="E12" s="10">
        <f>+E13+E14+E15+E16+E17</f>
        <v>0</v>
      </c>
    </row>
    <row r="13" spans="1:5" s="11" customFormat="1" ht="12" customHeight="1" x14ac:dyDescent="0.2">
      <c r="A13" s="12" t="s">
        <v>23</v>
      </c>
      <c r="B13" s="13" t="s">
        <v>24</v>
      </c>
      <c r="C13" s="334"/>
      <c r="D13" s="334"/>
      <c r="E13" s="14"/>
    </row>
    <row r="14" spans="1:5" s="11" customFormat="1" ht="12" customHeight="1" x14ac:dyDescent="0.2">
      <c r="A14" s="15" t="s">
        <v>25</v>
      </c>
      <c r="B14" s="16" t="s">
        <v>26</v>
      </c>
      <c r="C14" s="335"/>
      <c r="D14" s="335"/>
      <c r="E14" s="17"/>
    </row>
    <row r="15" spans="1:5" s="11" customFormat="1" ht="12" customHeight="1" x14ac:dyDescent="0.2">
      <c r="A15" s="15" t="s">
        <v>27</v>
      </c>
      <c r="B15" s="16" t="s">
        <v>28</v>
      </c>
      <c r="C15" s="335"/>
      <c r="D15" s="335"/>
      <c r="E15" s="17"/>
    </row>
    <row r="16" spans="1:5" s="11" customFormat="1" ht="12" customHeight="1" x14ac:dyDescent="0.2">
      <c r="A16" s="15" t="s">
        <v>29</v>
      </c>
      <c r="B16" s="16" t="s">
        <v>30</v>
      </c>
      <c r="C16" s="335"/>
      <c r="D16" s="335"/>
      <c r="E16" s="17"/>
    </row>
    <row r="17" spans="1:5" s="11" customFormat="1" ht="12" customHeight="1" x14ac:dyDescent="0.2">
      <c r="A17" s="15" t="s">
        <v>31</v>
      </c>
      <c r="B17" s="16" t="s">
        <v>32</v>
      </c>
      <c r="C17" s="335"/>
      <c r="D17" s="335"/>
      <c r="E17" s="17"/>
    </row>
    <row r="18" spans="1:5" s="11" customFormat="1" ht="12" customHeight="1" thickBot="1" x14ac:dyDescent="0.25">
      <c r="A18" s="19" t="s">
        <v>33</v>
      </c>
      <c r="B18" s="20" t="s">
        <v>34</v>
      </c>
      <c r="C18" s="518"/>
      <c r="D18" s="518"/>
      <c r="E18" s="22"/>
    </row>
    <row r="19" spans="1:5" s="11" customFormat="1" ht="12" customHeight="1" thickBot="1" x14ac:dyDescent="0.25">
      <c r="A19" s="8" t="s">
        <v>35</v>
      </c>
      <c r="B19" s="9" t="s">
        <v>36</v>
      </c>
      <c r="C19" s="333"/>
      <c r="D19" s="333"/>
      <c r="E19" s="10">
        <f>+E20+E21+E22+E23+E24</f>
        <v>0</v>
      </c>
    </row>
    <row r="20" spans="1:5" s="11" customFormat="1" ht="12" customHeight="1" x14ac:dyDescent="0.2">
      <c r="A20" s="12" t="s">
        <v>37</v>
      </c>
      <c r="B20" s="13" t="s">
        <v>38</v>
      </c>
      <c r="C20" s="334"/>
      <c r="D20" s="334"/>
      <c r="E20" s="14"/>
    </row>
    <row r="21" spans="1:5" s="11" customFormat="1" ht="12" customHeight="1" x14ac:dyDescent="0.2">
      <c r="A21" s="15" t="s">
        <v>39</v>
      </c>
      <c r="B21" s="16" t="s">
        <v>40</v>
      </c>
      <c r="C21" s="335"/>
      <c r="D21" s="335"/>
      <c r="E21" s="17"/>
    </row>
    <row r="22" spans="1:5" s="11" customFormat="1" ht="12" customHeight="1" x14ac:dyDescent="0.2">
      <c r="A22" s="15" t="s">
        <v>41</v>
      </c>
      <c r="B22" s="16" t="s">
        <v>42</v>
      </c>
      <c r="C22" s="335"/>
      <c r="D22" s="335"/>
      <c r="E22" s="17"/>
    </row>
    <row r="23" spans="1:5" s="11" customFormat="1" ht="12" customHeight="1" x14ac:dyDescent="0.2">
      <c r="A23" s="15" t="s">
        <v>43</v>
      </c>
      <c r="B23" s="16" t="s">
        <v>44</v>
      </c>
      <c r="C23" s="335"/>
      <c r="D23" s="335"/>
      <c r="E23" s="17"/>
    </row>
    <row r="24" spans="1:5" s="11" customFormat="1" ht="12" customHeight="1" x14ac:dyDescent="0.2">
      <c r="A24" s="15" t="s">
        <v>45</v>
      </c>
      <c r="B24" s="16" t="s">
        <v>46</v>
      </c>
      <c r="C24" s="335"/>
      <c r="D24" s="335"/>
      <c r="E24" s="17"/>
    </row>
    <row r="25" spans="1:5" s="11" customFormat="1" ht="12" customHeight="1" thickBot="1" x14ac:dyDescent="0.25">
      <c r="A25" s="19" t="s">
        <v>47</v>
      </c>
      <c r="B25" s="23" t="s">
        <v>48</v>
      </c>
      <c r="C25" s="336"/>
      <c r="D25" s="336"/>
      <c r="E25" s="22"/>
    </row>
    <row r="26" spans="1:5" s="11" customFormat="1" ht="12" customHeight="1" thickBot="1" x14ac:dyDescent="0.25">
      <c r="A26" s="8" t="s">
        <v>49</v>
      </c>
      <c r="B26" s="9" t="s">
        <v>50</v>
      </c>
      <c r="C26" s="333"/>
      <c r="D26" s="333"/>
      <c r="E26" s="24">
        <f>SUM(E27:E33)</f>
        <v>0</v>
      </c>
    </row>
    <row r="27" spans="1:5" s="11" customFormat="1" ht="12" customHeight="1" x14ac:dyDescent="0.2">
      <c r="A27" s="12" t="s">
        <v>51</v>
      </c>
      <c r="B27" s="513" t="s">
        <v>52</v>
      </c>
      <c r="C27" s="519"/>
      <c r="D27" s="519"/>
      <c r="E27" s="14"/>
    </row>
    <row r="28" spans="1:5" s="11" customFormat="1" ht="12" customHeight="1" x14ac:dyDescent="0.2">
      <c r="A28" s="15" t="s">
        <v>53</v>
      </c>
      <c r="B28" s="429" t="s">
        <v>54</v>
      </c>
      <c r="C28" s="520"/>
      <c r="D28" s="520"/>
      <c r="E28" s="17"/>
    </row>
    <row r="29" spans="1:5" s="11" customFormat="1" ht="12" customHeight="1" x14ac:dyDescent="0.2">
      <c r="A29" s="15" t="s">
        <v>55</v>
      </c>
      <c r="B29" s="429" t="s">
        <v>56</v>
      </c>
      <c r="C29" s="520"/>
      <c r="D29" s="520"/>
      <c r="E29" s="17"/>
    </row>
    <row r="30" spans="1:5" s="11" customFormat="1" ht="12" customHeight="1" x14ac:dyDescent="0.2">
      <c r="A30" s="15" t="s">
        <v>57</v>
      </c>
      <c r="B30" s="429" t="s">
        <v>58</v>
      </c>
      <c r="C30" s="520"/>
      <c r="D30" s="520"/>
      <c r="E30" s="17"/>
    </row>
    <row r="31" spans="1:5" s="11" customFormat="1" ht="12" customHeight="1" x14ac:dyDescent="0.2">
      <c r="A31" s="15" t="s">
        <v>59</v>
      </c>
      <c r="B31" s="429" t="s">
        <v>60</v>
      </c>
      <c r="C31" s="520"/>
      <c r="D31" s="520"/>
      <c r="E31" s="17"/>
    </row>
    <row r="32" spans="1:5" s="11" customFormat="1" ht="12" customHeight="1" x14ac:dyDescent="0.2">
      <c r="A32" s="15" t="s">
        <v>61</v>
      </c>
      <c r="B32" s="514" t="s">
        <v>270</v>
      </c>
      <c r="C32" s="521"/>
      <c r="D32" s="521"/>
      <c r="E32" s="17"/>
    </row>
    <row r="33" spans="1:5" s="11" customFormat="1" ht="12" customHeight="1" thickBot="1" x14ac:dyDescent="0.25">
      <c r="A33" s="19" t="s">
        <v>63</v>
      </c>
      <c r="B33" s="436" t="s">
        <v>64</v>
      </c>
      <c r="C33" s="522"/>
      <c r="D33" s="522"/>
      <c r="E33" s="22"/>
    </row>
    <row r="34" spans="1:5" s="11" customFormat="1" ht="12" customHeight="1" thickBot="1" x14ac:dyDescent="0.25">
      <c r="A34" s="8" t="s">
        <v>65</v>
      </c>
      <c r="B34" s="9" t="s">
        <v>66</v>
      </c>
      <c r="C34" s="333"/>
      <c r="D34" s="333"/>
      <c r="E34" s="10">
        <f>SUM(E35:E45)</f>
        <v>0</v>
      </c>
    </row>
    <row r="35" spans="1:5" s="11" customFormat="1" ht="12" customHeight="1" x14ac:dyDescent="0.2">
      <c r="A35" s="12" t="s">
        <v>67</v>
      </c>
      <c r="B35" s="13" t="s">
        <v>68</v>
      </c>
      <c r="C35" s="334"/>
      <c r="D35" s="334"/>
      <c r="E35" s="14"/>
    </row>
    <row r="36" spans="1:5" s="11" customFormat="1" ht="12" customHeight="1" x14ac:dyDescent="0.2">
      <c r="A36" s="15" t="s">
        <v>69</v>
      </c>
      <c r="B36" s="16" t="s">
        <v>70</v>
      </c>
      <c r="C36" s="335"/>
      <c r="D36" s="335"/>
      <c r="E36" s="17"/>
    </row>
    <row r="37" spans="1:5" s="11" customFormat="1" ht="12" customHeight="1" x14ac:dyDescent="0.2">
      <c r="A37" s="15" t="s">
        <v>71</v>
      </c>
      <c r="B37" s="16" t="s">
        <v>72</v>
      </c>
      <c r="C37" s="335"/>
      <c r="D37" s="335"/>
      <c r="E37" s="17"/>
    </row>
    <row r="38" spans="1:5" s="11" customFormat="1" ht="12" customHeight="1" x14ac:dyDescent="0.2">
      <c r="A38" s="15" t="s">
        <v>73</v>
      </c>
      <c r="B38" s="16" t="s">
        <v>74</v>
      </c>
      <c r="C38" s="335"/>
      <c r="D38" s="335"/>
      <c r="E38" s="17"/>
    </row>
    <row r="39" spans="1:5" s="11" customFormat="1" ht="12" customHeight="1" x14ac:dyDescent="0.2">
      <c r="A39" s="15" t="s">
        <v>75</v>
      </c>
      <c r="B39" s="16" t="s">
        <v>76</v>
      </c>
      <c r="C39" s="335"/>
      <c r="D39" s="335"/>
      <c r="E39" s="17"/>
    </row>
    <row r="40" spans="1:5" s="11" customFormat="1" ht="12" customHeight="1" x14ac:dyDescent="0.2">
      <c r="A40" s="15" t="s">
        <v>77</v>
      </c>
      <c r="B40" s="16" t="s">
        <v>78</v>
      </c>
      <c r="C40" s="335"/>
      <c r="D40" s="335"/>
      <c r="E40" s="17"/>
    </row>
    <row r="41" spans="1:5" s="11" customFormat="1" ht="12" customHeight="1" x14ac:dyDescent="0.2">
      <c r="A41" s="15" t="s">
        <v>79</v>
      </c>
      <c r="B41" s="16" t="s">
        <v>80</v>
      </c>
      <c r="C41" s="335"/>
      <c r="D41" s="335"/>
      <c r="E41" s="17"/>
    </row>
    <row r="42" spans="1:5" s="11" customFormat="1" ht="12" customHeight="1" x14ac:dyDescent="0.2">
      <c r="A42" s="15" t="s">
        <v>81</v>
      </c>
      <c r="B42" s="16" t="s">
        <v>82</v>
      </c>
      <c r="C42" s="335"/>
      <c r="D42" s="335"/>
      <c r="E42" s="17"/>
    </row>
    <row r="43" spans="1:5" s="11" customFormat="1" ht="12" customHeight="1" x14ac:dyDescent="0.2">
      <c r="A43" s="15" t="s">
        <v>83</v>
      </c>
      <c r="B43" s="16" t="s">
        <v>84</v>
      </c>
      <c r="C43" s="335"/>
      <c r="D43" s="335"/>
      <c r="E43" s="26"/>
    </row>
    <row r="44" spans="1:5" s="11" customFormat="1" ht="12" customHeight="1" x14ac:dyDescent="0.2">
      <c r="A44" s="19" t="s">
        <v>85</v>
      </c>
      <c r="B44" s="23" t="s">
        <v>86</v>
      </c>
      <c r="C44" s="336"/>
      <c r="D44" s="336"/>
      <c r="E44" s="27"/>
    </row>
    <row r="45" spans="1:5" s="11" customFormat="1" ht="12" customHeight="1" thickBot="1" x14ac:dyDescent="0.25">
      <c r="A45" s="19" t="s">
        <v>87</v>
      </c>
      <c r="B45" s="20" t="s">
        <v>88</v>
      </c>
      <c r="C45" s="518"/>
      <c r="D45" s="518"/>
      <c r="E45" s="27"/>
    </row>
    <row r="46" spans="1:5" s="11" customFormat="1" ht="12" customHeight="1" thickBot="1" x14ac:dyDescent="0.25">
      <c r="A46" s="8" t="s">
        <v>89</v>
      </c>
      <c r="B46" s="9" t="s">
        <v>90</v>
      </c>
      <c r="C46" s="333"/>
      <c r="D46" s="333"/>
      <c r="E46" s="10">
        <f>SUM(E47:E51)</f>
        <v>0</v>
      </c>
    </row>
    <row r="47" spans="1:5" s="11" customFormat="1" ht="12" customHeight="1" x14ac:dyDescent="0.2">
      <c r="A47" s="12" t="s">
        <v>91</v>
      </c>
      <c r="B47" s="13" t="s">
        <v>92</v>
      </c>
      <c r="C47" s="334"/>
      <c r="D47" s="334"/>
      <c r="E47" s="28"/>
    </row>
    <row r="48" spans="1:5" s="11" customFormat="1" ht="12" customHeight="1" x14ac:dyDescent="0.2">
      <c r="A48" s="15" t="s">
        <v>93</v>
      </c>
      <c r="B48" s="16" t="s">
        <v>94</v>
      </c>
      <c r="C48" s="335"/>
      <c r="D48" s="335"/>
      <c r="E48" s="26"/>
    </row>
    <row r="49" spans="1:5" s="11" customFormat="1" ht="12" customHeight="1" x14ac:dyDescent="0.2">
      <c r="A49" s="15" t="s">
        <v>95</v>
      </c>
      <c r="B49" s="16" t="s">
        <v>96</v>
      </c>
      <c r="C49" s="335"/>
      <c r="D49" s="335"/>
      <c r="E49" s="26"/>
    </row>
    <row r="50" spans="1:5" s="11" customFormat="1" ht="12" customHeight="1" x14ac:dyDescent="0.2">
      <c r="A50" s="15" t="s">
        <v>97</v>
      </c>
      <c r="B50" s="16" t="s">
        <v>98</v>
      </c>
      <c r="C50" s="335"/>
      <c r="D50" s="335"/>
      <c r="E50" s="26"/>
    </row>
    <row r="51" spans="1:5" s="11" customFormat="1" ht="12" customHeight="1" thickBot="1" x14ac:dyDescent="0.25">
      <c r="A51" s="19" t="s">
        <v>99</v>
      </c>
      <c r="B51" s="20" t="s">
        <v>100</v>
      </c>
      <c r="C51" s="518"/>
      <c r="D51" s="518"/>
      <c r="E51" s="27"/>
    </row>
    <row r="52" spans="1:5" s="11" customFormat="1" ht="12" customHeight="1" thickBot="1" x14ac:dyDescent="0.25">
      <c r="A52" s="8" t="s">
        <v>101</v>
      </c>
      <c r="B52" s="9" t="s">
        <v>102</v>
      </c>
      <c r="C52" s="333"/>
      <c r="D52" s="333"/>
      <c r="E52" s="10">
        <f>SUM(E53:E55)</f>
        <v>0</v>
      </c>
    </row>
    <row r="53" spans="1:5" s="11" customFormat="1" ht="12" customHeight="1" x14ac:dyDescent="0.2">
      <c r="A53" s="12" t="s">
        <v>103</v>
      </c>
      <c r="B53" s="13" t="s">
        <v>104</v>
      </c>
      <c r="C53" s="334"/>
      <c r="D53" s="334"/>
      <c r="E53" s="14"/>
    </row>
    <row r="54" spans="1:5" s="11" customFormat="1" ht="12" customHeight="1" x14ac:dyDescent="0.2">
      <c r="A54" s="15" t="s">
        <v>105</v>
      </c>
      <c r="B54" s="16" t="s">
        <v>106</v>
      </c>
      <c r="C54" s="335"/>
      <c r="D54" s="335"/>
      <c r="E54" s="17"/>
    </row>
    <row r="55" spans="1:5" s="11" customFormat="1" ht="12" customHeight="1" x14ac:dyDescent="0.2">
      <c r="A55" s="15" t="s">
        <v>107</v>
      </c>
      <c r="B55" s="16" t="s">
        <v>108</v>
      </c>
      <c r="C55" s="335"/>
      <c r="D55" s="335"/>
      <c r="E55" s="17"/>
    </row>
    <row r="56" spans="1:5" s="11" customFormat="1" ht="12" customHeight="1" thickBot="1" x14ac:dyDescent="0.25">
      <c r="A56" s="19" t="s">
        <v>109</v>
      </c>
      <c r="B56" s="20" t="s">
        <v>110</v>
      </c>
      <c r="C56" s="518"/>
      <c r="D56" s="518"/>
      <c r="E56" s="22"/>
    </row>
    <row r="57" spans="1:5" s="11" customFormat="1" ht="12" customHeight="1" thickBot="1" x14ac:dyDescent="0.25">
      <c r="A57" s="8" t="s">
        <v>111</v>
      </c>
      <c r="B57" s="21" t="s">
        <v>112</v>
      </c>
      <c r="C57" s="337"/>
      <c r="D57" s="337"/>
      <c r="E57" s="10">
        <f>SUM(E58:E60)</f>
        <v>0</v>
      </c>
    </row>
    <row r="58" spans="1:5" s="11" customFormat="1" ht="12" customHeight="1" x14ac:dyDescent="0.2">
      <c r="A58" s="12" t="s">
        <v>113</v>
      </c>
      <c r="B58" s="13" t="s">
        <v>114</v>
      </c>
      <c r="C58" s="334"/>
      <c r="D58" s="334"/>
      <c r="E58" s="26"/>
    </row>
    <row r="59" spans="1:5" s="11" customFormat="1" ht="12" customHeight="1" x14ac:dyDescent="0.2">
      <c r="A59" s="15" t="s">
        <v>115</v>
      </c>
      <c r="B59" s="16" t="s">
        <v>116</v>
      </c>
      <c r="C59" s="335"/>
      <c r="D59" s="335"/>
      <c r="E59" s="26"/>
    </row>
    <row r="60" spans="1:5" s="11" customFormat="1" ht="12" customHeight="1" x14ac:dyDescent="0.2">
      <c r="A60" s="15" t="s">
        <v>117</v>
      </c>
      <c r="B60" s="16" t="s">
        <v>118</v>
      </c>
      <c r="C60" s="335"/>
      <c r="D60" s="335"/>
      <c r="E60" s="26"/>
    </row>
    <row r="61" spans="1:5" s="11" customFormat="1" ht="12" customHeight="1" thickBot="1" x14ac:dyDescent="0.25">
      <c r="A61" s="19" t="s">
        <v>119</v>
      </c>
      <c r="B61" s="20" t="s">
        <v>120</v>
      </c>
      <c r="C61" s="518"/>
      <c r="D61" s="518"/>
      <c r="E61" s="26"/>
    </row>
    <row r="62" spans="1:5" s="11" customFormat="1" ht="12" customHeight="1" thickBot="1" x14ac:dyDescent="0.25">
      <c r="A62" s="29" t="s">
        <v>121</v>
      </c>
      <c r="B62" s="9" t="s">
        <v>122</v>
      </c>
      <c r="C62" s="333"/>
      <c r="D62" s="333"/>
      <c r="E62" s="24">
        <f>+E5+E12+E19+E26+E34+E46+E52+E57</f>
        <v>0</v>
      </c>
    </row>
    <row r="63" spans="1:5" s="11" customFormat="1" ht="12" customHeight="1" thickBot="1" x14ac:dyDescent="0.25">
      <c r="A63" s="30" t="s">
        <v>123</v>
      </c>
      <c r="B63" s="21" t="s">
        <v>124</v>
      </c>
      <c r="C63" s="337"/>
      <c r="D63" s="337"/>
      <c r="E63" s="10">
        <f>SUM(E64:E66)</f>
        <v>0</v>
      </c>
    </row>
    <row r="64" spans="1:5" s="11" customFormat="1" ht="12" customHeight="1" x14ac:dyDescent="0.2">
      <c r="A64" s="12" t="s">
        <v>125</v>
      </c>
      <c r="B64" s="13" t="s">
        <v>126</v>
      </c>
      <c r="C64" s="334"/>
      <c r="D64" s="334"/>
      <c r="E64" s="26"/>
    </row>
    <row r="65" spans="1:5" s="11" customFormat="1" ht="12" customHeight="1" x14ac:dyDescent="0.2">
      <c r="A65" s="15" t="s">
        <v>127</v>
      </c>
      <c r="B65" s="16" t="s">
        <v>128</v>
      </c>
      <c r="C65" s="335"/>
      <c r="D65" s="335"/>
      <c r="E65" s="26"/>
    </row>
    <row r="66" spans="1:5" s="11" customFormat="1" ht="12" customHeight="1" thickBot="1" x14ac:dyDescent="0.25">
      <c r="A66" s="19" t="s">
        <v>129</v>
      </c>
      <c r="B66" s="31" t="s">
        <v>130</v>
      </c>
      <c r="C66" s="523"/>
      <c r="D66" s="523"/>
      <c r="E66" s="26"/>
    </row>
    <row r="67" spans="1:5" s="11" customFormat="1" ht="12" customHeight="1" thickBot="1" x14ac:dyDescent="0.25">
      <c r="A67" s="30" t="s">
        <v>131</v>
      </c>
      <c r="B67" s="21" t="s">
        <v>132</v>
      </c>
      <c r="C67" s="337"/>
      <c r="D67" s="337"/>
      <c r="E67" s="10">
        <f>SUM(E68:E71)</f>
        <v>0</v>
      </c>
    </row>
    <row r="68" spans="1:5" s="11" customFormat="1" ht="12" customHeight="1" x14ac:dyDescent="0.2">
      <c r="A68" s="12" t="s">
        <v>133</v>
      </c>
      <c r="B68" s="13" t="s">
        <v>134</v>
      </c>
      <c r="C68" s="334"/>
      <c r="D68" s="334"/>
      <c r="E68" s="26"/>
    </row>
    <row r="69" spans="1:5" s="11" customFormat="1" ht="12" customHeight="1" x14ac:dyDescent="0.2">
      <c r="A69" s="15" t="s">
        <v>135</v>
      </c>
      <c r="B69" s="16" t="s">
        <v>136</v>
      </c>
      <c r="C69" s="335"/>
      <c r="D69" s="335"/>
      <c r="E69" s="26"/>
    </row>
    <row r="70" spans="1:5" s="11" customFormat="1" ht="12" customHeight="1" x14ac:dyDescent="0.2">
      <c r="A70" s="15" t="s">
        <v>137</v>
      </c>
      <c r="B70" s="16" t="s">
        <v>138</v>
      </c>
      <c r="C70" s="335"/>
      <c r="D70" s="335"/>
      <c r="E70" s="26"/>
    </row>
    <row r="71" spans="1:5" s="11" customFormat="1" ht="12" customHeight="1" thickBot="1" x14ac:dyDescent="0.25">
      <c r="A71" s="19" t="s">
        <v>139</v>
      </c>
      <c r="B71" s="20" t="s">
        <v>140</v>
      </c>
      <c r="C71" s="518"/>
      <c r="D71" s="518"/>
      <c r="E71" s="26"/>
    </row>
    <row r="72" spans="1:5" s="11" customFormat="1" ht="12" customHeight="1" thickBot="1" x14ac:dyDescent="0.25">
      <c r="A72" s="30" t="s">
        <v>141</v>
      </c>
      <c r="B72" s="21" t="s">
        <v>142</v>
      </c>
      <c r="C72" s="337"/>
      <c r="D72" s="337"/>
      <c r="E72" s="10">
        <f>SUM(E73:E74)</f>
        <v>0</v>
      </c>
    </row>
    <row r="73" spans="1:5" s="11" customFormat="1" ht="12" customHeight="1" x14ac:dyDescent="0.2">
      <c r="A73" s="12" t="s">
        <v>143</v>
      </c>
      <c r="B73" s="13" t="s">
        <v>144</v>
      </c>
      <c r="C73" s="334"/>
      <c r="D73" s="334"/>
      <c r="E73" s="26"/>
    </row>
    <row r="74" spans="1:5" s="11" customFormat="1" ht="12" customHeight="1" thickBot="1" x14ac:dyDescent="0.25">
      <c r="A74" s="19" t="s">
        <v>145</v>
      </c>
      <c r="B74" s="20" t="s">
        <v>146</v>
      </c>
      <c r="C74" s="518"/>
      <c r="D74" s="518"/>
      <c r="E74" s="26"/>
    </row>
    <row r="75" spans="1:5" s="11" customFormat="1" ht="12" customHeight="1" thickBot="1" x14ac:dyDescent="0.25">
      <c r="A75" s="30" t="s">
        <v>147</v>
      </c>
      <c r="B75" s="21" t="s">
        <v>148</v>
      </c>
      <c r="C75" s="337"/>
      <c r="D75" s="337"/>
      <c r="E75" s="10">
        <f>SUM(E76:E78)</f>
        <v>0</v>
      </c>
    </row>
    <row r="76" spans="1:5" s="11" customFormat="1" ht="12" customHeight="1" x14ac:dyDescent="0.2">
      <c r="A76" s="12" t="s">
        <v>149</v>
      </c>
      <c r="B76" s="13" t="s">
        <v>150</v>
      </c>
      <c r="C76" s="334"/>
      <c r="D76" s="334"/>
      <c r="E76" s="26"/>
    </row>
    <row r="77" spans="1:5" s="11" customFormat="1" ht="12" customHeight="1" x14ac:dyDescent="0.2">
      <c r="A77" s="15" t="s">
        <v>151</v>
      </c>
      <c r="B77" s="16" t="s">
        <v>152</v>
      </c>
      <c r="C77" s="335"/>
      <c r="D77" s="335"/>
      <c r="E77" s="26"/>
    </row>
    <row r="78" spans="1:5" s="11" customFormat="1" ht="12" customHeight="1" thickBot="1" x14ac:dyDescent="0.25">
      <c r="A78" s="19" t="s">
        <v>153</v>
      </c>
      <c r="B78" s="20" t="s">
        <v>154</v>
      </c>
      <c r="C78" s="518"/>
      <c r="D78" s="518"/>
      <c r="E78" s="26"/>
    </row>
    <row r="79" spans="1:5" s="11" customFormat="1" ht="12" customHeight="1" thickBot="1" x14ac:dyDescent="0.25">
      <c r="A79" s="30" t="s">
        <v>155</v>
      </c>
      <c r="B79" s="21" t="s">
        <v>156</v>
      </c>
      <c r="C79" s="337"/>
      <c r="D79" s="337"/>
      <c r="E79" s="10">
        <f>SUM(E80:E83)</f>
        <v>0</v>
      </c>
    </row>
    <row r="80" spans="1:5" s="11" customFormat="1" ht="12" customHeight="1" x14ac:dyDescent="0.2">
      <c r="A80" s="32" t="s">
        <v>157</v>
      </c>
      <c r="B80" s="13" t="s">
        <v>158</v>
      </c>
      <c r="C80" s="334"/>
      <c r="D80" s="334"/>
      <c r="E80" s="26"/>
    </row>
    <row r="81" spans="1:5" s="11" customFormat="1" ht="12" customHeight="1" x14ac:dyDescent="0.2">
      <c r="A81" s="33" t="s">
        <v>159</v>
      </c>
      <c r="B81" s="16" t="s">
        <v>160</v>
      </c>
      <c r="C81" s="335"/>
      <c r="D81" s="335"/>
      <c r="E81" s="26"/>
    </row>
    <row r="82" spans="1:5" s="11" customFormat="1" ht="12" customHeight="1" x14ac:dyDescent="0.2">
      <c r="A82" s="33" t="s">
        <v>161</v>
      </c>
      <c r="B82" s="16" t="s">
        <v>162</v>
      </c>
      <c r="C82" s="335"/>
      <c r="D82" s="335"/>
      <c r="E82" s="26"/>
    </row>
    <row r="83" spans="1:5" s="11" customFormat="1" ht="12" customHeight="1" thickBot="1" x14ac:dyDescent="0.25">
      <c r="A83" s="34" t="s">
        <v>163</v>
      </c>
      <c r="B83" s="20" t="s">
        <v>164</v>
      </c>
      <c r="C83" s="518"/>
      <c r="D83" s="518"/>
      <c r="E83" s="26"/>
    </row>
    <row r="84" spans="1:5" s="11" customFormat="1" ht="12" customHeight="1" thickBot="1" x14ac:dyDescent="0.25">
      <c r="A84" s="30" t="s">
        <v>165</v>
      </c>
      <c r="B84" s="21" t="s">
        <v>166</v>
      </c>
      <c r="C84" s="337"/>
      <c r="D84" s="337"/>
      <c r="E84" s="35"/>
    </row>
    <row r="85" spans="1:5" s="11" customFormat="1" ht="13.5" customHeight="1" thickBot="1" x14ac:dyDescent="0.25">
      <c r="A85" s="30" t="s">
        <v>167</v>
      </c>
      <c r="B85" s="21" t="s">
        <v>168</v>
      </c>
      <c r="C85" s="337"/>
      <c r="D85" s="337"/>
      <c r="E85" s="35"/>
    </row>
    <row r="86" spans="1:5" s="11" customFormat="1" ht="15.75" customHeight="1" thickBot="1" x14ac:dyDescent="0.25">
      <c r="A86" s="30" t="s">
        <v>169</v>
      </c>
      <c r="B86" s="36" t="s">
        <v>170</v>
      </c>
      <c r="C86" s="339"/>
      <c r="D86" s="339"/>
      <c r="E86" s="24">
        <f>+E63+E67+E72+E75+E79+E85+E84</f>
        <v>0</v>
      </c>
    </row>
    <row r="87" spans="1:5" s="11" customFormat="1" ht="16.5" customHeight="1" thickBot="1" x14ac:dyDescent="0.25">
      <c r="A87" s="37" t="s">
        <v>171</v>
      </c>
      <c r="B87" s="38" t="s">
        <v>172</v>
      </c>
      <c r="C87" s="340"/>
      <c r="D87" s="340"/>
      <c r="E87" s="24">
        <f>+E62+E86</f>
        <v>0</v>
      </c>
    </row>
    <row r="88" spans="1:5" s="11" customFormat="1" ht="83.25" customHeight="1" x14ac:dyDescent="0.2">
      <c r="A88" s="39"/>
      <c r="B88" s="40"/>
      <c r="C88" s="40"/>
      <c r="D88" s="40"/>
      <c r="E88" s="41"/>
    </row>
    <row r="89" spans="1:5" ht="16.5" customHeight="1" x14ac:dyDescent="0.25">
      <c r="A89" s="860" t="s">
        <v>173</v>
      </c>
      <c r="B89" s="860"/>
      <c r="C89" s="860"/>
      <c r="D89" s="860"/>
      <c r="E89" s="860"/>
    </row>
    <row r="90" spans="1:5" s="43" customFormat="1" ht="16.5" customHeight="1" thickBot="1" x14ac:dyDescent="0.3">
      <c r="A90" s="863" t="s">
        <v>174</v>
      </c>
      <c r="B90" s="863"/>
      <c r="C90" s="331"/>
      <c r="D90" s="331"/>
      <c r="E90" s="42" t="s">
        <v>715</v>
      </c>
    </row>
    <row r="91" spans="1:5" ht="38.1" customHeight="1" thickBot="1" x14ac:dyDescent="0.3">
      <c r="A91" s="3" t="s">
        <v>3</v>
      </c>
      <c r="B91" s="4" t="s">
        <v>175</v>
      </c>
      <c r="C91" s="530" t="s">
        <v>467</v>
      </c>
      <c r="D91" s="530" t="s">
        <v>463</v>
      </c>
      <c r="E91" s="530" t="s">
        <v>471</v>
      </c>
    </row>
    <row r="92" spans="1:5" s="7" customFormat="1" ht="12" customHeight="1" thickBot="1" x14ac:dyDescent="0.25">
      <c r="A92" s="44"/>
      <c r="B92" s="45" t="s">
        <v>5</v>
      </c>
      <c r="C92" s="332" t="s">
        <v>6</v>
      </c>
      <c r="D92" s="234" t="s">
        <v>276</v>
      </c>
      <c r="E92" s="234" t="s">
        <v>354</v>
      </c>
    </row>
    <row r="93" spans="1:5" ht="12" customHeight="1" thickBot="1" x14ac:dyDescent="0.3">
      <c r="A93" s="46" t="s">
        <v>7</v>
      </c>
      <c r="B93" s="47" t="s">
        <v>176</v>
      </c>
      <c r="C93" s="341"/>
      <c r="D93" s="341"/>
      <c r="E93" s="48">
        <f>E94+E95+E96+E97+E98+E111</f>
        <v>0</v>
      </c>
    </row>
    <row r="94" spans="1:5" ht="12" customHeight="1" x14ac:dyDescent="0.25">
      <c r="A94" s="49" t="s">
        <v>9</v>
      </c>
      <c r="B94" s="50" t="s">
        <v>177</v>
      </c>
      <c r="C94" s="342"/>
      <c r="D94" s="342"/>
      <c r="E94" s="51"/>
    </row>
    <row r="95" spans="1:5" ht="12" customHeight="1" x14ac:dyDescent="0.25">
      <c r="A95" s="15" t="s">
        <v>11</v>
      </c>
      <c r="B95" s="321" t="s">
        <v>178</v>
      </c>
      <c r="C95" s="52"/>
      <c r="D95" s="52"/>
      <c r="E95" s="17"/>
    </row>
    <row r="96" spans="1:5" ht="12" customHeight="1" x14ac:dyDescent="0.25">
      <c r="A96" s="15" t="s">
        <v>13</v>
      </c>
      <c r="B96" s="321" t="s">
        <v>179</v>
      </c>
      <c r="C96" s="52"/>
      <c r="D96" s="52"/>
      <c r="E96" s="22"/>
    </row>
    <row r="97" spans="1:5" ht="12" customHeight="1" x14ac:dyDescent="0.25">
      <c r="A97" s="15" t="s">
        <v>15</v>
      </c>
      <c r="B97" s="322" t="s">
        <v>180</v>
      </c>
      <c r="C97" s="52"/>
      <c r="D97" s="52"/>
      <c r="E97" s="22"/>
    </row>
    <row r="98" spans="1:5" ht="12" customHeight="1" x14ac:dyDescent="0.25">
      <c r="A98" s="15" t="s">
        <v>181</v>
      </c>
      <c r="B98" s="54" t="s">
        <v>182</v>
      </c>
      <c r="C98" s="52"/>
      <c r="D98" s="52"/>
      <c r="E98" s="22"/>
    </row>
    <row r="99" spans="1:5" ht="12" customHeight="1" x14ac:dyDescent="0.25">
      <c r="A99" s="15" t="s">
        <v>19</v>
      </c>
      <c r="B99" s="321" t="s">
        <v>183</v>
      </c>
      <c r="C99" s="52"/>
      <c r="D99" s="52"/>
      <c r="E99" s="22"/>
    </row>
    <row r="100" spans="1:5" ht="12" customHeight="1" x14ac:dyDescent="0.25">
      <c r="A100" s="15" t="s">
        <v>184</v>
      </c>
      <c r="B100" s="346" t="s">
        <v>185</v>
      </c>
      <c r="C100" s="57"/>
      <c r="D100" s="57"/>
      <c r="E100" s="22"/>
    </row>
    <row r="101" spans="1:5" ht="12" customHeight="1" x14ac:dyDescent="0.25">
      <c r="A101" s="15" t="s">
        <v>186</v>
      </c>
      <c r="B101" s="55" t="s">
        <v>187</v>
      </c>
      <c r="C101" s="346"/>
      <c r="D101" s="346"/>
      <c r="E101" s="22"/>
    </row>
    <row r="102" spans="1:5" ht="12" customHeight="1" x14ac:dyDescent="0.25">
      <c r="A102" s="15" t="s">
        <v>188</v>
      </c>
      <c r="B102" s="56" t="s">
        <v>189</v>
      </c>
      <c r="C102" s="345"/>
      <c r="D102" s="345"/>
      <c r="E102" s="22"/>
    </row>
    <row r="103" spans="1:5" ht="12" customHeight="1" x14ac:dyDescent="0.25">
      <c r="A103" s="15" t="s">
        <v>190</v>
      </c>
      <c r="B103" s="57" t="s">
        <v>191</v>
      </c>
      <c r="C103" s="346"/>
      <c r="D103" s="346"/>
      <c r="E103" s="22"/>
    </row>
    <row r="104" spans="1:5" ht="12" customHeight="1" x14ac:dyDescent="0.25">
      <c r="A104" s="15" t="s">
        <v>192</v>
      </c>
      <c r="B104" s="57" t="s">
        <v>193</v>
      </c>
      <c r="C104" s="346"/>
      <c r="D104" s="346"/>
      <c r="E104" s="22"/>
    </row>
    <row r="105" spans="1:5" ht="12" customHeight="1" x14ac:dyDescent="0.25">
      <c r="A105" s="15" t="s">
        <v>194</v>
      </c>
      <c r="B105" s="56" t="s">
        <v>195</v>
      </c>
      <c r="C105" s="345"/>
      <c r="D105" s="345"/>
      <c r="E105" s="22"/>
    </row>
    <row r="106" spans="1:5" ht="12" customHeight="1" x14ac:dyDescent="0.25">
      <c r="A106" s="15" t="s">
        <v>196</v>
      </c>
      <c r="B106" s="56" t="s">
        <v>197</v>
      </c>
      <c r="C106" s="345"/>
      <c r="D106" s="345"/>
      <c r="E106" s="22"/>
    </row>
    <row r="107" spans="1:5" ht="12" customHeight="1" x14ac:dyDescent="0.25">
      <c r="A107" s="15" t="s">
        <v>198</v>
      </c>
      <c r="B107" s="57" t="s">
        <v>199</v>
      </c>
      <c r="C107" s="346"/>
      <c r="D107" s="346"/>
      <c r="E107" s="22"/>
    </row>
    <row r="108" spans="1:5" ht="12" customHeight="1" x14ac:dyDescent="0.25">
      <c r="A108" s="58" t="s">
        <v>200</v>
      </c>
      <c r="B108" s="55" t="s">
        <v>201</v>
      </c>
      <c r="C108" s="346"/>
      <c r="D108" s="346"/>
      <c r="E108" s="22"/>
    </row>
    <row r="109" spans="1:5" ht="12" customHeight="1" x14ac:dyDescent="0.25">
      <c r="A109" s="15" t="s">
        <v>202</v>
      </c>
      <c r="B109" s="55" t="s">
        <v>203</v>
      </c>
      <c r="C109" s="346"/>
      <c r="D109" s="346"/>
      <c r="E109" s="22"/>
    </row>
    <row r="110" spans="1:5" ht="12" customHeight="1" x14ac:dyDescent="0.25">
      <c r="A110" s="19" t="s">
        <v>204</v>
      </c>
      <c r="B110" s="55" t="s">
        <v>205</v>
      </c>
      <c r="C110" s="346"/>
      <c r="D110" s="346"/>
      <c r="E110" s="22"/>
    </row>
    <row r="111" spans="1:5" ht="12" customHeight="1" x14ac:dyDescent="0.25">
      <c r="A111" s="15" t="s">
        <v>206</v>
      </c>
      <c r="B111" s="53" t="s">
        <v>207</v>
      </c>
      <c r="C111" s="322"/>
      <c r="D111" s="52"/>
      <c r="E111" s="17"/>
    </row>
    <row r="112" spans="1:5" ht="12" customHeight="1" x14ac:dyDescent="0.25">
      <c r="A112" s="15" t="s">
        <v>208</v>
      </c>
      <c r="B112" s="52" t="s">
        <v>209</v>
      </c>
      <c r="C112" s="321"/>
      <c r="D112" s="321"/>
      <c r="E112" s="17"/>
    </row>
    <row r="113" spans="1:5" ht="12" customHeight="1" thickBot="1" x14ac:dyDescent="0.3">
      <c r="A113" s="59" t="s">
        <v>210</v>
      </c>
      <c r="B113" s="60" t="s">
        <v>211</v>
      </c>
      <c r="C113" s="774"/>
      <c r="D113" s="774"/>
      <c r="E113" s="22"/>
    </row>
    <row r="114" spans="1:5" ht="12" customHeight="1" thickBot="1" x14ac:dyDescent="0.3">
      <c r="A114" s="62" t="s">
        <v>21</v>
      </c>
      <c r="B114" s="63" t="s">
        <v>212</v>
      </c>
      <c r="C114" s="323"/>
      <c r="D114" s="323"/>
      <c r="E114" s="10">
        <f>+E115+E117+E119</f>
        <v>0</v>
      </c>
    </row>
    <row r="115" spans="1:5" ht="12" customHeight="1" x14ac:dyDescent="0.25">
      <c r="A115" s="12" t="s">
        <v>23</v>
      </c>
      <c r="B115" s="52" t="s">
        <v>213</v>
      </c>
      <c r="C115" s="70"/>
      <c r="D115" s="70"/>
      <c r="E115" s="51"/>
    </row>
    <row r="116" spans="1:5" ht="12" customHeight="1" x14ac:dyDescent="0.25">
      <c r="A116" s="12" t="s">
        <v>25</v>
      </c>
      <c r="B116" s="65" t="s">
        <v>214</v>
      </c>
      <c r="C116" s="52"/>
      <c r="D116" s="52"/>
      <c r="E116" s="17"/>
    </row>
    <row r="117" spans="1:5" ht="12" customHeight="1" x14ac:dyDescent="0.25">
      <c r="A117" s="12" t="s">
        <v>27</v>
      </c>
      <c r="B117" s="65" t="s">
        <v>215</v>
      </c>
      <c r="C117" s="52"/>
      <c r="D117" s="52"/>
      <c r="E117" s="17"/>
    </row>
    <row r="118" spans="1:5" ht="12" customHeight="1" x14ac:dyDescent="0.25">
      <c r="A118" s="12" t="s">
        <v>29</v>
      </c>
      <c r="B118" s="65" t="s">
        <v>216</v>
      </c>
      <c r="C118" s="52"/>
      <c r="D118" s="52"/>
      <c r="E118" s="17"/>
    </row>
    <row r="119" spans="1:5" ht="12" customHeight="1" x14ac:dyDescent="0.25">
      <c r="A119" s="12" t="s">
        <v>31</v>
      </c>
      <c r="B119" s="20" t="s">
        <v>217</v>
      </c>
      <c r="C119" s="18"/>
      <c r="D119" s="18"/>
      <c r="E119" s="17"/>
    </row>
    <row r="120" spans="1:5" ht="12" customHeight="1" x14ac:dyDescent="0.25">
      <c r="A120" s="12" t="s">
        <v>33</v>
      </c>
      <c r="B120" s="18" t="s">
        <v>218</v>
      </c>
      <c r="C120" s="18"/>
      <c r="D120" s="18"/>
      <c r="E120" s="17"/>
    </row>
    <row r="121" spans="1:5" ht="12" customHeight="1" x14ac:dyDescent="0.25">
      <c r="A121" s="12" t="s">
        <v>219</v>
      </c>
      <c r="B121" s="67" t="s">
        <v>220</v>
      </c>
      <c r="C121" s="57"/>
      <c r="D121" s="57"/>
      <c r="E121" s="17"/>
    </row>
    <row r="122" spans="1:5" ht="22.5" x14ac:dyDescent="0.25">
      <c r="A122" s="12" t="s">
        <v>221</v>
      </c>
      <c r="B122" s="57" t="s">
        <v>193</v>
      </c>
      <c r="C122" s="57"/>
      <c r="D122" s="57"/>
      <c r="E122" s="17"/>
    </row>
    <row r="123" spans="1:5" ht="12" customHeight="1" x14ac:dyDescent="0.25">
      <c r="A123" s="12" t="s">
        <v>222</v>
      </c>
      <c r="B123" s="57" t="s">
        <v>223</v>
      </c>
      <c r="C123" s="57"/>
      <c r="D123" s="57"/>
      <c r="E123" s="17"/>
    </row>
    <row r="124" spans="1:5" ht="12" customHeight="1" x14ac:dyDescent="0.25">
      <c r="A124" s="12" t="s">
        <v>224</v>
      </c>
      <c r="B124" s="57" t="s">
        <v>225</v>
      </c>
      <c r="C124" s="57"/>
      <c r="D124" s="57"/>
      <c r="E124" s="17"/>
    </row>
    <row r="125" spans="1:5" ht="12" customHeight="1" x14ac:dyDescent="0.25">
      <c r="A125" s="12" t="s">
        <v>226</v>
      </c>
      <c r="B125" s="57" t="s">
        <v>199</v>
      </c>
      <c r="C125" s="57"/>
      <c r="D125" s="57"/>
      <c r="E125" s="17"/>
    </row>
    <row r="126" spans="1:5" ht="12" customHeight="1" x14ac:dyDescent="0.25">
      <c r="A126" s="12" t="s">
        <v>227</v>
      </c>
      <c r="B126" s="57" t="s">
        <v>228</v>
      </c>
      <c r="C126" s="57"/>
      <c r="D126" s="57"/>
      <c r="E126" s="17"/>
    </row>
    <row r="127" spans="1:5" ht="23.25" thickBot="1" x14ac:dyDescent="0.3">
      <c r="A127" s="58" t="s">
        <v>229</v>
      </c>
      <c r="B127" s="57" t="s">
        <v>230</v>
      </c>
      <c r="C127" s="55"/>
      <c r="D127" s="55"/>
      <c r="E127" s="22"/>
    </row>
    <row r="128" spans="1:5" ht="12" customHeight="1" thickBot="1" x14ac:dyDescent="0.3">
      <c r="A128" s="8" t="s">
        <v>35</v>
      </c>
      <c r="B128" s="69" t="s">
        <v>231</v>
      </c>
      <c r="C128" s="69"/>
      <c r="D128" s="69"/>
      <c r="E128" s="10">
        <f>+E93+E114</f>
        <v>0</v>
      </c>
    </row>
    <row r="129" spans="1:5" ht="12" customHeight="1" thickBot="1" x14ac:dyDescent="0.3">
      <c r="A129" s="8" t="s">
        <v>232</v>
      </c>
      <c r="B129" s="69" t="s">
        <v>233</v>
      </c>
      <c r="C129" s="524"/>
      <c r="D129" s="524"/>
      <c r="E129" s="64">
        <f>+E130+E131+E132</f>
        <v>0</v>
      </c>
    </row>
    <row r="130" spans="1:5" ht="12" customHeight="1" x14ac:dyDescent="0.25">
      <c r="A130" s="12" t="s">
        <v>51</v>
      </c>
      <c r="B130" s="65" t="s">
        <v>234</v>
      </c>
      <c r="C130" s="344"/>
      <c r="D130" s="775"/>
      <c r="E130" s="66"/>
    </row>
    <row r="131" spans="1:5" ht="12" customHeight="1" x14ac:dyDescent="0.25">
      <c r="A131" s="12" t="s">
        <v>53</v>
      </c>
      <c r="B131" s="65" t="s">
        <v>235</v>
      </c>
      <c r="C131" s="344"/>
      <c r="D131" s="65"/>
      <c r="E131" s="66"/>
    </row>
    <row r="132" spans="1:5" ht="12" customHeight="1" thickBot="1" x14ac:dyDescent="0.3">
      <c r="A132" s="58" t="s">
        <v>55</v>
      </c>
      <c r="B132" s="65" t="s">
        <v>236</v>
      </c>
      <c r="C132" s="344"/>
      <c r="D132" s="776"/>
      <c r="E132" s="66"/>
    </row>
    <row r="133" spans="1:5" ht="12" customHeight="1" thickBot="1" x14ac:dyDescent="0.3">
      <c r="A133" s="8" t="s">
        <v>65</v>
      </c>
      <c r="B133" s="69" t="s">
        <v>237</v>
      </c>
      <c r="C133" s="356"/>
      <c r="D133" s="356"/>
      <c r="E133" s="10">
        <f>SUM(E134:E139)</f>
        <v>0</v>
      </c>
    </row>
    <row r="134" spans="1:5" ht="12" customHeight="1" x14ac:dyDescent="0.25">
      <c r="A134" s="12" t="s">
        <v>67</v>
      </c>
      <c r="B134" s="70" t="s">
        <v>238</v>
      </c>
      <c r="C134" s="357"/>
      <c r="D134" s="50"/>
      <c r="E134" s="66"/>
    </row>
    <row r="135" spans="1:5" ht="12" customHeight="1" x14ac:dyDescent="0.25">
      <c r="A135" s="12" t="s">
        <v>69</v>
      </c>
      <c r="B135" s="70" t="s">
        <v>239</v>
      </c>
      <c r="C135" s="357"/>
      <c r="D135" s="70"/>
      <c r="E135" s="66"/>
    </row>
    <row r="136" spans="1:5" ht="12" customHeight="1" x14ac:dyDescent="0.25">
      <c r="A136" s="12" t="s">
        <v>71</v>
      </c>
      <c r="B136" s="70" t="s">
        <v>240</v>
      </c>
      <c r="C136" s="357"/>
      <c r="D136" s="70"/>
      <c r="E136" s="66"/>
    </row>
    <row r="137" spans="1:5" ht="12" customHeight="1" x14ac:dyDescent="0.25">
      <c r="A137" s="12" t="s">
        <v>73</v>
      </c>
      <c r="B137" s="70" t="s">
        <v>241</v>
      </c>
      <c r="C137" s="357"/>
      <c r="D137" s="70"/>
      <c r="E137" s="66"/>
    </row>
    <row r="138" spans="1:5" ht="12" customHeight="1" x14ac:dyDescent="0.25">
      <c r="A138" s="12" t="s">
        <v>75</v>
      </c>
      <c r="B138" s="70" t="s">
        <v>242</v>
      </c>
      <c r="C138" s="357"/>
      <c r="D138" s="70"/>
      <c r="E138" s="66"/>
    </row>
    <row r="139" spans="1:5" ht="12" customHeight="1" thickBot="1" x14ac:dyDescent="0.3">
      <c r="A139" s="58" t="s">
        <v>77</v>
      </c>
      <c r="B139" s="70" t="s">
        <v>243</v>
      </c>
      <c r="C139" s="357"/>
      <c r="D139" s="777"/>
      <c r="E139" s="66"/>
    </row>
    <row r="140" spans="1:5" ht="12" customHeight="1" thickBot="1" x14ac:dyDescent="0.3">
      <c r="A140" s="8" t="s">
        <v>89</v>
      </c>
      <c r="B140" s="69" t="s">
        <v>244</v>
      </c>
      <c r="C140" s="356"/>
      <c r="D140" s="356"/>
      <c r="E140" s="24">
        <f>+E141+E142+E143+E144</f>
        <v>0</v>
      </c>
    </row>
    <row r="141" spans="1:5" ht="12" customHeight="1" x14ac:dyDescent="0.25">
      <c r="A141" s="12" t="s">
        <v>91</v>
      </c>
      <c r="B141" s="70" t="s">
        <v>245</v>
      </c>
      <c r="C141" s="357"/>
      <c r="D141" s="50"/>
      <c r="E141" s="66"/>
    </row>
    <row r="142" spans="1:5" ht="12" customHeight="1" x14ac:dyDescent="0.25">
      <c r="A142" s="12" t="s">
        <v>93</v>
      </c>
      <c r="B142" s="70" t="s">
        <v>246</v>
      </c>
      <c r="C142" s="357"/>
      <c r="D142" s="70"/>
      <c r="E142" s="66"/>
    </row>
    <row r="143" spans="1:5" ht="12" customHeight="1" x14ac:dyDescent="0.25">
      <c r="A143" s="15" t="s">
        <v>95</v>
      </c>
      <c r="B143" s="52" t="s">
        <v>247</v>
      </c>
      <c r="C143" s="322"/>
      <c r="D143" s="52"/>
      <c r="E143" s="66"/>
    </row>
    <row r="144" spans="1:5" ht="12" customHeight="1" thickBot="1" x14ac:dyDescent="0.3">
      <c r="A144" s="58" t="s">
        <v>97</v>
      </c>
      <c r="B144" s="71" t="s">
        <v>248</v>
      </c>
      <c r="C144" s="54"/>
      <c r="D144" s="777"/>
      <c r="E144" s="66"/>
    </row>
    <row r="145" spans="1:11" ht="12" customHeight="1" thickBot="1" x14ac:dyDescent="0.3">
      <c r="A145" s="8" t="s">
        <v>249</v>
      </c>
      <c r="B145" s="69" t="s">
        <v>250</v>
      </c>
      <c r="C145" s="356"/>
      <c r="D145" s="356"/>
      <c r="E145" s="72">
        <f>SUM(E146:E150)</f>
        <v>0</v>
      </c>
    </row>
    <row r="146" spans="1:11" ht="12" customHeight="1" x14ac:dyDescent="0.25">
      <c r="A146" s="12" t="s">
        <v>103</v>
      </c>
      <c r="B146" s="70" t="s">
        <v>251</v>
      </c>
      <c r="C146" s="357"/>
      <c r="D146" s="50"/>
      <c r="E146" s="66"/>
    </row>
    <row r="147" spans="1:11" ht="12" customHeight="1" x14ac:dyDescent="0.25">
      <c r="A147" s="12" t="s">
        <v>105</v>
      </c>
      <c r="B147" s="70" t="s">
        <v>252</v>
      </c>
      <c r="C147" s="357"/>
      <c r="D147" s="70"/>
      <c r="E147" s="66"/>
    </row>
    <row r="148" spans="1:11" ht="12" customHeight="1" x14ac:dyDescent="0.25">
      <c r="A148" s="12" t="s">
        <v>107</v>
      </c>
      <c r="B148" s="70" t="s">
        <v>253</v>
      </c>
      <c r="C148" s="357"/>
      <c r="D148" s="70"/>
      <c r="E148" s="66"/>
    </row>
    <row r="149" spans="1:11" ht="12" customHeight="1" x14ac:dyDescent="0.25">
      <c r="A149" s="12" t="s">
        <v>109</v>
      </c>
      <c r="B149" s="70" t="s">
        <v>254</v>
      </c>
      <c r="C149" s="357"/>
      <c r="D149" s="70"/>
      <c r="E149" s="66"/>
    </row>
    <row r="150" spans="1:11" ht="12" customHeight="1" thickBot="1" x14ac:dyDescent="0.3">
      <c r="A150" s="12" t="s">
        <v>255</v>
      </c>
      <c r="B150" s="70" t="s">
        <v>256</v>
      </c>
      <c r="C150" s="357"/>
      <c r="D150" s="777"/>
      <c r="E150" s="66"/>
    </row>
    <row r="151" spans="1:11" ht="12" customHeight="1" thickBot="1" x14ac:dyDescent="0.3">
      <c r="A151" s="8" t="s">
        <v>111</v>
      </c>
      <c r="B151" s="69" t="s">
        <v>257</v>
      </c>
      <c r="C151" s="356"/>
      <c r="D151" s="356"/>
      <c r="E151" s="73"/>
    </row>
    <row r="152" spans="1:11" ht="12" customHeight="1" thickBot="1" x14ac:dyDescent="0.3">
      <c r="A152" s="8" t="s">
        <v>258</v>
      </c>
      <c r="B152" s="69" t="s">
        <v>259</v>
      </c>
      <c r="C152" s="356"/>
      <c r="D152" s="356"/>
      <c r="E152" s="73"/>
    </row>
    <row r="153" spans="1:11" ht="15" customHeight="1" thickBot="1" x14ac:dyDescent="0.3">
      <c r="A153" s="8" t="s">
        <v>260</v>
      </c>
      <c r="B153" s="69" t="s">
        <v>261</v>
      </c>
      <c r="C153" s="356"/>
      <c r="D153" s="356"/>
      <c r="E153" s="74">
        <f>+E129+E133+E140+E145+E151+E152</f>
        <v>0</v>
      </c>
      <c r="H153" s="75"/>
      <c r="I153" s="76"/>
      <c r="J153" s="76"/>
      <c r="K153" s="76"/>
    </row>
    <row r="154" spans="1:11" s="11" customFormat="1" ht="12.95" customHeight="1" thickBot="1" x14ac:dyDescent="0.25">
      <c r="A154" s="77" t="s">
        <v>262</v>
      </c>
      <c r="B154" s="78" t="s">
        <v>263</v>
      </c>
      <c r="C154" s="358"/>
      <c r="D154" s="358"/>
      <c r="E154" s="74">
        <f>+E128+E153</f>
        <v>0</v>
      </c>
    </row>
    <row r="155" spans="1:11" ht="7.5" customHeight="1" x14ac:dyDescent="0.25"/>
    <row r="156" spans="1:11" x14ac:dyDescent="0.25">
      <c r="A156" s="864" t="s">
        <v>264</v>
      </c>
      <c r="B156" s="864"/>
      <c r="C156" s="864"/>
      <c r="D156" s="864"/>
      <c r="E156" s="864"/>
    </row>
    <row r="157" spans="1:11" ht="15" customHeight="1" thickBot="1" x14ac:dyDescent="0.3">
      <c r="A157" s="861" t="s">
        <v>265</v>
      </c>
      <c r="B157" s="861"/>
      <c r="C157" s="330"/>
      <c r="D157" s="330"/>
      <c r="E157" s="2" t="s">
        <v>715</v>
      </c>
    </row>
    <row r="158" spans="1:11" ht="13.5" customHeight="1" thickBot="1" x14ac:dyDescent="0.3">
      <c r="A158" s="8">
        <v>1</v>
      </c>
      <c r="B158" s="81" t="s">
        <v>266</v>
      </c>
      <c r="C158" s="323"/>
      <c r="D158" s="323"/>
      <c r="E158" s="10">
        <f>+E62-E128</f>
        <v>0</v>
      </c>
      <c r="F158" s="82"/>
    </row>
    <row r="159" spans="1:11" ht="27.75" customHeight="1" thickBot="1" x14ac:dyDescent="0.3">
      <c r="A159" s="8" t="s">
        <v>21</v>
      </c>
      <c r="B159" s="81" t="s">
        <v>267</v>
      </c>
      <c r="C159" s="323"/>
      <c r="D159" s="323"/>
      <c r="E159" s="10">
        <f>+E86-E153</f>
        <v>0</v>
      </c>
    </row>
  </sheetData>
  <mergeCells count="6">
    <mergeCell ref="A157:B157"/>
    <mergeCell ref="A1:E1"/>
    <mergeCell ref="A2:B2"/>
    <mergeCell ref="A89:E89"/>
    <mergeCell ref="A90:B90"/>
    <mergeCell ref="A156:E156"/>
  </mergeCells>
  <printOptions horizontalCentered="1"/>
  <pageMargins left="0.78740157480314965" right="0.78740157480314965" top="0.95" bottom="0.56000000000000005" header="0.3" footer="0.59055118110236227"/>
  <pageSetup paperSize="9" scale="71" fitToHeight="2" orientation="landscape" r:id="rId1"/>
  <headerFooter alignWithMargins="0">
    <oddHeader>&amp;C&amp;"Times New Roman CE,Félkövér"&amp;12
Konyár Község Önkormányzat
2017. ÉVI KÖLTSÉGVETÉS
ÁLLAMIGAZGATÁSI FELADATAINAK MÉRLEGE
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workbookViewId="0">
      <selection activeCell="B33" sqref="B33"/>
    </sheetView>
  </sheetViews>
  <sheetFormatPr defaultRowHeight="12.75" x14ac:dyDescent="0.2"/>
  <cols>
    <col min="1" max="1" width="5.33203125" style="83" customWidth="1"/>
    <col min="2" max="2" width="55.1640625" style="86" customWidth="1"/>
    <col min="3" max="4" width="16.83203125" style="86" customWidth="1"/>
    <col min="5" max="5" width="16.83203125" style="83" customWidth="1"/>
    <col min="6" max="6" width="55.1640625" style="83" customWidth="1"/>
    <col min="7" max="9" width="16.83203125" style="83" customWidth="1"/>
    <col min="10" max="10" width="4.83203125" style="83" customWidth="1"/>
    <col min="11" max="16384" width="9.33203125" style="83"/>
  </cols>
  <sheetData>
    <row r="1" spans="1:10" x14ac:dyDescent="0.2">
      <c r="I1" s="808" t="s">
        <v>789</v>
      </c>
    </row>
    <row r="2" spans="1:10" ht="39.75" customHeight="1" x14ac:dyDescent="0.2">
      <c r="A2" s="867" t="s">
        <v>271</v>
      </c>
      <c r="B2" s="867"/>
      <c r="C2" s="867"/>
      <c r="D2" s="867"/>
      <c r="E2" s="867"/>
      <c r="F2" s="867"/>
      <c r="G2" s="867"/>
      <c r="H2" s="867"/>
      <c r="I2" s="867"/>
      <c r="J2" s="809"/>
    </row>
    <row r="3" spans="1:10" ht="14.25" thickBot="1" x14ac:dyDescent="0.25">
      <c r="I3" s="87" t="s">
        <v>715</v>
      </c>
      <c r="J3" s="809"/>
    </row>
    <row r="4" spans="1:10" ht="18" customHeight="1" thickBot="1" x14ac:dyDescent="0.25">
      <c r="A4" s="865" t="s">
        <v>3</v>
      </c>
      <c r="B4" s="88" t="s">
        <v>272</v>
      </c>
      <c r="C4" s="324"/>
      <c r="D4" s="324"/>
      <c r="E4" s="89"/>
      <c r="F4" s="88" t="s">
        <v>273</v>
      </c>
      <c r="G4" s="325"/>
      <c r="H4" s="325"/>
      <c r="I4" s="90"/>
      <c r="J4" s="809"/>
    </row>
    <row r="5" spans="1:10" s="94" customFormat="1" ht="35.25" customHeight="1" thickBot="1" x14ac:dyDescent="0.25">
      <c r="A5" s="866"/>
      <c r="B5" s="91" t="s">
        <v>274</v>
      </c>
      <c r="C5" s="530" t="s">
        <v>467</v>
      </c>
      <c r="D5" s="530" t="s">
        <v>463</v>
      </c>
      <c r="E5" s="530" t="s">
        <v>471</v>
      </c>
      <c r="F5" s="91" t="s">
        <v>274</v>
      </c>
      <c r="G5" s="93" t="str">
        <f>+C5</f>
        <v>2017. évi előirányzat</v>
      </c>
      <c r="H5" s="530" t="s">
        <v>463</v>
      </c>
      <c r="I5" s="93" t="str">
        <f>+E5</f>
        <v>2017. évi   teljesítés</v>
      </c>
      <c r="J5" s="809"/>
    </row>
    <row r="6" spans="1:10" s="99" customFormat="1" ht="12" customHeight="1" thickBot="1" x14ac:dyDescent="0.25">
      <c r="A6" s="95"/>
      <c r="B6" s="96" t="s">
        <v>5</v>
      </c>
      <c r="C6" s="97" t="s">
        <v>6</v>
      </c>
      <c r="D6" s="97" t="s">
        <v>275</v>
      </c>
      <c r="E6" s="97" t="s">
        <v>276</v>
      </c>
      <c r="F6" s="96" t="s">
        <v>354</v>
      </c>
      <c r="G6" s="98" t="s">
        <v>478</v>
      </c>
      <c r="H6" s="98" t="s">
        <v>479</v>
      </c>
      <c r="I6" s="98" t="s">
        <v>480</v>
      </c>
      <c r="J6" s="809"/>
    </row>
    <row r="7" spans="1:10" ht="12.95" customHeight="1" x14ac:dyDescent="0.2">
      <c r="A7" s="363" t="s">
        <v>7</v>
      </c>
      <c r="B7" s="364" t="s">
        <v>277</v>
      </c>
      <c r="C7" s="365">
        <v>215886</v>
      </c>
      <c r="D7" s="365">
        <v>194050</v>
      </c>
      <c r="E7" s="365">
        <v>194050</v>
      </c>
      <c r="F7" s="364" t="s">
        <v>278</v>
      </c>
      <c r="G7" s="366">
        <v>134526</v>
      </c>
      <c r="H7" s="366">
        <v>289240</v>
      </c>
      <c r="I7" s="366">
        <v>285540</v>
      </c>
      <c r="J7" s="809"/>
    </row>
    <row r="8" spans="1:10" ht="12.95" customHeight="1" x14ac:dyDescent="0.2">
      <c r="A8" s="367" t="s">
        <v>21</v>
      </c>
      <c r="B8" s="368" t="s">
        <v>279</v>
      </c>
      <c r="C8" s="365">
        <v>106326</v>
      </c>
      <c r="D8" s="365">
        <v>223422</v>
      </c>
      <c r="E8" s="365">
        <v>223422</v>
      </c>
      <c r="F8" s="368" t="s">
        <v>178</v>
      </c>
      <c r="G8" s="370">
        <v>30788</v>
      </c>
      <c r="H8" s="370">
        <v>44263</v>
      </c>
      <c r="I8" s="370">
        <v>43571</v>
      </c>
      <c r="J8" s="809"/>
    </row>
    <row r="9" spans="1:10" ht="12.95" customHeight="1" x14ac:dyDescent="0.2">
      <c r="A9" s="367" t="s">
        <v>35</v>
      </c>
      <c r="B9" s="101" t="s">
        <v>280</v>
      </c>
      <c r="C9" s="369"/>
      <c r="D9" s="369"/>
      <c r="E9" s="369"/>
      <c r="F9" s="368" t="s">
        <v>281</v>
      </c>
      <c r="G9" s="370">
        <v>195284</v>
      </c>
      <c r="H9" s="370">
        <v>170644</v>
      </c>
      <c r="I9" s="370">
        <v>156787</v>
      </c>
      <c r="J9" s="809"/>
    </row>
    <row r="10" spans="1:10" ht="12.95" customHeight="1" x14ac:dyDescent="0.2">
      <c r="A10" s="367" t="s">
        <v>232</v>
      </c>
      <c r="B10" s="368" t="s">
        <v>282</v>
      </c>
      <c r="C10" s="369">
        <v>26960</v>
      </c>
      <c r="D10" s="369">
        <v>53856</v>
      </c>
      <c r="E10" s="369">
        <v>32792</v>
      </c>
      <c r="F10" s="368" t="s">
        <v>180</v>
      </c>
      <c r="G10" s="370">
        <v>26975</v>
      </c>
      <c r="H10" s="370">
        <v>1691</v>
      </c>
      <c r="I10" s="370">
        <v>1486</v>
      </c>
      <c r="J10" s="809"/>
    </row>
    <row r="11" spans="1:10" ht="12.95" customHeight="1" x14ac:dyDescent="0.2">
      <c r="A11" s="367" t="s">
        <v>65</v>
      </c>
      <c r="B11" s="397" t="s">
        <v>283</v>
      </c>
      <c r="C11" s="369">
        <v>24780</v>
      </c>
      <c r="D11" s="369">
        <v>30794</v>
      </c>
      <c r="E11" s="369">
        <v>29185</v>
      </c>
      <c r="F11" s="368" t="s">
        <v>182</v>
      </c>
      <c r="G11" s="370">
        <v>9331</v>
      </c>
      <c r="H11" s="370">
        <v>20861</v>
      </c>
      <c r="I11" s="370">
        <v>13318</v>
      </c>
      <c r="J11" s="809"/>
    </row>
    <row r="12" spans="1:10" ht="12.95" customHeight="1" x14ac:dyDescent="0.2">
      <c r="A12" s="367" t="s">
        <v>89</v>
      </c>
      <c r="B12" s="368" t="s">
        <v>284</v>
      </c>
      <c r="C12" s="371">
        <v>600</v>
      </c>
      <c r="D12" s="371">
        <v>2165</v>
      </c>
      <c r="E12" s="371">
        <v>2165</v>
      </c>
      <c r="F12" s="368" t="s">
        <v>207</v>
      </c>
      <c r="G12" s="370"/>
      <c r="H12" s="370"/>
      <c r="I12" s="370"/>
      <c r="J12" s="809"/>
    </row>
    <row r="13" spans="1:10" ht="12.95" customHeight="1" x14ac:dyDescent="0.2">
      <c r="A13" s="367" t="s">
        <v>249</v>
      </c>
      <c r="B13" s="101" t="s">
        <v>285</v>
      </c>
      <c r="C13" s="369"/>
      <c r="D13" s="369"/>
      <c r="E13" s="369"/>
      <c r="F13" s="165"/>
      <c r="G13" s="370"/>
      <c r="H13" s="370"/>
      <c r="I13" s="370"/>
      <c r="J13" s="809"/>
    </row>
    <row r="14" spans="1:10" ht="12.95" customHeight="1" x14ac:dyDescent="0.2">
      <c r="A14" s="367" t="s">
        <v>111</v>
      </c>
      <c r="B14" s="165"/>
      <c r="C14" s="369"/>
      <c r="D14" s="369"/>
      <c r="E14" s="369"/>
      <c r="F14" s="165"/>
      <c r="G14" s="370"/>
      <c r="H14" s="370"/>
      <c r="I14" s="370"/>
      <c r="J14" s="809"/>
    </row>
    <row r="15" spans="1:10" ht="12.95" customHeight="1" x14ac:dyDescent="0.2">
      <c r="A15" s="367" t="s">
        <v>258</v>
      </c>
      <c r="B15" s="398"/>
      <c r="C15" s="371"/>
      <c r="D15" s="371"/>
      <c r="E15" s="371"/>
      <c r="F15" s="165"/>
      <c r="G15" s="370"/>
      <c r="H15" s="370"/>
      <c r="I15" s="370"/>
      <c r="J15" s="809"/>
    </row>
    <row r="16" spans="1:10" ht="12.95" customHeight="1" x14ac:dyDescent="0.2">
      <c r="A16" s="367" t="s">
        <v>260</v>
      </c>
      <c r="B16" s="165"/>
      <c r="C16" s="369"/>
      <c r="D16" s="369"/>
      <c r="E16" s="369"/>
      <c r="F16" s="165"/>
      <c r="G16" s="370"/>
      <c r="H16" s="370"/>
      <c r="I16" s="370"/>
      <c r="J16" s="809"/>
    </row>
    <row r="17" spans="1:10" ht="12.95" customHeight="1" x14ac:dyDescent="0.2">
      <c r="A17" s="367" t="s">
        <v>262</v>
      </c>
      <c r="B17" s="165"/>
      <c r="C17" s="369"/>
      <c r="D17" s="369"/>
      <c r="E17" s="369"/>
      <c r="F17" s="165"/>
      <c r="G17" s="370"/>
      <c r="H17" s="370"/>
      <c r="I17" s="370"/>
      <c r="J17" s="809"/>
    </row>
    <row r="18" spans="1:10" ht="12.95" customHeight="1" thickBot="1" x14ac:dyDescent="0.25">
      <c r="A18" s="367" t="s">
        <v>286</v>
      </c>
      <c r="B18" s="399"/>
      <c r="C18" s="400"/>
      <c r="D18" s="400"/>
      <c r="E18" s="400"/>
      <c r="F18" s="165"/>
      <c r="G18" s="401"/>
      <c r="H18" s="401"/>
      <c r="I18" s="401"/>
      <c r="J18" s="809"/>
    </row>
    <row r="19" spans="1:10" ht="29.25" customHeight="1" thickBot="1" x14ac:dyDescent="0.25">
      <c r="A19" s="379" t="s">
        <v>287</v>
      </c>
      <c r="B19" s="380" t="s">
        <v>785</v>
      </c>
      <c r="C19" s="381">
        <f>SUM(C7:C8,C10:C12,C14:C18)</f>
        <v>374552</v>
      </c>
      <c r="D19" s="381">
        <f t="shared" ref="D19:E19" si="0">SUM(D7:D8,D10:D12,D14:D18)</f>
        <v>504287</v>
      </c>
      <c r="E19" s="381">
        <f t="shared" si="0"/>
        <v>481614</v>
      </c>
      <c r="F19" s="380" t="s">
        <v>786</v>
      </c>
      <c r="G19" s="382">
        <f>SUM(G7:G18)</f>
        <v>396904</v>
      </c>
      <c r="H19" s="382">
        <f>SUM(H7:H18)</f>
        <v>526699</v>
      </c>
      <c r="I19" s="382">
        <f>SUM(I7:I18)</f>
        <v>500702</v>
      </c>
      <c r="J19" s="809"/>
    </row>
    <row r="20" spans="1:10" ht="12.95" customHeight="1" x14ac:dyDescent="0.2">
      <c r="A20" s="402" t="s">
        <v>288</v>
      </c>
      <c r="B20" s="403" t="s">
        <v>289</v>
      </c>
      <c r="C20" s="404">
        <f>+C21+C22+C23+C24</f>
        <v>0</v>
      </c>
      <c r="D20" s="404">
        <f>+D21+D22+D23+D24</f>
        <v>0</v>
      </c>
      <c r="E20" s="405">
        <f>SUM(E21:E25)</f>
        <v>11414</v>
      </c>
      <c r="F20" s="406" t="s">
        <v>290</v>
      </c>
      <c r="G20" s="407"/>
      <c r="H20" s="534"/>
      <c r="I20" s="407"/>
      <c r="J20" s="809"/>
    </row>
    <row r="21" spans="1:10" ht="12.95" customHeight="1" x14ac:dyDescent="0.2">
      <c r="A21" s="408" t="s">
        <v>291</v>
      </c>
      <c r="B21" s="409" t="s">
        <v>292</v>
      </c>
      <c r="C21" s="410"/>
      <c r="D21" s="778"/>
      <c r="E21" s="411">
        <v>1877</v>
      </c>
      <c r="F21" s="406" t="s">
        <v>293</v>
      </c>
      <c r="G21" s="388"/>
      <c r="H21" s="533"/>
      <c r="I21" s="388"/>
      <c r="J21" s="809"/>
    </row>
    <row r="22" spans="1:10" ht="12.95" customHeight="1" x14ac:dyDescent="0.2">
      <c r="A22" s="408" t="s">
        <v>294</v>
      </c>
      <c r="B22" s="409" t="s">
        <v>295</v>
      </c>
      <c r="C22" s="410"/>
      <c r="D22" s="778"/>
      <c r="E22" s="411"/>
      <c r="F22" s="406" t="s">
        <v>296</v>
      </c>
      <c r="G22" s="388"/>
      <c r="H22" s="533"/>
      <c r="I22" s="388"/>
      <c r="J22" s="809"/>
    </row>
    <row r="23" spans="1:10" ht="12.95" customHeight="1" x14ac:dyDescent="0.2">
      <c r="A23" s="408" t="s">
        <v>297</v>
      </c>
      <c r="B23" s="409" t="s">
        <v>298</v>
      </c>
      <c r="C23" s="410"/>
      <c r="D23" s="778"/>
      <c r="E23" s="411"/>
      <c r="F23" s="406" t="s">
        <v>299</v>
      </c>
      <c r="G23" s="388"/>
      <c r="H23" s="533"/>
      <c r="I23" s="388"/>
      <c r="J23" s="809"/>
    </row>
    <row r="24" spans="1:10" ht="12.95" customHeight="1" x14ac:dyDescent="0.2">
      <c r="A24" s="408" t="s">
        <v>300</v>
      </c>
      <c r="B24" s="409" t="s">
        <v>301</v>
      </c>
      <c r="C24" s="410"/>
      <c r="D24" s="778"/>
      <c r="E24" s="411"/>
      <c r="F24" s="412" t="s">
        <v>302</v>
      </c>
      <c r="G24" s="388"/>
      <c r="H24" s="533"/>
      <c r="I24" s="388"/>
      <c r="J24" s="809"/>
    </row>
    <row r="25" spans="1:10" ht="12.95" customHeight="1" x14ac:dyDescent="0.2">
      <c r="A25" s="408" t="s">
        <v>303</v>
      </c>
      <c r="B25" s="409" t="s">
        <v>150</v>
      </c>
      <c r="C25" s="410"/>
      <c r="D25" s="778"/>
      <c r="E25" s="411">
        <v>9537</v>
      </c>
      <c r="F25" s="406" t="s">
        <v>305</v>
      </c>
      <c r="G25" s="388"/>
      <c r="H25" s="533"/>
      <c r="I25" s="388"/>
      <c r="J25" s="809"/>
    </row>
    <row r="26" spans="1:10" ht="12.95" customHeight="1" x14ac:dyDescent="0.2">
      <c r="A26" s="408" t="s">
        <v>306</v>
      </c>
      <c r="B26" s="385" t="s">
        <v>304</v>
      </c>
      <c r="C26" s="391">
        <f>+C27+C28</f>
        <v>0</v>
      </c>
      <c r="D26" s="779"/>
      <c r="E26" s="413">
        <f>+E27+E28</f>
        <v>0</v>
      </c>
      <c r="F26" s="414" t="s">
        <v>247</v>
      </c>
      <c r="G26" s="407"/>
      <c r="H26" s="534"/>
      <c r="I26" s="407"/>
      <c r="J26" s="809"/>
    </row>
    <row r="27" spans="1:10" ht="12.95" customHeight="1" x14ac:dyDescent="0.2">
      <c r="A27" s="408" t="s">
        <v>308</v>
      </c>
      <c r="B27" s="389" t="s">
        <v>307</v>
      </c>
      <c r="C27" s="415"/>
      <c r="D27" s="780"/>
      <c r="E27" s="407"/>
      <c r="F27" s="416" t="s">
        <v>257</v>
      </c>
      <c r="G27" s="388"/>
      <c r="H27" s="533"/>
      <c r="I27" s="388"/>
      <c r="J27" s="809"/>
    </row>
    <row r="28" spans="1:10" ht="12.95" customHeight="1" x14ac:dyDescent="0.2">
      <c r="A28" s="408" t="s">
        <v>310</v>
      </c>
      <c r="B28" s="385" t="s">
        <v>309</v>
      </c>
      <c r="C28" s="387"/>
      <c r="D28" s="781"/>
      <c r="E28" s="388"/>
      <c r="F28" s="416" t="s">
        <v>259</v>
      </c>
      <c r="G28" s="388"/>
      <c r="H28" s="533"/>
      <c r="I28" s="388"/>
      <c r="J28" s="809"/>
    </row>
    <row r="29" spans="1:10" ht="12.95" customHeight="1" x14ac:dyDescent="0.2">
      <c r="A29" s="408" t="s">
        <v>311</v>
      </c>
      <c r="B29" s="385" t="s">
        <v>166</v>
      </c>
      <c r="C29" s="387"/>
      <c r="D29" s="781"/>
      <c r="E29" s="388"/>
      <c r="F29" s="417" t="s">
        <v>246</v>
      </c>
      <c r="G29" s="388"/>
      <c r="H29" s="533">
        <v>10670</v>
      </c>
      <c r="I29" s="533">
        <v>10670</v>
      </c>
      <c r="J29" s="809"/>
    </row>
    <row r="30" spans="1:10" ht="15.95" customHeight="1" thickBot="1" x14ac:dyDescent="0.25">
      <c r="A30" s="408" t="s">
        <v>312</v>
      </c>
      <c r="B30" s="418" t="s">
        <v>168</v>
      </c>
      <c r="C30" s="419"/>
      <c r="D30" s="782"/>
      <c r="E30" s="420"/>
      <c r="F30" s="421"/>
      <c r="G30" s="407"/>
      <c r="H30" s="534"/>
      <c r="I30" s="407"/>
      <c r="J30" s="809"/>
    </row>
    <row r="31" spans="1:10" ht="21.75" thickBot="1" x14ac:dyDescent="0.25">
      <c r="A31" s="408" t="s">
        <v>315</v>
      </c>
      <c r="B31" s="380" t="s">
        <v>313</v>
      </c>
      <c r="C31" s="381">
        <f>+C20+C26+C29+C30</f>
        <v>0</v>
      </c>
      <c r="D31" s="381">
        <f>+D20+D26+D29+D30</f>
        <v>0</v>
      </c>
      <c r="E31" s="381">
        <f>+E20+E26+E29+E30</f>
        <v>11414</v>
      </c>
      <c r="F31" s="380" t="s">
        <v>314</v>
      </c>
      <c r="G31" s="382">
        <f>SUM(G20:G30)</f>
        <v>0</v>
      </c>
      <c r="H31" s="382">
        <f>SUM(H20:H30)</f>
        <v>10670</v>
      </c>
      <c r="I31" s="382">
        <f>SUM(I20:I30)</f>
        <v>10670</v>
      </c>
      <c r="J31" s="809"/>
    </row>
    <row r="32" spans="1:10" ht="13.5" thickBot="1" x14ac:dyDescent="0.25">
      <c r="A32" s="408" t="s">
        <v>316</v>
      </c>
      <c r="B32" s="395" t="s">
        <v>783</v>
      </c>
      <c r="C32" s="396">
        <f>+C19+C31</f>
        <v>374552</v>
      </c>
      <c r="D32" s="396">
        <f>+D19+D31</f>
        <v>504287</v>
      </c>
      <c r="E32" s="396">
        <f>+E19+E31</f>
        <v>493028</v>
      </c>
      <c r="F32" s="395" t="s">
        <v>784</v>
      </c>
      <c r="G32" s="396">
        <f>+G19+G31</f>
        <v>396904</v>
      </c>
      <c r="H32" s="396">
        <f>+H19+H31</f>
        <v>537369</v>
      </c>
      <c r="I32" s="396">
        <f>+I19+I31</f>
        <v>511372</v>
      </c>
      <c r="J32" s="809"/>
    </row>
    <row r="33" spans="1:10" ht="13.5" thickBot="1" x14ac:dyDescent="0.25">
      <c r="A33" s="408" t="s">
        <v>319</v>
      </c>
      <c r="B33" s="395" t="s">
        <v>317</v>
      </c>
      <c r="C33" s="396">
        <f>IF(C19-G19&lt;0,G19-C19,"-")</f>
        <v>22352</v>
      </c>
      <c r="D33" s="396">
        <f>IF(D19-H19&lt;0,H19-D19,"-")</f>
        <v>22412</v>
      </c>
      <c r="E33" s="396">
        <f>IF(E19-I19&lt;0,I19-E19,"-")</f>
        <v>19088</v>
      </c>
      <c r="F33" s="395" t="s">
        <v>318</v>
      </c>
      <c r="G33" s="396" t="str">
        <f>IF(C19-G19&gt;0,C19-G19,"-")</f>
        <v>-</v>
      </c>
      <c r="H33" s="396" t="str">
        <f>IF(D19-H19&gt;0,D19-H19,"-")</f>
        <v>-</v>
      </c>
      <c r="I33" s="396" t="str">
        <f>IF(E19-I19&gt;0,E19-I19,"-")</f>
        <v>-</v>
      </c>
      <c r="J33" s="809"/>
    </row>
    <row r="34" spans="1:10" ht="13.5" thickBot="1" x14ac:dyDescent="0.25">
      <c r="A34" s="408" t="s">
        <v>349</v>
      </c>
      <c r="B34" s="395" t="s">
        <v>320</v>
      </c>
      <c r="C34" s="396">
        <f>IF(C32-G32&lt;0,G32-C32,"-")</f>
        <v>22352</v>
      </c>
      <c r="D34" s="396">
        <f>IF(D32-H32&lt;0,H32-D32,"-")</f>
        <v>33082</v>
      </c>
      <c r="E34" s="396">
        <f>IF(E32-I32&lt;0,I32-E32,"-")</f>
        <v>18344</v>
      </c>
      <c r="F34" s="395" t="s">
        <v>321</v>
      </c>
      <c r="G34" s="396" t="str">
        <f>IF(C32-G32&gt;0,C32-G32,"-")</f>
        <v>-</v>
      </c>
      <c r="H34" s="396" t="str">
        <f>IF(D32-H32&gt;0,D32-H32,"-")</f>
        <v>-</v>
      </c>
      <c r="I34" s="396" t="str">
        <f>IF(E32-I32&gt;0,E32-I32,"-")</f>
        <v>-</v>
      </c>
      <c r="J34" s="809"/>
    </row>
    <row r="35" spans="1:10" ht="18.75" x14ac:dyDescent="0.2">
      <c r="B35" s="319"/>
      <c r="C35" s="319"/>
      <c r="D35" s="319"/>
      <c r="E35" s="319"/>
      <c r="F35" s="319"/>
      <c r="G35" s="326"/>
      <c r="H35" s="326"/>
    </row>
  </sheetData>
  <mergeCells count="2">
    <mergeCell ref="A4:A5"/>
    <mergeCell ref="A2:I2"/>
  </mergeCells>
  <printOptions horizontalCentered="1"/>
  <pageMargins left="0.31496062992125984" right="0.47244094488188981" top="0.43307086614173229" bottom="0.51181102362204722" header="0.39370078740157483" footer="0.27559055118110237"/>
  <pageSetup paperSize="9" scale="85" fitToHeight="0" orientation="landscape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4"/>
  <sheetViews>
    <sheetView workbookViewId="0">
      <selection activeCell="B33" sqref="B33"/>
    </sheetView>
  </sheetViews>
  <sheetFormatPr defaultRowHeight="12.75" x14ac:dyDescent="0.2"/>
  <cols>
    <col min="1" max="1" width="5.33203125" style="83" customWidth="1"/>
    <col min="2" max="2" width="55.1640625" style="86" customWidth="1"/>
    <col min="3" max="4" width="16.83203125" style="86" customWidth="1"/>
    <col min="5" max="5" width="16.83203125" style="83" customWidth="1"/>
    <col min="6" max="6" width="55.1640625" style="83" customWidth="1"/>
    <col min="7" max="9" width="16.83203125" style="83" customWidth="1"/>
    <col min="10" max="10" width="4.83203125" style="83" customWidth="1"/>
    <col min="11" max="16384" width="9.33203125" style="83"/>
  </cols>
  <sheetData>
    <row r="1" spans="1:10" x14ac:dyDescent="0.2">
      <c r="I1" s="808" t="s">
        <v>790</v>
      </c>
    </row>
    <row r="2" spans="1:10" ht="31.5" customHeight="1" x14ac:dyDescent="0.2">
      <c r="B2" s="84" t="s">
        <v>322</v>
      </c>
      <c r="C2" s="84"/>
      <c r="D2" s="84"/>
      <c r="E2" s="85"/>
      <c r="F2" s="85"/>
      <c r="G2" s="85"/>
      <c r="H2" s="85"/>
      <c r="I2" s="85"/>
      <c r="J2" s="809"/>
    </row>
    <row r="3" spans="1:10" ht="14.25" thickBot="1" x14ac:dyDescent="0.25">
      <c r="I3" s="87" t="s">
        <v>715</v>
      </c>
      <c r="J3" s="809"/>
    </row>
    <row r="4" spans="1:10" ht="13.5" thickBot="1" x14ac:dyDescent="0.25">
      <c r="A4" s="868" t="s">
        <v>3</v>
      </c>
      <c r="B4" s="88" t="s">
        <v>272</v>
      </c>
      <c r="C4" s="324"/>
      <c r="D4" s="89"/>
      <c r="E4" s="89"/>
      <c r="F4" s="88" t="s">
        <v>273</v>
      </c>
      <c r="G4" s="325"/>
      <c r="H4" s="325"/>
      <c r="I4" s="90"/>
      <c r="J4" s="809"/>
    </row>
    <row r="5" spans="1:10" s="94" customFormat="1" ht="36.75" thickBot="1" x14ac:dyDescent="0.25">
      <c r="A5" s="869"/>
      <c r="B5" s="91" t="s">
        <v>274</v>
      </c>
      <c r="C5" s="92" t="s">
        <v>462</v>
      </c>
      <c r="D5" s="92" t="s">
        <v>463</v>
      </c>
      <c r="E5" s="530" t="s">
        <v>471</v>
      </c>
      <c r="F5" s="91" t="s">
        <v>274</v>
      </c>
      <c r="G5" s="92" t="s">
        <v>462</v>
      </c>
      <c r="H5" s="92" t="s">
        <v>463</v>
      </c>
      <c r="I5" s="530" t="s">
        <v>471</v>
      </c>
      <c r="J5" s="809"/>
    </row>
    <row r="6" spans="1:10" s="94" customFormat="1" ht="13.5" thickBot="1" x14ac:dyDescent="0.25">
      <c r="A6" s="95"/>
      <c r="B6" s="96" t="s">
        <v>5</v>
      </c>
      <c r="C6" s="97" t="s">
        <v>6</v>
      </c>
      <c r="D6" s="97" t="s">
        <v>6</v>
      </c>
      <c r="E6" s="97" t="s">
        <v>6</v>
      </c>
      <c r="F6" s="96" t="s">
        <v>275</v>
      </c>
      <c r="G6" s="98" t="s">
        <v>276</v>
      </c>
      <c r="H6" s="98" t="s">
        <v>276</v>
      </c>
      <c r="I6" s="98" t="s">
        <v>276</v>
      </c>
      <c r="J6" s="809"/>
    </row>
    <row r="7" spans="1:10" ht="12.95" customHeight="1" x14ac:dyDescent="0.2">
      <c r="A7" s="363" t="s">
        <v>7</v>
      </c>
      <c r="B7" s="364" t="s">
        <v>323</v>
      </c>
      <c r="C7" s="365">
        <v>0</v>
      </c>
      <c r="D7" s="365">
        <v>832105</v>
      </c>
      <c r="E7" s="365">
        <v>832105</v>
      </c>
      <c r="F7" s="364" t="s">
        <v>213</v>
      </c>
      <c r="G7" s="366">
        <v>10643</v>
      </c>
      <c r="H7" s="366">
        <v>810525</v>
      </c>
      <c r="I7" s="366">
        <v>806779</v>
      </c>
      <c r="J7" s="809"/>
    </row>
    <row r="8" spans="1:10" x14ac:dyDescent="0.2">
      <c r="A8" s="367" t="s">
        <v>21</v>
      </c>
      <c r="B8" s="101" t="s">
        <v>324</v>
      </c>
      <c r="C8" s="369"/>
      <c r="D8" s="369"/>
      <c r="E8" s="369">
        <v>824140</v>
      </c>
      <c r="F8" s="101" t="s">
        <v>325</v>
      </c>
      <c r="G8" s="370"/>
      <c r="H8" s="370"/>
      <c r="I8" s="370"/>
      <c r="J8" s="809"/>
    </row>
    <row r="9" spans="1:10" ht="12.95" customHeight="1" x14ac:dyDescent="0.2">
      <c r="A9" s="367" t="s">
        <v>35</v>
      </c>
      <c r="B9" s="368" t="s">
        <v>326</v>
      </c>
      <c r="C9" s="369">
        <v>600</v>
      </c>
      <c r="D9" s="369">
        <v>1528</v>
      </c>
      <c r="E9" s="369">
        <v>728</v>
      </c>
      <c r="F9" s="368" t="s">
        <v>215</v>
      </c>
      <c r="G9" s="370">
        <v>3800</v>
      </c>
      <c r="H9" s="370">
        <v>1442</v>
      </c>
      <c r="I9" s="370">
        <v>1300</v>
      </c>
      <c r="J9" s="809"/>
    </row>
    <row r="10" spans="1:10" ht="12.95" customHeight="1" x14ac:dyDescent="0.2">
      <c r="A10" s="367" t="s">
        <v>232</v>
      </c>
      <c r="B10" s="368" t="s">
        <v>327</v>
      </c>
      <c r="C10" s="369"/>
      <c r="D10" s="369"/>
      <c r="E10" s="369"/>
      <c r="F10" s="101" t="s">
        <v>328</v>
      </c>
      <c r="G10" s="370"/>
      <c r="H10" s="370"/>
      <c r="I10" s="370"/>
      <c r="J10" s="809"/>
    </row>
    <row r="11" spans="1:10" ht="12.75" customHeight="1" x14ac:dyDescent="0.2">
      <c r="A11" s="367" t="s">
        <v>65</v>
      </c>
      <c r="B11" s="101" t="s">
        <v>329</v>
      </c>
      <c r="C11" s="369"/>
      <c r="D11" s="369"/>
      <c r="E11" s="369"/>
      <c r="F11" s="368" t="s">
        <v>217</v>
      </c>
      <c r="G11" s="370"/>
      <c r="H11" s="370"/>
      <c r="I11" s="370"/>
      <c r="J11" s="809"/>
    </row>
    <row r="12" spans="1:10" ht="12.95" customHeight="1" x14ac:dyDescent="0.2">
      <c r="A12" s="367" t="s">
        <v>89</v>
      </c>
      <c r="B12" s="368"/>
      <c r="C12" s="371"/>
      <c r="D12" s="371"/>
      <c r="E12" s="371"/>
      <c r="F12" s="377" t="s">
        <v>207</v>
      </c>
      <c r="G12" s="370"/>
      <c r="H12" s="370"/>
      <c r="I12" s="370"/>
      <c r="J12" s="809"/>
    </row>
    <row r="13" spans="1:10" ht="12.95" customHeight="1" x14ac:dyDescent="0.2">
      <c r="A13" s="367" t="s">
        <v>249</v>
      </c>
      <c r="B13" s="165"/>
      <c r="C13" s="369"/>
      <c r="D13" s="369"/>
      <c r="E13" s="369"/>
      <c r="F13" s="372"/>
      <c r="G13" s="370"/>
      <c r="H13" s="370"/>
      <c r="I13" s="370"/>
      <c r="J13" s="809"/>
    </row>
    <row r="14" spans="1:10" ht="12.95" customHeight="1" x14ac:dyDescent="0.2">
      <c r="A14" s="367" t="s">
        <v>111</v>
      </c>
      <c r="B14" s="165"/>
      <c r="C14" s="369"/>
      <c r="D14" s="369"/>
      <c r="E14" s="369"/>
      <c r="F14" s="373"/>
      <c r="G14" s="370"/>
      <c r="H14" s="370"/>
      <c r="I14" s="370"/>
      <c r="J14" s="809"/>
    </row>
    <row r="15" spans="1:10" ht="12.95" customHeight="1" x14ac:dyDescent="0.2">
      <c r="A15" s="367" t="s">
        <v>258</v>
      </c>
      <c r="B15" s="372"/>
      <c r="C15" s="371"/>
      <c r="D15" s="371"/>
      <c r="E15" s="371"/>
      <c r="F15" s="372"/>
      <c r="G15" s="370"/>
      <c r="H15" s="370"/>
      <c r="I15" s="370"/>
      <c r="J15" s="809"/>
    </row>
    <row r="16" spans="1:10" x14ac:dyDescent="0.2">
      <c r="A16" s="367" t="s">
        <v>260</v>
      </c>
      <c r="B16" s="165"/>
      <c r="C16" s="371"/>
      <c r="D16" s="371"/>
      <c r="E16" s="371"/>
      <c r="F16" s="372"/>
      <c r="G16" s="370"/>
      <c r="H16" s="370"/>
      <c r="I16" s="370"/>
      <c r="J16" s="809"/>
    </row>
    <row r="17" spans="1:10" ht="12.95" customHeight="1" thickBot="1" x14ac:dyDescent="0.25">
      <c r="A17" s="374" t="s">
        <v>262</v>
      </c>
      <c r="B17" s="375"/>
      <c r="C17" s="376"/>
      <c r="D17" s="376"/>
      <c r="E17" s="376"/>
      <c r="F17" s="377"/>
      <c r="G17" s="378"/>
      <c r="H17" s="378"/>
      <c r="I17" s="378"/>
      <c r="J17" s="809"/>
    </row>
    <row r="18" spans="1:10" ht="27.75" customHeight="1" thickBot="1" x14ac:dyDescent="0.25">
      <c r="A18" s="379" t="s">
        <v>286</v>
      </c>
      <c r="B18" s="380" t="s">
        <v>787</v>
      </c>
      <c r="C18" s="381">
        <f>+C7+C9+C10+C12+C13+C14+C15+C16+C17</f>
        <v>600</v>
      </c>
      <c r="D18" s="381">
        <f>+D7+D9+D10+D12+D13+D14+D15+D16+D17</f>
        <v>833633</v>
      </c>
      <c r="E18" s="381">
        <f>+E7+E9+E10+E12+E13+E14+E15+E16+E17</f>
        <v>832833</v>
      </c>
      <c r="F18" s="380" t="s">
        <v>788</v>
      </c>
      <c r="G18" s="382">
        <f>+G7+G9+G11+G12+G13+G14+G15+G16+G17</f>
        <v>14443</v>
      </c>
      <c r="H18" s="382">
        <f>+H7+H9+H11+H12+H13+H14+H15+H16+H17</f>
        <v>811967</v>
      </c>
      <c r="I18" s="382">
        <f>+I7+I9+I11+I12+I13+I14+I15+I16+I17</f>
        <v>808079</v>
      </c>
      <c r="J18" s="809"/>
    </row>
    <row r="19" spans="1:10" ht="12.95" customHeight="1" x14ac:dyDescent="0.2">
      <c r="A19" s="363" t="s">
        <v>287</v>
      </c>
      <c r="B19" s="383" t="s">
        <v>330</v>
      </c>
      <c r="C19" s="384">
        <f>SUM(C20:C24)</f>
        <v>0</v>
      </c>
      <c r="D19" s="384">
        <f>SUM(D20:D24)</f>
        <v>0</v>
      </c>
      <c r="E19" s="384">
        <f>SUM(E20:E24)</f>
        <v>0</v>
      </c>
      <c r="F19" s="385" t="s">
        <v>290</v>
      </c>
      <c r="G19" s="386"/>
      <c r="H19" s="532"/>
      <c r="I19" s="386"/>
      <c r="J19" s="809"/>
    </row>
    <row r="20" spans="1:10" ht="12.95" customHeight="1" x14ac:dyDescent="0.2">
      <c r="A20" s="367" t="s">
        <v>288</v>
      </c>
      <c r="B20" s="106" t="s">
        <v>331</v>
      </c>
      <c r="C20" s="387"/>
      <c r="D20" s="387"/>
      <c r="E20" s="387"/>
      <c r="F20" s="385" t="s">
        <v>332</v>
      </c>
      <c r="G20" s="388"/>
      <c r="H20" s="533"/>
      <c r="I20" s="388"/>
      <c r="J20" s="809"/>
    </row>
    <row r="21" spans="1:10" ht="12.95" customHeight="1" x14ac:dyDescent="0.2">
      <c r="A21" s="363" t="s">
        <v>291</v>
      </c>
      <c r="B21" s="106" t="s">
        <v>333</v>
      </c>
      <c r="C21" s="387"/>
      <c r="D21" s="387"/>
      <c r="E21" s="387"/>
      <c r="F21" s="385" t="s">
        <v>296</v>
      </c>
      <c r="G21" s="388"/>
      <c r="H21" s="533"/>
      <c r="I21" s="388"/>
      <c r="J21" s="809"/>
    </row>
    <row r="22" spans="1:10" ht="12.95" customHeight="1" x14ac:dyDescent="0.2">
      <c r="A22" s="367" t="s">
        <v>294</v>
      </c>
      <c r="B22" s="106" t="s">
        <v>334</v>
      </c>
      <c r="C22" s="387"/>
      <c r="D22" s="387"/>
      <c r="E22" s="387"/>
      <c r="F22" s="385" t="s">
        <v>299</v>
      </c>
      <c r="G22" s="388"/>
      <c r="H22" s="533"/>
      <c r="I22" s="388"/>
      <c r="J22" s="809"/>
    </row>
    <row r="23" spans="1:10" ht="12.95" customHeight="1" x14ac:dyDescent="0.2">
      <c r="A23" s="363" t="s">
        <v>297</v>
      </c>
      <c r="B23" s="106" t="s">
        <v>335</v>
      </c>
      <c r="C23" s="387"/>
      <c r="D23" s="387"/>
      <c r="E23" s="387"/>
      <c r="F23" s="389" t="s">
        <v>302</v>
      </c>
      <c r="G23" s="388"/>
      <c r="H23" s="533"/>
      <c r="I23" s="388"/>
      <c r="J23" s="809"/>
    </row>
    <row r="24" spans="1:10" ht="12.95" customHeight="1" x14ac:dyDescent="0.2">
      <c r="A24" s="367" t="s">
        <v>300</v>
      </c>
      <c r="B24" s="484" t="s">
        <v>336</v>
      </c>
      <c r="C24" s="387"/>
      <c r="D24" s="387"/>
      <c r="E24" s="387"/>
      <c r="F24" s="385" t="s">
        <v>337</v>
      </c>
      <c r="G24" s="388"/>
      <c r="H24" s="533"/>
      <c r="I24" s="388"/>
      <c r="J24" s="809"/>
    </row>
    <row r="25" spans="1:10" ht="12.95" customHeight="1" x14ac:dyDescent="0.2">
      <c r="A25" s="363" t="s">
        <v>303</v>
      </c>
      <c r="B25" s="390" t="s">
        <v>338</v>
      </c>
      <c r="C25" s="391">
        <f>+C26+C27+C28+C29+C30</f>
        <v>0</v>
      </c>
      <c r="D25" s="391">
        <f>+D26+D27+D28+D29+D30</f>
        <v>0</v>
      </c>
      <c r="E25" s="391">
        <f>+E26+E27+E28+E29+E30</f>
        <v>0</v>
      </c>
      <c r="F25" s="392" t="s">
        <v>339</v>
      </c>
      <c r="G25" s="388"/>
      <c r="H25" s="533"/>
      <c r="I25" s="388"/>
      <c r="J25" s="809"/>
    </row>
    <row r="26" spans="1:10" ht="12.95" customHeight="1" x14ac:dyDescent="0.2">
      <c r="A26" s="367" t="s">
        <v>306</v>
      </c>
      <c r="B26" s="484" t="s">
        <v>340</v>
      </c>
      <c r="C26" s="387"/>
      <c r="D26" s="387"/>
      <c r="E26" s="387"/>
      <c r="F26" s="392" t="s">
        <v>248</v>
      </c>
      <c r="G26" s="388"/>
      <c r="H26" s="533"/>
      <c r="I26" s="388"/>
      <c r="J26" s="809"/>
    </row>
    <row r="27" spans="1:10" ht="12.95" customHeight="1" x14ac:dyDescent="0.2">
      <c r="A27" s="363" t="s">
        <v>308</v>
      </c>
      <c r="B27" s="484" t="s">
        <v>341</v>
      </c>
      <c r="C27" s="387"/>
      <c r="D27" s="387"/>
      <c r="E27" s="387"/>
      <c r="F27" s="393"/>
      <c r="G27" s="388"/>
      <c r="H27" s="533"/>
      <c r="I27" s="388"/>
      <c r="J27" s="809"/>
    </row>
    <row r="28" spans="1:10" ht="12.95" customHeight="1" x14ac:dyDescent="0.2">
      <c r="A28" s="367" t="s">
        <v>310</v>
      </c>
      <c r="B28" s="106" t="s">
        <v>342</v>
      </c>
      <c r="C28" s="387"/>
      <c r="D28" s="387"/>
      <c r="E28" s="387"/>
      <c r="F28" s="394"/>
      <c r="G28" s="388"/>
      <c r="H28" s="533"/>
      <c r="I28" s="388"/>
      <c r="J28" s="809"/>
    </row>
    <row r="29" spans="1:10" ht="12.95" customHeight="1" x14ac:dyDescent="0.2">
      <c r="A29" s="363" t="s">
        <v>311</v>
      </c>
      <c r="B29" s="100" t="s">
        <v>343</v>
      </c>
      <c r="C29" s="387"/>
      <c r="D29" s="387"/>
      <c r="E29" s="387"/>
      <c r="F29" s="165"/>
      <c r="G29" s="388"/>
      <c r="H29" s="533"/>
      <c r="I29" s="388"/>
      <c r="J29" s="809"/>
    </row>
    <row r="30" spans="1:10" ht="12.95" customHeight="1" thickBot="1" x14ac:dyDescent="0.25">
      <c r="A30" s="367" t="s">
        <v>312</v>
      </c>
      <c r="B30" s="485" t="s">
        <v>344</v>
      </c>
      <c r="C30" s="387"/>
      <c r="D30" s="387"/>
      <c r="E30" s="387"/>
      <c r="F30" s="394"/>
      <c r="G30" s="388"/>
      <c r="H30" s="533"/>
      <c r="I30" s="388"/>
      <c r="J30" s="809"/>
    </row>
    <row r="31" spans="1:10" ht="21.75" customHeight="1" thickBot="1" x14ac:dyDescent="0.25">
      <c r="A31" s="379" t="s">
        <v>315</v>
      </c>
      <c r="B31" s="380" t="s">
        <v>345</v>
      </c>
      <c r="C31" s="381">
        <f>+C19+C25</f>
        <v>0</v>
      </c>
      <c r="D31" s="381">
        <f>+D19+D25</f>
        <v>0</v>
      </c>
      <c r="E31" s="381">
        <f>+E19+E25</f>
        <v>0</v>
      </c>
      <c r="F31" s="380" t="s">
        <v>346</v>
      </c>
      <c r="G31" s="382">
        <f>SUM(G19:G30)</f>
        <v>0</v>
      </c>
      <c r="H31" s="382">
        <f>SUM(H19:H30)</f>
        <v>0</v>
      </c>
      <c r="I31" s="382">
        <f>SUM(I19:I30)</f>
        <v>0</v>
      </c>
      <c r="J31" s="809"/>
    </row>
    <row r="32" spans="1:10" ht="13.5" thickBot="1" x14ac:dyDescent="0.25">
      <c r="A32" s="379" t="s">
        <v>316</v>
      </c>
      <c r="B32" s="395" t="s">
        <v>347</v>
      </c>
      <c r="C32" s="396">
        <f>+C18+C31</f>
        <v>600</v>
      </c>
      <c r="D32" s="396">
        <f>+D18+D31</f>
        <v>833633</v>
      </c>
      <c r="E32" s="396">
        <f>+E18+E31</f>
        <v>832833</v>
      </c>
      <c r="F32" s="395" t="s">
        <v>348</v>
      </c>
      <c r="G32" s="396">
        <f>+G18+G31</f>
        <v>14443</v>
      </c>
      <c r="H32" s="396">
        <f>+H18+H31</f>
        <v>811967</v>
      </c>
      <c r="I32" s="396">
        <f>+I18+I31</f>
        <v>808079</v>
      </c>
      <c r="J32" s="809"/>
    </row>
    <row r="33" spans="1:10" ht="13.5" thickBot="1" x14ac:dyDescent="0.25">
      <c r="A33" s="379" t="s">
        <v>319</v>
      </c>
      <c r="B33" s="395" t="s">
        <v>317</v>
      </c>
      <c r="C33" s="396">
        <f>IF(C18-G18&lt;0,G18-C18,"-")</f>
        <v>13843</v>
      </c>
      <c r="D33" s="396" t="str">
        <f>IF(D18-G18&lt;0,G18-D18,"-")</f>
        <v>-</v>
      </c>
      <c r="E33" s="396" t="str">
        <f>IF(E18-I18&lt;0,I18-E18,"-")</f>
        <v>-</v>
      </c>
      <c r="F33" s="395" t="s">
        <v>318</v>
      </c>
      <c r="G33" s="396" t="str">
        <f>IF(C18-G18&gt;0,C18-G18,"-")</f>
        <v>-</v>
      </c>
      <c r="H33" s="396">
        <f>IF(D18-H18&gt;0,D18-H18,"-")</f>
        <v>21666</v>
      </c>
      <c r="I33" s="396">
        <f>IF(E18-I18&gt;0,E18-I18,"-")</f>
        <v>24754</v>
      </c>
      <c r="J33" s="809"/>
    </row>
    <row r="34" spans="1:10" ht="13.5" thickBot="1" x14ac:dyDescent="0.25">
      <c r="A34" s="379" t="s">
        <v>349</v>
      </c>
      <c r="B34" s="395" t="s">
        <v>320</v>
      </c>
      <c r="C34" s="396">
        <f>IF(C32-G32&lt;0,G32-C32,"-")</f>
        <v>13843</v>
      </c>
      <c r="D34" s="396" t="str">
        <f>IF(D32-G32&lt;0,G32-D32,"-")</f>
        <v>-</v>
      </c>
      <c r="E34" s="396" t="str">
        <f>IF(E32-I32&lt;0,I32-E32,"-")</f>
        <v>-</v>
      </c>
      <c r="F34" s="395" t="s">
        <v>321</v>
      </c>
      <c r="G34" s="396" t="str">
        <f>IF(C32-G32&gt;0,C32-G32,"-")</f>
        <v>-</v>
      </c>
      <c r="H34" s="396">
        <f>IF(D32-H32&gt;0,D32-H32,"-")</f>
        <v>21666</v>
      </c>
      <c r="I34" s="396">
        <f>IF(E32-I32&gt;0,E32-I32,"-")</f>
        <v>24754</v>
      </c>
      <c r="J34" s="809"/>
    </row>
  </sheetData>
  <mergeCells count="1">
    <mergeCell ref="A4:A5"/>
  </mergeCells>
  <printOptions horizontalCentered="1"/>
  <pageMargins left="0.78740157480314965" right="0.78740157480314965" top="0.49" bottom="0.79" header="0.49" footer="0.78740157480314965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>
      <selection activeCell="B33" sqref="B33"/>
    </sheetView>
  </sheetViews>
  <sheetFormatPr defaultRowHeight="15" x14ac:dyDescent="0.25"/>
  <cols>
    <col min="1" max="1" width="5.6640625" style="111" customWidth="1"/>
    <col min="2" max="2" width="35.6640625" style="111" customWidth="1"/>
    <col min="3" max="6" width="14" style="111" customWidth="1"/>
    <col min="7" max="16384" width="9.33203125" style="111"/>
  </cols>
  <sheetData>
    <row r="1" spans="1:7" ht="48" customHeight="1" x14ac:dyDescent="0.25">
      <c r="A1" s="870" t="s">
        <v>775</v>
      </c>
      <c r="B1" s="870"/>
      <c r="C1" s="870"/>
      <c r="D1" s="870"/>
      <c r="E1" s="870"/>
      <c r="F1" s="870"/>
    </row>
    <row r="2" spans="1:7" x14ac:dyDescent="0.25">
      <c r="A2" s="870" t="s">
        <v>776</v>
      </c>
      <c r="B2" s="870"/>
      <c r="C2" s="870"/>
      <c r="D2" s="870"/>
      <c r="E2" s="870"/>
      <c r="F2" s="870"/>
    </row>
    <row r="3" spans="1:7" ht="15.95" customHeight="1" thickBot="1" x14ac:dyDescent="0.3">
      <c r="A3" s="112"/>
      <c r="B3" s="112"/>
      <c r="C3" s="871"/>
      <c r="D3" s="871"/>
      <c r="E3" s="872" t="s">
        <v>2</v>
      </c>
      <c r="F3" s="872"/>
      <c r="G3" s="113"/>
    </row>
    <row r="4" spans="1:7" ht="63" customHeight="1" x14ac:dyDescent="0.25">
      <c r="A4" s="873" t="s">
        <v>350</v>
      </c>
      <c r="B4" s="875" t="s">
        <v>351</v>
      </c>
      <c r="C4" s="875" t="s">
        <v>352</v>
      </c>
      <c r="D4" s="875"/>
      <c r="E4" s="875"/>
      <c r="F4" s="877" t="s">
        <v>353</v>
      </c>
    </row>
    <row r="5" spans="1:7" ht="15.75" thickBot="1" x14ac:dyDescent="0.3">
      <c r="A5" s="874"/>
      <c r="B5" s="876"/>
      <c r="C5" s="114">
        <v>2018</v>
      </c>
      <c r="D5" s="114">
        <f>+C5+1</f>
        <v>2019</v>
      </c>
      <c r="E5" s="114">
        <f>+D5+1</f>
        <v>2020</v>
      </c>
      <c r="F5" s="878"/>
    </row>
    <row r="6" spans="1:7" ht="15.75" thickBot="1" x14ac:dyDescent="0.3">
      <c r="A6" s="115"/>
      <c r="B6" s="116" t="s">
        <v>5</v>
      </c>
      <c r="C6" s="116" t="s">
        <v>6</v>
      </c>
      <c r="D6" s="116" t="s">
        <v>275</v>
      </c>
      <c r="E6" s="116" t="s">
        <v>276</v>
      </c>
      <c r="F6" s="117" t="s">
        <v>354</v>
      </c>
    </row>
    <row r="7" spans="1:7" x14ac:dyDescent="0.25">
      <c r="A7" s="118" t="s">
        <v>7</v>
      </c>
      <c r="B7" s="119"/>
      <c r="C7" s="120"/>
      <c r="D7" s="120"/>
      <c r="E7" s="120"/>
      <c r="F7" s="121">
        <f>SUM(C7:E7)</f>
        <v>0</v>
      </c>
    </row>
    <row r="8" spans="1:7" x14ac:dyDescent="0.25">
      <c r="A8" s="122" t="s">
        <v>21</v>
      </c>
      <c r="B8" s="123"/>
      <c r="C8" s="124"/>
      <c r="D8" s="124"/>
      <c r="E8" s="124"/>
      <c r="F8" s="125">
        <f>SUM(C8:E8)</f>
        <v>0</v>
      </c>
    </row>
    <row r="9" spans="1:7" x14ac:dyDescent="0.25">
      <c r="A9" s="122" t="s">
        <v>35</v>
      </c>
      <c r="B9" s="123"/>
      <c r="C9" s="124"/>
      <c r="D9" s="124"/>
      <c r="E9" s="124"/>
      <c r="F9" s="125">
        <f>SUM(C9:E9)</f>
        <v>0</v>
      </c>
    </row>
    <row r="10" spans="1:7" x14ac:dyDescent="0.25">
      <c r="A10" s="122" t="s">
        <v>232</v>
      </c>
      <c r="B10" s="123"/>
      <c r="C10" s="124"/>
      <c r="D10" s="124"/>
      <c r="E10" s="124"/>
      <c r="F10" s="125">
        <f>SUM(C10:E10)</f>
        <v>0</v>
      </c>
    </row>
    <row r="11" spans="1:7" ht="15.75" thickBot="1" x14ac:dyDescent="0.3">
      <c r="A11" s="126" t="s">
        <v>65</v>
      </c>
      <c r="B11" s="127"/>
      <c r="C11" s="128"/>
      <c r="D11" s="128"/>
      <c r="E11" s="128"/>
      <c r="F11" s="125">
        <f>SUM(C11:E11)</f>
        <v>0</v>
      </c>
    </row>
    <row r="12" spans="1:7" s="133" customFormat="1" thickBot="1" x14ac:dyDescent="0.25">
      <c r="A12" s="129" t="s">
        <v>89</v>
      </c>
      <c r="B12" s="130" t="s">
        <v>355</v>
      </c>
      <c r="C12" s="131">
        <f>SUM(C7:C11)</f>
        <v>0</v>
      </c>
      <c r="D12" s="131">
        <f>SUM(D7:D11)</f>
        <v>0</v>
      </c>
      <c r="E12" s="131">
        <f>SUM(E7:E11)</f>
        <v>0</v>
      </c>
      <c r="F12" s="132">
        <f>SUM(F7:F11)</f>
        <v>0</v>
      </c>
    </row>
  </sheetData>
  <mergeCells count="8">
    <mergeCell ref="A1:F1"/>
    <mergeCell ref="C3:D3"/>
    <mergeCell ref="E3:F3"/>
    <mergeCell ref="A4:A5"/>
    <mergeCell ref="B4:B5"/>
    <mergeCell ref="C4:E4"/>
    <mergeCell ref="F4:F5"/>
    <mergeCell ref="A2:F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...../2018. (....)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zoomScaleNormal="100" workbookViewId="0">
      <selection activeCell="B33" sqref="B33"/>
    </sheetView>
  </sheetViews>
  <sheetFormatPr defaultRowHeight="15" x14ac:dyDescent="0.25"/>
  <cols>
    <col min="1" max="1" width="5.6640625" style="111" customWidth="1"/>
    <col min="2" max="2" width="68.6640625" style="111" customWidth="1"/>
    <col min="3" max="3" width="19.5" style="111" customWidth="1"/>
    <col min="4" max="4" width="9.33203125" style="111"/>
    <col min="5" max="5" width="10" style="111" bestFit="1" customWidth="1"/>
    <col min="6" max="6" width="17.33203125" style="111" bestFit="1" customWidth="1"/>
    <col min="7" max="16384" width="9.33203125" style="111"/>
  </cols>
  <sheetData>
    <row r="1" spans="1:6" ht="33" customHeight="1" x14ac:dyDescent="0.25">
      <c r="A1" s="870" t="s">
        <v>356</v>
      </c>
      <c r="B1" s="870"/>
      <c r="C1" s="870"/>
    </row>
    <row r="2" spans="1:6" ht="15.95" customHeight="1" thickBot="1" x14ac:dyDescent="0.3">
      <c r="A2" s="112"/>
      <c r="B2" s="112"/>
      <c r="C2" s="791" t="s">
        <v>712</v>
      </c>
      <c r="D2" s="113"/>
    </row>
    <row r="3" spans="1:6" ht="26.25" customHeight="1" thickBot="1" x14ac:dyDescent="0.3">
      <c r="A3" s="134" t="s">
        <v>350</v>
      </c>
      <c r="B3" s="135" t="s">
        <v>357</v>
      </c>
      <c r="C3" s="136" t="s">
        <v>467</v>
      </c>
    </row>
    <row r="4" spans="1:6" ht="15.75" thickBot="1" x14ac:dyDescent="0.3">
      <c r="A4" s="137"/>
      <c r="B4" s="138" t="s">
        <v>5</v>
      </c>
      <c r="C4" s="139" t="s">
        <v>6</v>
      </c>
    </row>
    <row r="5" spans="1:6" x14ac:dyDescent="0.25">
      <c r="A5" s="140" t="s">
        <v>7</v>
      </c>
      <c r="B5" s="141" t="s">
        <v>358</v>
      </c>
      <c r="C5" s="142">
        <v>32720628</v>
      </c>
      <c r="F5" s="807"/>
    </row>
    <row r="6" spans="1:6" ht="24.75" x14ac:dyDescent="0.25">
      <c r="A6" s="143" t="s">
        <v>21</v>
      </c>
      <c r="B6" s="144" t="s">
        <v>359</v>
      </c>
      <c r="C6" s="145">
        <v>728100</v>
      </c>
    </row>
    <row r="7" spans="1:6" x14ac:dyDescent="0.25">
      <c r="A7" s="143" t="s">
        <v>35</v>
      </c>
      <c r="B7" s="146" t="s">
        <v>360</v>
      </c>
      <c r="C7" s="145"/>
    </row>
    <row r="8" spans="1:6" ht="24.75" x14ac:dyDescent="0.25">
      <c r="A8" s="143" t="s">
        <v>232</v>
      </c>
      <c r="B8" s="146" t="s">
        <v>361</v>
      </c>
      <c r="C8" s="145"/>
    </row>
    <row r="9" spans="1:6" x14ac:dyDescent="0.25">
      <c r="A9" s="147" t="s">
        <v>65</v>
      </c>
      <c r="B9" s="146" t="s">
        <v>362</v>
      </c>
      <c r="C9" s="148">
        <v>71465</v>
      </c>
    </row>
    <row r="10" spans="1:6" ht="15.75" thickBot="1" x14ac:dyDescent="0.3">
      <c r="A10" s="143" t="s">
        <v>89</v>
      </c>
      <c r="B10" s="149" t="s">
        <v>363</v>
      </c>
      <c r="C10" s="145"/>
    </row>
    <row r="11" spans="1:6" ht="15.75" thickBot="1" x14ac:dyDescent="0.3">
      <c r="A11" s="879" t="s">
        <v>364</v>
      </c>
      <c r="B11" s="880"/>
      <c r="C11" s="150">
        <f>SUM(C5:C10)</f>
        <v>33520193</v>
      </c>
    </row>
    <row r="12" spans="1:6" ht="23.25" customHeight="1" x14ac:dyDescent="0.25">
      <c r="A12" s="881" t="s">
        <v>365</v>
      </c>
      <c r="B12" s="881"/>
      <c r="C12" s="881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...../2018.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8"/>
  <sheetViews>
    <sheetView zoomScaleNormal="100" workbookViewId="0">
      <selection activeCell="B33" sqref="B33"/>
    </sheetView>
  </sheetViews>
  <sheetFormatPr defaultRowHeight="15" x14ac:dyDescent="0.25"/>
  <cols>
    <col min="1" max="1" width="5.6640625" style="111" customWidth="1"/>
    <col min="2" max="2" width="66.83203125" style="111" customWidth="1"/>
    <col min="3" max="3" width="27" style="111" customWidth="1"/>
    <col min="4" max="16384" width="9.33203125" style="111"/>
  </cols>
  <sheetData>
    <row r="1" spans="1:4" ht="33" customHeight="1" x14ac:dyDescent="0.25">
      <c r="A1" s="870" t="s">
        <v>791</v>
      </c>
      <c r="B1" s="870"/>
      <c r="C1" s="870"/>
    </row>
    <row r="2" spans="1:4" ht="15.95" customHeight="1" thickBot="1" x14ac:dyDescent="0.3">
      <c r="A2" s="112"/>
      <c r="B2" s="112"/>
      <c r="C2" s="791" t="s">
        <v>712</v>
      </c>
      <c r="D2" s="113"/>
    </row>
    <row r="3" spans="1:4" ht="26.25" customHeight="1" thickBot="1" x14ac:dyDescent="0.3">
      <c r="A3" s="134" t="s">
        <v>350</v>
      </c>
      <c r="B3" s="135" t="s">
        <v>366</v>
      </c>
      <c r="C3" s="136" t="s">
        <v>367</v>
      </c>
    </row>
    <row r="4" spans="1:4" ht="15.75" thickBot="1" x14ac:dyDescent="0.3">
      <c r="A4" s="137"/>
      <c r="B4" s="138" t="s">
        <v>5</v>
      </c>
      <c r="C4" s="139" t="s">
        <v>6</v>
      </c>
    </row>
    <row r="5" spans="1:4" x14ac:dyDescent="0.25">
      <c r="A5" s="140" t="s">
        <v>7</v>
      </c>
      <c r="B5" s="151"/>
      <c r="C5" s="152"/>
    </row>
    <row r="6" spans="1:4" x14ac:dyDescent="0.25">
      <c r="A6" s="143" t="s">
        <v>21</v>
      </c>
      <c r="B6" s="153"/>
      <c r="C6" s="154"/>
    </row>
    <row r="7" spans="1:4" ht="15.75" thickBot="1" x14ac:dyDescent="0.3">
      <c r="A7" s="147" t="s">
        <v>35</v>
      </c>
      <c r="B7" s="155"/>
      <c r="C7" s="156"/>
    </row>
    <row r="8" spans="1:4" s="133" customFormat="1" ht="17.25" customHeight="1" thickBot="1" x14ac:dyDescent="0.25">
      <c r="A8" s="157" t="s">
        <v>232</v>
      </c>
      <c r="B8" s="158" t="s">
        <v>368</v>
      </c>
      <c r="C8" s="150">
        <f>SUM(C5:C7)</f>
        <v>0</v>
      </c>
    </row>
  </sheetData>
  <mergeCells count="1">
    <mergeCell ref="A1:C1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...../2018.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13</vt:i4>
      </vt:variant>
    </vt:vector>
  </HeadingPairs>
  <TitlesOfParts>
    <vt:vector size="45" baseType="lpstr">
      <vt:lpstr>1.1.sz.mell. össz önkorm</vt:lpstr>
      <vt:lpstr>1.2.sz.mell. össz köt</vt:lpstr>
      <vt:lpstr>1.3.sz.mell. össz önként</vt:lpstr>
      <vt:lpstr>1.4.sz.mell. ossz all.ig.</vt:lpstr>
      <vt:lpstr>2.1.sz.mell  </vt:lpstr>
      <vt:lpstr>2.2.sz.mell  </vt:lpstr>
      <vt:lpstr>3.sz.mell.  </vt:lpstr>
      <vt:lpstr>4.sz.mell.</vt:lpstr>
      <vt:lpstr>5.sz.mell.</vt:lpstr>
      <vt:lpstr>6.sz.mell.</vt:lpstr>
      <vt:lpstr>7.sz.mell.</vt:lpstr>
      <vt:lpstr>8. sz. mell. </vt:lpstr>
      <vt:lpstr>9.1. sz. mell. önkorm össz</vt:lpstr>
      <vt:lpstr>9.1.1. sz. mell önkorm köt</vt:lpstr>
      <vt:lpstr>9.1.2. sz. mell önkorm önk</vt:lpstr>
      <vt:lpstr>9.1.3.a sz. mell önkorm állig</vt:lpstr>
      <vt:lpstr>9.2. sz. mell hiv</vt:lpstr>
      <vt:lpstr>9.2.1. sz. mell PH</vt:lpstr>
      <vt:lpstr>9.3. sz. mell ovi</vt:lpstr>
      <vt:lpstr>9.2.1.sz mell Ovoda</vt:lpstr>
      <vt:lpstr>9.4. sz. mell mkp</vt:lpstr>
      <vt:lpstr>10. sz. mell</vt:lpstr>
      <vt:lpstr>11. sz mell</vt:lpstr>
      <vt:lpstr>12. sz. mell</vt:lpstr>
      <vt:lpstr>13. sz. mell</vt:lpstr>
      <vt:lpstr>14. sz. mell</vt:lpstr>
      <vt:lpstr>15. sz. mell</vt:lpstr>
      <vt:lpstr>16. sz. mell</vt:lpstr>
      <vt:lpstr>17. sz. mell</vt:lpstr>
      <vt:lpstr>18. sz. mell</vt:lpstr>
      <vt:lpstr>19. sz. mell</vt:lpstr>
      <vt:lpstr>20. sz. mell</vt:lpstr>
      <vt:lpstr>'9.1. sz. mell. önkorm össz'!Nyomtatási_cím</vt:lpstr>
      <vt:lpstr>'9.1.1. sz. mell önkorm köt'!Nyomtatási_cím</vt:lpstr>
      <vt:lpstr>'9.1.2. sz. mell önkorm önk'!Nyomtatási_cím</vt:lpstr>
      <vt:lpstr>'9.1.3.a sz. mell önkorm állig'!Nyomtatási_cím</vt:lpstr>
      <vt:lpstr>'9.2. sz. mell hiv'!Nyomtatási_cím</vt:lpstr>
      <vt:lpstr>'9.2.1. sz. mell PH'!Nyomtatási_cím</vt:lpstr>
      <vt:lpstr>'9.2.1.sz mell Ovoda'!Nyomtatási_cím</vt:lpstr>
      <vt:lpstr>'9.3. sz. mell ovi'!Nyomtatási_cím</vt:lpstr>
      <vt:lpstr>'9.4. sz. mell mkp'!Nyomtatási_cím</vt:lpstr>
      <vt:lpstr>'1.1.sz.mell. össz önkorm'!Nyomtatási_terület</vt:lpstr>
      <vt:lpstr>'1.2.sz.mell. össz köt'!Nyomtatási_terület</vt:lpstr>
      <vt:lpstr>'1.3.sz.mell. össz önként'!Nyomtatási_terület</vt:lpstr>
      <vt:lpstr>'1.4.sz.mell. ossz all.ig.'!Nyomtatási_terület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Csabi</dc:creator>
  <cp:lastModifiedBy>Titkárság</cp:lastModifiedBy>
  <cp:lastPrinted>2018-05-25T11:24:10Z</cp:lastPrinted>
  <dcterms:created xsi:type="dcterms:W3CDTF">2017-09-21T12:32:04Z</dcterms:created>
  <dcterms:modified xsi:type="dcterms:W3CDTF">2018-06-01T07:20:36Z</dcterms:modified>
</cp:coreProperties>
</file>