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'Munka1'!$A$1:$E$123</definedName>
  </definedNames>
  <calcPr fullCalcOnLoad="1"/>
</workbook>
</file>

<file path=xl/sharedStrings.xml><?xml version="1.0" encoding="utf-8"?>
<sst xmlns="http://schemas.openxmlformats.org/spreadsheetml/2006/main" count="234" uniqueCount="209">
  <si>
    <t>B E V É T E L E K</t>
  </si>
  <si>
    <t>Sor-
szám</t>
  </si>
  <si>
    <t>Bevételi jogcím</t>
  </si>
  <si>
    <t>1.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</si>
  <si>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</si>
  <si>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</si>
  <si>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</si>
  <si>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</si>
  <si>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</si>
  <si>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</si>
  <si>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</si>
  <si>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</si>
  <si>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</si>
  <si>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</si>
  <si>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</si>
  <si>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</si>
  <si>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</si>
  <si>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</si>
  <si>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</si>
  <si>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>2.3.</t>
  </si>
  <si>
    <t>2.4.</t>
  </si>
  <si>
    <t>2.5.</t>
  </si>
  <si>
    <t xml:space="preserve">Egyéb működési célú támogatások bevételei </t>
  </si>
  <si>
    <t>3.</t>
  </si>
  <si>
    <t>3.1.</t>
  </si>
  <si>
    <t>3.2.</t>
  </si>
  <si>
    <t xml:space="preserve">4. </t>
  </si>
  <si>
    <t>4.1.</t>
  </si>
  <si>
    <t>4.1.1.</t>
  </si>
  <si>
    <t>Gépjárműadó</t>
  </si>
  <si>
    <t>Egyéb közhatalmi bevételek</t>
  </si>
  <si>
    <t>5.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</si>
  <si>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</si>
  <si>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</si>
  <si>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</si>
  <si>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</si>
  <si>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</si>
  <si>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</si>
  <si>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</si>
  <si>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</si>
  <si>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</si>
  <si>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</si>
  <si>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</si>
  <si>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</si>
  <si>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</si>
  <si>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</si>
  <si>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</si>
  <si>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</si>
  <si>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6.</t>
  </si>
  <si>
    <t>6.1.</t>
  </si>
  <si>
    <t>Immateriális javak értékesítése</t>
  </si>
  <si>
    <t>6.2.</t>
  </si>
  <si>
    <t>6.3.</t>
  </si>
  <si>
    <t>Egyéb tárgyi eszközök értékesítése</t>
  </si>
  <si>
    <t xml:space="preserve">7. </t>
  </si>
  <si>
    <t>Egyéb működési célú átvett pénzeszköz</t>
  </si>
  <si>
    <t>8.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</si>
  <si>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</si>
  <si>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</si>
  <si>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</si>
  <si>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</si>
  <si>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9.</t>
  </si>
  <si>
    <t xml:space="preserve">   10.</t>
  </si>
  <si>
    <t xml:space="preserve">   11.</t>
  </si>
  <si>
    <t xml:space="preserve">    12.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</si>
  <si>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</si>
  <si>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</si>
  <si>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</si>
  <si>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</si>
  <si>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</si>
  <si>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</si>
  <si>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</si>
  <si>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</si>
  <si>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</si>
  <si>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 xml:space="preserve">    17.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</si>
  <si>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</si>
  <si>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</si>
  <si>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</si>
  <si>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</si>
  <si>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</si>
  <si>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</si>
  <si>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</si>
  <si>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</si>
  <si>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</si>
  <si>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</si>
  <si>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</si>
  <si>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</si>
  <si>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</si>
  <si>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</si>
  <si>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</si>
  <si>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</si>
  <si>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4.</t>
  </si>
  <si>
    <t>7.</t>
  </si>
  <si>
    <t>10.</t>
  </si>
  <si>
    <t xml:space="preserve">     Építményadó</t>
  </si>
  <si>
    <t xml:space="preserve">     Kommunális adó</t>
  </si>
  <si>
    <t xml:space="preserve">     Idegenforgalmiadó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</si>
  <si>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</si>
  <si>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</si>
  <si>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</si>
  <si>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</si>
  <si>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 xml:space="preserve">Helyi adók 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</si>
  <si>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</si>
  <si>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</si>
  <si>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</si>
  <si>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</si>
  <si>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ÖSSZESEN: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</si>
  <si>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</si>
  <si>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</si>
  <si>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</si>
  <si>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</si>
  <si>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</si>
  <si>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ÖSSZESEN: </t>
  </si>
  <si>
    <t xml:space="preserve">KÖLTSÉGVETÉSI ÉS FINANSZÍROZÁSI BEVÉTELEK ÖSSZESEN: </t>
  </si>
  <si>
    <t>B</t>
  </si>
  <si>
    <t>A</t>
  </si>
  <si>
    <t>4.1.2</t>
  </si>
  <si>
    <t>4.1.3</t>
  </si>
  <si>
    <t>4.2</t>
  </si>
  <si>
    <t>4.3</t>
  </si>
  <si>
    <t xml:space="preserve">         Közös Önkormányzati Hivatal finanszírozás</t>
  </si>
  <si>
    <t xml:space="preserve">         Hétszínvirág Óvoda  finanszírozás</t>
  </si>
  <si>
    <t>7.1</t>
  </si>
  <si>
    <t>7.2</t>
  </si>
  <si>
    <t>1/2 oldal</t>
  </si>
  <si>
    <t>2/2 oldal</t>
  </si>
  <si>
    <t xml:space="preserve">                 Csabán Béla polgármester                       Szakmáry Lászlóné jegyző</t>
  </si>
  <si>
    <t xml:space="preserve">     Iparűzési adó</t>
  </si>
  <si>
    <t>4.1.4</t>
  </si>
  <si>
    <t>1.7.</t>
  </si>
  <si>
    <t>1.7.1</t>
  </si>
  <si>
    <t>1.7.2</t>
  </si>
  <si>
    <t xml:space="preserve">   Működési költségvetés kiadásai </t>
  </si>
  <si>
    <t xml:space="preserve">   Felhalmozási költségvetés kiadásai </t>
  </si>
  <si>
    <t xml:space="preserve">Tartalékok </t>
  </si>
  <si>
    <t xml:space="preserve">KÖLTSÉGVETÉSI KIADÁSOK ÖSSZESEN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</si>
  <si>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</si>
  <si>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</si>
  <si>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</si>
  <si>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finanszírozás kiadásai</t>
  </si>
  <si>
    <t xml:space="preserve">FINANSZÍROZÁSI KIADÁSOK ÖSSZESEN: </t>
  </si>
  <si>
    <t xml:space="preserve">KIADÁSOK ÖSSZESEN: </t>
  </si>
  <si>
    <t xml:space="preserve">                 Csabán Béla polgármester                                Szakmáry Lászlóné jegyző</t>
  </si>
  <si>
    <t xml:space="preserve">      Társadalom pénzügyi alapjaitól átvett </t>
  </si>
  <si>
    <t xml:space="preserve">      Elkülönített állami pénzalakpoktól átvett</t>
  </si>
  <si>
    <t xml:space="preserve">      Intézményfinanszírozás</t>
  </si>
  <si>
    <t xml:space="preserve">     EU-s támogatás </t>
  </si>
  <si>
    <t xml:space="preserve">      ebből Hétszínvirág óvoda finanszírozása</t>
  </si>
  <si>
    <t>2.2.1</t>
  </si>
  <si>
    <t>2.2.2</t>
  </si>
  <si>
    <t>2.2.3</t>
  </si>
  <si>
    <t>2.2.3.1</t>
  </si>
  <si>
    <t>2.2.3.2</t>
  </si>
  <si>
    <t xml:space="preserve">               Közös Önkormányzati Hivatal fiananszírozása</t>
  </si>
  <si>
    <t>7.1.-ból EU-s támogatás (közvetlen)</t>
  </si>
  <si>
    <t>8.3</t>
  </si>
  <si>
    <t>Egyéb felhalmozási célú átvett pénzeszköz</t>
  </si>
  <si>
    <t>Önkormányzatok szociális és gyermekjóléti és gyermekétkeztetési  feladatainak támogatása</t>
  </si>
  <si>
    <t xml:space="preserve">      Lakástámogatás</t>
  </si>
  <si>
    <t>2.5.1</t>
  </si>
  <si>
    <t>Államháztartáson belüli megelőlegezés visszafizetés</t>
  </si>
  <si>
    <t xml:space="preserve">   - Egyéb működési célú támogatások ÁH-n belülre intézmény finanszírozás</t>
  </si>
  <si>
    <t>1.8</t>
  </si>
  <si>
    <t xml:space="preserve"> forint</t>
  </si>
  <si>
    <t>2.2.4</t>
  </si>
  <si>
    <t xml:space="preserve">     Vértestola Önkormányzat működ támog. Közös Hivatal</t>
  </si>
  <si>
    <t>1.8.1</t>
  </si>
  <si>
    <t>Ingatlanok értékesítése (áfa nélkül)</t>
  </si>
  <si>
    <t>1.9</t>
  </si>
  <si>
    <t xml:space="preserve">        Háziorvosi szolgálatnak iskola egészségügyi ellátásra </t>
  </si>
  <si>
    <t xml:space="preserve">        Baji fogászat támogatása</t>
  </si>
  <si>
    <t xml:space="preserve">        Bursa ösztöndíj</t>
  </si>
  <si>
    <t>1.10</t>
  </si>
  <si>
    <t>1.11</t>
  </si>
  <si>
    <t>2020. évi előirányzat</t>
  </si>
  <si>
    <t>Tardos Község Önkormányzata 2020. ÉVI KÖLTSÉGVETÉSÉNEK  ÖSSZEVONT PÉNZÜGYI MÉRLEGE</t>
  </si>
  <si>
    <t xml:space="preserve">Tardos Község Önkormányzata 2020. ÉVI KÖLTSÉGVETÉSÉNEK ÖSSZEVONT PÉNZÜGYI MÉRLEGE </t>
  </si>
  <si>
    <t xml:space="preserve">                   Tardos Futbal Klub  500 000 Ft</t>
  </si>
  <si>
    <t xml:space="preserve">                   Vörösmárvány Alapítvány   360 000 Ft</t>
  </si>
  <si>
    <t xml:space="preserve">                   Srint Futó Klub  50 000 Ft</t>
  </si>
  <si>
    <t>C</t>
  </si>
  <si>
    <t>Felhalozási célú önkormányzati támogatások (vis maior támogatás)</t>
  </si>
  <si>
    <t>Egyéb felhalmozási célú  támogatások bevételei</t>
  </si>
  <si>
    <t xml:space="preserve"> ebből fejezeti kezelésű előirányzatok EU-us programokra és hazai társfinansz.-ra</t>
  </si>
  <si>
    <t>3.1</t>
  </si>
  <si>
    <t>3.2</t>
  </si>
  <si>
    <t>3.2.1</t>
  </si>
  <si>
    <t>5.9</t>
  </si>
  <si>
    <t>Biztosító által fizetett kártérítés</t>
  </si>
  <si>
    <t xml:space="preserve">   - Egyéb működési célő támogatások ÁH-án belülre</t>
  </si>
  <si>
    <t xml:space="preserve">          TOP Energetikai korszerűsítés Tardoson pályázati elszámolás visszafiz.köt.</t>
  </si>
  <si>
    <t>1.9.1</t>
  </si>
  <si>
    <t>1.9.2</t>
  </si>
  <si>
    <t>1.12</t>
  </si>
  <si>
    <t>1.9.3</t>
  </si>
  <si>
    <t>Céltartalék   (Béke utca burkolatfelújítására pótmunkákra)</t>
  </si>
  <si>
    <t>I. Módosított előirányzat</t>
  </si>
  <si>
    <t>II. Módosított előirányzat</t>
  </si>
  <si>
    <t>D</t>
  </si>
  <si>
    <t>1.9.4</t>
  </si>
  <si>
    <t>1.9.5</t>
  </si>
  <si>
    <t>1.9.6</t>
  </si>
  <si>
    <t xml:space="preserve">                  Tardosi Futball Klub</t>
  </si>
  <si>
    <t xml:space="preserve">                   Hegylakók SE </t>
  </si>
  <si>
    <t xml:space="preserve">                   Tardosi Önkéntes Tűzoltó Egyesület </t>
  </si>
  <si>
    <t>Tardosi Plébánia vissza nem térítendő támogatás - Plébánia felújítására</t>
  </si>
  <si>
    <t>2.5.2</t>
  </si>
  <si>
    <r>
      <t xml:space="preserve"> 1. melléklet</t>
    </r>
    <r>
      <rPr>
        <vertAlign val="superscript"/>
        <sz val="12"/>
        <rFont val="Times New Roman CE"/>
        <family val="0"/>
      </rPr>
      <t>4</t>
    </r>
    <r>
      <rPr>
        <sz val="12"/>
        <rFont val="Times New Roman CE"/>
        <family val="0"/>
      </rPr>
      <t xml:space="preserve">   1/2020. (II.12.) önkormányzati rendelethez</t>
    </r>
  </si>
  <si>
    <r>
      <t>1.  melléklet</t>
    </r>
    <r>
      <rPr>
        <vertAlign val="superscript"/>
        <sz val="12"/>
        <rFont val="Times New Roman CE"/>
        <family val="0"/>
      </rPr>
      <t>4</t>
    </r>
    <r>
      <rPr>
        <sz val="12"/>
        <rFont val="Times New Roman CE"/>
        <family val="0"/>
      </rPr>
      <t xml:space="preserve">     1/2020. (II.12.) önkormányzati rendelethez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</si>
</sst>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1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4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2" fillId="0" borderId="0" xfId="54" applyFill="1" applyProtection="1">
      <alignment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Protection="1">
      <alignment/>
      <protection/>
    </xf>
    <xf numFmtId="0" fontId="7" fillId="0" borderId="11" xfId="54" applyFont="1" applyFill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4" applyFont="1" applyFill="1" applyProtection="1">
      <alignment/>
      <protection/>
    </xf>
    <xf numFmtId="49" fontId="8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18" xfId="0" applyFont="1" applyBorder="1" applyAlignment="1" applyProtection="1">
      <alignment horizontal="left" wrapText="1" indent="1"/>
      <protection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0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1" xfId="0" applyFont="1" applyBorder="1" applyAlignment="1" applyProtection="1">
      <alignment horizontal="left" wrapText="1" indent="1"/>
      <protection/>
    </xf>
    <xf numFmtId="174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3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4" xfId="0" applyFont="1" applyBorder="1" applyAlignment="1" applyProtection="1">
      <alignment horizontal="left" wrapText="1" indent="1"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174" fontId="8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/>
    </xf>
    <xf numFmtId="174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1" xfId="0" applyFont="1" applyBorder="1" applyAlignment="1" applyProtection="1">
      <alignment wrapText="1"/>
      <protection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0" applyFont="1" applyBorder="1" applyAlignment="1" applyProtection="1">
      <alignment wrapText="1"/>
      <protection/>
    </xf>
    <xf numFmtId="0" fontId="11" fillId="0" borderId="26" xfId="0" applyFont="1" applyBorder="1" applyAlignment="1" applyProtection="1">
      <alignment wrapText="1"/>
      <protection/>
    </xf>
    <xf numFmtId="0" fontId="11" fillId="0" borderId="27" xfId="0" applyFont="1" applyBorder="1" applyAlignment="1" applyProtection="1">
      <alignment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4" fontId="3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2" fillId="0" borderId="0" xfId="54" applyFill="1" applyAlignment="1" applyProtection="1">
      <alignment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left" vertical="center" wrapText="1" indent="1"/>
      <protection/>
    </xf>
    <xf numFmtId="0" fontId="7" fillId="0" borderId="15" xfId="54" applyFont="1" applyFill="1" applyBorder="1" applyAlignment="1" applyProtection="1">
      <alignment vertical="center" wrapText="1"/>
      <protection/>
    </xf>
    <xf numFmtId="174" fontId="7" fillId="0" borderId="16" xfId="54" applyNumberFormat="1" applyFont="1" applyFill="1" applyBorder="1" applyAlignment="1" applyProtection="1">
      <alignment horizontal="right" vertical="center" wrapText="1" indent="1"/>
      <protection/>
    </xf>
    <xf numFmtId="49" fontId="8" fillId="0" borderId="28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9" xfId="54" applyFont="1" applyFill="1" applyBorder="1" applyAlignment="1" applyProtection="1">
      <alignment horizontal="left" vertical="center" wrapText="1" indent="1"/>
      <protection/>
    </xf>
    <xf numFmtId="174" fontId="8" fillId="0" borderId="30" xfId="5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54" applyFont="1" applyFill="1" applyBorder="1" applyAlignment="1" applyProtection="1">
      <alignment horizontal="left" vertical="center" wrapText="1" indent="1"/>
      <protection/>
    </xf>
    <xf numFmtId="0" fontId="8" fillId="0" borderId="31" xfId="54" applyFont="1" applyFill="1" applyBorder="1" applyAlignment="1" applyProtection="1">
      <alignment horizontal="left" vertical="center" wrapText="1" indent="1"/>
      <protection/>
    </xf>
    <xf numFmtId="0" fontId="8" fillId="0" borderId="0" xfId="54" applyFont="1" applyFill="1" applyBorder="1" applyAlignment="1" applyProtection="1">
      <alignment horizontal="left" vertical="center" wrapText="1" indent="1"/>
      <protection/>
    </xf>
    <xf numFmtId="0" fontId="8" fillId="0" borderId="21" xfId="54" applyFont="1" applyFill="1" applyBorder="1" applyAlignment="1" applyProtection="1">
      <alignment horizontal="left" indent="6"/>
      <protection/>
    </xf>
    <xf numFmtId="49" fontId="8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8" fillId="0" borderId="33" xfId="54" applyNumberFormat="1" applyFont="1" applyFill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vertical="center" wrapText="1"/>
      <protection/>
    </xf>
    <xf numFmtId="0" fontId="8" fillId="0" borderId="24" xfId="54" applyFont="1" applyFill="1" applyBorder="1" applyAlignment="1" applyProtection="1">
      <alignment horizontal="left" vertical="center" wrapText="1" indent="1"/>
      <protection/>
    </xf>
    <xf numFmtId="174" fontId="8" fillId="0" borderId="34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4" xfId="0" applyFont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18" xfId="54" applyFont="1" applyFill="1" applyBorder="1" applyAlignment="1" applyProtection="1">
      <alignment horizontal="left" vertical="center" wrapText="1" indent="1"/>
      <protection/>
    </xf>
    <xf numFmtId="174" fontId="11" fillId="0" borderId="13" xfId="0" applyNumberFormat="1" applyFont="1" applyBorder="1" applyAlignment="1" applyProtection="1">
      <alignment horizontal="right" vertical="center" wrapText="1" indent="1"/>
      <protection/>
    </xf>
    <xf numFmtId="174" fontId="12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0" xfId="54" applyFont="1" applyFill="1" applyProtection="1">
      <alignment/>
      <protection/>
    </xf>
    <xf numFmtId="0" fontId="3" fillId="0" borderId="0" xfId="54" applyFont="1" applyFill="1" applyProtection="1">
      <alignment/>
      <protection/>
    </xf>
    <xf numFmtId="0" fontId="11" fillId="0" borderId="26" xfId="0" applyFont="1" applyBorder="1" applyAlignment="1" applyProtection="1">
      <alignment horizontal="left" vertical="center" wrapText="1" indent="1"/>
      <protection/>
    </xf>
    <xf numFmtId="0" fontId="12" fillId="0" borderId="27" xfId="0" applyFont="1" applyBorder="1" applyAlignment="1" applyProtection="1">
      <alignment horizontal="left" vertical="center" wrapText="1" indent="1"/>
      <protection/>
    </xf>
    <xf numFmtId="0" fontId="2" fillId="0" borderId="0" xfId="54" applyFont="1" applyFill="1" applyProtection="1">
      <alignment/>
      <protection/>
    </xf>
    <xf numFmtId="0" fontId="2" fillId="0" borderId="0" xfId="54" applyFont="1" applyFill="1" applyAlignment="1" applyProtection="1">
      <alignment horizontal="right" vertical="center" indent="1"/>
      <protection/>
    </xf>
    <xf numFmtId="174" fontId="3" fillId="0" borderId="0" xfId="54" applyNumberFormat="1" applyFont="1" applyFill="1" applyBorder="1" applyAlignment="1" applyProtection="1">
      <alignment horizontal="center" vertical="center"/>
      <protection/>
    </xf>
    <xf numFmtId="174" fontId="2" fillId="0" borderId="0" xfId="54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49" fontId="7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35" xfId="0" applyFont="1" applyBorder="1" applyAlignment="1" applyProtection="1">
      <alignment horizontal="left" wrapText="1" indent="1"/>
      <protection/>
    </xf>
    <xf numFmtId="174" fontId="8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2" xfId="54" applyFont="1" applyFill="1" applyBorder="1" applyAlignment="1" applyProtection="1">
      <alignment horizontal="left" vertical="center" wrapText="1" indent="1"/>
      <protection/>
    </xf>
    <xf numFmtId="0" fontId="6" fillId="0" borderId="37" xfId="54" applyFont="1" applyFill="1" applyBorder="1" applyAlignment="1" applyProtection="1">
      <alignment horizontal="center" wrapText="1"/>
      <protection/>
    </xf>
    <xf numFmtId="0" fontId="9" fillId="0" borderId="38" xfId="54" applyFont="1" applyFill="1" applyBorder="1" applyProtection="1">
      <alignment/>
      <protection/>
    </xf>
    <xf numFmtId="0" fontId="2" fillId="0" borderId="38" xfId="54" applyFill="1" applyBorder="1" applyProtection="1">
      <alignment/>
      <protection/>
    </xf>
    <xf numFmtId="0" fontId="7" fillId="0" borderId="39" xfId="54" applyFont="1" applyFill="1" applyBorder="1" applyAlignment="1" applyProtection="1">
      <alignment horizontal="center"/>
      <protection/>
    </xf>
    <xf numFmtId="0" fontId="7" fillId="0" borderId="0" xfId="54" applyFont="1" applyFill="1" applyBorder="1" applyAlignment="1" applyProtection="1">
      <alignment horizontal="left" vertical="center" wrapText="1" indent="1"/>
      <protection/>
    </xf>
    <xf numFmtId="0" fontId="7" fillId="0" borderId="0" xfId="54" applyFont="1" applyFill="1" applyBorder="1" applyAlignment="1" applyProtection="1">
      <alignment vertical="center" wrapText="1"/>
      <protection/>
    </xf>
    <xf numFmtId="174" fontId="7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40" xfId="54" applyFont="1" applyFill="1" applyBorder="1" applyProtection="1">
      <alignment/>
      <protection/>
    </xf>
    <xf numFmtId="0" fontId="9" fillId="0" borderId="41" xfId="54" applyFont="1" applyFill="1" applyBorder="1" applyProtection="1">
      <alignment/>
      <protection/>
    </xf>
    <xf numFmtId="0" fontId="9" fillId="0" borderId="39" xfId="54" applyFont="1" applyFill="1" applyBorder="1" applyProtection="1">
      <alignment/>
      <protection/>
    </xf>
    <xf numFmtId="0" fontId="9" fillId="0" borderId="42" xfId="54" applyFont="1" applyFill="1" applyBorder="1" applyProtection="1">
      <alignment/>
      <protection/>
    </xf>
    <xf numFmtId="174" fontId="2" fillId="0" borderId="0" xfId="54" applyNumberFormat="1" applyFont="1" applyFill="1" applyBorder="1" applyAlignment="1" applyProtection="1">
      <alignment vertical="center"/>
      <protection/>
    </xf>
    <xf numFmtId="174" fontId="7" fillId="0" borderId="39" xfId="54" applyNumberFormat="1" applyFont="1" applyFill="1" applyBorder="1" applyAlignment="1" applyProtection="1">
      <alignment horizontal="right" vertical="center" wrapText="1" indent="1"/>
      <protection/>
    </xf>
    <xf numFmtId="0" fontId="2" fillId="0" borderId="39" xfId="54" applyFill="1" applyBorder="1" applyProtection="1">
      <alignment/>
      <protection/>
    </xf>
    <xf numFmtId="0" fontId="8" fillId="0" borderId="29" xfId="54" applyFont="1" applyFill="1" applyBorder="1" applyAlignment="1" applyProtection="1">
      <alignment horizontal="left" vertical="center" wrapText="1" indent="1"/>
      <protection/>
    </xf>
    <xf numFmtId="174" fontId="7" fillId="0" borderId="30" xfId="54" applyNumberFormat="1" applyFont="1" applyFill="1" applyBorder="1" applyAlignment="1" applyProtection="1">
      <alignment horizontal="right" vertical="center" wrapText="1" indent="1"/>
      <protection/>
    </xf>
    <xf numFmtId="0" fontId="8" fillId="0" borderId="21" xfId="54" applyFont="1" applyFill="1" applyBorder="1" applyAlignment="1" applyProtection="1">
      <alignment horizontal="left" vertical="center" wrapText="1" indent="1"/>
      <protection/>
    </xf>
    <xf numFmtId="174" fontId="7" fillId="0" borderId="22" xfId="54" applyNumberFormat="1" applyFont="1" applyFill="1" applyBorder="1" applyAlignment="1" applyProtection="1">
      <alignment horizontal="right" vertical="center" wrapText="1" indent="1"/>
      <protection/>
    </xf>
    <xf numFmtId="0" fontId="8" fillId="0" borderId="43" xfId="54" applyFont="1" applyFill="1" applyBorder="1" applyAlignment="1" applyProtection="1">
      <alignment horizontal="left" vertical="center" wrapText="1" indent="1"/>
      <protection/>
    </xf>
    <xf numFmtId="174" fontId="7" fillId="0" borderId="44" xfId="54" applyNumberFormat="1" applyFont="1" applyFill="1" applyBorder="1" applyAlignment="1" applyProtection="1">
      <alignment horizontal="right" vertical="center" wrapText="1" indent="1"/>
      <protection/>
    </xf>
    <xf numFmtId="49" fontId="7" fillId="0" borderId="28" xfId="54" applyNumberFormat="1" applyFont="1" applyFill="1" applyBorder="1" applyAlignment="1" applyProtection="1">
      <alignment horizontal="left" vertical="center" wrapText="1" indent="1"/>
      <protection/>
    </xf>
    <xf numFmtId="174" fontId="8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38" xfId="54" applyNumberFormat="1" applyFont="1" applyFill="1" applyBorder="1" applyProtection="1">
      <alignment/>
      <protection/>
    </xf>
    <xf numFmtId="3" fontId="8" fillId="0" borderId="40" xfId="54" applyNumberFormat="1" applyFont="1" applyFill="1" applyBorder="1" applyProtection="1">
      <alignment/>
      <protection/>
    </xf>
    <xf numFmtId="3" fontId="9" fillId="0" borderId="38" xfId="54" applyNumberFormat="1" applyFont="1" applyFill="1" applyBorder="1" applyProtection="1">
      <alignment/>
      <protection/>
    </xf>
    <xf numFmtId="3" fontId="9" fillId="0" borderId="40" xfId="54" applyNumberFormat="1" applyFont="1" applyFill="1" applyBorder="1" applyProtection="1">
      <alignment/>
      <protection/>
    </xf>
    <xf numFmtId="3" fontId="9" fillId="0" borderId="41" xfId="54" applyNumberFormat="1" applyFont="1" applyFill="1" applyBorder="1" applyProtection="1">
      <alignment/>
      <protection/>
    </xf>
    <xf numFmtId="3" fontId="9" fillId="0" borderId="45" xfId="54" applyNumberFormat="1" applyFont="1" applyFill="1" applyBorder="1" applyProtection="1">
      <alignment/>
      <protection/>
    </xf>
    <xf numFmtId="3" fontId="9" fillId="0" borderId="46" xfId="54" applyNumberFormat="1" applyFont="1" applyFill="1" applyBorder="1" applyProtection="1">
      <alignment/>
      <protection/>
    </xf>
    <xf numFmtId="3" fontId="8" fillId="0" borderId="46" xfId="54" applyNumberFormat="1" applyFont="1" applyFill="1" applyBorder="1" applyProtection="1">
      <alignment/>
      <protection/>
    </xf>
    <xf numFmtId="3" fontId="8" fillId="0" borderId="40" xfId="54" applyNumberFormat="1" applyFont="1" applyFill="1" applyBorder="1" applyProtection="1">
      <alignment/>
      <protection/>
    </xf>
    <xf numFmtId="3" fontId="8" fillId="0" borderId="41" xfId="54" applyNumberFormat="1" applyFont="1" applyFill="1" applyBorder="1" applyProtection="1">
      <alignment/>
      <protection/>
    </xf>
    <xf numFmtId="3" fontId="8" fillId="0" borderId="39" xfId="54" applyNumberFormat="1" applyFont="1" applyFill="1" applyBorder="1" applyProtection="1">
      <alignment/>
      <protection/>
    </xf>
    <xf numFmtId="3" fontId="8" fillId="0" borderId="38" xfId="54" applyNumberFormat="1" applyFont="1" applyFill="1" applyBorder="1" applyProtection="1">
      <alignment/>
      <protection/>
    </xf>
    <xf numFmtId="0" fontId="8" fillId="0" borderId="24" xfId="54" applyFont="1" applyFill="1" applyBorder="1" applyAlignment="1" applyProtection="1">
      <alignment horizontal="left" indent="6"/>
      <protection/>
    </xf>
    <xf numFmtId="3" fontId="8" fillId="0" borderId="42" xfId="54" applyNumberFormat="1" applyFont="1" applyFill="1" applyBorder="1" applyProtection="1">
      <alignment/>
      <protection/>
    </xf>
    <xf numFmtId="174" fontId="8" fillId="0" borderId="39" xfId="54" applyNumberFormat="1" applyFont="1" applyFill="1" applyBorder="1" applyProtection="1">
      <alignment/>
      <protection/>
    </xf>
    <xf numFmtId="3" fontId="7" fillId="0" borderId="39" xfId="54" applyNumberFormat="1" applyFont="1" applyFill="1" applyBorder="1" applyProtection="1">
      <alignment/>
      <protection/>
    </xf>
    <xf numFmtId="3" fontId="8" fillId="0" borderId="42" xfId="54" applyNumberFormat="1" applyFont="1" applyFill="1" applyBorder="1" applyProtection="1">
      <alignment/>
      <protection/>
    </xf>
    <xf numFmtId="0" fontId="8" fillId="0" borderId="39" xfId="54" applyFont="1" applyFill="1" applyBorder="1" applyAlignment="1" applyProtection="1">
      <alignment horizontal="center"/>
      <protection/>
    </xf>
    <xf numFmtId="0" fontId="2" fillId="0" borderId="40" xfId="54" applyFill="1" applyBorder="1" applyProtection="1">
      <alignment/>
      <protection/>
    </xf>
    <xf numFmtId="3" fontId="8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22" xfId="54" applyNumberFormat="1" applyFont="1" applyFill="1" applyBorder="1" applyAlignment="1" applyProtection="1">
      <alignment horizontal="right" vertical="center" wrapText="1" indent="1"/>
      <protection/>
    </xf>
    <xf numFmtId="3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3" fontId="8" fillId="0" borderId="19" xfId="54" applyNumberFormat="1" applyFont="1" applyFill="1" applyBorder="1" applyAlignment="1" applyProtection="1">
      <alignment horizontal="right" vertical="center" wrapText="1" indent="1"/>
      <protection/>
    </xf>
    <xf numFmtId="3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3" fontId="9" fillId="0" borderId="42" xfId="54" applyNumberFormat="1" applyFont="1" applyFill="1" applyBorder="1" applyProtection="1">
      <alignment/>
      <protection/>
    </xf>
    <xf numFmtId="3" fontId="10" fillId="0" borderId="41" xfId="54" applyNumberFormat="1" applyFont="1" applyFill="1" applyBorder="1" applyProtection="1">
      <alignment/>
      <protection/>
    </xf>
    <xf numFmtId="3" fontId="10" fillId="0" borderId="40" xfId="54" applyNumberFormat="1" applyFont="1" applyFill="1" applyBorder="1" applyProtection="1">
      <alignment/>
      <protection/>
    </xf>
    <xf numFmtId="3" fontId="10" fillId="0" borderId="38" xfId="54" applyNumberFormat="1" applyFont="1" applyFill="1" applyBorder="1" applyProtection="1">
      <alignment/>
      <protection/>
    </xf>
    <xf numFmtId="3" fontId="10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39" xfId="54" applyNumberFormat="1" applyFont="1" applyFill="1" applyBorder="1" applyProtection="1">
      <alignment/>
      <protection/>
    </xf>
    <xf numFmtId="3" fontId="11" fillId="0" borderId="13" xfId="54" applyNumberFormat="1" applyFont="1" applyFill="1" applyBorder="1" applyAlignment="1" applyProtection="1">
      <alignment horizontal="right" vertical="center" wrapText="1" indent="1"/>
      <protection/>
    </xf>
    <xf numFmtId="3" fontId="10" fillId="0" borderId="34" xfId="54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" fillId="0" borderId="47" xfId="54" applyFill="1" applyBorder="1" applyProtection="1">
      <alignment/>
      <protection/>
    </xf>
    <xf numFmtId="3" fontId="10" fillId="0" borderId="47" xfId="54" applyNumberFormat="1" applyFont="1" applyFill="1" applyBorder="1" applyProtection="1">
      <alignment/>
      <protection/>
    </xf>
    <xf numFmtId="3" fontId="10" fillId="0" borderId="45" xfId="54" applyNumberFormat="1" applyFont="1" applyFill="1" applyBorder="1" applyProtection="1">
      <alignment/>
      <protection/>
    </xf>
    <xf numFmtId="0" fontId="8" fillId="0" borderId="24" xfId="54" applyFont="1" applyFill="1" applyBorder="1" applyAlignment="1" applyProtection="1">
      <alignment horizontal="left" vertical="center" wrapText="1" indent="6"/>
      <protection/>
    </xf>
    <xf numFmtId="0" fontId="8" fillId="0" borderId="21" xfId="54" applyFont="1" applyFill="1" applyBorder="1" applyAlignment="1" applyProtection="1">
      <alignment horizontal="left" vertical="center" wrapText="1" indent="6"/>
      <protection/>
    </xf>
    <xf numFmtId="174" fontId="8" fillId="0" borderId="22" xfId="54" applyNumberFormat="1" applyFont="1" applyFill="1" applyBorder="1" applyAlignment="1" applyProtection="1">
      <alignment horizontal="left" vertical="center" wrapText="1" indent="1"/>
      <protection locked="0"/>
    </xf>
    <xf numFmtId="3" fontId="10" fillId="0" borderId="40" xfId="54" applyNumberFormat="1" applyFont="1" applyFill="1" applyBorder="1" applyAlignment="1" applyProtection="1">
      <alignment horizontal="left"/>
      <protection/>
    </xf>
    <xf numFmtId="0" fontId="10" fillId="0" borderId="43" xfId="0" applyFont="1" applyBorder="1" applyAlignment="1" applyProtection="1">
      <alignment horizontal="left" vertical="center" wrapText="1" indent="1"/>
      <protection/>
    </xf>
    <xf numFmtId="3" fontId="8" fillId="0" borderId="45" xfId="54" applyNumberFormat="1" applyFont="1" applyFill="1" applyBorder="1" applyProtection="1">
      <alignment/>
      <protection/>
    </xf>
    <xf numFmtId="0" fontId="3" fillId="0" borderId="0" xfId="54" applyFont="1" applyFill="1" applyAlignment="1" applyProtection="1">
      <alignment horizontal="center"/>
      <protection/>
    </xf>
    <xf numFmtId="174" fontId="4" fillId="0" borderId="0" xfId="54" applyNumberFormat="1" applyFont="1" applyFill="1" applyBorder="1" applyAlignment="1" applyProtection="1">
      <alignment horizontal="left" vertical="center"/>
      <protection/>
    </xf>
    <xf numFmtId="0" fontId="14" fillId="0" borderId="0" xfId="54" applyFont="1" applyFill="1" applyBorder="1" applyAlignment="1" applyProtection="1">
      <alignment horizontal="center" vertical="center" wrapText="1"/>
      <protection/>
    </xf>
    <xf numFmtId="174" fontId="3" fillId="0" borderId="0" xfId="54" applyNumberFormat="1" applyFont="1" applyFill="1" applyBorder="1" applyAlignment="1" applyProtection="1">
      <alignment horizontal="center" vertical="center"/>
      <protection/>
    </xf>
    <xf numFmtId="174" fontId="2" fillId="0" borderId="0" xfId="54" applyNumberFormat="1" applyFont="1" applyFill="1" applyBorder="1" applyAlignment="1" applyProtection="1">
      <alignment horizontal="left" vertical="center"/>
      <protection/>
    </xf>
    <xf numFmtId="174" fontId="4" fillId="0" borderId="10" xfId="54" applyNumberFormat="1" applyFont="1" applyFill="1" applyBorder="1" applyAlignment="1" applyProtection="1">
      <alignment horizontal="left" vertical="center"/>
      <protection/>
    </xf>
    <xf numFmtId="174" fontId="4" fillId="0" borderId="10" xfId="54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PageLayoutView="0" workbookViewId="0" topLeftCell="A1">
      <selection activeCell="A71" sqref="A71:C71"/>
    </sheetView>
  </sheetViews>
  <sheetFormatPr defaultColWidth="9.140625" defaultRowHeight="15"/>
  <cols>
    <col min="1" max="1" width="8.140625" style="65" customWidth="1"/>
    <col min="2" max="2" width="65.00390625" style="65" customWidth="1"/>
    <col min="3" max="3" width="18.57421875" style="66" customWidth="1"/>
    <col min="4" max="4" width="11.140625" style="1" customWidth="1"/>
    <col min="5" max="5" width="11.57421875" style="1" customWidth="1"/>
    <col min="6" max="16384" width="9.140625" style="1" customWidth="1"/>
  </cols>
  <sheetData>
    <row r="1" spans="1:3" ht="15.75" customHeight="1">
      <c r="A1" s="142" t="s">
        <v>207</v>
      </c>
      <c r="B1" s="142"/>
      <c r="C1" s="142"/>
    </row>
    <row r="2" spans="1:3" ht="15.75" customHeight="1">
      <c r="A2" s="85" t="s">
        <v>176</v>
      </c>
      <c r="B2" s="85"/>
      <c r="C2" s="85"/>
    </row>
    <row r="3" spans="1:4" ht="15.75" customHeight="1">
      <c r="A3" s="141" t="s">
        <v>0</v>
      </c>
      <c r="B3" s="141"/>
      <c r="C3" s="141"/>
      <c r="D3" s="67"/>
    </row>
    <row r="4" spans="1:4" ht="15.75" customHeight="1">
      <c r="A4" s="67"/>
      <c r="B4" s="67"/>
      <c r="C4" s="68" t="s">
        <v>124</v>
      </c>
      <c r="D4" s="67"/>
    </row>
    <row r="5" spans="1:3" ht="15.75" customHeight="1" thickBot="1">
      <c r="A5" s="143"/>
      <c r="B5" s="143"/>
      <c r="C5" s="2" t="s">
        <v>163</v>
      </c>
    </row>
    <row r="6" spans="1:5" ht="37.5" customHeight="1" thickBot="1">
      <c r="A6" s="3" t="s">
        <v>1</v>
      </c>
      <c r="B6" s="4" t="s">
        <v>2</v>
      </c>
      <c r="C6" s="5" t="s">
        <v>174</v>
      </c>
      <c r="D6" s="74" t="s">
        <v>196</v>
      </c>
      <c r="E6" s="74" t="s">
        <v>197</v>
      </c>
    </row>
    <row r="7" spans="1:5" s="9" customFormat="1" ht="12" customHeight="1" thickBot="1">
      <c r="A7" s="6"/>
      <c r="B7" s="7" t="s">
        <v>115</v>
      </c>
      <c r="C7" s="8" t="s">
        <v>114</v>
      </c>
      <c r="D7" s="77" t="s">
        <v>180</v>
      </c>
      <c r="E7" s="113" t="s">
        <v>198</v>
      </c>
    </row>
    <row r="8" spans="1:5" s="13" customFormat="1" ht="12" customHeight="1" thickBot="1">
      <c r="A8" s="10" t="s">
        <v>3</v>
      </c>
      <c r="B8" s="11" t="s">
        <v>97</v>
      </c>
      <c r="C8" s="12">
        <f>+C9+C10+C11+C12+C13+C14</f>
        <v>123149281</v>
      </c>
      <c r="D8" s="12">
        <f>+D9+D10+D11+D12+D13+D14</f>
        <v>132712009</v>
      </c>
      <c r="E8" s="12">
        <f>+E9+E10+E11+E12+E13+E14</f>
        <v>132374999</v>
      </c>
    </row>
    <row r="9" spans="1:5" s="13" customFormat="1" ht="12" customHeight="1">
      <c r="A9" s="14" t="s">
        <v>4</v>
      </c>
      <c r="B9" s="15" t="s">
        <v>5</v>
      </c>
      <c r="C9" s="16">
        <v>52907679</v>
      </c>
      <c r="D9" s="102">
        <v>62470407</v>
      </c>
      <c r="E9" s="98">
        <v>62470407</v>
      </c>
    </row>
    <row r="10" spans="1:5" s="13" customFormat="1" ht="12" customHeight="1">
      <c r="A10" s="17" t="s">
        <v>6</v>
      </c>
      <c r="B10" s="18" t="s">
        <v>7</v>
      </c>
      <c r="C10" s="19">
        <v>43035650</v>
      </c>
      <c r="D10" s="99">
        <v>43035650</v>
      </c>
      <c r="E10" s="99">
        <v>42530320</v>
      </c>
    </row>
    <row r="11" spans="1:5" s="13" customFormat="1" ht="12" customHeight="1">
      <c r="A11" s="17" t="s">
        <v>8</v>
      </c>
      <c r="B11" s="18" t="s">
        <v>157</v>
      </c>
      <c r="C11" s="19">
        <v>25088009</v>
      </c>
      <c r="D11" s="99">
        <v>25088009</v>
      </c>
      <c r="E11" s="99">
        <v>25256329</v>
      </c>
    </row>
    <row r="12" spans="1:5" s="13" customFormat="1" ht="12" customHeight="1">
      <c r="A12" s="17" t="s">
        <v>9</v>
      </c>
      <c r="B12" s="18" t="s">
        <v>10</v>
      </c>
      <c r="C12" s="19">
        <v>2117943</v>
      </c>
      <c r="D12" s="99">
        <v>2117943</v>
      </c>
      <c r="E12" s="99">
        <v>2117943</v>
      </c>
    </row>
    <row r="13" spans="1:5" s="13" customFormat="1" ht="12" customHeight="1">
      <c r="A13" s="17" t="s">
        <v>11</v>
      </c>
      <c r="B13" s="18" t="s">
        <v>12</v>
      </c>
      <c r="C13" s="19"/>
      <c r="D13" s="81"/>
      <c r="E13" s="81"/>
    </row>
    <row r="14" spans="1:5" s="13" customFormat="1" ht="12" customHeight="1" thickBot="1">
      <c r="A14" s="20" t="s">
        <v>13</v>
      </c>
      <c r="B14" s="21" t="s">
        <v>14</v>
      </c>
      <c r="C14" s="19"/>
      <c r="D14" s="75"/>
      <c r="E14" s="75"/>
    </row>
    <row r="15" spans="1:5" s="13" customFormat="1" ht="12" customHeight="1" thickBot="1">
      <c r="A15" s="10" t="s">
        <v>15</v>
      </c>
      <c r="B15" s="22" t="s">
        <v>98</v>
      </c>
      <c r="C15" s="12">
        <f>+C17</f>
        <v>124175006</v>
      </c>
      <c r="D15" s="12">
        <f>+D17</f>
        <v>127623177</v>
      </c>
      <c r="E15" s="12">
        <f>+E17</f>
        <v>128543177</v>
      </c>
    </row>
    <row r="16" spans="1:5" s="13" customFormat="1" ht="12" customHeight="1">
      <c r="A16" s="14" t="s">
        <v>16</v>
      </c>
      <c r="B16" s="15" t="s">
        <v>17</v>
      </c>
      <c r="C16" s="16"/>
      <c r="D16" s="75"/>
      <c r="E16" s="75"/>
    </row>
    <row r="17" spans="1:5" s="13" customFormat="1" ht="12" customHeight="1">
      <c r="A17" s="17" t="s">
        <v>18</v>
      </c>
      <c r="B17" s="18" t="s">
        <v>22</v>
      </c>
      <c r="C17" s="19">
        <f>SUM(C23+C24+C20+C19+C18)</f>
        <v>124175006</v>
      </c>
      <c r="D17" s="19">
        <f>SUM(D23+D24+D20+D19+D18)</f>
        <v>127623177</v>
      </c>
      <c r="E17" s="19">
        <f>SUM(E23+E24+E20+E19+E18)</f>
        <v>128543177</v>
      </c>
    </row>
    <row r="18" spans="1:5" s="13" customFormat="1" ht="12" customHeight="1">
      <c r="A18" s="20" t="s">
        <v>148</v>
      </c>
      <c r="B18" s="21" t="s">
        <v>143</v>
      </c>
      <c r="C18" s="23">
        <v>5416800</v>
      </c>
      <c r="D18" s="99">
        <v>5416800</v>
      </c>
      <c r="E18" s="99">
        <v>5416800</v>
      </c>
    </row>
    <row r="19" spans="1:5" s="13" customFormat="1" ht="12" customHeight="1">
      <c r="A19" s="20" t="s">
        <v>149</v>
      </c>
      <c r="B19" s="21" t="s">
        <v>144</v>
      </c>
      <c r="C19" s="23">
        <v>2193248</v>
      </c>
      <c r="D19" s="99">
        <v>4451811</v>
      </c>
      <c r="E19" s="99">
        <v>4451811</v>
      </c>
    </row>
    <row r="20" spans="1:5" s="13" customFormat="1" ht="12" customHeight="1">
      <c r="A20" s="20" t="s">
        <v>150</v>
      </c>
      <c r="B20" s="21" t="s">
        <v>145</v>
      </c>
      <c r="C20" s="23">
        <f>SUM(C21:C22)</f>
        <v>113066087</v>
      </c>
      <c r="D20" s="23">
        <f>SUM(D21:D22)</f>
        <v>116160506</v>
      </c>
      <c r="E20" s="115">
        <f>SUM(E21:E22)</f>
        <v>117080506</v>
      </c>
    </row>
    <row r="21" spans="1:5" s="13" customFormat="1" ht="12" customHeight="1">
      <c r="A21" s="20" t="s">
        <v>151</v>
      </c>
      <c r="B21" s="21" t="s">
        <v>147</v>
      </c>
      <c r="C21" s="23">
        <v>69688516</v>
      </c>
      <c r="D21" s="97">
        <v>69688516</v>
      </c>
      <c r="E21" s="99">
        <v>69688516</v>
      </c>
    </row>
    <row r="22" spans="1:5" s="13" customFormat="1" ht="12" customHeight="1">
      <c r="A22" s="20" t="s">
        <v>152</v>
      </c>
      <c r="B22" s="21" t="s">
        <v>153</v>
      </c>
      <c r="C22" s="23">
        <v>43377571</v>
      </c>
      <c r="D22" s="97">
        <v>46471990</v>
      </c>
      <c r="E22" s="99">
        <v>47391990</v>
      </c>
    </row>
    <row r="23" spans="1:5" s="13" customFormat="1" ht="12" customHeight="1">
      <c r="A23" s="20" t="s">
        <v>164</v>
      </c>
      <c r="B23" s="21" t="s">
        <v>165</v>
      </c>
      <c r="C23" s="23">
        <v>2917590</v>
      </c>
      <c r="D23" s="97">
        <v>763171</v>
      </c>
      <c r="E23" s="99">
        <v>763171</v>
      </c>
    </row>
    <row r="24" spans="1:5" s="13" customFormat="1" ht="12" customHeight="1" thickBot="1">
      <c r="A24" s="20" t="s">
        <v>19</v>
      </c>
      <c r="B24" s="21" t="s">
        <v>146</v>
      </c>
      <c r="C24" s="23">
        <v>581281</v>
      </c>
      <c r="D24" s="96">
        <v>830889</v>
      </c>
      <c r="E24" s="98">
        <v>830889</v>
      </c>
    </row>
    <row r="25" spans="1:5" s="13" customFormat="1" ht="12" customHeight="1" thickBot="1">
      <c r="A25" s="10" t="s">
        <v>23</v>
      </c>
      <c r="B25" s="11" t="s">
        <v>99</v>
      </c>
      <c r="C25" s="12">
        <v>6463755</v>
      </c>
      <c r="D25" s="110">
        <f>SUM(D26+D27)</f>
        <v>12761686</v>
      </c>
      <c r="E25" s="110">
        <f>SUM(E26+E27)</f>
        <v>16109044</v>
      </c>
    </row>
    <row r="26" spans="1:5" s="13" customFormat="1" ht="12" customHeight="1" thickBot="1">
      <c r="A26" s="94" t="s">
        <v>184</v>
      </c>
      <c r="B26" s="88" t="s">
        <v>181</v>
      </c>
      <c r="C26" s="89"/>
      <c r="D26" s="137">
        <v>1143000</v>
      </c>
      <c r="E26" s="96">
        <v>1143000</v>
      </c>
    </row>
    <row r="27" spans="1:5" s="13" customFormat="1" ht="12" customHeight="1" thickBot="1">
      <c r="A27" s="94" t="s">
        <v>185</v>
      </c>
      <c r="B27" s="90" t="s">
        <v>182</v>
      </c>
      <c r="C27" s="91">
        <f>SUM(C28)</f>
        <v>6463755</v>
      </c>
      <c r="D27" s="91">
        <f>SUM(D28)</f>
        <v>11618686</v>
      </c>
      <c r="E27" s="116">
        <f>SUM(E28)</f>
        <v>14966044</v>
      </c>
    </row>
    <row r="28" spans="1:5" s="13" customFormat="1" ht="12" customHeight="1" thickBot="1">
      <c r="A28" s="94" t="s">
        <v>186</v>
      </c>
      <c r="B28" s="92" t="s">
        <v>183</v>
      </c>
      <c r="C28" s="93">
        <v>6463755</v>
      </c>
      <c r="D28" s="101">
        <v>11618686</v>
      </c>
      <c r="E28" s="98">
        <v>14966044</v>
      </c>
    </row>
    <row r="29" spans="1:5" s="13" customFormat="1" ht="12" customHeight="1" thickBot="1">
      <c r="A29" s="10" t="s">
        <v>26</v>
      </c>
      <c r="B29" s="11" t="s">
        <v>100</v>
      </c>
      <c r="C29" s="24">
        <f>SUM(C30+C35+C36)</f>
        <v>55200000</v>
      </c>
      <c r="D29" s="24">
        <f>SUM(D30+D35+D36)</f>
        <v>48200000</v>
      </c>
      <c r="E29" s="117">
        <f>SUM(E30+E35+E36)</f>
        <v>48200000</v>
      </c>
    </row>
    <row r="30" spans="1:5" s="13" customFormat="1" ht="12" customHeight="1">
      <c r="A30" s="14" t="s">
        <v>27</v>
      </c>
      <c r="B30" s="15" t="s">
        <v>101</v>
      </c>
      <c r="C30" s="25">
        <f>SUM(C31:C34)</f>
        <v>48050000</v>
      </c>
      <c r="D30" s="25">
        <f>SUM(D31:D34)</f>
        <v>48050000</v>
      </c>
      <c r="E30" s="118">
        <f>SUM(E31:E34)</f>
        <v>48050000</v>
      </c>
    </row>
    <row r="31" spans="1:5" s="13" customFormat="1" ht="12" customHeight="1">
      <c r="A31" s="17" t="s">
        <v>28</v>
      </c>
      <c r="B31" s="18" t="s">
        <v>94</v>
      </c>
      <c r="C31" s="19">
        <v>3300000</v>
      </c>
      <c r="D31" s="100">
        <v>3300000</v>
      </c>
      <c r="E31" s="99">
        <v>3300000</v>
      </c>
    </row>
    <row r="32" spans="1:5" s="13" customFormat="1" ht="12" customHeight="1">
      <c r="A32" s="17" t="s">
        <v>116</v>
      </c>
      <c r="B32" s="18" t="s">
        <v>95</v>
      </c>
      <c r="C32" s="19">
        <v>4600000</v>
      </c>
      <c r="D32" s="99">
        <v>4600000</v>
      </c>
      <c r="E32" s="99">
        <v>4600000</v>
      </c>
    </row>
    <row r="33" spans="1:5" s="13" customFormat="1" ht="12" customHeight="1">
      <c r="A33" s="17" t="s">
        <v>117</v>
      </c>
      <c r="B33" s="18" t="s">
        <v>96</v>
      </c>
      <c r="C33" s="19">
        <v>150000</v>
      </c>
      <c r="D33" s="99">
        <v>150000</v>
      </c>
      <c r="E33" s="99">
        <v>150000</v>
      </c>
    </row>
    <row r="34" spans="1:5" s="13" customFormat="1" ht="12" customHeight="1">
      <c r="A34" s="17" t="s">
        <v>128</v>
      </c>
      <c r="B34" s="18" t="s">
        <v>127</v>
      </c>
      <c r="C34" s="19">
        <v>40000000</v>
      </c>
      <c r="D34" s="99">
        <v>40000000</v>
      </c>
      <c r="E34" s="99">
        <v>40000000</v>
      </c>
    </row>
    <row r="35" spans="1:5" s="13" customFormat="1" ht="12" customHeight="1">
      <c r="A35" s="17" t="s">
        <v>118</v>
      </c>
      <c r="B35" s="18" t="s">
        <v>29</v>
      </c>
      <c r="C35" s="19">
        <v>7000000</v>
      </c>
      <c r="D35" s="99">
        <v>0</v>
      </c>
      <c r="E35" s="99"/>
    </row>
    <row r="36" spans="1:5" s="13" customFormat="1" ht="12" customHeight="1" thickBot="1">
      <c r="A36" s="20" t="s">
        <v>119</v>
      </c>
      <c r="B36" s="21" t="s">
        <v>30</v>
      </c>
      <c r="C36" s="23">
        <v>150000</v>
      </c>
      <c r="D36" s="98">
        <v>150000</v>
      </c>
      <c r="E36" s="98">
        <v>150000</v>
      </c>
    </row>
    <row r="37" spans="1:5" s="13" customFormat="1" ht="12" customHeight="1" thickBot="1">
      <c r="A37" s="10" t="s">
        <v>31</v>
      </c>
      <c r="B37" s="11" t="s">
        <v>102</v>
      </c>
      <c r="C37" s="12">
        <f>SUM(C38:C45)</f>
        <v>29662564</v>
      </c>
      <c r="D37" s="12">
        <f>SUM(D38:D46)</f>
        <v>30446026</v>
      </c>
      <c r="E37" s="119">
        <f>SUM(E38:E46)</f>
        <v>32491402</v>
      </c>
    </row>
    <row r="38" spans="1:5" s="13" customFormat="1" ht="12" customHeight="1">
      <c r="A38" s="14" t="s">
        <v>32</v>
      </c>
      <c r="B38" s="15" t="s">
        <v>33</v>
      </c>
      <c r="C38" s="16"/>
      <c r="D38" s="75"/>
      <c r="E38" s="98"/>
    </row>
    <row r="39" spans="1:5" s="13" customFormat="1" ht="12" customHeight="1">
      <c r="A39" s="17" t="s">
        <v>34</v>
      </c>
      <c r="B39" s="18" t="s">
        <v>35</v>
      </c>
      <c r="C39" s="19">
        <v>4515100</v>
      </c>
      <c r="D39" s="97">
        <v>4515100</v>
      </c>
      <c r="E39" s="99">
        <v>4515100</v>
      </c>
    </row>
    <row r="40" spans="1:5" s="13" customFormat="1" ht="12" customHeight="1">
      <c r="A40" s="17" t="s">
        <v>36</v>
      </c>
      <c r="B40" s="18" t="s">
        <v>37</v>
      </c>
      <c r="C40" s="19">
        <v>6342500</v>
      </c>
      <c r="D40" s="97">
        <v>6342500</v>
      </c>
      <c r="E40" s="99">
        <v>6342500</v>
      </c>
    </row>
    <row r="41" spans="1:5" s="13" customFormat="1" ht="12" customHeight="1">
      <c r="A41" s="17" t="s">
        <v>38</v>
      </c>
      <c r="B41" s="18" t="s">
        <v>39</v>
      </c>
      <c r="C41" s="19">
        <v>5426374</v>
      </c>
      <c r="D41" s="97">
        <v>5426374</v>
      </c>
      <c r="E41" s="99">
        <v>5426374</v>
      </c>
    </row>
    <row r="42" spans="1:5" s="13" customFormat="1" ht="12" customHeight="1">
      <c r="A42" s="17" t="s">
        <v>40</v>
      </c>
      <c r="B42" s="18" t="s">
        <v>41</v>
      </c>
      <c r="C42" s="19">
        <v>7083989</v>
      </c>
      <c r="D42" s="97">
        <v>7083989</v>
      </c>
      <c r="E42" s="99">
        <v>8694521</v>
      </c>
    </row>
    <row r="43" spans="1:5" s="13" customFormat="1" ht="12" customHeight="1">
      <c r="A43" s="17" t="s">
        <v>42</v>
      </c>
      <c r="B43" s="18" t="s">
        <v>43</v>
      </c>
      <c r="C43" s="19">
        <v>5246601</v>
      </c>
      <c r="D43" s="97">
        <v>5621361</v>
      </c>
      <c r="E43" s="99">
        <v>6056205</v>
      </c>
    </row>
    <row r="44" spans="1:5" s="13" customFormat="1" ht="12" customHeight="1">
      <c r="A44" s="17" t="s">
        <v>44</v>
      </c>
      <c r="B44" s="18" t="s">
        <v>45</v>
      </c>
      <c r="C44" s="19">
        <v>768000</v>
      </c>
      <c r="D44" s="97">
        <v>768000</v>
      </c>
      <c r="E44" s="99">
        <v>768000</v>
      </c>
    </row>
    <row r="45" spans="1:5" s="13" customFormat="1" ht="12" customHeight="1">
      <c r="A45" s="17" t="s">
        <v>46</v>
      </c>
      <c r="B45" s="18" t="s">
        <v>47</v>
      </c>
      <c r="C45" s="19">
        <v>280000</v>
      </c>
      <c r="D45" s="96">
        <v>280000</v>
      </c>
      <c r="E45" s="99">
        <v>280000</v>
      </c>
    </row>
    <row r="46" spans="1:5" s="13" customFormat="1" ht="12" customHeight="1" thickBot="1">
      <c r="A46" s="51" t="s">
        <v>187</v>
      </c>
      <c r="B46" s="71" t="s">
        <v>188</v>
      </c>
      <c r="C46" s="95"/>
      <c r="D46" s="112">
        <v>408702</v>
      </c>
      <c r="E46" s="98">
        <v>408702</v>
      </c>
    </row>
    <row r="47" spans="1:5" s="13" customFormat="1" ht="12" customHeight="1" thickBot="1">
      <c r="A47" s="10" t="s">
        <v>48</v>
      </c>
      <c r="B47" s="11" t="s">
        <v>103</v>
      </c>
      <c r="C47" s="12">
        <f>SUM(C48:C50)</f>
        <v>1752760</v>
      </c>
      <c r="D47" s="12">
        <f>SUM(D48:D50)</f>
        <v>3640760</v>
      </c>
      <c r="E47" s="119">
        <f>SUM(E48:E50)</f>
        <v>3640760</v>
      </c>
    </row>
    <row r="48" spans="1:5" s="13" customFormat="1" ht="12" customHeight="1">
      <c r="A48" s="14" t="s">
        <v>49</v>
      </c>
      <c r="B48" s="15" t="s">
        <v>50</v>
      </c>
      <c r="C48" s="27"/>
      <c r="D48" s="75"/>
      <c r="E48" s="98"/>
    </row>
    <row r="49" spans="1:5" s="13" customFormat="1" ht="12" customHeight="1">
      <c r="A49" s="17" t="s">
        <v>51</v>
      </c>
      <c r="B49" s="18" t="s">
        <v>167</v>
      </c>
      <c r="C49" s="26">
        <v>1752760</v>
      </c>
      <c r="D49" s="99">
        <v>3640760</v>
      </c>
      <c r="E49" s="99">
        <v>3640760</v>
      </c>
    </row>
    <row r="50" spans="1:5" s="13" customFormat="1" ht="12" customHeight="1" thickBot="1">
      <c r="A50" s="17" t="s">
        <v>52</v>
      </c>
      <c r="B50" s="18" t="s">
        <v>53</v>
      </c>
      <c r="C50" s="26"/>
      <c r="D50" s="82"/>
      <c r="E50" s="98"/>
    </row>
    <row r="51" spans="1:5" s="13" customFormat="1" ht="12" customHeight="1" thickBot="1">
      <c r="A51" s="10" t="s">
        <v>54</v>
      </c>
      <c r="B51" s="11" t="s">
        <v>104</v>
      </c>
      <c r="C51" s="12">
        <f>SUM(C52:C52)</f>
        <v>0</v>
      </c>
      <c r="D51" s="111">
        <f>SUM(D52)</f>
        <v>274135</v>
      </c>
      <c r="E51" s="111">
        <f>SUM(E52)</f>
        <v>274135</v>
      </c>
    </row>
    <row r="52" spans="1:5" s="13" customFormat="1" ht="12" customHeight="1">
      <c r="A52" s="17" t="s">
        <v>122</v>
      </c>
      <c r="B52" s="18" t="s">
        <v>55</v>
      </c>
      <c r="C52" s="19"/>
      <c r="D52" s="107">
        <v>274135</v>
      </c>
      <c r="E52" s="98">
        <v>274135</v>
      </c>
    </row>
    <row r="53" spans="1:5" s="13" customFormat="1" ht="12" customHeight="1" thickBot="1">
      <c r="A53" s="20" t="s">
        <v>123</v>
      </c>
      <c r="B53" s="21" t="s">
        <v>154</v>
      </c>
      <c r="C53" s="23"/>
      <c r="D53" s="84"/>
      <c r="E53" s="120"/>
    </row>
    <row r="54" spans="1:5" s="13" customFormat="1" ht="12" customHeight="1" thickBot="1">
      <c r="A54" s="10" t="s">
        <v>56</v>
      </c>
      <c r="B54" s="22" t="s">
        <v>105</v>
      </c>
      <c r="C54" s="12">
        <f>SUM(C55:C57)</f>
        <v>1605000</v>
      </c>
      <c r="D54" s="12">
        <f>SUM(D55:D57)</f>
        <v>1605000</v>
      </c>
      <c r="E54" s="119">
        <f>SUM(E55:E57)</f>
        <v>1605000</v>
      </c>
    </row>
    <row r="55" spans="1:5" s="13" customFormat="1" ht="12" customHeight="1">
      <c r="A55" s="14" t="s">
        <v>57</v>
      </c>
      <c r="B55" s="15" t="s">
        <v>58</v>
      </c>
      <c r="C55" s="26"/>
      <c r="D55" s="75"/>
      <c r="E55" s="98"/>
    </row>
    <row r="56" spans="1:5" s="13" customFormat="1" ht="12" customHeight="1">
      <c r="A56" s="17" t="s">
        <v>59</v>
      </c>
      <c r="B56" s="18" t="s">
        <v>60</v>
      </c>
      <c r="C56" s="26">
        <v>1605000</v>
      </c>
      <c r="D56" s="97">
        <v>1605000</v>
      </c>
      <c r="E56" s="99">
        <v>1605000</v>
      </c>
    </row>
    <row r="57" spans="1:5" s="13" customFormat="1" ht="12" customHeight="1" thickBot="1">
      <c r="A57" s="51" t="s">
        <v>155</v>
      </c>
      <c r="B57" s="71" t="s">
        <v>156</v>
      </c>
      <c r="C57" s="72"/>
      <c r="D57" s="75"/>
      <c r="E57" s="98"/>
    </row>
    <row r="58" spans="1:5" s="13" customFormat="1" ht="12" customHeight="1" thickBot="1">
      <c r="A58" s="10" t="s">
        <v>61</v>
      </c>
      <c r="B58" s="11" t="s">
        <v>106</v>
      </c>
      <c r="C58" s="24">
        <f>+C8+C15+C25+C29+C37+C47+C51+C54</f>
        <v>342008366</v>
      </c>
      <c r="D58" s="24">
        <f>+D8+D15+D25+D29+D37+D47+D51+D54</f>
        <v>357262793</v>
      </c>
      <c r="E58" s="117">
        <f>+E8+E15+E25+E29+E37+E47+E51+E54</f>
        <v>363238517</v>
      </c>
    </row>
    <row r="59" spans="1:5" s="13" customFormat="1" ht="12" customHeight="1" thickBot="1">
      <c r="A59" s="28" t="s">
        <v>62</v>
      </c>
      <c r="B59" s="22" t="s">
        <v>107</v>
      </c>
      <c r="C59" s="12">
        <f>SUM(C59)</f>
        <v>0</v>
      </c>
      <c r="D59" s="75"/>
      <c r="E59" s="98"/>
    </row>
    <row r="60" spans="1:5" s="13" customFormat="1" ht="12" customHeight="1" thickBot="1">
      <c r="A60" s="28" t="s">
        <v>63</v>
      </c>
      <c r="B60" s="22" t="s">
        <v>108</v>
      </c>
      <c r="C60" s="12"/>
      <c r="D60" s="84"/>
      <c r="E60" s="120"/>
    </row>
    <row r="61" spans="1:5" s="13" customFormat="1" ht="12" customHeight="1" thickBot="1">
      <c r="A61" s="28" t="s">
        <v>64</v>
      </c>
      <c r="B61" s="22" t="s">
        <v>109</v>
      </c>
      <c r="C61" s="12">
        <f>SUM(C62:C63)</f>
        <v>148745000</v>
      </c>
      <c r="D61" s="12">
        <f>SUM(D62:D63)</f>
        <v>148745000</v>
      </c>
      <c r="E61" s="119">
        <f>SUM(E62:E63)</f>
        <v>303379076</v>
      </c>
    </row>
    <row r="62" spans="1:5" s="13" customFormat="1" ht="12" customHeight="1">
      <c r="A62" s="14" t="s">
        <v>65</v>
      </c>
      <c r="B62" s="15" t="s">
        <v>66</v>
      </c>
      <c r="C62" s="26">
        <v>148745000</v>
      </c>
      <c r="D62" s="96">
        <v>148745000</v>
      </c>
      <c r="E62" s="98">
        <v>303379076</v>
      </c>
    </row>
    <row r="63" spans="1:5" s="13" customFormat="1" ht="12" customHeight="1" thickBot="1">
      <c r="A63" s="20" t="s">
        <v>67</v>
      </c>
      <c r="B63" s="21" t="s">
        <v>68</v>
      </c>
      <c r="C63" s="26"/>
      <c r="D63" s="84"/>
      <c r="E63" s="82"/>
    </row>
    <row r="64" spans="1:5" s="13" customFormat="1" ht="12" customHeight="1" thickBot="1">
      <c r="A64" s="28" t="s">
        <v>69</v>
      </c>
      <c r="B64" s="22" t="s">
        <v>110</v>
      </c>
      <c r="C64" s="12"/>
      <c r="D64" s="83"/>
      <c r="E64" s="83"/>
    </row>
    <row r="65" spans="1:5" s="13" customFormat="1" ht="12" customHeight="1" thickBot="1">
      <c r="A65" s="28" t="s">
        <v>70</v>
      </c>
      <c r="B65" s="22" t="s">
        <v>111</v>
      </c>
      <c r="C65" s="12"/>
      <c r="D65" s="83"/>
      <c r="E65" s="83"/>
    </row>
    <row r="66" spans="1:5" s="13" customFormat="1" ht="13.5" customHeight="1" thickBot="1">
      <c r="A66" s="28" t="s">
        <v>71</v>
      </c>
      <c r="B66" s="22" t="s">
        <v>72</v>
      </c>
      <c r="C66" s="29"/>
      <c r="D66" s="75"/>
      <c r="E66" s="75"/>
    </row>
    <row r="67" spans="1:5" s="13" customFormat="1" ht="15.75" customHeight="1" thickBot="1">
      <c r="A67" s="28" t="s">
        <v>73</v>
      </c>
      <c r="B67" s="30" t="s">
        <v>112</v>
      </c>
      <c r="C67" s="24">
        <f>SUM(C60+C61+C64+C66)</f>
        <v>148745000</v>
      </c>
      <c r="D67" s="24">
        <f>SUM(D60+D61+D64+D66)</f>
        <v>148745000</v>
      </c>
      <c r="E67" s="24">
        <f>SUM(E60+E61+E64+E66)</f>
        <v>303379076</v>
      </c>
    </row>
    <row r="68" spans="1:5" s="13" customFormat="1" ht="16.5" customHeight="1" thickBot="1">
      <c r="A68" s="31" t="s">
        <v>74</v>
      </c>
      <c r="B68" s="32" t="s">
        <v>113</v>
      </c>
      <c r="C68" s="24">
        <f>SUM(C58+C67)</f>
        <v>490753366</v>
      </c>
      <c r="D68" s="24">
        <f>SUM(D58+D67)</f>
        <v>506007793</v>
      </c>
      <c r="E68" s="24">
        <f>SUM(E58+E67)</f>
        <v>666617593</v>
      </c>
    </row>
    <row r="69" spans="1:3" s="13" customFormat="1" ht="23.25" customHeight="1">
      <c r="A69" s="33"/>
      <c r="B69" s="34"/>
      <c r="C69" s="35"/>
    </row>
    <row r="70" spans="1:3" s="13" customFormat="1" ht="24" customHeight="1">
      <c r="A70" s="33"/>
      <c r="B70" s="140" t="s">
        <v>126</v>
      </c>
      <c r="C70" s="140"/>
    </row>
    <row r="71" spans="1:3" ht="16.5" customHeight="1">
      <c r="A71" s="142" t="s">
        <v>208</v>
      </c>
      <c r="B71" s="142"/>
      <c r="C71" s="142"/>
    </row>
    <row r="72" spans="1:3" ht="16.5" customHeight="1">
      <c r="A72" s="85" t="s">
        <v>175</v>
      </c>
      <c r="B72" s="85"/>
      <c r="C72" s="85"/>
    </row>
    <row r="73" spans="1:3" ht="16.5" customHeight="1">
      <c r="A73" s="67"/>
      <c r="B73" s="67" t="s">
        <v>75</v>
      </c>
      <c r="C73" s="67"/>
    </row>
    <row r="74" spans="1:3" ht="16.5" customHeight="1">
      <c r="A74" s="67"/>
      <c r="B74" s="67"/>
      <c r="C74" s="68" t="s">
        <v>125</v>
      </c>
    </row>
    <row r="75" spans="1:3" s="37" customFormat="1" ht="16.5" customHeight="1" thickBot="1">
      <c r="A75" s="144"/>
      <c r="B75" s="144"/>
      <c r="C75" s="36" t="s">
        <v>163</v>
      </c>
    </row>
    <row r="76" spans="1:5" ht="37.5" customHeight="1" thickBot="1">
      <c r="A76" s="3" t="s">
        <v>1</v>
      </c>
      <c r="B76" s="4" t="s">
        <v>76</v>
      </c>
      <c r="C76" s="5" t="s">
        <v>174</v>
      </c>
      <c r="D76" s="74" t="s">
        <v>196</v>
      </c>
      <c r="E76" s="74" t="s">
        <v>197</v>
      </c>
    </row>
    <row r="77" spans="1:5" s="9" customFormat="1" ht="12" customHeight="1" thickBot="1">
      <c r="A77" s="38"/>
      <c r="B77" s="39" t="s">
        <v>115</v>
      </c>
      <c r="C77" s="40" t="s">
        <v>114</v>
      </c>
      <c r="D77" s="77" t="s">
        <v>180</v>
      </c>
      <c r="E77" s="113" t="s">
        <v>198</v>
      </c>
    </row>
    <row r="78" spans="1:5" ht="12" customHeight="1" thickBot="1">
      <c r="A78" s="41" t="s">
        <v>3</v>
      </c>
      <c r="B78" s="42" t="s">
        <v>132</v>
      </c>
      <c r="C78" s="43">
        <f>SUM(C79:C83)</f>
        <v>345346137</v>
      </c>
      <c r="D78" s="86">
        <f>SUM(D79:D83)</f>
        <v>365246651</v>
      </c>
      <c r="E78" s="86">
        <f>SUM(E79:E83)</f>
        <v>370348520</v>
      </c>
    </row>
    <row r="79" spans="1:5" ht="12" customHeight="1">
      <c r="A79" s="44" t="s">
        <v>4</v>
      </c>
      <c r="B79" s="45" t="s">
        <v>77</v>
      </c>
      <c r="C79" s="46">
        <v>110837820</v>
      </c>
      <c r="D79" s="103">
        <v>114238170</v>
      </c>
      <c r="E79" s="123">
        <v>115234170</v>
      </c>
    </row>
    <row r="80" spans="1:5" ht="12" customHeight="1">
      <c r="A80" s="17" t="s">
        <v>6</v>
      </c>
      <c r="B80" s="47" t="s">
        <v>78</v>
      </c>
      <c r="C80" s="19">
        <v>19745093</v>
      </c>
      <c r="D80" s="104">
        <v>20112999</v>
      </c>
      <c r="E80" s="122">
        <v>20264549</v>
      </c>
    </row>
    <row r="81" spans="1:5" ht="12" customHeight="1">
      <c r="A81" s="17" t="s">
        <v>8</v>
      </c>
      <c r="B81" s="47" t="s">
        <v>79</v>
      </c>
      <c r="C81" s="23">
        <v>92899337</v>
      </c>
      <c r="D81" s="104">
        <v>100289910</v>
      </c>
      <c r="E81" s="122">
        <v>103324229</v>
      </c>
    </row>
    <row r="82" spans="1:5" ht="12" customHeight="1">
      <c r="A82" s="17" t="s">
        <v>9</v>
      </c>
      <c r="B82" s="48" t="s">
        <v>80</v>
      </c>
      <c r="C82" s="23">
        <v>4562000</v>
      </c>
      <c r="D82" s="104">
        <v>4562000</v>
      </c>
      <c r="E82" s="123">
        <v>4562000</v>
      </c>
    </row>
    <row r="83" spans="1:5" ht="12" customHeight="1">
      <c r="A83" s="17" t="s">
        <v>81</v>
      </c>
      <c r="B83" s="49" t="s">
        <v>82</v>
      </c>
      <c r="C83" s="23">
        <f>SUM(C84+C85+C90+C97+C98+C99)</f>
        <v>117301887</v>
      </c>
      <c r="D83" s="23">
        <f>SUM(D84+D85+D88+D90+D97+D98+D99)</f>
        <v>126043572</v>
      </c>
      <c r="E83" s="124">
        <f>SUM(E84+E85+E88+E90+E97+E98+E99)</f>
        <v>126963572</v>
      </c>
    </row>
    <row r="84" spans="1:5" ht="12" customHeight="1">
      <c r="A84" s="17" t="s">
        <v>13</v>
      </c>
      <c r="B84" s="47" t="s">
        <v>83</v>
      </c>
      <c r="C84" s="23">
        <v>690800</v>
      </c>
      <c r="D84" s="104">
        <v>1813660</v>
      </c>
      <c r="E84" s="122">
        <v>1813660</v>
      </c>
    </row>
    <row r="85" spans="1:5" ht="12" customHeight="1">
      <c r="A85" s="17" t="s">
        <v>129</v>
      </c>
      <c r="B85" s="50" t="s">
        <v>161</v>
      </c>
      <c r="C85" s="23">
        <f>SUM(C86:C87)</f>
        <v>113066087</v>
      </c>
      <c r="D85" s="23">
        <f>SUM(D86:D87)</f>
        <v>116160506</v>
      </c>
      <c r="E85" s="124">
        <f>SUM(E86:E87)</f>
        <v>117080506</v>
      </c>
    </row>
    <row r="86" spans="1:5" ht="12" customHeight="1">
      <c r="A86" s="17" t="s">
        <v>130</v>
      </c>
      <c r="B86" s="50" t="s">
        <v>121</v>
      </c>
      <c r="C86" s="23">
        <v>69688516</v>
      </c>
      <c r="D86" s="104">
        <v>69688516</v>
      </c>
      <c r="E86" s="122">
        <v>69688516</v>
      </c>
    </row>
    <row r="87" spans="1:5" ht="12" customHeight="1">
      <c r="A87" s="17" t="s">
        <v>131</v>
      </c>
      <c r="B87" s="50" t="s">
        <v>120</v>
      </c>
      <c r="C87" s="23">
        <v>43377571</v>
      </c>
      <c r="D87" s="104">
        <v>46471990</v>
      </c>
      <c r="E87" s="122">
        <v>47391990</v>
      </c>
    </row>
    <row r="88" spans="1:5" ht="12" customHeight="1">
      <c r="A88" s="20" t="s">
        <v>162</v>
      </c>
      <c r="B88" s="108" t="s">
        <v>189</v>
      </c>
      <c r="C88" s="23"/>
      <c r="D88" s="105">
        <f>SUM(D89)</f>
        <v>4524406</v>
      </c>
      <c r="E88" s="121">
        <f>SUM(E89)</f>
        <v>4524406</v>
      </c>
    </row>
    <row r="89" spans="1:5" ht="12" customHeight="1">
      <c r="A89" s="20" t="s">
        <v>166</v>
      </c>
      <c r="B89" s="108" t="s">
        <v>190</v>
      </c>
      <c r="C89" s="23"/>
      <c r="D89" s="105">
        <v>4524406</v>
      </c>
      <c r="E89" s="122">
        <v>4524406</v>
      </c>
    </row>
    <row r="90" spans="1:5" ht="12" customHeight="1">
      <c r="A90" s="20" t="s">
        <v>168</v>
      </c>
      <c r="B90" s="132" t="s">
        <v>84</v>
      </c>
      <c r="C90" s="23">
        <v>2500000</v>
      </c>
      <c r="D90" s="105">
        <v>2500000</v>
      </c>
      <c r="E90" s="123">
        <v>2500000</v>
      </c>
    </row>
    <row r="91" spans="1:5" ht="12" customHeight="1">
      <c r="A91" s="17" t="s">
        <v>191</v>
      </c>
      <c r="B91" s="133" t="s">
        <v>177</v>
      </c>
      <c r="C91" s="134">
        <v>500000</v>
      </c>
      <c r="D91" s="135">
        <v>500000</v>
      </c>
      <c r="E91" s="135">
        <v>500000</v>
      </c>
    </row>
    <row r="92" spans="1:5" ht="12" customHeight="1">
      <c r="A92" s="17" t="s">
        <v>192</v>
      </c>
      <c r="B92" s="133" t="s">
        <v>178</v>
      </c>
      <c r="C92" s="134">
        <v>360000</v>
      </c>
      <c r="D92" s="135">
        <v>360000</v>
      </c>
      <c r="E92" s="135">
        <v>360000</v>
      </c>
    </row>
    <row r="93" spans="1:5" ht="12" customHeight="1">
      <c r="A93" s="17" t="s">
        <v>194</v>
      </c>
      <c r="B93" s="133" t="s">
        <v>179</v>
      </c>
      <c r="C93" s="134">
        <v>50000</v>
      </c>
      <c r="D93" s="135">
        <v>50000</v>
      </c>
      <c r="E93" s="135">
        <v>50000</v>
      </c>
    </row>
    <row r="94" spans="1:5" ht="12" customHeight="1">
      <c r="A94" s="17" t="s">
        <v>199</v>
      </c>
      <c r="B94" s="133" t="s">
        <v>204</v>
      </c>
      <c r="C94" s="134"/>
      <c r="D94" s="114"/>
      <c r="E94" s="135">
        <v>820000</v>
      </c>
    </row>
    <row r="95" spans="1:5" ht="12" customHeight="1">
      <c r="A95" s="17" t="s">
        <v>200</v>
      </c>
      <c r="B95" s="133" t="s">
        <v>203</v>
      </c>
      <c r="C95" s="134"/>
      <c r="D95" s="114"/>
      <c r="E95" s="135">
        <v>150000</v>
      </c>
    </row>
    <row r="96" spans="1:5" ht="12" customHeight="1">
      <c r="A96" s="17" t="s">
        <v>201</v>
      </c>
      <c r="B96" s="133" t="s">
        <v>202</v>
      </c>
      <c r="C96" s="134"/>
      <c r="D96" s="114"/>
      <c r="E96" s="135">
        <v>340000</v>
      </c>
    </row>
    <row r="97" spans="1:5" ht="12" customHeight="1">
      <c r="A97" s="17" t="s">
        <v>172</v>
      </c>
      <c r="B97" s="133" t="s">
        <v>169</v>
      </c>
      <c r="C97" s="19">
        <v>45000</v>
      </c>
      <c r="D97" s="104">
        <v>45000</v>
      </c>
      <c r="E97" s="122">
        <v>45000</v>
      </c>
    </row>
    <row r="98" spans="1:5" ht="12" customHeight="1">
      <c r="A98" s="17" t="s">
        <v>173</v>
      </c>
      <c r="B98" s="133" t="s">
        <v>170</v>
      </c>
      <c r="C98" s="19">
        <v>600000</v>
      </c>
      <c r="D98" s="104">
        <v>600000</v>
      </c>
      <c r="E98" s="122">
        <v>600000</v>
      </c>
    </row>
    <row r="99" spans="1:5" ht="12" customHeight="1" thickBot="1">
      <c r="A99" s="20" t="s">
        <v>193</v>
      </c>
      <c r="B99" s="132" t="s">
        <v>171</v>
      </c>
      <c r="C99" s="23">
        <v>400000</v>
      </c>
      <c r="D99" s="105">
        <v>400000</v>
      </c>
      <c r="E99" s="121">
        <v>400000</v>
      </c>
    </row>
    <row r="100" spans="1:5" ht="12" customHeight="1" thickBot="1">
      <c r="A100" s="70" t="s">
        <v>15</v>
      </c>
      <c r="B100" s="53" t="s">
        <v>133</v>
      </c>
      <c r="C100" s="12">
        <f>+C101+C103+C105</f>
        <v>105040585</v>
      </c>
      <c r="D100" s="12">
        <f>+D101+D103+D105</f>
        <v>108582454</v>
      </c>
      <c r="E100" s="126">
        <f>+E101+E103+E105</f>
        <v>265426525</v>
      </c>
    </row>
    <row r="101" spans="1:5" ht="12" customHeight="1">
      <c r="A101" s="14" t="s">
        <v>16</v>
      </c>
      <c r="B101" s="47" t="s">
        <v>85</v>
      </c>
      <c r="C101" s="16">
        <v>10681971</v>
      </c>
      <c r="D101" s="107">
        <v>14223840</v>
      </c>
      <c r="E101" s="123">
        <v>170967911</v>
      </c>
    </row>
    <row r="102" spans="1:5" ht="12" customHeight="1">
      <c r="A102" s="14" t="s">
        <v>18</v>
      </c>
      <c r="B102" s="54" t="s">
        <v>86</v>
      </c>
      <c r="C102" s="16"/>
      <c r="D102" s="104">
        <v>3347358</v>
      </c>
      <c r="E102" s="122">
        <v>160091429</v>
      </c>
    </row>
    <row r="103" spans="1:5" ht="12" customHeight="1">
      <c r="A103" s="14" t="s">
        <v>19</v>
      </c>
      <c r="B103" s="54" t="s">
        <v>87</v>
      </c>
      <c r="C103" s="19">
        <v>91358614</v>
      </c>
      <c r="D103" s="104">
        <v>91358614</v>
      </c>
      <c r="E103" s="122">
        <v>91358614</v>
      </c>
    </row>
    <row r="104" spans="1:5" ht="12" customHeight="1">
      <c r="A104" s="14" t="s">
        <v>20</v>
      </c>
      <c r="B104" s="54" t="s">
        <v>88</v>
      </c>
      <c r="C104" s="55">
        <v>15977977</v>
      </c>
      <c r="D104" s="104">
        <v>15977977</v>
      </c>
      <c r="E104" s="122">
        <v>15977977</v>
      </c>
    </row>
    <row r="105" spans="1:5" ht="12" customHeight="1">
      <c r="A105" s="14" t="s">
        <v>21</v>
      </c>
      <c r="B105" s="56" t="s">
        <v>89</v>
      </c>
      <c r="C105" s="55">
        <f>SUM(C106:C106)</f>
        <v>3000000</v>
      </c>
      <c r="D105" s="55">
        <f>SUM(D106:D106)</f>
        <v>3000000</v>
      </c>
      <c r="E105" s="127">
        <f>SUM(E106:E107)</f>
        <v>3100000</v>
      </c>
    </row>
    <row r="106" spans="1:5" ht="12" customHeight="1">
      <c r="A106" s="51" t="s">
        <v>159</v>
      </c>
      <c r="B106" s="56" t="s">
        <v>158</v>
      </c>
      <c r="C106" s="19">
        <v>3000000</v>
      </c>
      <c r="D106" s="107">
        <v>3000000</v>
      </c>
      <c r="E106" s="122">
        <v>3000000</v>
      </c>
    </row>
    <row r="107" spans="1:5" ht="12" customHeight="1" thickBot="1">
      <c r="A107" s="52" t="s">
        <v>206</v>
      </c>
      <c r="B107" s="136" t="s">
        <v>205</v>
      </c>
      <c r="C107" s="95"/>
      <c r="D107" s="109"/>
      <c r="E107" s="131">
        <v>100000</v>
      </c>
    </row>
    <row r="108" spans="1:5" ht="12" customHeight="1" thickBot="1">
      <c r="A108" s="10" t="s">
        <v>23</v>
      </c>
      <c r="B108" s="57" t="s">
        <v>134</v>
      </c>
      <c r="C108" s="12">
        <f>+C109+C110</f>
        <v>35440673</v>
      </c>
      <c r="D108" s="12">
        <f>+D109+D110</f>
        <v>27252717</v>
      </c>
      <c r="E108" s="126">
        <f>+E109+E110</f>
        <v>25916577</v>
      </c>
    </row>
    <row r="109" spans="1:5" ht="12" customHeight="1">
      <c r="A109" s="14" t="s">
        <v>24</v>
      </c>
      <c r="B109" s="58" t="s">
        <v>90</v>
      </c>
      <c r="C109" s="16">
        <v>30440673</v>
      </c>
      <c r="D109" s="107">
        <v>17252717</v>
      </c>
      <c r="E109" s="123">
        <v>15916577</v>
      </c>
    </row>
    <row r="110" spans="1:5" ht="12" customHeight="1" thickBot="1">
      <c r="A110" s="20" t="s">
        <v>25</v>
      </c>
      <c r="B110" s="54" t="s">
        <v>195</v>
      </c>
      <c r="C110" s="16">
        <v>5000000</v>
      </c>
      <c r="D110" s="109">
        <v>10000000</v>
      </c>
      <c r="E110" s="123">
        <v>10000000</v>
      </c>
    </row>
    <row r="111" spans="1:5" ht="12" customHeight="1" thickBot="1">
      <c r="A111" s="10" t="s">
        <v>91</v>
      </c>
      <c r="B111" s="57" t="s">
        <v>135</v>
      </c>
      <c r="C111" s="12">
        <f>+C78+C100+C108</f>
        <v>485827395</v>
      </c>
      <c r="D111" s="12">
        <f>+D78+D100+D108</f>
        <v>501081822</v>
      </c>
      <c r="E111" s="126">
        <f>+E78+E100+E108</f>
        <v>661691622</v>
      </c>
    </row>
    <row r="112" spans="1:5" ht="12" customHeight="1" thickBot="1">
      <c r="A112" s="10" t="s">
        <v>31</v>
      </c>
      <c r="B112" s="57" t="s">
        <v>136</v>
      </c>
      <c r="C112" s="12"/>
      <c r="D112" s="76"/>
      <c r="E112" s="123"/>
    </row>
    <row r="113" spans="1:5" ht="12" customHeight="1" thickBot="1">
      <c r="A113" s="10" t="s">
        <v>48</v>
      </c>
      <c r="B113" s="57" t="s">
        <v>137</v>
      </c>
      <c r="C113" s="12"/>
      <c r="D113" s="87"/>
      <c r="E113" s="125"/>
    </row>
    <row r="114" spans="1:5" ht="12" customHeight="1" thickBot="1">
      <c r="A114" s="10" t="s">
        <v>92</v>
      </c>
      <c r="B114" s="57" t="s">
        <v>138</v>
      </c>
      <c r="C114" s="24">
        <f>SUM(C115)</f>
        <v>4925971</v>
      </c>
      <c r="D114" s="24">
        <f>SUM(D115)</f>
        <v>4925971</v>
      </c>
      <c r="E114" s="126">
        <f>SUM(E115)</f>
        <v>4925971</v>
      </c>
    </row>
    <row r="115" spans="1:5" ht="12" customHeight="1" thickBot="1">
      <c r="A115" s="70" t="s">
        <v>122</v>
      </c>
      <c r="B115" s="73" t="s">
        <v>160</v>
      </c>
      <c r="C115" s="24">
        <v>4925971</v>
      </c>
      <c r="D115" s="106">
        <v>4925971</v>
      </c>
      <c r="E115" s="125">
        <v>4925971</v>
      </c>
    </row>
    <row r="116" spans="1:5" ht="12" customHeight="1" thickBot="1">
      <c r="A116" s="10" t="s">
        <v>56</v>
      </c>
      <c r="B116" s="57" t="s">
        <v>139</v>
      </c>
      <c r="C116" s="59"/>
      <c r="D116" s="129"/>
      <c r="E116" s="130"/>
    </row>
    <row r="117" spans="1:9" ht="15" customHeight="1" thickBot="1">
      <c r="A117" s="10" t="s">
        <v>61</v>
      </c>
      <c r="B117" s="57" t="s">
        <v>140</v>
      </c>
      <c r="C117" s="60">
        <f>+C112+C113+C114+C116</f>
        <v>4925971</v>
      </c>
      <c r="D117" s="60">
        <f>+D112+D113+D114+D116</f>
        <v>4925971</v>
      </c>
      <c r="E117" s="128">
        <f>+E112+E113+E114+E116</f>
        <v>4925971</v>
      </c>
      <c r="F117" s="61"/>
      <c r="G117" s="62"/>
      <c r="H117" s="62"/>
      <c r="I117" s="62"/>
    </row>
    <row r="118" spans="1:5" s="13" customFormat="1" ht="12.75" customHeight="1" thickBot="1">
      <c r="A118" s="63" t="s">
        <v>93</v>
      </c>
      <c r="B118" s="64" t="s">
        <v>141</v>
      </c>
      <c r="C118" s="60">
        <f>+C111+C117</f>
        <v>490753366</v>
      </c>
      <c r="D118" s="60">
        <f>+D111+D117</f>
        <v>506007793</v>
      </c>
      <c r="E118" s="128">
        <f>+E111+E117</f>
        <v>666617593</v>
      </c>
    </row>
    <row r="119" ht="7.5" customHeight="1"/>
    <row r="120" spans="1:3" ht="15.75">
      <c r="A120" s="138"/>
      <c r="B120" s="138"/>
      <c r="C120" s="138"/>
    </row>
    <row r="121" spans="1:3" ht="15" customHeight="1">
      <c r="A121" s="139"/>
      <c r="B121" s="139"/>
      <c r="C121" s="69"/>
    </row>
    <row r="122" spans="1:3" ht="15.75">
      <c r="A122" s="140" t="s">
        <v>142</v>
      </c>
      <c r="B122" s="140"/>
      <c r="C122" s="140"/>
    </row>
    <row r="127" spans="1:3" ht="15.75">
      <c r="A127" s="138"/>
      <c r="B127" s="138"/>
      <c r="C127" s="138"/>
    </row>
    <row r="128" spans="1:3" ht="15.75">
      <c r="A128" s="139"/>
      <c r="B128" s="139"/>
      <c r="C128" s="69"/>
    </row>
    <row r="129" spans="1:3" ht="15.75">
      <c r="A129" s="78"/>
      <c r="B129" s="79"/>
      <c r="C129" s="80"/>
    </row>
    <row r="130" spans="1:3" ht="15.75">
      <c r="A130" s="78"/>
      <c r="B130" s="79"/>
      <c r="C130" s="80"/>
    </row>
  </sheetData>
  <sheetProtection/>
  <mergeCells count="11">
    <mergeCell ref="A1:C1"/>
    <mergeCell ref="A5:B5"/>
    <mergeCell ref="A71:C71"/>
    <mergeCell ref="B70:C70"/>
    <mergeCell ref="A75:B75"/>
    <mergeCell ref="A127:C127"/>
    <mergeCell ref="A128:B128"/>
    <mergeCell ref="A121:B121"/>
    <mergeCell ref="A122:C122"/>
    <mergeCell ref="A120:C120"/>
    <mergeCell ref="A3:C3"/>
  </mergeCells>
  <printOptions/>
  <pageMargins left="0.7" right="0.7" top="0.75" bottom="0.75" header="0.3" footer="0.3"/>
  <pageSetup horizontalDpi="200" verticalDpi="200" orientation="portrait" paperSize="9" scale="76" r:id="rId1"/>
  <headerFooter>
    <oddHeader xml:space="preserve">&amp;C
                                   </oddHeader>
  </headerFooter>
  <rowBreaks count="1" manualBreakCount="1"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2016-02-06T09:49:32Z</cp:lastPrinted>
  <dcterms:created xsi:type="dcterms:W3CDTF">2006-10-17T13:40:18Z</dcterms:created>
  <dcterms:modified xsi:type="dcterms:W3CDTF">2020-07-02T10:13:16Z</dcterms:modified>
  <cp:category/>
  <cp:version/>
  <cp:contentType/>
  <cp:contentStatus/>
</cp:coreProperties>
</file>