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 sz. mell Kornisné Kp.'!$1:$6</definedName>
  </definedNames>
  <calcPr fullCalcOnLoad="1"/>
</workbook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<sst xmlns="http://schemas.openxmlformats.org/spreadsheetml/2006/main" count="114" uniqueCount="100">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</sst>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6" borderId="5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5" fillId="27" borderId="7" applyNumberFormat="0" applyFont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58" fillId="0" borderId="9" applyNumberFormat="0" applyFill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5" borderId="1" applyNumberFormat="0" applyAlignment="0" applyProtection="0"/>
    <xf numFmtId="9" fontId="4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165" fontId="3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3" fontId="3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26" xfId="0" applyFont="1" applyFill="1" applyBorder="1" applyAlignment="1" applyProtection="1">
      <alignment horizontal="left" vertical="center"/>
      <protection/>
    </xf>
    <xf numFmtId="0" fontId="39" fillId="0" borderId="27" xfId="0" applyFont="1" applyFill="1" applyBorder="1" applyAlignment="1" applyProtection="1">
      <alignment vertical="center" wrapText="1"/>
      <protection/>
    </xf>
    <xf numFmtId="3" fontId="3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0" applyFont="1" applyFill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39" fillId="0" borderId="40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 horizontal="left" vertical="center" wrapText="1"/>
      <protection/>
    </xf>
    <xf numFmtId="166" fontId="39" fillId="0" borderId="36" xfId="51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D63"/>
  <sheetViews>
    <sheetView tabSelected="1" view="pageLayout" zoomScaleNormal="130" workbookViewId="0" topLeftCell="A1">
      <selection activeCell="B67" sqref="B67"/>
    </sheetView>
  </sheetViews>
  <sheetFormatPr defaultColWidth="9.00390625" defaultRowHeight="12.75"/>
  <cols>
    <col min="1" max="1" width="13.875" style="75" customWidth="1"/>
    <col min="2" max="2" width="79.125" style="18" customWidth="1"/>
    <col min="3" max="3" width="25.00390625" style="92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194989138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24562736-4705056-1200000+490000</f>
        <v>19147680</v>
      </c>
    </row>
    <row r="11" spans="1:3" s="28" customFormat="1" ht="12" customHeight="1">
      <c r="A11" s="32" t="s">
        <v>20</v>
      </c>
      <c r="B11" s="33" t="s">
        <v>21</v>
      </c>
      <c r="C11" s="35">
        <v>10500000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f>3217536+3804538-1221150+132300</f>
        <v>5933224</v>
      </c>
    </row>
    <row r="15" spans="1:3" s="28" customFormat="1" ht="12" customHeight="1">
      <c r="A15" s="32" t="s">
        <v>28</v>
      </c>
      <c r="B15" s="36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40">
        <v>416514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27807178</v>
      </c>
    </row>
    <row r="21" spans="1:3" s="38" customFormat="1" ht="12" customHeight="1">
      <c r="A21" s="32" t="s">
        <v>40</v>
      </c>
      <c r="B21" s="41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4">
        <f>5485000+374405+5445044+16502729</f>
        <v>27807178</v>
      </c>
    </row>
    <row r="24" spans="1:3" s="38" customFormat="1" ht="12" customHeight="1" thickBot="1">
      <c r="A24" s="32" t="s">
        <v>46</v>
      </c>
      <c r="B24" s="33" t="s">
        <v>47</v>
      </c>
      <c r="C24" s="34">
        <f>374405+16502729</f>
        <v>16877134</v>
      </c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27">
        <f>+C27+C28</f>
        <v>5095118</v>
      </c>
    </row>
    <row r="27" spans="1:3" s="38" customFormat="1" ht="12" customHeight="1">
      <c r="A27" s="45" t="s">
        <v>52</v>
      </c>
      <c r="B27" s="46" t="s">
        <v>43</v>
      </c>
      <c r="C27" s="47"/>
    </row>
    <row r="28" spans="1:3" s="38" customFormat="1" ht="12" customHeight="1">
      <c r="A28" s="45" t="s">
        <v>53</v>
      </c>
      <c r="B28" s="48" t="s">
        <v>54</v>
      </c>
      <c r="C28" s="49">
        <f>2665000+2430118</f>
        <v>5095118</v>
      </c>
    </row>
    <row r="29" spans="1:3" s="38" customFormat="1" ht="12" customHeight="1" thickBot="1">
      <c r="A29" s="32" t="s">
        <v>55</v>
      </c>
      <c r="B29" s="50" t="s">
        <v>56</v>
      </c>
      <c r="C29" s="51">
        <v>2430118</v>
      </c>
    </row>
    <row r="30" spans="1:3" s="38" customFormat="1" ht="12" customHeight="1" thickBot="1">
      <c r="A30" s="42" t="s">
        <v>57</v>
      </c>
      <c r="B30" s="43" t="s">
        <v>58</v>
      </c>
      <c r="C30" s="27">
        <f>+C31+C32+C33</f>
        <v>250000</v>
      </c>
    </row>
    <row r="31" spans="1:3" s="38" customFormat="1" ht="12" customHeight="1">
      <c r="A31" s="45" t="s">
        <v>59</v>
      </c>
      <c r="B31" s="46" t="s">
        <v>60</v>
      </c>
      <c r="C31" s="47"/>
    </row>
    <row r="32" spans="1:3" s="38" customFormat="1" ht="12" customHeight="1">
      <c r="A32" s="45" t="s">
        <v>61</v>
      </c>
      <c r="B32" s="48" t="s">
        <v>62</v>
      </c>
      <c r="C32" s="52"/>
    </row>
    <row r="33" spans="1:3" s="38" customFormat="1" ht="12" customHeight="1" thickBot="1">
      <c r="A33" s="32" t="s">
        <v>63</v>
      </c>
      <c r="B33" s="50" t="s">
        <v>64</v>
      </c>
      <c r="C33" s="53">
        <v>250000</v>
      </c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4">
        <v>1200000</v>
      </c>
    </row>
    <row r="36" spans="1:3" s="28" customFormat="1" ht="12" customHeight="1" thickBot="1">
      <c r="A36" s="19" t="s">
        <v>69</v>
      </c>
      <c r="B36" s="43" t="s">
        <v>70</v>
      </c>
      <c r="C36" s="55">
        <f>+C8+C20+C25+C26+C30+C34+C35</f>
        <v>229341434</v>
      </c>
    </row>
    <row r="37" spans="1:3" s="28" customFormat="1" ht="12" customHeight="1" thickBot="1">
      <c r="A37" s="56" t="s">
        <v>71</v>
      </c>
      <c r="B37" s="43" t="s">
        <v>72</v>
      </c>
      <c r="C37" s="57">
        <f>+C38+C39+C40</f>
        <v>450899387</v>
      </c>
    </row>
    <row r="38" spans="1:3" s="28" customFormat="1" ht="12" customHeight="1">
      <c r="A38" s="45" t="s">
        <v>73</v>
      </c>
      <c r="B38" s="46" t="s">
        <v>74</v>
      </c>
      <c r="C38" s="47">
        <v>418046</v>
      </c>
    </row>
    <row r="39" spans="1:3" s="28" customFormat="1" ht="12" customHeight="1">
      <c r="A39" s="45" t="s">
        <v>75</v>
      </c>
      <c r="B39" s="48" t="s">
        <v>76</v>
      </c>
      <c r="C39" s="52"/>
    </row>
    <row r="40" spans="1:3" s="38" customFormat="1" ht="12" customHeight="1" thickBot="1">
      <c r="A40" s="32" t="s">
        <v>77</v>
      </c>
      <c r="B40" s="50" t="s">
        <v>78</v>
      </c>
      <c r="C40" s="51">
        <f>373234311+10002440+50810206+1956276+3921310+310040-1200000+11446758</f>
        <v>450481341</v>
      </c>
    </row>
    <row r="41" spans="1:3" s="38" customFormat="1" ht="15" customHeight="1" thickBot="1">
      <c r="A41" s="56" t="s">
        <v>79</v>
      </c>
      <c r="B41" s="58" t="s">
        <v>80</v>
      </c>
      <c r="C41" s="59">
        <f>+C36+C37</f>
        <v>680240821</v>
      </c>
    </row>
    <row r="42" spans="1:3" s="38" customFormat="1" ht="15" customHeight="1">
      <c r="A42" s="60"/>
      <c r="B42" s="61"/>
      <c r="C42" s="62"/>
    </row>
    <row r="43" spans="1:3" ht="13.5" thickBot="1">
      <c r="A43" s="63"/>
      <c r="B43" s="64"/>
      <c r="C43" s="65"/>
    </row>
    <row r="44" spans="1:3" s="22" customFormat="1" ht="16.5" customHeight="1" thickBot="1">
      <c r="A44" s="66"/>
      <c r="B44" s="67" t="s">
        <v>81</v>
      </c>
      <c r="C44" s="68"/>
    </row>
    <row r="45" spans="1:3" s="69" customFormat="1" ht="12" customHeight="1" thickBot="1">
      <c r="A45" s="42" t="s">
        <v>14</v>
      </c>
      <c r="B45" s="43" t="s">
        <v>82</v>
      </c>
      <c r="C45" s="27">
        <f>SUM(C46:C50)</f>
        <v>670215317</v>
      </c>
    </row>
    <row r="46" spans="1:3" ht="12" customHeight="1">
      <c r="A46" s="32" t="s">
        <v>16</v>
      </c>
      <c r="B46" s="41" t="s">
        <v>83</v>
      </c>
      <c r="C46" s="70">
        <f>312180187+7690498+41704739+3188310+416250+3193542+6730000</f>
        <v>375103526</v>
      </c>
    </row>
    <row r="47" spans="1:3" ht="12" customHeight="1">
      <c r="A47" s="32" t="s">
        <v>18</v>
      </c>
      <c r="B47" s="33" t="s">
        <v>84</v>
      </c>
      <c r="C47" s="71">
        <f>72296262+1676942+8976967+693000-41845+761502+1460052</f>
        <v>85822880</v>
      </c>
    </row>
    <row r="48" spans="1:3" ht="12" customHeight="1">
      <c r="A48" s="32" t="s">
        <v>20</v>
      </c>
      <c r="B48" s="33" t="s">
        <v>85</v>
      </c>
      <c r="C48" s="71">
        <f>188712640+635000-59900+128500+977900+254400-29210+1490000-170000-1221150+9140000+215900+485640+8729191</f>
        <v>209288911</v>
      </c>
    </row>
    <row r="49" spans="1:3" ht="12" customHeight="1">
      <c r="A49" s="32" t="s">
        <v>22</v>
      </c>
      <c r="B49" s="33" t="s">
        <v>86</v>
      </c>
      <c r="C49" s="72"/>
    </row>
    <row r="50" spans="1:3" ht="12" customHeight="1" thickBot="1">
      <c r="A50" s="32" t="s">
        <v>24</v>
      </c>
      <c r="B50" s="33" t="s">
        <v>87</v>
      </c>
      <c r="C50" s="72"/>
    </row>
    <row r="51" spans="1:3" ht="12" customHeight="1" thickBot="1">
      <c r="A51" s="42" t="s">
        <v>38</v>
      </c>
      <c r="B51" s="43" t="s">
        <v>88</v>
      </c>
      <c r="C51" s="27">
        <f>SUM(C52:C54)</f>
        <v>10025504</v>
      </c>
    </row>
    <row r="52" spans="1:3" s="69" customFormat="1" ht="12" customHeight="1">
      <c r="A52" s="32" t="s">
        <v>40</v>
      </c>
      <c r="B52" s="41" t="s">
        <v>89</v>
      </c>
      <c r="C52" s="70">
        <f>3220260+59900+973976+40000+29210+310040+2665000+170000+127000+2430118</f>
        <v>10025504</v>
      </c>
    </row>
    <row r="53" spans="1:3" ht="12" customHeight="1">
      <c r="A53" s="32" t="s">
        <v>42</v>
      </c>
      <c r="B53" s="33" t="s">
        <v>90</v>
      </c>
      <c r="C53" s="72"/>
    </row>
    <row r="54" spans="1:3" ht="12" customHeight="1">
      <c r="A54" s="32" t="s">
        <v>44</v>
      </c>
      <c r="B54" s="33" t="s">
        <v>91</v>
      </c>
      <c r="C54" s="72"/>
    </row>
    <row r="55" spans="1:3" ht="12" customHeight="1" thickBot="1">
      <c r="A55" s="32" t="s">
        <v>46</v>
      </c>
      <c r="B55" s="33" t="s">
        <v>92</v>
      </c>
      <c r="C55" s="72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73" t="s">
        <v>94</v>
      </c>
      <c r="C57" s="74">
        <f>+C45+C51+C56</f>
        <v>680240821</v>
      </c>
    </row>
    <row r="58" ht="15" customHeight="1" thickBot="1">
      <c r="C58" s="76"/>
    </row>
    <row r="59" spans="1:3" ht="14.25" customHeight="1">
      <c r="A59" s="77" t="s">
        <v>95</v>
      </c>
      <c r="B59" s="78"/>
      <c r="C59" s="79">
        <v>142.8</v>
      </c>
    </row>
    <row r="60" spans="1:3" ht="12.75">
      <c r="A60" s="80" t="s">
        <v>96</v>
      </c>
      <c r="B60" s="81"/>
      <c r="C60" s="82">
        <v>4</v>
      </c>
    </row>
    <row r="61" spans="1:4" ht="12.75">
      <c r="A61" s="83" t="s">
        <v>97</v>
      </c>
      <c r="B61" s="84"/>
      <c r="C61" s="85">
        <v>61</v>
      </c>
      <c r="D61" s="86"/>
    </row>
    <row r="62" spans="1:3" ht="12.75">
      <c r="A62" s="87" t="s">
        <v>98</v>
      </c>
      <c r="B62" s="88"/>
      <c r="C62" s="82">
        <v>5</v>
      </c>
    </row>
    <row r="63" spans="1:4" ht="19.5" customHeight="1" thickBot="1">
      <c r="A63" s="89" t="s">
        <v>99</v>
      </c>
      <c r="B63" s="90"/>
      <c r="C63" s="91">
        <v>2</v>
      </c>
      <c r="D63" s="86"/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2017-09-28T09:13:05Z</dcterms:created>
  <dcterms:modified xsi:type="dcterms:W3CDTF">2017-09-28T09:13:06Z</dcterms:modified>
  <cp:category/>
  <cp:version/>
  <cp:contentType/>
  <cp:contentStatus/>
</cp:coreProperties>
</file>