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1"/>
  </bookViews>
  <sheets>
    <sheet name="1. Mérlegszerű" sheetId="1" state="hidden" r:id="rId1"/>
    <sheet name="2,a Elemi bevételek" sheetId="2" r:id="rId2"/>
    <sheet name="2,b Elemi kiadások" sheetId="3" r:id="rId3"/>
    <sheet name="3. Állami tám." sheetId="4" state="hidden" r:id="rId4"/>
    <sheet name="4,a Műk. mérleg" sheetId="5" state="hidden" r:id="rId5"/>
    <sheet name="4,b Beruh. mérleg" sheetId="6" state="hidden" r:id="rId6"/>
    <sheet name="5. Likviditási terv" sheetId="7" state="hidden" r:id="rId7"/>
    <sheet name="6. Közvetett támogatás" sheetId="8" state="hidden" r:id="rId8"/>
    <sheet name="7. Többéves döntések" sheetId="9" state="hidden" r:id="rId9"/>
    <sheet name="8. Adósságot kel. ügyletek" sheetId="10" state="hidden" r:id="rId10"/>
    <sheet name="9. Felhalmozás" sheetId="11" state="hidden" r:id="rId11"/>
    <sheet name="10. Tartalékok" sheetId="12" state="hidden" r:id="rId12"/>
    <sheet name="11. Projekt" sheetId="13" r:id="rId13"/>
    <sheet name="12. Lakosságnak juttatott tám." sheetId="14" r:id="rId14"/>
  </sheets>
  <definedNames>
    <definedName name="_xlfn.IFERROR" hidden="1">#NAME?</definedName>
    <definedName name="_xlnm.Print_Area" localSheetId="0">'1. Mérlegszerű'!$A$1:$J$42</definedName>
    <definedName name="_xlnm.Print_Area" localSheetId="1">'2,a Elemi bevételek'!$A$1:$H$50</definedName>
    <definedName name="_xlnm.Print_Area" localSheetId="2">'2,b Elemi kiadások'!$A$1:$H$73</definedName>
    <definedName name="_xlnm.Print_Area" localSheetId="3">'3. Állami tám.'!$A$1:$G$51</definedName>
    <definedName name="_xlnm.Print_Area" localSheetId="6">'5. Likviditási terv'!$A$1:$O$25</definedName>
    <definedName name="_xlnm.Print_Area" localSheetId="10">'9. Felhalmozás'!$C$1:$F$22</definedName>
  </definedNames>
  <calcPr fullCalcOnLoad="1"/>
</workbook>
</file>

<file path=xl/sharedStrings.xml><?xml version="1.0" encoding="utf-8"?>
<sst xmlns="http://schemas.openxmlformats.org/spreadsheetml/2006/main" count="1086" uniqueCount="606">
  <si>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</si>
  <si>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</si>
  <si>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</si>
  <si>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</si>
  <si>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</si>
  <si>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</si>
  <si>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</si>
  <si>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</si>
  <si>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</si>
  <si>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</si>
  <si>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</si>
  <si>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</si>
  <si>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</si>
  <si>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</si>
  <si>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</si>
  <si>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</si>
  <si>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</si>
  <si>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</si>
  <si>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</si>
  <si>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</si>
  <si>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</si>
  <si>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</si>
  <si>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</si>
  <si>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</si>
  <si>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</si>
  <si>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</si>
  <si>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</si>
  <si>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</si>
  <si>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</si>
  <si>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</si>
  <si>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</si>
  <si>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</si>
  <si>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</si>
  <si>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</si>
  <si>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</si>
  <si>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</si>
  <si>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</si>
  <si>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</si>
  <si>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</si>
  <si>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</si>
  <si>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</si>
  <si>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</si>
  <si>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</si>
  <si>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</si>
  <si>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</si>
  <si>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</si>
  <si>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</si>
  <si>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</si>
  <si>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</si>
  <si>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</si>
  <si>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</si>
  <si>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</si>
  <si>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</si>
  <si>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</si>
  <si>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</si>
  <si>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</si>
  <si>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</si>
  <si>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</si>
  <si>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</si>
  <si>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</si>
  <si>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</si>
  <si>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</si>
  <si>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</si>
  <si>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</si>
  <si>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</si>
  <si>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</si>
  <si>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</si>
  <si>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</si>
  <si>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</si>
  <si>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</si>
  <si>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</si>
  <si>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</si>
  <si>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</si>
  <si>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</si>
  <si>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</si>
  <si>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</si>
  <si>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</si>
  <si>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</si>
  <si>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</si>
  <si>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</si>
  <si>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</si>
  <si>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</si>
  <si>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</si>
  <si>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</si>
  <si>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</si>
  <si>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</si>
  <si>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</si>
  <si>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</si>
  <si>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</si>
  <si>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</si>
  <si>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</si>
  <si>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</si>
  <si>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</si>
  <si>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</si>
  <si>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</si>
  <si>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</si>
  <si>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</si>
  <si>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</si>
  <si>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</si>
  <si>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</si>
  <si>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</si>
  <si>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</si>
  <si>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</si>
  <si>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</si>
  <si>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</si>
  <si>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</si>
  <si>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</si>
  <si>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</si>
  <si>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</si>
  <si>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</si>
  <si>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</si>
  <si>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</si>
  <si>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</si>
  <si>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</si>
  <si>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</si>
  <si>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</si>
  <si>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</si>
  <si>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</si>
  <si>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</si>
  <si>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</si>
  <si>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</si>
  <si>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</si>
  <si>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</si>
  <si>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</si>
  <si>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</si>
  <si>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</si>
  <si>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</si>
  <si>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</si>
  <si>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</si>
  <si>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</si>
  <si>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</si>
  <si>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</si>
  <si>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</si>
  <si>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</si>
  <si>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</si>
  <si>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</si>
  <si>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</si>
  <si>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</si>
  <si>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</si>
  <si>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</si>
  <si>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</si>
  <si>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</si>
  <si>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</si>
  <si>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</si>
  <si>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</si>
  <si>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</si>
  <si>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</si>
  <si>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</si>
  <si>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</si>
  <si>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</si>
  <si>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</si>
  <si>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</si>
  <si>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</si>
  <si>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</si>
  <si>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</si>
  <si>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</si>
  <si>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</si>
  <si>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</si>
  <si>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</si>
  <si>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</si>
  <si>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</si>
  <si>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</si>
  <si>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</si>
  <si>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</si>
  <si>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</si>
  <si>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</si>
  <si>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</si>
  <si>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</si>
  <si>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</si>
  <si>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</si>
  <si>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</si>
  <si>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</si>
  <si>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</si>
  <si>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</si>
  <si>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</si>
  <si>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</si>
  <si>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</si>
  <si>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</si>
  <si>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</si>
  <si>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</si>
  <si>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</si>
  <si>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</si>
  <si>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</si>
  <si>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</si>
  <si>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</si>
  <si>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</si>
  <si>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</si>
  <si>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</si>
  <si>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</si>
  <si>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</si>
  <si>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</si>
  <si>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</si>
  <si>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</si>
  <si>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</si>
  <si>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</si>
  <si>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</si>
  <si>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</si>
  <si>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</si>
  <si>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</si>
  <si>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</si>
  <si>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</si>
  <si>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</si>
  <si>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</si>
  <si>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</si>
  <si>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</si>
  <si>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</si>
  <si>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</si>
  <si>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</si>
  <si>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</si>
  <si>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</si>
  <si>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</si>
  <si>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</si>
  <si>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</si>
  <si>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</si>
  <si>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</si>
  <si>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</si>
  <si>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</si>
  <si>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</si>
  <si>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</si>
  <si>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</si>
  <si>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</si>
  <si>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</si>
  <si>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</si>
  <si>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</si>
  <si>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</si>
  <si>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</si>
  <si>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</si>
  <si>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</si>
  <si>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</si>
  <si>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</si>
  <si>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</si>
  <si>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</si>
  <si>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</si>
  <si>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</si>
  <si>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</si>
  <si>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</si>
  <si>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</si>
  <si>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</si>
  <si>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</si>
  <si>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</si>
  <si>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</si>
  <si>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</si>
  <si>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</si>
  <si>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</si>
  <si>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</si>
  <si>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</si>
  <si>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</si>
  <si>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</si>
  <si>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</si>
  <si>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</si>
  <si>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</si>
  <si>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</si>
  <si>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</si>
  <si>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</si>
  <si>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</si>
  <si>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</si>
  <si>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</si>
  <si>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</si>
  <si>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</si>
  <si>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</si>
  <si>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</si>
  <si>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</si>
  <si>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</si>
  <si>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</si>
  <si>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</si>
  <si>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</si>
  <si>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</si>
  <si>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</si>
  <si>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</si>
  <si>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</si>
  <si>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</si>
  <si>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</si>
  <si>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</si>
  <si>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</si>
  <si>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</si>
  <si>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</si>
  <si>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</si>
  <si>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</si>
  <si>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</si>
  <si>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</si>
  <si>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</si>
  <si>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</si>
  <si>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</si>
  <si>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</si>
  <si>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</si>
  <si>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</si>
  <si>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</si>
  <si>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</si>
  <si>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</si>
  <si>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</si>
  <si>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</si>
  <si>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</si>
  <si>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</si>
  <si>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</si>
  <si>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</si>
  <si>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</si>
  <si>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</si>
  <si>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</si>
  <si>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</si>
  <si>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</si>
  <si>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</si>
  <si>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</si>
  <si>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</si>
  <si>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</si>
  <si>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</si>
  <si>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</si>
  <si>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</si>
  <si>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</si>
  <si>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</si>
  <si>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</si>
  <si>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</si>
  <si>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</si>
  <si>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</si>
  <si>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</si>
  <si>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</si>
  <si>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</si>
  <si>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</si>
  <si>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</si>
  <si>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</si>
  <si>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</si>
  <si>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</si>
  <si>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</si>
  <si>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</si>
  <si>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</si>
  <si>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</si>
  <si>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</si>
  <si>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</si>
  <si>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</si>
  <si>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</si>
  <si>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</si>
  <si>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</si>
  <si>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</si>
  <si>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</si>
  <si>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</si>
  <si>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</si>
  <si>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</si>
  <si>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</si>
  <si>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</si>
  <si>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</si>
  <si>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</si>
  <si>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</si>
  <si>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</si>
  <si>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</si>
  <si>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</si>
  <si>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</si>
  <si>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</si>
  <si>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</si>
  <si>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</si>
  <si>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</si>
  <si>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</si>
  <si>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</si>
  <si>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</si>
  <si>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</si>
  <si>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</si>
  <si>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</si>
  <si>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</si>
  <si>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</si>
  <si>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</si>
  <si>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</si>
  <si>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</si>
  <si>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</si>
  <si>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</si>
  <si>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</si>
  <si>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</si>
  <si>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</si>
  <si>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</si>
  <si>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</si>
  <si>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</si>
  <si>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</si>
  <si>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</si>
  <si>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</si>
  <si>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</si>
  <si>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</si>
  <si>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</si>
  <si>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</si>
  <si>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</si>
  <si>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</si>
  <si>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</si>
  <si>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</si>
  <si>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</si>
  <si>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</si>
  <si>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</si>
  <si>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</si>
  <si>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</si>
  <si>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</si>
  <si>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</si>
  <si>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</si>
  <si>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</si>
  <si>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</si>
  <si>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</si>
  <si>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</si>
  <si>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</si>
  <si>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</si>
  <si>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</si>
  <si>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</si>
  <si>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</si>
  <si>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</si>
  <si>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</si>
  <si>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</si>
  <si>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</si>
  <si>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</si>
  <si>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</si>
  <si>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</si>
  <si>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</si>
  <si>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</si>
  <si>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</si>
  <si>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</si>
  <si>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</si>
  <si>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</si>
  <si>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</si>
  <si>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</si>
  <si>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</si>
  <si>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</si>
  <si>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</si>
  <si>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</si>
  <si>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</si>
  <si>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</si>
  <si>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</si>
  <si>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</si>
  <si>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</si>
  <si>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</si>
  <si>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</si>
  <si>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</si>
  <si>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</si>
  <si>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</si>
  <si>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</si>
  <si>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</si>
  <si>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</si>
  <si>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</si>
  <si>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</si>
  <si>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</si>
  <si>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</si>
  <si>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</si>
  <si>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</si>
  <si>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</si>
  <si>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</si>
  <si>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</si>
  <si>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</si>
  <si>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</si>
  <si>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</si>
  <si>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</si>
  <si>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</si>
  <si>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</si>
  <si>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</si>
  <si>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</si>
  <si>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</si>
  <si>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</si>
  <si>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</si>
  <si>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</si>
  <si>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</si>
  <si>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</si>
  <si>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</si>
  <si>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</si>
  <si>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</si>
  <si>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</si>
  <si>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</si>
  <si>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</si>
  <si>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</si>
  <si>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</si>
  <si>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</si>
  <si>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</si>
  <si>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</si>
  <si>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</si>
  <si>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</si>
  <si>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</si>
  <si>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</si>
  <si>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</si>
  <si>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</si>
  <si>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</si>
  <si>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</si>
  <si>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</si>
  <si>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</si>
  <si>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</si>
  <si>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</si>
  <si>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</si>
  <si>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</si>
  <si>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</si>
  <si>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</si>
  <si>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</si>
  <si>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</si>
  <si>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</si>
  <si>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</si>
  <si>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</si>
  <si>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</si>
  <si>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Nemesnép Község Önkormányzata által adott közvetett támogatások
(kedvezmények)</t>
  </si>
  <si>
    <t xml:space="preserve"> Adatok Ft-ban</t>
  </si>
  <si>
    <t>Nemesnép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</si>
  <si>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</si>
  <si>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</si>
  <si>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</si>
  <si>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</si>
  <si>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</si>
  <si>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</si>
  <si>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</si>
  <si>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</si>
  <si>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</si>
  <si>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</si>
  <si>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</si>
  <si>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</si>
  <si>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</si>
  <si>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</si>
  <si>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</si>
  <si>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</si>
  <si>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</si>
  <si>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</si>
  <si>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</si>
  <si>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</si>
  <si>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</si>
  <si>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</si>
  <si>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</si>
  <si>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</si>
  <si>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</si>
  <si>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</si>
  <si>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</si>
  <si>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</si>
  <si>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</si>
  <si>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</si>
  <si>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</si>
  <si>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</si>
  <si>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</si>
  <si>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</si>
  <si>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</si>
  <si>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</si>
  <si>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2020.</t>
  </si>
  <si>
    <t>Utak, járdak felújítása, helyreállítása</t>
  </si>
  <si>
    <t>Eredeti előirányzat 2018.</t>
  </si>
  <si>
    <t>2018.évi</t>
  </si>
  <si>
    <t>2021.</t>
  </si>
  <si>
    <t>I.6 Polgármesteri illetmény támogatása</t>
  </si>
  <si>
    <t>NEMESNÉP KÖZSÉG ÖNKORMÁNYZATA 2019. ÉVI TARTALÉKAI</t>
  </si>
  <si>
    <t>2019.évi előirányzat</t>
  </si>
  <si>
    <t>Eredeti előirányzat 2019.</t>
  </si>
  <si>
    <t>Nemesnép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</si>
  <si>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</si>
  <si>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2022.</t>
  </si>
  <si>
    <t>2019. évi eredeti előirányzat</t>
  </si>
  <si>
    <t>2019. előtti kifizetés</t>
  </si>
  <si>
    <t>NEMESNÉP KÖZSÉG ÖNKORMÁNYZATA 2019. ÉVI ELŐIRÁNYZAT FELHASZNÁLÁSI ÜTEMTERVE</t>
  </si>
  <si>
    <t>2019. évi előirányzat</t>
  </si>
  <si>
    <t>NEMESNÉP KÖZSÉG ÖNKORMÁNYZATÁNAK ÁLLAMI HOZZÁJÁRULÁSA 2019. ÉVBEN</t>
  </si>
  <si>
    <t>2019.évi</t>
  </si>
  <si>
    <t>Várható teljesítés 2018.</t>
  </si>
  <si>
    <t>Várható teljesítés         2018.</t>
  </si>
  <si>
    <t>B411.</t>
  </si>
  <si>
    <t>2019. ÉVI MŰKÖDÉSI ÉS FELHALMOZÁSI CÉLÚ BEVÉTELEI ÉS KIADÁSAI</t>
  </si>
  <si>
    <t>Szociális célú tüzelőanyag</t>
  </si>
  <si>
    <t xml:space="preserve">ebből részmunkaidős: </t>
  </si>
  <si>
    <t>Tervezett közfoglalkoztatotti létszámkeret:</t>
  </si>
  <si>
    <t>Tervezett megbízási díjas létszámkeret:</t>
  </si>
  <si>
    <t>Város- és községgazdálkodással, zöldterület gazdálkodással kapcsolatos tárgyi eszközök beszerzése, létesítése ( Utcajelző táblak, Elosztói, optikai vezetékes hálózat kiépítése - orvosi rendelő, könyvtár, faluház - , Településrendezési terv teljes körü felülvizsgálata)</t>
  </si>
  <si>
    <t>Eredeti előirányzat 2019-ből</t>
  </si>
  <si>
    <t>Kötelező feladatok</t>
  </si>
  <si>
    <t>Önként vállalt feladatok</t>
  </si>
  <si>
    <t>Államigazgatási feladatok</t>
  </si>
  <si>
    <t>H</t>
  </si>
  <si>
    <t>………... önkormányzati rendelet 10.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</si>
  <si>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</si>
  <si>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</si>
  <si>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</si>
  <si>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</si>
  <si>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</si>
  <si>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</si>
  <si>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2019. évben tervezett</t>
  </si>
  <si>
    <t>További években</t>
  </si>
  <si>
    <t>Kiadás előző  években</t>
  </si>
  <si>
    <t>2019. évben  tervezett</t>
  </si>
  <si>
    <t>előző  években</t>
  </si>
  <si>
    <t>években</t>
  </si>
  <si>
    <t>2018. évi várható teljesítés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</si>
  <si>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</si>
  <si>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</si>
  <si>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</si>
  <si>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</si>
  <si>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</si>
  <si>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</si>
  <si>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</si>
  <si>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</si>
  <si>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………... önkormányzati rendelet 1. melléklete</t>
  </si>
  <si>
    <t>3/2019. (II. 25.) önkormányzati rendelet 1. melléklete</t>
  </si>
  <si>
    <t>3/2019. (II. 25.) önkormányzati rendelet 2,a. melléklete</t>
  </si>
  <si>
    <t>3/2019. (II. 25.) önkormányzati rendelet 2,b. melléklete</t>
  </si>
  <si>
    <t>………... önkormányzati rendelet 4. melléklete</t>
  </si>
  <si>
    <t>3/2019. (II. 25.) önkormányzati rendelet 3. melléklete</t>
  </si>
  <si>
    <t>………... önkormányzati rendelet 5. melléklete</t>
  </si>
  <si>
    <t>3/2019. (II. 25.) önkormányzati rendelet 4,a. melléklete</t>
  </si>
  <si>
    <t>………... önkormányzati rendelet 6. melléklete</t>
  </si>
  <si>
    <t>3/2019. (II. 25.) önkormányzati rendelet 4,b. melléklete</t>
  </si>
  <si>
    <t>………... önkormányzati rendelet 7. melléklete</t>
  </si>
  <si>
    <t>3/2019. (II. 25.) önkormányzati rendelet 5. melléklete</t>
  </si>
  <si>
    <t>………... önkormányzati rendelet 8. melléklete</t>
  </si>
  <si>
    <t>3/2019. (II. 25.) önkormányzati rendelet 6. melléklete</t>
  </si>
  <si>
    <t>………... önkormányzati rendelet 9. melléklete</t>
  </si>
  <si>
    <t>3/2019. (II. 25.) önkormányzati rendelet 7. melléklete</t>
  </si>
  <si>
    <t>3/2019. (II. 25.) önkormányzati rendelet 8. melléklete</t>
  </si>
  <si>
    <t>………... önkormányzati rendelet 11. melléklete</t>
  </si>
  <si>
    <t>3/2019. (II. 25.) önkormányzati rendelet 9. melléklete</t>
  </si>
  <si>
    <t>………... önkormányzati rendelet 12. melléklete</t>
  </si>
  <si>
    <t>3/2019. (II. 25.) önkormányzati rendelet 10. melléklete</t>
  </si>
  <si>
    <t>3/2019. (II. 25.) önkormányzati rendelet 11. melléklete</t>
  </si>
  <si>
    <t>NEMESNÉP KÖZSÉG ÖNKORMÁNYZATA 2019. ÉVI EURÓPAI UNIÓS PROJEKTJEINEK BEVÉTELEI ÉS KIADÁSAI</t>
  </si>
  <si>
    <t>NEMESNÉP KÖZSÉG ÖNKORMÁNYZATA ÁLTAL A LAKOSSÁGNAK JUTTATOTT TÁMOGATÁSOK, SZOCIÁLIS, RÁSZORULTSÁGI JELLEGŰ ELLÁTÁSOK RÉSZLETEZÉSE 2019. ÉVBEN</t>
  </si>
  <si>
    <t>3/2019. (II. 25.) önkormányzati rendelet 12. melléklete</t>
  </si>
  <si>
    <t>7/2019. (III. 25.) önkormányzati rendelet 1. melléklete</t>
  </si>
  <si>
    <t>7/2019. (III. 25.) önkormányzati rendelet 2. melléklete</t>
  </si>
  <si>
    <t>7/2019. (III. 25.) önkormányzati rendelet 3. melléklete</t>
  </si>
  <si>
    <t>7/2019. (III. 25.) önkormányzati rendelet 4.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</si>
</sst>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1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7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17" applyNumberFormat="1" applyAlignment="1">
      <alignment vertical="center" wrapText="1"/>
      <protection/>
    </xf>
    <xf numFmtId="180" fontId="46" fillId="0" borderId="0" xfId="117" applyNumberFormat="1" applyFont="1" applyAlignment="1">
      <alignment horizontal="centerContinuous" vertical="center" wrapText="1"/>
      <protection/>
    </xf>
    <xf numFmtId="180" fontId="15" fillId="0" borderId="0" xfId="117" applyNumberFormat="1" applyAlignment="1">
      <alignment horizontal="centerContinuous" vertical="center"/>
      <protection/>
    </xf>
    <xf numFmtId="180" fontId="15" fillId="0" borderId="0" xfId="117" applyNumberFormat="1" applyAlignment="1">
      <alignment horizontal="center" vertical="center" wrapText="1"/>
      <protection/>
    </xf>
    <xf numFmtId="180" fontId="48" fillId="0" borderId="10" xfId="117" applyNumberFormat="1" applyFont="1" applyBorder="1" applyAlignment="1">
      <alignment horizontal="centerContinuous" vertical="center" wrapText="1"/>
      <protection/>
    </xf>
    <xf numFmtId="180" fontId="48" fillId="0" borderId="11" xfId="117" applyNumberFormat="1" applyFont="1" applyBorder="1" applyAlignment="1">
      <alignment horizontal="centerContinuous" vertical="center" wrapText="1"/>
      <protection/>
    </xf>
    <xf numFmtId="180" fontId="48" fillId="0" borderId="12" xfId="117" applyNumberFormat="1" applyFont="1" applyBorder="1" applyAlignment="1">
      <alignment horizontal="centerContinuous" vertical="center" wrapText="1"/>
      <protection/>
    </xf>
    <xf numFmtId="180" fontId="26" fillId="0" borderId="0" xfId="117" applyNumberFormat="1" applyFont="1" applyAlignment="1">
      <alignment horizontal="center" vertical="center" wrapText="1"/>
      <protection/>
    </xf>
    <xf numFmtId="180" fontId="44" fillId="0" borderId="13" xfId="117" applyNumberFormat="1" applyFont="1" applyBorder="1" applyAlignment="1">
      <alignment horizontal="center" vertical="center" wrapText="1"/>
      <protection/>
    </xf>
    <xf numFmtId="180" fontId="44" fillId="0" borderId="0" xfId="117" applyNumberFormat="1" applyFont="1" applyAlignment="1">
      <alignment horizontal="center" vertical="center" wrapText="1"/>
      <protection/>
    </xf>
    <xf numFmtId="180" fontId="15" fillId="0" borderId="14" xfId="117" applyNumberFormat="1" applyBorder="1" applyAlignment="1">
      <alignment horizontal="left" vertical="center" wrapText="1" indent="1"/>
      <protection/>
    </xf>
    <xf numFmtId="180" fontId="15" fillId="0" borderId="15" xfId="117" applyNumberFormat="1" applyBorder="1" applyAlignment="1">
      <alignment horizontal="left" vertical="center" wrapText="1" indent="1"/>
      <protection/>
    </xf>
    <xf numFmtId="180" fontId="26" fillId="0" borderId="13" xfId="117" applyNumberFormat="1" applyFont="1" applyBorder="1" applyAlignment="1">
      <alignment horizontal="left" vertical="center" wrapText="1" indent="1"/>
      <protection/>
    </xf>
    <xf numFmtId="180" fontId="26" fillId="0" borderId="16" xfId="117" applyNumberFormat="1" applyFont="1" applyBorder="1" applyAlignment="1">
      <alignment horizontal="right" vertical="center" wrapText="1" indent="1"/>
      <protection/>
    </xf>
    <xf numFmtId="0" fontId="14" fillId="0" borderId="0" xfId="119">
      <alignment/>
      <protection/>
    </xf>
    <xf numFmtId="0" fontId="53" fillId="0" borderId="0" xfId="119" applyFont="1">
      <alignment/>
      <protection/>
    </xf>
    <xf numFmtId="0" fontId="54" fillId="0" borderId="0" xfId="119" applyFont="1">
      <alignment/>
      <protection/>
    </xf>
    <xf numFmtId="0" fontId="34" fillId="0" borderId="17" xfId="119" applyFont="1" applyBorder="1" applyAlignment="1">
      <alignment horizontal="left" vertical="center"/>
      <protection/>
    </xf>
    <xf numFmtId="0" fontId="34" fillId="0" borderId="18" xfId="119" applyFont="1" applyBorder="1" applyAlignment="1">
      <alignment horizontal="left" vertical="center"/>
      <protection/>
    </xf>
    <xf numFmtId="0" fontId="40" fillId="0" borderId="19" xfId="119" applyFont="1" applyBorder="1" applyAlignment="1">
      <alignment horizontal="left" vertical="center"/>
      <protection/>
    </xf>
    <xf numFmtId="3" fontId="39" fillId="0" borderId="19" xfId="119" applyNumberFormat="1" applyFont="1" applyBorder="1" applyAlignment="1">
      <alignment vertical="center"/>
      <protection/>
    </xf>
    <xf numFmtId="0" fontId="40" fillId="0" borderId="19" xfId="119" applyFont="1" applyBorder="1">
      <alignment/>
      <protection/>
    </xf>
    <xf numFmtId="0" fontId="56" fillId="0" borderId="18" xfId="111" applyFont="1" applyBorder="1" applyAlignment="1">
      <alignment horizontal="center"/>
      <protection/>
    </xf>
    <xf numFmtId="3" fontId="55" fillId="0" borderId="19" xfId="119" applyNumberFormat="1" applyFont="1" applyBorder="1" applyAlignment="1">
      <alignment vertical="center"/>
      <protection/>
    </xf>
    <xf numFmtId="0" fontId="39" fillId="0" borderId="18" xfId="119" applyFont="1" applyBorder="1" applyAlignment="1">
      <alignment horizontal="left" vertical="center"/>
      <protection/>
    </xf>
    <xf numFmtId="3" fontId="40" fillId="0" borderId="19" xfId="119" applyNumberFormat="1" applyFont="1" applyBorder="1" applyAlignment="1">
      <alignment horizontal="right" vertical="center"/>
      <protection/>
    </xf>
    <xf numFmtId="0" fontId="40" fillId="0" borderId="18" xfId="119" applyFont="1" applyBorder="1" applyAlignment="1">
      <alignment horizontal="left" vertical="center"/>
      <protection/>
    </xf>
    <xf numFmtId="3" fontId="39" fillId="0" borderId="19" xfId="119" applyNumberFormat="1" applyFont="1" applyBorder="1" applyAlignment="1">
      <alignment horizontal="right" vertical="center"/>
      <protection/>
    </xf>
    <xf numFmtId="0" fontId="39" fillId="0" borderId="19" xfId="119" applyFont="1" applyBorder="1" applyAlignment="1">
      <alignment horizontal="left" vertical="center"/>
      <protection/>
    </xf>
    <xf numFmtId="3" fontId="40" fillId="0" borderId="19" xfId="119" applyNumberFormat="1" applyFont="1" applyBorder="1" applyAlignment="1">
      <alignment vertical="center"/>
      <protection/>
    </xf>
    <xf numFmtId="0" fontId="56" fillId="0" borderId="18" xfId="119" applyFont="1" applyBorder="1" applyAlignment="1">
      <alignment horizontal="center" vertical="center"/>
      <protection/>
    </xf>
    <xf numFmtId="3" fontId="55" fillId="0" borderId="19" xfId="119" applyNumberFormat="1" applyFont="1" applyBorder="1">
      <alignment/>
      <protection/>
    </xf>
    <xf numFmtId="0" fontId="40" fillId="0" borderId="18" xfId="119" applyFont="1" applyBorder="1" applyAlignment="1">
      <alignment vertical="center"/>
      <protection/>
    </xf>
    <xf numFmtId="0" fontId="34" fillId="0" borderId="18" xfId="119" applyFont="1" applyBorder="1" applyAlignment="1">
      <alignment vertical="center"/>
      <protection/>
    </xf>
    <xf numFmtId="16" fontId="39" fillId="0" borderId="18" xfId="119" applyNumberFormat="1" applyFont="1" applyBorder="1" applyAlignment="1">
      <alignment horizontal="left" vertical="center"/>
      <protection/>
    </xf>
    <xf numFmtId="3" fontId="39" fillId="0" borderId="19" xfId="111" applyNumberFormat="1" applyFont="1" applyBorder="1" applyAlignment="1">
      <alignment horizontal="right"/>
      <protection/>
    </xf>
    <xf numFmtId="0" fontId="39" fillId="0" borderId="19" xfId="111" applyFont="1" applyBorder="1" applyAlignment="1">
      <alignment horizontal="left"/>
      <protection/>
    </xf>
    <xf numFmtId="3" fontId="56" fillId="0" borderId="19" xfId="119" applyNumberFormat="1" applyFont="1" applyBorder="1" applyAlignment="1">
      <alignment horizontal="right" vertical="center"/>
      <protection/>
    </xf>
    <xf numFmtId="0" fontId="56" fillId="0" borderId="18" xfId="119" applyFont="1" applyBorder="1" applyAlignment="1">
      <alignment horizontal="left" vertical="center"/>
      <protection/>
    </xf>
    <xf numFmtId="0" fontId="40" fillId="0" borderId="18" xfId="119" applyFont="1" applyBorder="1" applyAlignment="1">
      <alignment horizontal="left"/>
      <protection/>
    </xf>
    <xf numFmtId="0" fontId="56" fillId="0" borderId="19" xfId="119" applyFont="1" applyBorder="1" applyAlignment="1">
      <alignment horizontal="left" vertical="center"/>
      <protection/>
    </xf>
    <xf numFmtId="3" fontId="56" fillId="0" borderId="19" xfId="119" applyNumberFormat="1" applyFont="1" applyBorder="1" applyAlignment="1">
      <alignment vertical="center"/>
      <protection/>
    </xf>
    <xf numFmtId="0" fontId="40" fillId="0" borderId="18" xfId="119" applyFont="1" applyBorder="1" applyAlignment="1">
      <alignment horizontal="center"/>
      <protection/>
    </xf>
    <xf numFmtId="0" fontId="40" fillId="0" borderId="17" xfId="119" applyFont="1" applyBorder="1" applyAlignment="1">
      <alignment horizontal="left"/>
      <protection/>
    </xf>
    <xf numFmtId="0" fontId="40" fillId="0" borderId="17" xfId="119" applyFont="1" applyBorder="1" applyAlignment="1">
      <alignment horizontal="left" vertical="center"/>
      <protection/>
    </xf>
    <xf numFmtId="0" fontId="40" fillId="0" borderId="18" xfId="119" applyFont="1" applyBorder="1" applyAlignment="1">
      <alignment horizontal="center" vertical="center"/>
      <protection/>
    </xf>
    <xf numFmtId="3" fontId="39" fillId="0" borderId="20" xfId="119" applyNumberFormat="1" applyFont="1" applyBorder="1" applyAlignment="1">
      <alignment vertical="center"/>
      <protection/>
    </xf>
    <xf numFmtId="3" fontId="39" fillId="0" borderId="20" xfId="111" applyNumberFormat="1" applyFont="1" applyBorder="1" applyAlignment="1">
      <alignment horizontal="right"/>
      <protection/>
    </xf>
    <xf numFmtId="3" fontId="39" fillId="0" borderId="20" xfId="119" applyNumberFormat="1" applyFont="1" applyBorder="1" applyAlignment="1">
      <alignment horizontal="right" vertical="center"/>
      <protection/>
    </xf>
    <xf numFmtId="3" fontId="56" fillId="0" borderId="20" xfId="119" applyNumberFormat="1" applyFont="1" applyBorder="1" applyAlignment="1">
      <alignment horizontal="right" vertical="center"/>
      <protection/>
    </xf>
    <xf numFmtId="3" fontId="40" fillId="0" borderId="20" xfId="119" applyNumberFormat="1" applyFont="1" applyBorder="1" applyAlignment="1">
      <alignment horizontal="right" vertical="center"/>
      <protection/>
    </xf>
    <xf numFmtId="3" fontId="55" fillId="0" borderId="20" xfId="119" applyNumberFormat="1" applyFont="1" applyBorder="1" applyAlignment="1">
      <alignment vertical="center"/>
      <protection/>
    </xf>
    <xf numFmtId="3" fontId="40" fillId="0" borderId="20" xfId="119" applyNumberFormat="1" applyFont="1" applyBorder="1" applyAlignment="1">
      <alignment vertical="center"/>
      <protection/>
    </xf>
    <xf numFmtId="3" fontId="56" fillId="0" borderId="20" xfId="119" applyNumberFormat="1" applyFont="1" applyBorder="1" applyAlignment="1">
      <alignment vertical="center"/>
      <protection/>
    </xf>
    <xf numFmtId="0" fontId="33" fillId="0" borderId="19" xfId="119" applyFont="1" applyBorder="1" applyAlignment="1">
      <alignment vertical="center"/>
      <protection/>
    </xf>
    <xf numFmtId="3" fontId="33" fillId="0" borderId="19" xfId="119" applyNumberFormat="1" applyFont="1" applyBorder="1" applyAlignment="1">
      <alignment vertical="center"/>
      <protection/>
    </xf>
    <xf numFmtId="3" fontId="33" fillId="0" borderId="20" xfId="119" applyNumberFormat="1" applyFont="1" applyBorder="1" applyAlignment="1">
      <alignment vertical="center"/>
      <protection/>
    </xf>
    <xf numFmtId="0" fontId="40" fillId="0" borderId="17" xfId="119" applyFont="1" applyBorder="1" applyAlignment="1">
      <alignment horizontal="center" vertical="center"/>
      <protection/>
    </xf>
    <xf numFmtId="3" fontId="56" fillId="0" borderId="19" xfId="119" applyNumberFormat="1" applyFont="1" applyBorder="1">
      <alignment/>
      <protection/>
    </xf>
    <xf numFmtId="3" fontId="56" fillId="0" borderId="20" xfId="119" applyNumberFormat="1" applyFont="1" applyBorder="1">
      <alignment/>
      <protection/>
    </xf>
    <xf numFmtId="0" fontId="39" fillId="0" borderId="21" xfId="119" applyFont="1" applyBorder="1" applyAlignment="1">
      <alignment horizontal="left" vertical="center" wrapText="1"/>
      <protection/>
    </xf>
    <xf numFmtId="0" fontId="41" fillId="0" borderId="18" xfId="119" applyFont="1" applyBorder="1" applyAlignment="1">
      <alignment vertical="center"/>
      <protection/>
    </xf>
    <xf numFmtId="0" fontId="40" fillId="0" borderId="22" xfId="119" applyFont="1" applyBorder="1" applyAlignment="1">
      <alignment horizontal="center" vertical="center"/>
      <protection/>
    </xf>
    <xf numFmtId="0" fontId="56" fillId="0" borderId="23" xfId="119" applyFont="1" applyBorder="1" applyAlignment="1">
      <alignment horizontal="center" vertical="center"/>
      <protection/>
    </xf>
    <xf numFmtId="0" fontId="40" fillId="0" borderId="23" xfId="119" applyFont="1" applyBorder="1" applyAlignment="1">
      <alignment horizontal="left" vertical="center"/>
      <protection/>
    </xf>
    <xf numFmtId="3" fontId="55" fillId="0" borderId="20" xfId="119" applyNumberFormat="1" applyFont="1" applyBorder="1">
      <alignment/>
      <protection/>
    </xf>
    <xf numFmtId="0" fontId="39" fillId="0" borderId="22" xfId="119" applyFont="1" applyBorder="1" applyAlignment="1">
      <alignment horizontal="center" vertical="center"/>
      <protection/>
    </xf>
    <xf numFmtId="0" fontId="41" fillId="0" borderId="23" xfId="119" applyFont="1" applyBorder="1" applyAlignment="1">
      <alignment vertical="center"/>
      <protection/>
    </xf>
    <xf numFmtId="0" fontId="34" fillId="0" borderId="23" xfId="119" applyFont="1" applyBorder="1" applyAlignment="1">
      <alignment vertical="center"/>
      <protection/>
    </xf>
    <xf numFmtId="0" fontId="40" fillId="0" borderId="23" xfId="119" applyFont="1" applyBorder="1" applyAlignment="1">
      <alignment horizontal="center" vertical="center"/>
      <protection/>
    </xf>
    <xf numFmtId="0" fontId="42" fillId="20" borderId="24" xfId="119" applyFont="1" applyFill="1" applyBorder="1" applyAlignment="1">
      <alignment horizontal="left" vertical="center"/>
      <protection/>
    </xf>
    <xf numFmtId="3" fontId="42" fillId="20" borderId="24" xfId="119" applyNumberFormat="1" applyFont="1" applyFill="1" applyBorder="1" applyAlignment="1">
      <alignment vertical="center"/>
      <protection/>
    </xf>
    <xf numFmtId="0" fontId="42" fillId="20" borderId="25" xfId="119" applyFont="1" applyFill="1" applyBorder="1" applyAlignment="1">
      <alignment horizontal="left" vertical="center"/>
      <protection/>
    </xf>
    <xf numFmtId="0" fontId="61" fillId="0" borderId="0" xfId="119" applyFont="1">
      <alignment/>
      <protection/>
    </xf>
    <xf numFmtId="0" fontId="61" fillId="0" borderId="0" xfId="119" applyFont="1" applyAlignment="1">
      <alignment wrapText="1"/>
      <protection/>
    </xf>
    <xf numFmtId="0" fontId="61" fillId="24" borderId="0" xfId="119" applyFont="1" applyFill="1">
      <alignment/>
      <protection/>
    </xf>
    <xf numFmtId="0" fontId="34" fillId="20" borderId="26" xfId="109" applyFont="1" applyFill="1" applyBorder="1" applyAlignment="1">
      <alignment horizontal="center" vertical="center" wrapText="1"/>
      <protection/>
    </xf>
    <xf numFmtId="0" fontId="34" fillId="20" borderId="27" xfId="109" applyFont="1" applyFill="1" applyBorder="1" applyAlignment="1">
      <alignment horizontal="right" vertical="center"/>
      <protection/>
    </xf>
    <xf numFmtId="0" fontId="34" fillId="20" borderId="28" xfId="109" applyFont="1" applyFill="1" applyBorder="1" applyAlignment="1">
      <alignment horizontal="center" vertical="center"/>
      <protection/>
    </xf>
    <xf numFmtId="3" fontId="34" fillId="0" borderId="29" xfId="109" applyNumberFormat="1" applyFont="1" applyBorder="1">
      <alignment/>
      <protection/>
    </xf>
    <xf numFmtId="3" fontId="34" fillId="0" borderId="30" xfId="109" applyNumberFormat="1" applyFont="1" applyBorder="1">
      <alignment/>
      <protection/>
    </xf>
    <xf numFmtId="4" fontId="33" fillId="0" borderId="30" xfId="106" applyNumberFormat="1" applyFont="1" applyBorder="1" applyAlignment="1">
      <alignment vertical="center"/>
      <protection/>
    </xf>
    <xf numFmtId="3" fontId="33" fillId="0" borderId="30" xfId="106" applyNumberFormat="1" applyFont="1" applyBorder="1" applyAlignment="1">
      <alignment vertical="center"/>
      <protection/>
    </xf>
    <xf numFmtId="3" fontId="34" fillId="0" borderId="30" xfId="106" applyNumberFormat="1" applyFont="1" applyBorder="1" applyAlignment="1">
      <alignment vertical="center"/>
      <protection/>
    </xf>
    <xf numFmtId="3" fontId="33" fillId="0" borderId="30" xfId="109" applyNumberFormat="1" applyFont="1" applyBorder="1">
      <alignment/>
      <protection/>
    </xf>
    <xf numFmtId="3" fontId="33" fillId="0" borderId="31" xfId="106" applyNumberFormat="1" applyFont="1" applyBorder="1" applyAlignment="1">
      <alignment vertical="center"/>
      <protection/>
    </xf>
    <xf numFmtId="4" fontId="33" fillId="0" borderId="31" xfId="106" applyNumberFormat="1" applyFont="1" applyBorder="1" applyAlignment="1">
      <alignment vertical="center"/>
      <protection/>
    </xf>
    <xf numFmtId="3" fontId="34" fillId="0" borderId="26" xfId="109" applyNumberFormat="1" applyFont="1" applyBorder="1">
      <alignment/>
      <protection/>
    </xf>
    <xf numFmtId="3" fontId="33" fillId="0" borderId="19" xfId="109" applyNumberFormat="1" applyFont="1" applyBorder="1">
      <alignment/>
      <protection/>
    </xf>
    <xf numFmtId="4" fontId="33" fillId="0" borderId="32" xfId="106" applyNumberFormat="1" applyFont="1" applyBorder="1" applyAlignment="1">
      <alignment vertical="center"/>
      <protection/>
    </xf>
    <xf numFmtId="0" fontId="33" fillId="0" borderId="33" xfId="115" applyFont="1" applyBorder="1">
      <alignment/>
      <protection/>
    </xf>
    <xf numFmtId="3" fontId="33" fillId="0" borderId="19" xfId="106" applyNumberFormat="1" applyFont="1" applyBorder="1" applyAlignment="1">
      <alignment vertical="center"/>
      <protection/>
    </xf>
    <xf numFmtId="0" fontId="33" fillId="0" borderId="0" xfId="119" applyFont="1">
      <alignment/>
      <protection/>
    </xf>
    <xf numFmtId="4" fontId="33" fillId="0" borderId="19" xfId="106" applyNumberFormat="1" applyFont="1" applyBorder="1" applyAlignment="1">
      <alignment vertical="center"/>
      <protection/>
    </xf>
    <xf numFmtId="0" fontId="59" fillId="20" borderId="19" xfId="115" applyFont="1" applyFill="1" applyBorder="1">
      <alignment/>
      <protection/>
    </xf>
    <xf numFmtId="0" fontId="0" fillId="0" borderId="0" xfId="107">
      <alignment/>
      <protection/>
    </xf>
    <xf numFmtId="0" fontId="32" fillId="0" borderId="0" xfId="107" applyFont="1">
      <alignment/>
      <protection/>
    </xf>
    <xf numFmtId="0" fontId="64" fillId="0" borderId="0" xfId="116" applyFont="1">
      <alignment/>
      <protection/>
    </xf>
    <xf numFmtId="180" fontId="45" fillId="0" borderId="0" xfId="116" applyNumberFormat="1" applyFont="1" applyAlignment="1">
      <alignment horizontal="centerContinuous" vertical="center"/>
      <protection/>
    </xf>
    <xf numFmtId="0" fontId="65" fillId="0" borderId="0" xfId="117" applyFont="1" applyAlignment="1">
      <alignment horizontal="right"/>
      <protection/>
    </xf>
    <xf numFmtId="0" fontId="66" fillId="0" borderId="0" xfId="117" applyFont="1" applyAlignment="1">
      <alignment horizontal="right"/>
      <protection/>
    </xf>
    <xf numFmtId="0" fontId="65" fillId="0" borderId="0" xfId="117" applyFont="1">
      <alignment/>
      <protection/>
    </xf>
    <xf numFmtId="186" fontId="26" fillId="0" borderId="33" xfId="116" applyNumberFormat="1" applyFont="1" applyBorder="1" applyAlignment="1">
      <alignment horizontal="center" vertical="center" wrapText="1"/>
      <protection/>
    </xf>
    <xf numFmtId="0" fontId="15" fillId="0" borderId="10" xfId="116" applyFont="1" applyBorder="1" applyAlignment="1">
      <alignment horizontal="center" vertical="center"/>
      <protection/>
    </xf>
    <xf numFmtId="0" fontId="15" fillId="0" borderId="11" xfId="116" applyFont="1" applyBorder="1" applyAlignment="1">
      <alignment horizontal="center" vertical="center"/>
      <protection/>
    </xf>
    <xf numFmtId="0" fontId="15" fillId="0" borderId="12" xfId="116" applyFont="1" applyBorder="1" applyAlignment="1">
      <alignment horizontal="center" vertical="center"/>
      <protection/>
    </xf>
    <xf numFmtId="0" fontId="15" fillId="0" borderId="34" xfId="116" applyFont="1" applyBorder="1" applyAlignment="1">
      <alignment horizontal="center" vertical="center"/>
      <protection/>
    </xf>
    <xf numFmtId="0" fontId="15" fillId="0" borderId="22" xfId="116" applyFont="1" applyBorder="1" applyAlignment="1">
      <alignment horizontal="center" vertical="center"/>
      <protection/>
    </xf>
    <xf numFmtId="0" fontId="15" fillId="0" borderId="19" xfId="116" applyFont="1" applyBorder="1" applyProtection="1">
      <alignment/>
      <protection locked="0"/>
    </xf>
    <xf numFmtId="0" fontId="15" fillId="0" borderId="35" xfId="116" applyFont="1" applyBorder="1" applyAlignment="1">
      <alignment horizontal="center" vertical="center"/>
      <protection/>
    </xf>
    <xf numFmtId="0" fontId="15" fillId="0" borderId="33" xfId="116" applyFont="1" applyBorder="1" applyProtection="1">
      <alignment/>
      <protection locked="0"/>
    </xf>
    <xf numFmtId="0" fontId="26" fillId="0" borderId="10" xfId="116" applyFont="1" applyBorder="1" applyAlignment="1">
      <alignment horizontal="center" vertical="center"/>
      <protection/>
    </xf>
    <xf numFmtId="0" fontId="26" fillId="0" borderId="11" xfId="116" applyFont="1" applyBorder="1">
      <alignment/>
      <protection/>
    </xf>
    <xf numFmtId="0" fontId="45" fillId="0" borderId="0" xfId="116" applyFont="1">
      <alignment/>
      <protection/>
    </xf>
    <xf numFmtId="0" fontId="44" fillId="0" borderId="36" xfId="116" applyFont="1" applyBorder="1" applyAlignment="1">
      <alignment horizontal="center" vertical="center" wrapText="1"/>
      <protection/>
    </xf>
    <xf numFmtId="0" fontId="49" fillId="0" borderId="22" xfId="116" applyFont="1" applyBorder="1" applyAlignment="1">
      <alignment horizontal="center" vertical="center"/>
      <protection/>
    </xf>
    <xf numFmtId="180" fontId="45" fillId="0" borderId="0" xfId="117" applyNumberFormat="1" applyFont="1" applyAlignment="1">
      <alignment vertical="center"/>
      <protection/>
    </xf>
    <xf numFmtId="180" fontId="45" fillId="0" borderId="0" xfId="117" applyNumberFormat="1" applyFont="1" applyAlignment="1">
      <alignment horizontal="center" vertical="center"/>
      <protection/>
    </xf>
    <xf numFmtId="180" fontId="45" fillId="0" borderId="0" xfId="117" applyNumberFormat="1" applyFont="1" applyAlignment="1">
      <alignment horizontal="center" vertical="center" wrapText="1"/>
      <protection/>
    </xf>
    <xf numFmtId="0" fontId="15" fillId="0" borderId="0" xfId="117" applyAlignment="1">
      <alignment horizontal="center" vertical="center" wrapText="1"/>
      <protection/>
    </xf>
    <xf numFmtId="0" fontId="40" fillId="0" borderId="0" xfId="117" applyFont="1" applyAlignment="1">
      <alignment horizontal="center" wrapText="1"/>
      <protection/>
    </xf>
    <xf numFmtId="0" fontId="15" fillId="0" borderId="0" xfId="117" applyAlignment="1">
      <alignment vertical="center" wrapText="1"/>
      <protection/>
    </xf>
    <xf numFmtId="180" fontId="68" fillId="0" borderId="0" xfId="117" applyNumberFormat="1" applyFont="1" applyAlignment="1">
      <alignment vertical="center" wrapText="1"/>
      <protection/>
    </xf>
    <xf numFmtId="0" fontId="26" fillId="0" borderId="0" xfId="117" applyFont="1" applyAlignment="1">
      <alignment horizontal="center" vertical="center" wrapText="1"/>
      <protection/>
    </xf>
    <xf numFmtId="0" fontId="44" fillId="0" borderId="37" xfId="116" applyFont="1" applyBorder="1" applyAlignment="1">
      <alignment horizontal="center" vertical="center"/>
      <protection/>
    </xf>
    <xf numFmtId="0" fontId="44" fillId="0" borderId="0" xfId="116" applyFont="1" applyAlignment="1">
      <alignment horizontal="center" vertical="center"/>
      <protection/>
    </xf>
    <xf numFmtId="0" fontId="44" fillId="0" borderId="0" xfId="116" applyFont="1" applyAlignment="1">
      <alignment horizontal="center" vertical="center" wrapText="1"/>
      <protection/>
    </xf>
    <xf numFmtId="182" fontId="44" fillId="0" borderId="0" xfId="68" applyNumberFormat="1" applyFont="1" applyAlignment="1">
      <alignment horizontal="center"/>
    </xf>
    <xf numFmtId="180" fontId="47" fillId="0" borderId="0" xfId="117" applyNumberFormat="1" applyFont="1" applyAlignment="1">
      <alignment horizontal="center" vertical="center" wrapText="1"/>
      <protection/>
    </xf>
    <xf numFmtId="0" fontId="38" fillId="0" borderId="0" xfId="117" applyFont="1" applyAlignment="1">
      <alignment horizontal="center" wrapText="1"/>
      <protection/>
    </xf>
    <xf numFmtId="180" fontId="47" fillId="0" borderId="0" xfId="117" applyNumberFormat="1" applyFont="1" applyAlignment="1">
      <alignment vertical="center" wrapText="1"/>
      <protection/>
    </xf>
    <xf numFmtId="0" fontId="15" fillId="0" borderId="0" xfId="117" applyAlignment="1">
      <alignment horizontal="right" vertical="center" wrapText="1"/>
      <protection/>
    </xf>
    <xf numFmtId="180" fontId="70" fillId="0" borderId="0" xfId="117" applyNumberFormat="1" applyFont="1" applyAlignment="1">
      <alignment vertical="center" wrapText="1"/>
      <protection/>
    </xf>
    <xf numFmtId="0" fontId="44" fillId="0" borderId="13" xfId="116" applyFont="1" applyBorder="1" applyAlignment="1">
      <alignment horizontal="center" vertical="center" wrapText="1"/>
      <protection/>
    </xf>
    <xf numFmtId="182" fontId="49" fillId="0" borderId="15" xfId="68" applyNumberFormat="1" applyFont="1" applyBorder="1" applyAlignment="1" applyProtection="1">
      <alignment/>
      <protection locked="0"/>
    </xf>
    <xf numFmtId="0" fontId="26" fillId="0" borderId="0" xfId="116" applyFont="1" applyAlignment="1">
      <alignment horizontal="center" vertical="center"/>
      <protection/>
    </xf>
    <xf numFmtId="0" fontId="26" fillId="0" borderId="0" xfId="116" applyFont="1">
      <alignment/>
      <protection/>
    </xf>
    <xf numFmtId="182" fontId="26" fillId="0" borderId="0" xfId="116" applyNumberFormat="1" applyFont="1">
      <alignment/>
      <protection/>
    </xf>
    <xf numFmtId="0" fontId="64" fillId="0" borderId="0" xfId="116" applyFont="1" applyAlignment="1">
      <alignment wrapText="1"/>
      <protection/>
    </xf>
    <xf numFmtId="0" fontId="49" fillId="0" borderId="15" xfId="116" applyFont="1" applyBorder="1" applyAlignment="1">
      <alignment horizontal="center" vertical="center"/>
      <protection/>
    </xf>
    <xf numFmtId="0" fontId="71" fillId="0" borderId="0" xfId="107" applyFont="1">
      <alignment/>
      <protection/>
    </xf>
    <xf numFmtId="0" fontId="1" fillId="0" borderId="0" xfId="119" applyFont="1">
      <alignment/>
      <protection/>
    </xf>
    <xf numFmtId="0" fontId="38" fillId="0" borderId="0" xfId="119" applyFont="1" applyAlignment="1">
      <alignment horizontal="right"/>
      <protection/>
    </xf>
    <xf numFmtId="0" fontId="42" fillId="0" borderId="0" xfId="119" applyFont="1" applyAlignment="1">
      <alignment horizontal="center"/>
      <protection/>
    </xf>
    <xf numFmtId="0" fontId="42" fillId="0" borderId="0" xfId="119" applyFont="1" applyAlignment="1">
      <alignment horizontal="right"/>
      <protection/>
    </xf>
    <xf numFmtId="0" fontId="40" fillId="0" borderId="0" xfId="119" applyFont="1" applyAlignment="1">
      <alignment horizontal="center"/>
      <protection/>
    </xf>
    <xf numFmtId="180" fontId="49" fillId="0" borderId="0" xfId="117" applyNumberFormat="1" applyFont="1" applyAlignment="1">
      <alignment horizontal="right" vertical="center"/>
      <protection/>
    </xf>
    <xf numFmtId="0" fontId="40" fillId="0" borderId="0" xfId="119" applyFont="1">
      <alignment/>
      <protection/>
    </xf>
    <xf numFmtId="180" fontId="49" fillId="0" borderId="0" xfId="117" applyNumberFormat="1" applyFont="1" applyAlignment="1">
      <alignment horizontal="center" vertical="center"/>
      <protection/>
    </xf>
    <xf numFmtId="0" fontId="72" fillId="0" borderId="0" xfId="117" applyFont="1" applyAlignment="1">
      <alignment wrapText="1"/>
      <protection/>
    </xf>
    <xf numFmtId="0" fontId="73" fillId="0" borderId="0" xfId="117" applyFont="1" applyAlignment="1">
      <alignment horizontal="right" wrapText="1"/>
      <protection/>
    </xf>
    <xf numFmtId="180" fontId="49" fillId="0" borderId="0" xfId="117" applyNumberFormat="1" applyFont="1" applyAlignment="1">
      <alignment horizontal="center" vertical="center" wrapText="1"/>
      <protection/>
    </xf>
    <xf numFmtId="0" fontId="63" fillId="0" borderId="0" xfId="116" applyFont="1">
      <alignment/>
      <protection/>
    </xf>
    <xf numFmtId="0" fontId="58" fillId="20" borderId="18" xfId="119" applyFont="1" applyFill="1" applyBorder="1" applyAlignment="1">
      <alignment horizontal="left" vertical="center"/>
      <protection/>
    </xf>
    <xf numFmtId="0" fontId="58" fillId="20" borderId="22" xfId="119" applyFont="1" applyFill="1" applyBorder="1" applyAlignment="1">
      <alignment horizontal="left" vertical="center"/>
      <protection/>
    </xf>
    <xf numFmtId="0" fontId="58" fillId="20" borderId="19" xfId="119" applyFont="1" applyFill="1" applyBorder="1" applyAlignment="1">
      <alignment horizontal="left" vertical="center"/>
      <protection/>
    </xf>
    <xf numFmtId="3" fontId="58" fillId="20" borderId="19" xfId="119" applyNumberFormat="1" applyFont="1" applyFill="1" applyBorder="1" applyAlignment="1">
      <alignment horizontal="right" vertical="center"/>
      <protection/>
    </xf>
    <xf numFmtId="3" fontId="58" fillId="20" borderId="19" xfId="119" applyNumberFormat="1" applyFont="1" applyFill="1" applyBorder="1">
      <alignment/>
      <protection/>
    </xf>
    <xf numFmtId="3" fontId="58" fillId="20" borderId="20" xfId="119" applyNumberFormat="1" applyFont="1" applyFill="1" applyBorder="1">
      <alignment/>
      <protection/>
    </xf>
    <xf numFmtId="0" fontId="14" fillId="20" borderId="0" xfId="119" applyFill="1">
      <alignment/>
      <protection/>
    </xf>
    <xf numFmtId="3" fontId="58" fillId="20" borderId="38" xfId="119" applyNumberFormat="1" applyFont="1" applyFill="1" applyBorder="1" applyAlignment="1">
      <alignment horizontal="right" vertical="center"/>
      <protection/>
    </xf>
    <xf numFmtId="3" fontId="59" fillId="20" borderId="19" xfId="119" applyNumberFormat="1" applyFont="1" applyFill="1" applyBorder="1" applyAlignment="1">
      <alignment vertical="center"/>
      <protection/>
    </xf>
    <xf numFmtId="0" fontId="33" fillId="0" borderId="18" xfId="119" applyFont="1" applyBorder="1" applyAlignment="1">
      <alignment horizontal="left" vertical="center" wrapText="1"/>
      <protection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39" xfId="68" applyNumberFormat="1" applyFont="1" applyBorder="1" applyAlignment="1">
      <alignment vertical="center"/>
    </xf>
    <xf numFmtId="182" fontId="15" fillId="0" borderId="20" xfId="68" applyNumberFormat="1" applyFont="1" applyBorder="1" applyAlignment="1">
      <alignment vertical="center"/>
    </xf>
    <xf numFmtId="182" fontId="15" fillId="0" borderId="19" xfId="68" applyNumberFormat="1" applyFont="1" applyBorder="1" applyAlignment="1" applyProtection="1">
      <alignment vertical="center"/>
      <protection locked="0"/>
    </xf>
    <xf numFmtId="182" fontId="15" fillId="0" borderId="33" xfId="68" applyNumberFormat="1" applyFont="1" applyBorder="1" applyAlignment="1" applyProtection="1">
      <alignment vertical="center"/>
      <protection locked="0"/>
    </xf>
    <xf numFmtId="182" fontId="26" fillId="0" borderId="11" xfId="116" applyNumberFormat="1" applyFont="1" applyBorder="1" applyAlignment="1">
      <alignment vertical="center"/>
      <protection/>
    </xf>
    <xf numFmtId="182" fontId="26" fillId="0" borderId="12" xfId="116" applyNumberFormat="1" applyFont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19" applyAlignment="1">
      <alignment horizontal="right"/>
      <protection/>
    </xf>
    <xf numFmtId="0" fontId="24" fillId="0" borderId="0" xfId="0" applyFont="1" applyAlignment="1">
      <alignment horizontal="right"/>
    </xf>
    <xf numFmtId="0" fontId="40" fillId="0" borderId="0" xfId="119" applyFont="1" applyAlignment="1">
      <alignment horizontal="right"/>
      <protection/>
    </xf>
    <xf numFmtId="0" fontId="33" fillId="0" borderId="0" xfId="119" applyFont="1" applyAlignment="1">
      <alignment horizontal="right"/>
      <protection/>
    </xf>
    <xf numFmtId="0" fontId="34" fillId="20" borderId="40" xfId="109" applyFont="1" applyFill="1" applyBorder="1" applyAlignment="1">
      <alignment horizontal="center" vertical="center" wrapText="1"/>
      <protection/>
    </xf>
    <xf numFmtId="3" fontId="34" fillId="0" borderId="41" xfId="109" applyNumberFormat="1" applyFont="1" applyBorder="1">
      <alignment/>
      <protection/>
    </xf>
    <xf numFmtId="4" fontId="34" fillId="0" borderId="42" xfId="109" applyNumberFormat="1" applyFont="1" applyBorder="1">
      <alignment/>
      <protection/>
    </xf>
    <xf numFmtId="3" fontId="34" fillId="0" borderId="42" xfId="109" applyNumberFormat="1" applyFont="1" applyBorder="1">
      <alignment/>
      <protection/>
    </xf>
    <xf numFmtId="3" fontId="33" fillId="0" borderId="42" xfId="106" applyNumberFormat="1" applyFont="1" applyBorder="1" applyAlignment="1">
      <alignment horizontal="center" vertical="center"/>
      <protection/>
    </xf>
    <xf numFmtId="3" fontId="33" fillId="0" borderId="42" xfId="106" applyNumberFormat="1" applyFont="1" applyBorder="1" applyAlignment="1">
      <alignment vertical="center"/>
      <protection/>
    </xf>
    <xf numFmtId="3" fontId="34" fillId="0" borderId="42" xfId="106" applyNumberFormat="1" applyFont="1" applyBorder="1" applyAlignment="1">
      <alignment vertical="center"/>
      <protection/>
    </xf>
    <xf numFmtId="167" fontId="33" fillId="0" borderId="42" xfId="109" applyNumberFormat="1" applyFont="1" applyBorder="1">
      <alignment/>
      <protection/>
    </xf>
    <xf numFmtId="3" fontId="33" fillId="0" borderId="43" xfId="106" applyNumberFormat="1" applyFont="1" applyBorder="1" applyAlignment="1">
      <alignment vertical="center"/>
      <protection/>
    </xf>
    <xf numFmtId="3" fontId="33" fillId="0" borderId="18" xfId="106" applyNumberFormat="1" applyFont="1" applyBorder="1" applyAlignment="1">
      <alignment vertical="center"/>
      <protection/>
    </xf>
    <xf numFmtId="3" fontId="34" fillId="0" borderId="40" xfId="109" applyNumberFormat="1" applyFont="1" applyBorder="1">
      <alignment/>
      <protection/>
    </xf>
    <xf numFmtId="3" fontId="33" fillId="0" borderId="18" xfId="109" applyNumberFormat="1" applyFont="1" applyBorder="1">
      <alignment/>
      <protection/>
    </xf>
    <xf numFmtId="4" fontId="33" fillId="0" borderId="44" xfId="109" applyNumberFormat="1" applyFont="1" applyBorder="1">
      <alignment/>
      <protection/>
    </xf>
    <xf numFmtId="3" fontId="59" fillId="20" borderId="18" xfId="109" applyNumberFormat="1" applyFont="1" applyFill="1" applyBorder="1">
      <alignment/>
      <protection/>
    </xf>
    <xf numFmtId="0" fontId="34" fillId="20" borderId="45" xfId="109" applyFont="1" applyFill="1" applyBorder="1" applyAlignment="1">
      <alignment horizontal="right" vertical="center" wrapText="1"/>
      <protection/>
    </xf>
    <xf numFmtId="0" fontId="34" fillId="20" borderId="46" xfId="109" applyFont="1" applyFill="1" applyBorder="1" applyAlignment="1">
      <alignment horizontal="center" vertical="center"/>
      <protection/>
    </xf>
    <xf numFmtId="0" fontId="34" fillId="20" borderId="47" xfId="109" applyFont="1" applyFill="1" applyBorder="1" applyAlignment="1">
      <alignment horizontal="center" vertical="center"/>
      <protection/>
    </xf>
    <xf numFmtId="3" fontId="34" fillId="0" borderId="48" xfId="109" applyNumberFormat="1" applyFont="1" applyBorder="1">
      <alignment/>
      <protection/>
    </xf>
    <xf numFmtId="3" fontId="34" fillId="0" borderId="49" xfId="109" applyNumberFormat="1" applyFont="1" applyBorder="1">
      <alignment/>
      <protection/>
    </xf>
    <xf numFmtId="3" fontId="41" fillId="0" borderId="49" xfId="109" applyNumberFormat="1" applyFont="1" applyBorder="1">
      <alignment/>
      <protection/>
    </xf>
    <xf numFmtId="3" fontId="33" fillId="0" borderId="49" xfId="106" applyNumberFormat="1" applyFont="1" applyBorder="1" applyAlignment="1">
      <alignment vertical="center"/>
      <protection/>
    </xf>
    <xf numFmtId="3" fontId="34" fillId="0" borderId="49" xfId="106" applyNumberFormat="1" applyFont="1" applyBorder="1" applyAlignment="1">
      <alignment vertical="center"/>
      <protection/>
    </xf>
    <xf numFmtId="3" fontId="41" fillId="0" borderId="49" xfId="106" applyNumberFormat="1" applyFont="1" applyBorder="1" applyAlignment="1">
      <alignment vertical="center"/>
      <protection/>
    </xf>
    <xf numFmtId="3" fontId="33" fillId="0" borderId="49" xfId="109" applyNumberFormat="1" applyFont="1" applyBorder="1">
      <alignment/>
      <protection/>
    </xf>
    <xf numFmtId="3" fontId="33" fillId="0" borderId="50" xfId="109" applyNumberFormat="1" applyFont="1" applyBorder="1">
      <alignment/>
      <protection/>
    </xf>
    <xf numFmtId="3" fontId="33" fillId="0" borderId="20" xfId="109" applyNumberFormat="1" applyFont="1" applyBorder="1">
      <alignment/>
      <protection/>
    </xf>
    <xf numFmtId="3" fontId="34" fillId="0" borderId="39" xfId="109" applyNumberFormat="1" applyFont="1" applyBorder="1">
      <alignment/>
      <protection/>
    </xf>
    <xf numFmtId="3" fontId="33" fillId="0" borderId="51" xfId="106" applyNumberFormat="1" applyFont="1" applyBorder="1" applyAlignment="1">
      <alignment vertical="center"/>
      <protection/>
    </xf>
    <xf numFmtId="0" fontId="1" fillId="0" borderId="52" xfId="106" applyFont="1" applyBorder="1" applyAlignment="1">
      <alignment vertical="center"/>
      <protection/>
    </xf>
    <xf numFmtId="3" fontId="59" fillId="20" borderId="20" xfId="106" applyNumberFormat="1" applyFont="1" applyFill="1" applyBorder="1" applyAlignment="1">
      <alignment vertical="center"/>
      <protection/>
    </xf>
    <xf numFmtId="180" fontId="26" fillId="0" borderId="0" xfId="117" applyNumberFormat="1" applyFont="1" applyAlignment="1">
      <alignment horizontal="right" vertical="center"/>
      <protection/>
    </xf>
    <xf numFmtId="0" fontId="15" fillId="0" borderId="0" xfId="108">
      <alignment/>
      <protection/>
    </xf>
    <xf numFmtId="0" fontId="75" fillId="0" borderId="0" xfId="108" applyFont="1" applyAlignment="1">
      <alignment horizontal="center"/>
      <protection/>
    </xf>
    <xf numFmtId="0" fontId="26" fillId="0" borderId="0" xfId="108" applyFont="1" applyAlignment="1">
      <alignment horizontal="right"/>
      <protection/>
    </xf>
    <xf numFmtId="0" fontId="15" fillId="0" borderId="0" xfId="108" applyAlignment="1">
      <alignment horizontal="right"/>
      <protection/>
    </xf>
    <xf numFmtId="0" fontId="26" fillId="0" borderId="36" xfId="108" applyFont="1" applyBorder="1" applyAlignment="1">
      <alignment vertical="center" wrapText="1"/>
      <protection/>
    </xf>
    <xf numFmtId="0" fontId="44" fillId="0" borderId="22" xfId="108" applyFont="1" applyBorder="1" applyAlignment="1">
      <alignment horizontal="center"/>
      <protection/>
    </xf>
    <xf numFmtId="0" fontId="44" fillId="0" borderId="0" xfId="108" applyFont="1">
      <alignment/>
      <protection/>
    </xf>
    <xf numFmtId="49" fontId="15" fillId="0" borderId="22" xfId="108" applyNumberFormat="1" applyBorder="1" applyAlignment="1">
      <alignment horizontal="right"/>
      <protection/>
    </xf>
    <xf numFmtId="0" fontId="15" fillId="0" borderId="22" xfId="108" applyBorder="1">
      <alignment/>
      <protection/>
    </xf>
    <xf numFmtId="49" fontId="15" fillId="0" borderId="35" xfId="108" applyNumberFormat="1" applyBorder="1" applyAlignment="1">
      <alignment horizontal="right"/>
      <protection/>
    </xf>
    <xf numFmtId="49" fontId="15" fillId="0" borderId="35" xfId="108" applyNumberFormat="1" applyBorder="1">
      <alignment/>
      <protection/>
    </xf>
    <xf numFmtId="49" fontId="15" fillId="0" borderId="33" xfId="108" applyNumberFormat="1" applyBorder="1">
      <alignment/>
      <protection/>
    </xf>
    <xf numFmtId="0" fontId="26" fillId="0" borderId="24" xfId="108" applyFont="1" applyBorder="1" applyAlignment="1">
      <alignment horizontal="left"/>
      <protection/>
    </xf>
    <xf numFmtId="0" fontId="26" fillId="0" borderId="37" xfId="108" applyFont="1" applyBorder="1" applyAlignment="1">
      <alignment horizontal="left"/>
      <protection/>
    </xf>
    <xf numFmtId="0" fontId="40" fillId="0" borderId="0" xfId="114" applyFont="1" applyAlignment="1">
      <alignment horizontal="center"/>
      <protection/>
    </xf>
    <xf numFmtId="0" fontId="0" fillId="0" borderId="0" xfId="114">
      <alignment/>
      <protection/>
    </xf>
    <xf numFmtId="0" fontId="24" fillId="0" borderId="0" xfId="114" applyFont="1" applyAlignment="1">
      <alignment horizontal="center"/>
      <protection/>
    </xf>
    <xf numFmtId="0" fontId="27" fillId="0" borderId="0" xfId="114" applyFont="1">
      <alignment/>
      <protection/>
    </xf>
    <xf numFmtId="3" fontId="24" fillId="0" borderId="38" xfId="114" applyNumberFormat="1" applyFont="1" applyBorder="1" applyAlignment="1">
      <alignment horizontal="right"/>
      <protection/>
    </xf>
    <xf numFmtId="0" fontId="61" fillId="0" borderId="0" xfId="114" applyFont="1">
      <alignment/>
      <protection/>
    </xf>
    <xf numFmtId="0" fontId="24" fillId="0" borderId="44" xfId="114" applyFont="1" applyBorder="1" applyAlignment="1">
      <alignment horizontal="right"/>
      <protection/>
    </xf>
    <xf numFmtId="0" fontId="33" fillId="0" borderId="0" xfId="114" applyFont="1">
      <alignment/>
      <protection/>
    </xf>
    <xf numFmtId="0" fontId="40" fillId="20" borderId="53" xfId="119" applyFont="1" applyFill="1" applyBorder="1" applyAlignment="1">
      <alignment horizontal="center" vertical="center"/>
      <protection/>
    </xf>
    <xf numFmtId="0" fontId="40" fillId="20" borderId="11" xfId="119" applyFont="1" applyFill="1" applyBorder="1" applyAlignment="1">
      <alignment horizontal="center" vertical="center"/>
      <protection/>
    </xf>
    <xf numFmtId="0" fontId="40" fillId="20" borderId="11" xfId="119" applyFont="1" applyFill="1" applyBorder="1" applyAlignment="1">
      <alignment horizontal="center" vertical="center" wrapText="1"/>
      <protection/>
    </xf>
    <xf numFmtId="0" fontId="40" fillId="20" borderId="12" xfId="119" applyFont="1" applyFill="1" applyBorder="1" applyAlignment="1">
      <alignment horizontal="center" vertical="center" wrapText="1"/>
      <protection/>
    </xf>
    <xf numFmtId="0" fontId="40" fillId="20" borderId="54" xfId="119" applyFont="1" applyFill="1" applyBorder="1" applyAlignment="1">
      <alignment horizontal="center" vertical="center"/>
      <protection/>
    </xf>
    <xf numFmtId="0" fontId="24" fillId="0" borderId="46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46" xfId="0" applyFont="1" applyBorder="1" applyAlignment="1">
      <alignment wrapText="1"/>
    </xf>
    <xf numFmtId="0" fontId="28" fillId="0" borderId="55" xfId="0" applyFont="1" applyBorder="1" applyAlignment="1">
      <alignment wrapText="1"/>
    </xf>
    <xf numFmtId="0" fontId="31" fillId="0" borderId="53" xfId="0" applyFont="1" applyBorder="1" applyAlignment="1">
      <alignment wrapText="1"/>
    </xf>
    <xf numFmtId="3" fontId="24" fillId="0" borderId="45" xfId="0" applyNumberFormat="1" applyFont="1" applyBorder="1" applyAlignment="1">
      <alignment horizontal="right" wrapText="1"/>
    </xf>
    <xf numFmtId="3" fontId="28" fillId="0" borderId="56" xfId="0" applyNumberFormat="1" applyFont="1" applyBorder="1" applyAlignment="1">
      <alignment horizontal="right" wrapText="1"/>
    </xf>
    <xf numFmtId="3" fontId="1" fillId="0" borderId="56" xfId="0" applyNumberFormat="1" applyFont="1" applyBorder="1" applyAlignment="1">
      <alignment horizontal="right" wrapText="1"/>
    </xf>
    <xf numFmtId="0" fontId="1" fillId="0" borderId="56" xfId="0" applyFont="1" applyBorder="1" applyAlignment="1">
      <alignment wrapText="1"/>
    </xf>
    <xf numFmtId="3" fontId="24" fillId="0" borderId="56" xfId="0" applyNumberFormat="1" applyFont="1" applyBorder="1" applyAlignment="1">
      <alignment horizontal="right" wrapText="1"/>
    </xf>
    <xf numFmtId="3" fontId="28" fillId="0" borderId="45" xfId="0" applyNumberFormat="1" applyFont="1" applyBorder="1" applyAlignment="1">
      <alignment horizontal="right" wrapText="1"/>
    </xf>
    <xf numFmtId="0" fontId="28" fillId="0" borderId="56" xfId="0" applyFont="1" applyBorder="1" applyAlignment="1">
      <alignment wrapText="1"/>
    </xf>
    <xf numFmtId="0" fontId="24" fillId="0" borderId="56" xfId="0" applyFont="1" applyBorder="1" applyAlignment="1">
      <alignment wrapText="1"/>
    </xf>
    <xf numFmtId="3" fontId="31" fillId="0" borderId="56" xfId="0" applyNumberFormat="1" applyFont="1" applyBorder="1" applyAlignment="1">
      <alignment horizontal="right" wrapText="1"/>
    </xf>
    <xf numFmtId="3" fontId="28" fillId="0" borderId="47" xfId="0" applyNumberFormat="1" applyFont="1" applyBorder="1" applyAlignment="1">
      <alignment horizontal="right" wrapText="1"/>
    </xf>
    <xf numFmtId="3" fontId="31" fillId="0" borderId="16" xfId="0" applyNumberFormat="1" applyFont="1" applyBorder="1" applyAlignment="1">
      <alignment horizontal="right" wrapText="1"/>
    </xf>
    <xf numFmtId="0" fontId="24" fillId="0" borderId="14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57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8" fillId="0" borderId="56" xfId="0" applyFont="1" applyBorder="1" applyAlignment="1">
      <alignment horizontal="right" wrapText="1"/>
    </xf>
    <xf numFmtId="0" fontId="24" fillId="0" borderId="56" xfId="0" applyFont="1" applyBorder="1" applyAlignment="1">
      <alignment horizontal="right" wrapText="1"/>
    </xf>
    <xf numFmtId="3" fontId="28" fillId="0" borderId="15" xfId="0" applyNumberFormat="1" applyFont="1" applyBorder="1" applyAlignment="1">
      <alignment horizontal="right" wrapText="1"/>
    </xf>
    <xf numFmtId="3" fontId="24" fillId="0" borderId="15" xfId="0" applyNumberFormat="1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0" fontId="28" fillId="0" borderId="15" xfId="0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3" fontId="28" fillId="0" borderId="57" xfId="0" applyNumberFormat="1" applyFont="1" applyBorder="1" applyAlignment="1">
      <alignment horizontal="right" wrapText="1"/>
    </xf>
    <xf numFmtId="0" fontId="36" fillId="0" borderId="53" xfId="0" applyFont="1" applyBorder="1" applyAlignment="1">
      <alignment wrapText="1"/>
    </xf>
    <xf numFmtId="3" fontId="52" fillId="0" borderId="16" xfId="0" applyNumberFormat="1" applyFont="1" applyBorder="1" applyAlignment="1">
      <alignment horizontal="right" wrapText="1"/>
    </xf>
    <xf numFmtId="0" fontId="34" fillId="0" borderId="15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3" fontId="56" fillId="0" borderId="49" xfId="109" applyNumberFormat="1" applyFont="1" applyBorder="1">
      <alignment/>
      <protection/>
    </xf>
    <xf numFmtId="3" fontId="56" fillId="0" borderId="49" xfId="106" applyNumberFormat="1" applyFont="1" applyBorder="1" applyAlignment="1">
      <alignment vertical="center"/>
      <protection/>
    </xf>
    <xf numFmtId="3" fontId="33" fillId="0" borderId="58" xfId="106" applyNumberFormat="1" applyFont="1" applyBorder="1" applyAlignment="1">
      <alignment vertical="center"/>
      <protection/>
    </xf>
    <xf numFmtId="0" fontId="38" fillId="0" borderId="59" xfId="106" applyFont="1" applyBorder="1" applyAlignment="1">
      <alignment vertical="center"/>
      <protection/>
    </xf>
    <xf numFmtId="0" fontId="38" fillId="0" borderId="60" xfId="106" applyFont="1" applyBorder="1" applyAlignment="1">
      <alignment vertical="center"/>
      <protection/>
    </xf>
    <xf numFmtId="0" fontId="1" fillId="0" borderId="60" xfId="106" applyFont="1" applyBorder="1" applyAlignment="1">
      <alignment vertical="center"/>
      <protection/>
    </xf>
    <xf numFmtId="0" fontId="1" fillId="0" borderId="60" xfId="106" applyFont="1" applyBorder="1" applyAlignment="1">
      <alignment vertical="center" wrapText="1"/>
      <protection/>
    </xf>
    <xf numFmtId="0" fontId="1" fillId="0" borderId="61" xfId="106" applyFont="1" applyBorder="1" applyAlignment="1">
      <alignment vertical="center"/>
      <protection/>
    </xf>
    <xf numFmtId="0" fontId="1" fillId="0" borderId="23" xfId="106" applyFont="1" applyBorder="1" applyAlignment="1">
      <alignment vertical="center"/>
      <protection/>
    </xf>
    <xf numFmtId="0" fontId="38" fillId="0" borderId="62" xfId="106" applyFont="1" applyBorder="1" applyAlignment="1">
      <alignment vertical="center"/>
      <protection/>
    </xf>
    <xf numFmtId="0" fontId="59" fillId="20" borderId="23" xfId="109" applyFont="1" applyFill="1" applyBorder="1">
      <alignment/>
      <protection/>
    </xf>
    <xf numFmtId="0" fontId="34" fillId="20" borderId="34" xfId="109" applyFont="1" applyFill="1" applyBorder="1" applyAlignment="1">
      <alignment horizontal="center" vertical="center" wrapText="1"/>
      <protection/>
    </xf>
    <xf numFmtId="0" fontId="34" fillId="20" borderId="46" xfId="109" applyFont="1" applyFill="1" applyBorder="1" applyAlignment="1">
      <alignment horizontal="right" vertical="center"/>
      <protection/>
    </xf>
    <xf numFmtId="3" fontId="34" fillId="0" borderId="63" xfId="109" applyNumberFormat="1" applyFont="1" applyBorder="1">
      <alignment/>
      <protection/>
    </xf>
    <xf numFmtId="4" fontId="34" fillId="0" borderId="64" xfId="109" applyNumberFormat="1" applyFont="1" applyBorder="1">
      <alignment/>
      <protection/>
    </xf>
    <xf numFmtId="3" fontId="34" fillId="0" borderId="64" xfId="109" applyNumberFormat="1" applyFont="1" applyBorder="1">
      <alignment/>
      <protection/>
    </xf>
    <xf numFmtId="3" fontId="33" fillId="0" borderId="64" xfId="106" applyNumberFormat="1" applyFont="1" applyBorder="1" applyAlignment="1">
      <alignment horizontal="center" vertical="center"/>
      <protection/>
    </xf>
    <xf numFmtId="3" fontId="33" fillId="0" borderId="64" xfId="106" applyNumberFormat="1" applyFont="1" applyBorder="1" applyAlignment="1">
      <alignment vertical="center"/>
      <protection/>
    </xf>
    <xf numFmtId="3" fontId="34" fillId="0" borderId="64" xfId="106" applyNumberFormat="1" applyFont="1" applyBorder="1" applyAlignment="1">
      <alignment vertical="center"/>
      <protection/>
    </xf>
    <xf numFmtId="167" fontId="33" fillId="0" borderId="64" xfId="109" applyNumberFormat="1" applyFont="1" applyBorder="1">
      <alignment/>
      <protection/>
    </xf>
    <xf numFmtId="3" fontId="33" fillId="0" borderId="65" xfId="106" applyNumberFormat="1" applyFont="1" applyBorder="1" applyAlignment="1">
      <alignment vertical="center"/>
      <protection/>
    </xf>
    <xf numFmtId="3" fontId="33" fillId="0" borderId="22" xfId="106" applyNumberFormat="1" applyFont="1" applyBorder="1" applyAlignment="1">
      <alignment vertical="center"/>
      <protection/>
    </xf>
    <xf numFmtId="3" fontId="34" fillId="0" borderId="34" xfId="109" applyNumberFormat="1" applyFont="1" applyBorder="1">
      <alignment/>
      <protection/>
    </xf>
    <xf numFmtId="3" fontId="33" fillId="0" borderId="22" xfId="109" applyNumberFormat="1" applyFont="1" applyBorder="1">
      <alignment/>
      <protection/>
    </xf>
    <xf numFmtId="167" fontId="33" fillId="0" borderId="66" xfId="106" applyNumberFormat="1" applyFont="1" applyBorder="1" applyAlignment="1">
      <alignment vertical="center"/>
      <protection/>
    </xf>
    <xf numFmtId="167" fontId="33" fillId="0" borderId="22" xfId="106" applyNumberFormat="1" applyFont="1" applyBorder="1" applyAlignment="1">
      <alignment vertical="center"/>
      <protection/>
    </xf>
    <xf numFmtId="4" fontId="33" fillId="0" borderId="35" xfId="109" applyNumberFormat="1" applyFont="1" applyBorder="1">
      <alignment/>
      <protection/>
    </xf>
    <xf numFmtId="3" fontId="59" fillId="20" borderId="22" xfId="109" applyNumberFormat="1" applyFont="1" applyFill="1" applyBorder="1">
      <alignment/>
      <protection/>
    </xf>
    <xf numFmtId="0" fontId="59" fillId="20" borderId="55" xfId="109" applyFont="1" applyFill="1" applyBorder="1">
      <alignment/>
      <protection/>
    </xf>
    <xf numFmtId="3" fontId="59" fillId="20" borderId="35" xfId="109" applyNumberFormat="1" applyFont="1" applyFill="1" applyBorder="1">
      <alignment/>
      <protection/>
    </xf>
    <xf numFmtId="0" fontId="59" fillId="20" borderId="33" xfId="115" applyFont="1" applyFill="1" applyBorder="1">
      <alignment/>
      <protection/>
    </xf>
    <xf numFmtId="3" fontId="59" fillId="20" borderId="67" xfId="106" applyNumberFormat="1" applyFont="1" applyFill="1" applyBorder="1" applyAlignment="1">
      <alignment vertical="center"/>
      <protection/>
    </xf>
    <xf numFmtId="3" fontId="59" fillId="20" borderId="44" xfId="109" applyNumberFormat="1" applyFont="1" applyFill="1" applyBorder="1">
      <alignment/>
      <protection/>
    </xf>
    <xf numFmtId="0" fontId="42" fillId="0" borderId="53" xfId="109" applyFont="1" applyBorder="1">
      <alignment/>
      <protection/>
    </xf>
    <xf numFmtId="3" fontId="42" fillId="0" borderId="12" xfId="119" applyNumberFormat="1" applyFont="1" applyBorder="1">
      <alignment/>
      <protection/>
    </xf>
    <xf numFmtId="180" fontId="48" fillId="0" borderId="68" xfId="117" applyNumberFormat="1" applyFont="1" applyBorder="1" applyAlignment="1">
      <alignment horizontal="center" vertical="center" wrapText="1"/>
      <protection/>
    </xf>
    <xf numFmtId="180" fontId="44" fillId="0" borderId="68" xfId="117" applyNumberFormat="1" applyFont="1" applyBorder="1" applyAlignment="1">
      <alignment horizontal="center" vertical="center" wrapText="1"/>
      <protection/>
    </xf>
    <xf numFmtId="180" fontId="49" fillId="0" borderId="4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8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7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68" xfId="117" applyNumberFormat="1" applyFont="1" applyBorder="1" applyAlignment="1">
      <alignment horizontal="right" vertical="center" wrapText="1" indent="1"/>
      <protection/>
    </xf>
    <xf numFmtId="180" fontId="50" fillId="0" borderId="69" xfId="117" applyNumberFormat="1" applyFont="1" applyBorder="1" applyAlignment="1">
      <alignment horizontal="right" vertical="center" wrapText="1" indent="1"/>
      <protection/>
    </xf>
    <xf numFmtId="180" fontId="49" fillId="0" borderId="18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18" xfId="117" applyNumberFormat="1" applyFont="1" applyBorder="1" applyAlignment="1">
      <alignment horizontal="right" vertical="center" wrapText="1" indent="1"/>
      <protection/>
    </xf>
    <xf numFmtId="180" fontId="49" fillId="0" borderId="69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56" xfId="117" applyNumberFormat="1" applyFont="1" applyBorder="1" applyAlignment="1" applyProtection="1">
      <alignment horizontal="right" vertical="center" wrapText="1" indent="1"/>
      <protection locked="0"/>
    </xf>
    <xf numFmtId="180" fontId="48" fillId="0" borderId="13" xfId="117" applyNumberFormat="1" applyFont="1" applyBorder="1" applyAlignment="1">
      <alignment horizontal="center" vertical="center" wrapText="1"/>
      <protection/>
    </xf>
    <xf numFmtId="180" fontId="49" fillId="0" borderId="14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>
      <alignment horizontal="left" vertical="center" wrapText="1" indent="1"/>
      <protection/>
    </xf>
    <xf numFmtId="180" fontId="49" fillId="0" borderId="70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 applyProtection="1">
      <alignment horizontal="left" vertical="center" wrapText="1" indent="1"/>
      <protection locked="0"/>
    </xf>
    <xf numFmtId="180" fontId="44" fillId="0" borderId="13" xfId="117" applyNumberFormat="1" applyFont="1" applyBorder="1" applyAlignment="1">
      <alignment horizontal="left" vertical="center" wrapText="1" indent="1"/>
      <protection/>
    </xf>
    <xf numFmtId="180" fontId="49" fillId="0" borderId="70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>
      <alignment horizontal="left" vertical="center" wrapText="1" indent="1"/>
      <protection/>
    </xf>
    <xf numFmtId="180" fontId="48" fillId="0" borderId="16" xfId="117" applyNumberFormat="1" applyFont="1" applyBorder="1" applyAlignment="1">
      <alignment horizontal="center" vertical="center" wrapText="1"/>
      <protection/>
    </xf>
    <xf numFmtId="180" fontId="44" fillId="0" borderId="16" xfId="117" applyNumberFormat="1" applyFont="1" applyBorder="1" applyAlignment="1">
      <alignment horizontal="center" vertical="center" wrapText="1"/>
      <protection/>
    </xf>
    <xf numFmtId="180" fontId="49" fillId="0" borderId="45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56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16" xfId="117" applyNumberFormat="1" applyFont="1" applyBorder="1" applyAlignment="1">
      <alignment horizontal="right" vertical="center" wrapText="1" indent="1"/>
      <protection/>
    </xf>
    <xf numFmtId="180" fontId="49" fillId="0" borderId="7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72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73" xfId="117" applyNumberFormat="1" applyFont="1" applyBorder="1" applyAlignment="1" applyProtection="1">
      <alignment horizontal="left" vertical="center" wrapText="1" indent="1"/>
      <protection locked="0"/>
    </xf>
    <xf numFmtId="180" fontId="50" fillId="0" borderId="40" xfId="117" applyNumberFormat="1" applyFont="1" applyBorder="1" applyAlignment="1">
      <alignment horizontal="right" vertical="center" wrapText="1" indent="1"/>
      <protection/>
    </xf>
    <xf numFmtId="180" fontId="50" fillId="0" borderId="70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>
      <alignment horizontal="left" vertical="center" wrapText="1" indent="2"/>
      <protection/>
    </xf>
    <xf numFmtId="180" fontId="50" fillId="0" borderId="15" xfId="117" applyNumberFormat="1" applyFont="1" applyBorder="1" applyAlignment="1">
      <alignment horizontal="left" vertical="center" wrapText="1" indent="1"/>
      <protection/>
    </xf>
    <xf numFmtId="180" fontId="49" fillId="0" borderId="14" xfId="117" applyNumberFormat="1" applyFont="1" applyBorder="1" applyAlignment="1">
      <alignment horizontal="left" vertical="center" wrapText="1" indent="2"/>
      <protection/>
    </xf>
    <xf numFmtId="180" fontId="49" fillId="0" borderId="57" xfId="117" applyNumberFormat="1" applyFont="1" applyBorder="1" applyAlignment="1">
      <alignment horizontal="left" vertical="center" wrapText="1" indent="2"/>
      <protection/>
    </xf>
    <xf numFmtId="180" fontId="49" fillId="0" borderId="7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5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5" xfId="117" applyNumberFormat="1" applyFont="1" applyBorder="1" applyAlignment="1" applyProtection="1" quotePrefix="1">
      <alignment horizontal="left" vertical="center" wrapText="1" indent="6"/>
      <protection locked="0"/>
    </xf>
    <xf numFmtId="180" fontId="49" fillId="0" borderId="14" xfId="117" applyNumberFormat="1" applyFont="1" applyBorder="1" applyAlignment="1">
      <alignment horizontal="left" vertical="center" wrapText="1" indent="1"/>
      <protection/>
    </xf>
    <xf numFmtId="180" fontId="49" fillId="0" borderId="14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4" xfId="117" applyNumberFormat="1" applyFont="1" applyBorder="1" applyAlignment="1" applyProtection="1">
      <alignment horizontal="left" vertical="center" wrapText="1" indent="1"/>
      <protection locked="0"/>
    </xf>
    <xf numFmtId="0" fontId="38" fillId="20" borderId="38" xfId="107" applyFont="1" applyFill="1" applyBorder="1" applyAlignment="1">
      <alignment horizontal="center" vertical="center" wrapText="1"/>
      <protection/>
    </xf>
    <xf numFmtId="0" fontId="1" fillId="0" borderId="38" xfId="107" applyFont="1" applyBorder="1">
      <alignment/>
      <protection/>
    </xf>
    <xf numFmtId="0" fontId="1" fillId="0" borderId="38" xfId="107" applyFont="1" applyBorder="1" applyAlignment="1">
      <alignment horizontal="center"/>
      <protection/>
    </xf>
    <xf numFmtId="3" fontId="39" fillId="0" borderId="26" xfId="107" applyNumberFormat="1" applyFont="1" applyBorder="1">
      <alignment/>
      <protection/>
    </xf>
    <xf numFmtId="0" fontId="40" fillId="20" borderId="11" xfId="107" applyFont="1" applyFill="1" applyBorder="1" applyAlignment="1">
      <alignment horizontal="center" vertical="center"/>
      <protection/>
    </xf>
    <xf numFmtId="0" fontId="40" fillId="20" borderId="68" xfId="107" applyFont="1" applyFill="1" applyBorder="1" applyAlignment="1">
      <alignment horizontal="center" vertical="center"/>
      <protection/>
    </xf>
    <xf numFmtId="0" fontId="39" fillId="0" borderId="40" xfId="107" applyFont="1" applyBorder="1">
      <alignment/>
      <protection/>
    </xf>
    <xf numFmtId="3" fontId="33" fillId="0" borderId="18" xfId="107" applyNumberFormat="1" applyFont="1" applyBorder="1">
      <alignment/>
      <protection/>
    </xf>
    <xf numFmtId="0" fontId="40" fillId="20" borderId="13" xfId="107" applyFont="1" applyFill="1" applyBorder="1" applyAlignment="1">
      <alignment horizontal="center" vertical="center"/>
      <protection/>
    </xf>
    <xf numFmtId="0" fontId="40" fillId="0" borderId="14" xfId="107" applyFont="1" applyBorder="1" applyAlignment="1">
      <alignment horizontal="left"/>
      <protection/>
    </xf>
    <xf numFmtId="0" fontId="39" fillId="0" borderId="15" xfId="107" applyFont="1" applyBorder="1" applyAlignment="1">
      <alignment horizontal="left" vertical="distributed"/>
      <protection/>
    </xf>
    <xf numFmtId="0" fontId="33" fillId="0" borderId="15" xfId="107" applyFont="1" applyBorder="1" applyAlignment="1">
      <alignment horizontal="left" wrapText="1"/>
      <protection/>
    </xf>
    <xf numFmtId="0" fontId="39" fillId="0" borderId="15" xfId="107" applyFont="1" applyBorder="1" applyAlignment="1">
      <alignment horizontal="left"/>
      <protection/>
    </xf>
    <xf numFmtId="0" fontId="40" fillId="20" borderId="74" xfId="107" applyFont="1" applyFill="1" applyBorder="1" applyAlignment="1">
      <alignment horizontal="center" vertical="center"/>
      <protection/>
    </xf>
    <xf numFmtId="3" fontId="39" fillId="0" borderId="75" xfId="107" applyNumberFormat="1" applyFont="1" applyBorder="1">
      <alignment/>
      <protection/>
    </xf>
    <xf numFmtId="3" fontId="33" fillId="0" borderId="38" xfId="107" applyNumberFormat="1" applyFont="1" applyBorder="1">
      <alignment/>
      <protection/>
    </xf>
    <xf numFmtId="0" fontId="39" fillId="0" borderId="14" xfId="107" applyFont="1" applyBorder="1">
      <alignment/>
      <protection/>
    </xf>
    <xf numFmtId="3" fontId="40" fillId="0" borderId="15" xfId="107" applyNumberFormat="1" applyFont="1" applyBorder="1">
      <alignment/>
      <protection/>
    </xf>
    <xf numFmtId="0" fontId="1" fillId="0" borderId="53" xfId="107" applyFont="1" applyBorder="1">
      <alignment/>
      <protection/>
    </xf>
    <xf numFmtId="0" fontId="40" fillId="0" borderId="13" xfId="107" applyFont="1" applyBorder="1" applyAlignment="1">
      <alignment horizontal="left"/>
      <protection/>
    </xf>
    <xf numFmtId="3" fontId="1" fillId="0" borderId="68" xfId="107" applyNumberFormat="1" applyFont="1" applyBorder="1">
      <alignment/>
      <protection/>
    </xf>
    <xf numFmtId="3" fontId="1" fillId="0" borderId="11" xfId="107" applyNumberFormat="1" applyFont="1" applyBorder="1">
      <alignment/>
      <protection/>
    </xf>
    <xf numFmtId="3" fontId="1" fillId="0" borderId="74" xfId="107" applyNumberFormat="1" applyFont="1" applyBorder="1">
      <alignment/>
      <protection/>
    </xf>
    <xf numFmtId="0" fontId="1" fillId="0" borderId="13" xfId="107" applyFont="1" applyBorder="1">
      <alignment/>
      <protection/>
    </xf>
    <xf numFmtId="0" fontId="26" fillId="0" borderId="53" xfId="117" applyFont="1" applyBorder="1" applyAlignment="1">
      <alignment horizontal="center" vertical="center" wrapText="1"/>
      <protection/>
    </xf>
    <xf numFmtId="0" fontId="15" fillId="0" borderId="76" xfId="117" applyBorder="1" applyAlignment="1">
      <alignment horizontal="center" vertical="center" wrapText="1"/>
      <protection/>
    </xf>
    <xf numFmtId="0" fontId="15" fillId="0" borderId="23" xfId="117" applyBorder="1" applyAlignment="1">
      <alignment horizontal="center" vertical="center" wrapText="1"/>
      <protection/>
    </xf>
    <xf numFmtId="0" fontId="15" fillId="0" borderId="55" xfId="117" applyBorder="1" applyAlignment="1">
      <alignment horizontal="center" vertical="center" wrapText="1"/>
      <protection/>
    </xf>
    <xf numFmtId="0" fontId="26" fillId="0" borderId="53" xfId="117" applyFont="1" applyBorder="1" applyAlignment="1">
      <alignment horizontal="center" vertical="center" wrapText="1"/>
      <protection/>
    </xf>
    <xf numFmtId="0" fontId="26" fillId="0" borderId="13" xfId="117" applyFont="1" applyBorder="1" applyAlignment="1">
      <alignment horizontal="center" vertical="center" wrapText="1"/>
      <protection/>
    </xf>
    <xf numFmtId="0" fontId="1" fillId="0" borderId="14" xfId="117" applyFont="1" applyBorder="1" applyAlignment="1">
      <alignment horizontal="left" vertical="center" wrapText="1" indent="1"/>
      <protection/>
    </xf>
    <xf numFmtId="0" fontId="1" fillId="0" borderId="15" xfId="117" applyFont="1" applyBorder="1" applyAlignment="1">
      <alignment horizontal="left" vertical="center" wrapText="1" indent="1"/>
      <protection/>
    </xf>
    <xf numFmtId="0" fontId="1" fillId="0" borderId="15" xfId="117" applyFont="1" applyBorder="1" applyAlignment="1">
      <alignment horizontal="left" vertical="center" wrapText="1" indent="8"/>
      <protection/>
    </xf>
    <xf numFmtId="0" fontId="15" fillId="0" borderId="14" xfId="117" applyBorder="1" applyAlignment="1" applyProtection="1">
      <alignment vertical="center" wrapText="1"/>
      <protection locked="0"/>
    </xf>
    <xf numFmtId="0" fontId="15" fillId="0" borderId="15" xfId="117" applyBorder="1" applyAlignment="1" applyProtection="1">
      <alignment vertical="center" wrapText="1"/>
      <protection locked="0"/>
    </xf>
    <xf numFmtId="0" fontId="15" fillId="0" borderId="73" xfId="117" applyBorder="1" applyAlignment="1" applyProtection="1">
      <alignment vertical="center" wrapText="1"/>
      <protection locked="0"/>
    </xf>
    <xf numFmtId="0" fontId="26" fillId="0" borderId="77" xfId="117" applyFont="1" applyBorder="1" applyAlignment="1">
      <alignment vertical="center" wrapText="1"/>
      <protection/>
    </xf>
    <xf numFmtId="0" fontId="26" fillId="0" borderId="16" xfId="117" applyFont="1" applyBorder="1" applyAlignment="1">
      <alignment horizontal="center" vertical="center" wrapText="1"/>
      <protection/>
    </xf>
    <xf numFmtId="182" fontId="15" fillId="0" borderId="45" xfId="68" applyNumberFormat="1" applyFont="1" applyBorder="1" applyAlignment="1" applyProtection="1">
      <alignment horizontal="right" vertical="center" wrapText="1" indent="1"/>
      <protection locked="0"/>
    </xf>
    <xf numFmtId="182" fontId="15" fillId="0" borderId="56" xfId="68" applyNumberFormat="1" applyFont="1" applyBorder="1" applyAlignment="1" applyProtection="1">
      <alignment horizontal="right" vertical="center" wrapText="1" indent="1"/>
      <protection locked="0"/>
    </xf>
    <xf numFmtId="180" fontId="15" fillId="0" borderId="56" xfId="117" applyNumberFormat="1" applyBorder="1" applyAlignment="1" applyProtection="1">
      <alignment horizontal="right" vertical="center" wrapText="1" indent="1"/>
      <protection locked="0"/>
    </xf>
    <xf numFmtId="180" fontId="15" fillId="0" borderId="72" xfId="117" applyNumberFormat="1" applyBorder="1" applyAlignment="1" applyProtection="1">
      <alignment horizontal="right" vertical="center" wrapText="1" indent="1"/>
      <protection locked="0"/>
    </xf>
    <xf numFmtId="1" fontId="26" fillId="0" borderId="78" xfId="117" applyNumberFormat="1" applyFont="1" applyBorder="1" applyAlignment="1">
      <alignment vertical="center" wrapText="1"/>
      <protection/>
    </xf>
    <xf numFmtId="182" fontId="15" fillId="0" borderId="15" xfId="68" applyNumberFormat="1" applyFont="1" applyBorder="1" applyAlignment="1" applyProtection="1">
      <alignment horizontal="right" vertical="center" wrapText="1" indent="1"/>
      <protection locked="0"/>
    </xf>
    <xf numFmtId="180" fontId="15" fillId="0" borderId="15" xfId="117" applyNumberFormat="1" applyBorder="1" applyAlignment="1" applyProtection="1">
      <alignment horizontal="right" vertical="center" wrapText="1" indent="1"/>
      <protection locked="0"/>
    </xf>
    <xf numFmtId="180" fontId="15" fillId="0" borderId="73" xfId="117" applyNumberFormat="1" applyBorder="1" applyAlignment="1" applyProtection="1">
      <alignment horizontal="right" vertical="center" wrapText="1" indent="1"/>
      <protection locked="0"/>
    </xf>
    <xf numFmtId="180" fontId="26" fillId="0" borderId="77" xfId="117" applyNumberFormat="1" applyFont="1" applyBorder="1" applyAlignment="1">
      <alignment vertical="center" wrapText="1"/>
      <protection/>
    </xf>
    <xf numFmtId="180" fontId="44" fillId="0" borderId="53" xfId="117" applyNumberFormat="1" applyFont="1" applyBorder="1" applyAlignment="1">
      <alignment horizontal="center" vertical="center" wrapText="1"/>
      <protection/>
    </xf>
    <xf numFmtId="180" fontId="44" fillId="0" borderId="46" xfId="117" applyNumberFormat="1" applyFont="1" applyBorder="1" applyAlignment="1">
      <alignment horizontal="center" vertical="center" wrapText="1"/>
      <protection/>
    </xf>
    <xf numFmtId="180" fontId="44" fillId="0" borderId="13" xfId="117" applyNumberFormat="1" applyFont="1" applyBorder="1" applyAlignment="1">
      <alignment horizontal="center" vertical="center" wrapText="1"/>
      <protection/>
    </xf>
    <xf numFmtId="180" fontId="44" fillId="0" borderId="14" xfId="117" applyNumberFormat="1" applyFont="1" applyBorder="1" applyAlignment="1">
      <alignment horizontal="left" vertical="center" wrapText="1" indent="1"/>
      <protection/>
    </xf>
    <xf numFmtId="180" fontId="44" fillId="0" borderId="15" xfId="117" applyNumberFormat="1" applyFont="1" applyBorder="1" applyAlignment="1">
      <alignment horizontal="left" vertical="center" wrapText="1" indent="1"/>
      <protection/>
    </xf>
    <xf numFmtId="180" fontId="44" fillId="0" borderId="15" xfId="117" applyNumberFormat="1" applyFont="1" applyBorder="1" applyAlignment="1">
      <alignment horizontal="left" vertical="center" wrapText="1" indent="1"/>
      <protection/>
    </xf>
    <xf numFmtId="180" fontId="49" fillId="0" borderId="57" xfId="117" applyNumberFormat="1" applyFont="1" applyBorder="1" applyAlignment="1" applyProtection="1">
      <alignment horizontal="left" vertical="center" wrapText="1" indent="1"/>
      <protection locked="0"/>
    </xf>
    <xf numFmtId="180" fontId="44" fillId="0" borderId="54" xfId="117" applyNumberFormat="1" applyFont="1" applyBorder="1" applyAlignment="1">
      <alignment horizontal="center" vertical="center" wrapText="1"/>
      <protection/>
    </xf>
    <xf numFmtId="182" fontId="49" fillId="0" borderId="27" xfId="68" applyNumberFormat="1" applyFont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Border="1" applyAlignment="1" applyProtection="1">
      <alignment horizontal="center" vertical="center" wrapText="1"/>
      <protection locked="0"/>
    </xf>
    <xf numFmtId="182" fontId="26" fillId="0" borderId="17" xfId="68" applyNumberFormat="1" applyFont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Border="1" applyAlignment="1" applyProtection="1">
      <alignment horizontal="center" vertical="center" wrapText="1"/>
      <protection locked="0"/>
    </xf>
    <xf numFmtId="182" fontId="15" fillId="0" borderId="28" xfId="68" applyNumberFormat="1" applyFont="1" applyBorder="1" applyAlignment="1" applyProtection="1">
      <alignment horizontal="center" vertical="center" wrapText="1"/>
      <protection locked="0"/>
    </xf>
    <xf numFmtId="182" fontId="70" fillId="25" borderId="74" xfId="68" applyNumberFormat="1" applyFont="1" applyFill="1" applyBorder="1" applyAlignment="1">
      <alignment horizontal="left" vertical="center" wrapText="1" indent="2"/>
    </xf>
    <xf numFmtId="182" fontId="49" fillId="0" borderId="14" xfId="68" applyNumberFormat="1" applyFont="1" applyBorder="1" applyAlignment="1">
      <alignment vertical="center" wrapText="1"/>
    </xf>
    <xf numFmtId="182" fontId="49" fillId="0" borderId="15" xfId="68" applyNumberFormat="1" applyFont="1" applyBorder="1" applyAlignment="1">
      <alignment vertical="center" wrapText="1"/>
    </xf>
    <xf numFmtId="182" fontId="44" fillId="0" borderId="15" xfId="68" applyNumberFormat="1" applyFont="1" applyBorder="1" applyAlignment="1">
      <alignment vertical="center" wrapText="1"/>
    </xf>
    <xf numFmtId="182" fontId="49" fillId="0" borderId="15" xfId="68" applyNumberFormat="1" applyFont="1" applyBorder="1" applyAlignment="1">
      <alignment vertical="center" wrapText="1"/>
    </xf>
    <xf numFmtId="182" fontId="49" fillId="0" borderId="57" xfId="68" applyNumberFormat="1" applyFont="1" applyBorder="1" applyAlignment="1">
      <alignment vertical="center" wrapText="1"/>
    </xf>
    <xf numFmtId="182" fontId="70" fillId="0" borderId="13" xfId="68" applyNumberFormat="1" applyFont="1" applyBorder="1" applyAlignment="1">
      <alignment vertical="center" wrapText="1"/>
    </xf>
    <xf numFmtId="182" fontId="49" fillId="0" borderId="27" xfId="68" applyNumberFormat="1" applyFont="1" applyBorder="1" applyAlignment="1">
      <alignment vertical="center" wrapText="1"/>
    </xf>
    <xf numFmtId="182" fontId="49" fillId="0" borderId="17" xfId="68" applyNumberFormat="1" applyFont="1" applyBorder="1" applyAlignment="1">
      <alignment vertical="center" wrapText="1"/>
    </xf>
    <xf numFmtId="182" fontId="44" fillId="0" borderId="17" xfId="68" applyNumberFormat="1" applyFont="1" applyBorder="1" applyAlignment="1">
      <alignment vertical="center" wrapText="1"/>
    </xf>
    <xf numFmtId="182" fontId="49" fillId="0" borderId="17" xfId="68" applyNumberFormat="1" applyFont="1" applyBorder="1" applyAlignment="1">
      <alignment vertical="center" wrapText="1"/>
    </xf>
    <xf numFmtId="182" fontId="49" fillId="0" borderId="28" xfId="68" applyNumberFormat="1" applyFont="1" applyBorder="1" applyAlignment="1" applyProtection="1">
      <alignment vertical="center" wrapText="1"/>
      <protection locked="0"/>
    </xf>
    <xf numFmtId="182" fontId="70" fillId="0" borderId="54" xfId="68" applyNumberFormat="1" applyFont="1" applyBorder="1" applyAlignment="1">
      <alignment vertical="center" wrapText="1"/>
    </xf>
    <xf numFmtId="182" fontId="49" fillId="0" borderId="79" xfId="68" applyNumberFormat="1" applyFont="1" applyBorder="1" applyAlignment="1">
      <alignment vertical="center" wrapText="1"/>
    </xf>
    <xf numFmtId="182" fontId="49" fillId="0" borderId="57" xfId="68" applyNumberFormat="1" applyFont="1" applyBorder="1" applyAlignment="1" applyProtection="1">
      <alignment vertical="center" wrapText="1"/>
      <protection locked="0"/>
    </xf>
    <xf numFmtId="182" fontId="49" fillId="0" borderId="45" xfId="68" applyNumberFormat="1" applyFont="1" applyBorder="1" applyAlignment="1">
      <alignment vertical="center" wrapText="1"/>
    </xf>
    <xf numFmtId="182" fontId="49" fillId="0" borderId="56" xfId="68" applyNumberFormat="1" applyFont="1" applyBorder="1" applyAlignment="1">
      <alignment vertical="center" wrapText="1"/>
    </xf>
    <xf numFmtId="182" fontId="44" fillId="0" borderId="56" xfId="68" applyNumberFormat="1" applyFont="1" applyBorder="1" applyAlignment="1">
      <alignment vertical="center" wrapText="1"/>
    </xf>
    <xf numFmtId="182" fontId="49" fillId="0" borderId="56" xfId="68" applyNumberFormat="1" applyFont="1" applyBorder="1" applyAlignment="1">
      <alignment vertical="center" wrapText="1"/>
    </xf>
    <xf numFmtId="182" fontId="49" fillId="0" borderId="47" xfId="68" applyNumberFormat="1" applyFont="1" applyBorder="1" applyAlignment="1">
      <alignment vertical="center" wrapText="1"/>
    </xf>
    <xf numFmtId="182" fontId="70" fillId="0" borderId="16" xfId="68" applyNumberFormat="1" applyFont="1" applyBorder="1" applyAlignment="1">
      <alignment vertical="center" wrapText="1"/>
    </xf>
    <xf numFmtId="180" fontId="44" fillId="0" borderId="16" xfId="117" applyNumberFormat="1" applyFont="1" applyBorder="1" applyAlignment="1">
      <alignment horizontal="center" vertical="center" wrapText="1"/>
      <protection/>
    </xf>
    <xf numFmtId="0" fontId="49" fillId="0" borderId="14" xfId="116" applyFont="1" applyBorder="1" applyAlignment="1">
      <alignment horizontal="center" vertical="center"/>
      <protection/>
    </xf>
    <xf numFmtId="182" fontId="49" fillId="0" borderId="75" xfId="68" applyNumberFormat="1" applyFont="1" applyBorder="1" applyAlignment="1" applyProtection="1">
      <alignment/>
      <protection locked="0"/>
    </xf>
    <xf numFmtId="182" fontId="49" fillId="0" borderId="27" xfId="68" applyNumberFormat="1" applyFont="1" applyBorder="1" applyAlignment="1" applyProtection="1">
      <alignment/>
      <protection locked="0"/>
    </xf>
    <xf numFmtId="0" fontId="49" fillId="0" borderId="13" xfId="116" applyFont="1" applyBorder="1" applyAlignment="1">
      <alignment horizontal="center" vertical="center"/>
      <protection/>
    </xf>
    <xf numFmtId="0" fontId="49" fillId="0" borderId="34" xfId="116" applyFont="1" applyBorder="1" applyAlignment="1">
      <alignment horizontal="left"/>
      <protection/>
    </xf>
    <xf numFmtId="182" fontId="49" fillId="0" borderId="45" xfId="68" applyNumberFormat="1" applyFont="1" applyBorder="1" applyAlignment="1" applyProtection="1">
      <alignment/>
      <protection locked="0"/>
    </xf>
    <xf numFmtId="0" fontId="49" fillId="0" borderId="57" xfId="116" applyFont="1" applyBorder="1" applyAlignment="1">
      <alignment horizontal="center" vertical="center"/>
      <protection/>
    </xf>
    <xf numFmtId="182" fontId="49" fillId="0" borderId="57" xfId="68" applyNumberFormat="1" applyFont="1" applyBorder="1" applyAlignment="1" applyProtection="1">
      <alignment/>
      <protection locked="0"/>
    </xf>
    <xf numFmtId="0" fontId="48" fillId="0" borderId="10" xfId="116" applyFont="1" applyBorder="1">
      <alignment/>
      <protection/>
    </xf>
    <xf numFmtId="0" fontId="48" fillId="0" borderId="74" xfId="116" applyFont="1" applyBorder="1">
      <alignment/>
      <protection/>
    </xf>
    <xf numFmtId="0" fontId="48" fillId="0" borderId="54" xfId="116" applyFont="1" applyBorder="1">
      <alignment/>
      <protection/>
    </xf>
    <xf numFmtId="182" fontId="44" fillId="0" borderId="13" xfId="68" applyNumberFormat="1" applyFont="1" applyBorder="1" applyAlignment="1">
      <alignment/>
    </xf>
    <xf numFmtId="0" fontId="26" fillId="0" borderId="80" xfId="108" applyFont="1" applyBorder="1" applyAlignment="1">
      <alignment horizontal="center" vertical="center" wrapText="1"/>
      <protection/>
    </xf>
    <xf numFmtId="0" fontId="44" fillId="0" borderId="38" xfId="108" applyFont="1" applyBorder="1" applyAlignment="1">
      <alignment horizontal="center"/>
      <protection/>
    </xf>
    <xf numFmtId="49" fontId="15" fillId="0" borderId="38" xfId="108" applyNumberFormat="1" applyBorder="1" applyAlignment="1">
      <alignment horizontal="right"/>
      <protection/>
    </xf>
    <xf numFmtId="49" fontId="15" fillId="0" borderId="81" xfId="108" applyNumberFormat="1" applyBorder="1" applyAlignment="1">
      <alignment horizontal="right"/>
      <protection/>
    </xf>
    <xf numFmtId="0" fontId="15" fillId="0" borderId="15" xfId="108" applyBorder="1" applyAlignment="1">
      <alignment horizontal="left"/>
      <protection/>
    </xf>
    <xf numFmtId="180" fontId="15" fillId="0" borderId="15" xfId="108" applyNumberFormat="1" applyFont="1" applyBorder="1" applyAlignment="1" applyProtection="1">
      <alignment horizontal="left" vertical="center" wrapText="1" indent="1"/>
      <protection locked="0"/>
    </xf>
    <xf numFmtId="180" fontId="15" fillId="0" borderId="73" xfId="108" applyNumberFormat="1" applyFont="1" applyBorder="1" applyAlignment="1" applyProtection="1">
      <alignment horizontal="left" vertical="center" wrapText="1" indent="1"/>
      <protection locked="0"/>
    </xf>
    <xf numFmtId="3" fontId="15" fillId="0" borderId="17" xfId="108" applyNumberFormat="1" applyBorder="1">
      <alignment/>
      <protection/>
    </xf>
    <xf numFmtId="3" fontId="15" fillId="0" borderId="28" xfId="108" applyNumberFormat="1" applyBorder="1">
      <alignment/>
      <protection/>
    </xf>
    <xf numFmtId="3" fontId="15" fillId="0" borderId="17" xfId="108" applyNumberFormat="1" applyBorder="1" applyAlignment="1" applyProtection="1">
      <alignment vertical="center" wrapText="1"/>
      <protection locked="0"/>
    </xf>
    <xf numFmtId="3" fontId="15" fillId="0" borderId="82" xfId="108" applyNumberFormat="1" applyBorder="1" applyAlignment="1" applyProtection="1">
      <alignment vertical="center" wrapText="1"/>
      <protection locked="0"/>
    </xf>
    <xf numFmtId="3" fontId="15" fillId="0" borderId="56" xfId="108" applyNumberFormat="1" applyBorder="1">
      <alignment/>
      <protection/>
    </xf>
    <xf numFmtId="3" fontId="15" fillId="0" borderId="56" xfId="108" applyNumberFormat="1" applyBorder="1" applyAlignment="1" applyProtection="1">
      <alignment vertical="center" wrapText="1"/>
      <protection locked="0"/>
    </xf>
    <xf numFmtId="3" fontId="15" fillId="0" borderId="72" xfId="108" applyNumberFormat="1" applyBorder="1">
      <alignment/>
      <protection/>
    </xf>
    <xf numFmtId="0" fontId="15" fillId="0" borderId="15" xfId="108" applyBorder="1">
      <alignment/>
      <protection/>
    </xf>
    <xf numFmtId="0" fontId="15" fillId="0" borderId="15" xfId="108" applyBorder="1" applyAlignment="1">
      <alignment vertical="center" wrapText="1"/>
      <protection/>
    </xf>
    <xf numFmtId="0" fontId="15" fillId="0" borderId="57" xfId="108" applyBorder="1">
      <alignment/>
      <protection/>
    </xf>
    <xf numFmtId="0" fontId="15" fillId="0" borderId="73" xfId="108" applyBorder="1">
      <alignment/>
      <protection/>
    </xf>
    <xf numFmtId="0" fontId="26" fillId="0" borderId="83" xfId="108" applyFont="1" applyBorder="1" applyAlignment="1">
      <alignment horizontal="center" vertical="center" wrapText="1"/>
      <protection/>
    </xf>
    <xf numFmtId="0" fontId="26" fillId="0" borderId="84" xfId="108" applyFont="1" applyBorder="1" applyAlignment="1">
      <alignment horizontal="center" vertical="center" wrapText="1"/>
      <protection/>
    </xf>
    <xf numFmtId="0" fontId="26" fillId="0" borderId="85" xfId="108" applyFont="1" applyBorder="1" applyAlignment="1">
      <alignment horizontal="center" vertical="center" wrapText="1"/>
      <protection/>
    </xf>
    <xf numFmtId="3" fontId="15" fillId="0" borderId="27" xfId="108" applyNumberFormat="1" applyBorder="1">
      <alignment/>
      <protection/>
    </xf>
    <xf numFmtId="0" fontId="15" fillId="0" borderId="14" xfId="108" applyBorder="1">
      <alignment/>
      <protection/>
    </xf>
    <xf numFmtId="3" fontId="15" fillId="0" borderId="45" xfId="108" applyNumberFormat="1" applyBorder="1">
      <alignment/>
      <protection/>
    </xf>
    <xf numFmtId="0" fontId="44" fillId="0" borderId="13" xfId="108" applyFont="1" applyBorder="1" applyAlignment="1">
      <alignment horizontal="center"/>
      <protection/>
    </xf>
    <xf numFmtId="0" fontId="44" fillId="0" borderId="54" xfId="108" applyFont="1" applyBorder="1" applyAlignment="1">
      <alignment horizontal="center"/>
      <protection/>
    </xf>
    <xf numFmtId="0" fontId="44" fillId="0" borderId="16" xfId="108" applyFont="1" applyBorder="1" applyAlignment="1">
      <alignment horizontal="center"/>
      <protection/>
    </xf>
    <xf numFmtId="0" fontId="26" fillId="0" borderId="77" xfId="108" applyFont="1" applyBorder="1" applyAlignment="1">
      <alignment horizontal="left"/>
      <protection/>
    </xf>
    <xf numFmtId="3" fontId="24" fillId="0" borderId="81" xfId="114" applyNumberFormat="1" applyFont="1" applyBorder="1" applyAlignment="1">
      <alignment horizontal="right"/>
      <protection/>
    </xf>
    <xf numFmtId="0" fontId="24" fillId="21" borderId="68" xfId="114" applyFont="1" applyFill="1" applyBorder="1" applyAlignment="1">
      <alignment horizontal="right"/>
      <protection/>
    </xf>
    <xf numFmtId="3" fontId="24" fillId="21" borderId="74" xfId="114" applyNumberFormat="1" applyFont="1" applyFill="1" applyBorder="1" applyAlignment="1">
      <alignment horizontal="right"/>
      <protection/>
    </xf>
    <xf numFmtId="0" fontId="24" fillId="0" borderId="23" xfId="114" applyFont="1" applyBorder="1" applyAlignment="1">
      <alignment horizontal="center"/>
      <protection/>
    </xf>
    <xf numFmtId="0" fontId="24" fillId="0" borderId="55" xfId="114" applyFont="1" applyBorder="1" applyAlignment="1">
      <alignment horizontal="center"/>
      <protection/>
    </xf>
    <xf numFmtId="0" fontId="27" fillId="21" borderId="53" xfId="114" applyFont="1" applyFill="1" applyBorder="1" applyAlignment="1">
      <alignment horizontal="center"/>
      <protection/>
    </xf>
    <xf numFmtId="0" fontId="27" fillId="0" borderId="18" xfId="114" applyFont="1" applyBorder="1" applyAlignment="1">
      <alignment horizontal="right"/>
      <protection/>
    </xf>
    <xf numFmtId="0" fontId="24" fillId="0" borderId="14" xfId="114" applyFont="1" applyBorder="1" applyAlignment="1">
      <alignment horizontal="left"/>
      <protection/>
    </xf>
    <xf numFmtId="0" fontId="24" fillId="0" borderId="57" xfId="114" applyFont="1" applyBorder="1" applyAlignment="1">
      <alignment horizontal="left"/>
      <protection/>
    </xf>
    <xf numFmtId="0" fontId="24" fillId="21" borderId="13" xfId="114" applyFont="1" applyFill="1" applyBorder="1" applyAlignment="1">
      <alignment horizontal="left"/>
      <protection/>
    </xf>
    <xf numFmtId="0" fontId="27" fillId="0" borderId="15" xfId="114" applyFont="1" applyBorder="1" applyAlignment="1">
      <alignment horizontal="center"/>
      <protection/>
    </xf>
    <xf numFmtId="0" fontId="27" fillId="0" borderId="57" xfId="114" applyFont="1" applyBorder="1" applyAlignment="1">
      <alignment horizontal="center"/>
      <protection/>
    </xf>
    <xf numFmtId="0" fontId="27" fillId="21" borderId="13" xfId="114" applyFont="1" applyFill="1" applyBorder="1" applyAlignment="1">
      <alignment horizontal="center"/>
      <protection/>
    </xf>
    <xf numFmtId="0" fontId="28" fillId="0" borderId="47" xfId="0" applyFont="1" applyBorder="1" applyAlignment="1">
      <alignment wrapText="1"/>
    </xf>
    <xf numFmtId="0" fontId="24" fillId="0" borderId="53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3" fontId="24" fillId="0" borderId="16" xfId="0" applyNumberFormat="1" applyFont="1" applyBorder="1" applyAlignment="1">
      <alignment horizontal="right" wrapText="1"/>
    </xf>
    <xf numFmtId="0" fontId="24" fillId="0" borderId="55" xfId="0" applyFont="1" applyBorder="1" applyAlignment="1">
      <alignment wrapText="1"/>
    </xf>
    <xf numFmtId="0" fontId="24" fillId="0" borderId="57" xfId="0" applyFont="1" applyBorder="1" applyAlignment="1">
      <alignment wrapText="1"/>
    </xf>
    <xf numFmtId="3" fontId="24" fillId="0" borderId="47" xfId="0" applyNumberFormat="1" applyFont="1" applyBorder="1" applyAlignment="1">
      <alignment horizontal="right" wrapText="1"/>
    </xf>
    <xf numFmtId="3" fontId="24" fillId="0" borderId="57" xfId="0" applyNumberFormat="1" applyFont="1" applyBorder="1" applyAlignment="1">
      <alignment horizontal="right" wrapText="1"/>
    </xf>
    <xf numFmtId="0" fontId="36" fillId="0" borderId="46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1" fillId="0" borderId="81" xfId="107" applyFont="1" applyBorder="1" applyAlignment="1">
      <alignment horizontal="center"/>
      <protection/>
    </xf>
    <xf numFmtId="0" fontId="39" fillId="0" borderId="57" xfId="107" applyFont="1" applyBorder="1" applyAlignment="1">
      <alignment horizontal="left" wrapText="1"/>
      <protection/>
    </xf>
    <xf numFmtId="3" fontId="33" fillId="0" borderId="33" xfId="107" applyNumberFormat="1" applyFont="1" applyBorder="1">
      <alignment/>
      <protection/>
    </xf>
    <xf numFmtId="3" fontId="40" fillId="0" borderId="57" xfId="107" applyNumberFormat="1" applyFont="1" applyBorder="1">
      <alignment/>
      <protection/>
    </xf>
    <xf numFmtId="0" fontId="62" fillId="0" borderId="53" xfId="107" applyFont="1" applyBorder="1" applyAlignment="1">
      <alignment horizontal="center"/>
      <protection/>
    </xf>
    <xf numFmtId="0" fontId="56" fillId="0" borderId="13" xfId="107" applyFont="1" applyBorder="1" applyAlignment="1">
      <alignment horizontal="left"/>
      <protection/>
    </xf>
    <xf numFmtId="3" fontId="41" fillId="0" borderId="68" xfId="107" applyNumberFormat="1" applyFont="1" applyBorder="1">
      <alignment/>
      <protection/>
    </xf>
    <xf numFmtId="3" fontId="41" fillId="0" borderId="11" xfId="107" applyNumberFormat="1" applyFont="1" applyBorder="1">
      <alignment/>
      <protection/>
    </xf>
    <xf numFmtId="3" fontId="41" fillId="0" borderId="74" xfId="107" applyNumberFormat="1" applyFont="1" applyBorder="1">
      <alignment/>
      <protection/>
    </xf>
    <xf numFmtId="3" fontId="56" fillId="0" borderId="13" xfId="107" applyNumberFormat="1" applyFont="1" applyBorder="1">
      <alignment/>
      <protection/>
    </xf>
    <xf numFmtId="0" fontId="33" fillId="0" borderId="57" xfId="107" applyFont="1" applyBorder="1" applyAlignment="1">
      <alignment horizontal="left" wrapText="1"/>
      <protection/>
    </xf>
    <xf numFmtId="0" fontId="1" fillId="0" borderId="75" xfId="107" applyFont="1" applyBorder="1">
      <alignment/>
      <protection/>
    </xf>
    <xf numFmtId="0" fontId="33" fillId="0" borderId="40" xfId="107" applyFont="1" applyBorder="1">
      <alignment/>
      <protection/>
    </xf>
    <xf numFmtId="0" fontId="33" fillId="0" borderId="26" xfId="107" applyFont="1" applyBorder="1">
      <alignment/>
      <protection/>
    </xf>
    <xf numFmtId="0" fontId="33" fillId="0" borderId="75" xfId="107" applyFont="1" applyBorder="1">
      <alignment/>
      <protection/>
    </xf>
    <xf numFmtId="49" fontId="15" fillId="0" borderId="81" xfId="108" applyNumberFormat="1" applyBorder="1">
      <alignment/>
      <protection/>
    </xf>
    <xf numFmtId="3" fontId="26" fillId="0" borderId="86" xfId="108" applyNumberFormat="1" applyFont="1" applyBorder="1">
      <alignment/>
      <protection/>
    </xf>
    <xf numFmtId="0" fontId="26" fillId="0" borderId="13" xfId="108" applyFont="1" applyBorder="1" applyAlignment="1">
      <alignment horizontal="left"/>
      <protection/>
    </xf>
    <xf numFmtId="3" fontId="26" fillId="0" borderId="13" xfId="108" applyNumberFormat="1" applyFont="1" applyBorder="1">
      <alignment/>
      <protection/>
    </xf>
    <xf numFmtId="0" fontId="1" fillId="0" borderId="70" xfId="0" applyFont="1" applyBorder="1" applyAlignment="1">
      <alignment horizontal="justify"/>
    </xf>
    <xf numFmtId="0" fontId="38" fillId="0" borderId="87" xfId="106" applyFont="1" applyBorder="1" applyAlignment="1">
      <alignment vertical="center"/>
      <protection/>
    </xf>
    <xf numFmtId="3" fontId="34" fillId="0" borderId="66" xfId="106" applyNumberFormat="1" applyFont="1" applyBorder="1" applyAlignment="1">
      <alignment vertical="center"/>
      <protection/>
    </xf>
    <xf numFmtId="3" fontId="34" fillId="0" borderId="32" xfId="106" applyNumberFormat="1" applyFont="1" applyBorder="1" applyAlignment="1">
      <alignment vertical="center"/>
      <protection/>
    </xf>
    <xf numFmtId="3" fontId="34" fillId="0" borderId="51" xfId="106" applyNumberFormat="1" applyFont="1" applyBorder="1" applyAlignment="1">
      <alignment vertical="center"/>
      <protection/>
    </xf>
    <xf numFmtId="3" fontId="34" fillId="0" borderId="88" xfId="106" applyNumberFormat="1" applyFont="1" applyBorder="1" applyAlignment="1">
      <alignment vertical="center"/>
      <protection/>
    </xf>
    <xf numFmtId="3" fontId="34" fillId="0" borderId="89" xfId="109" applyNumberFormat="1" applyFont="1" applyBorder="1">
      <alignment/>
      <protection/>
    </xf>
    <xf numFmtId="3" fontId="34" fillId="0" borderId="90" xfId="109" applyNumberFormat="1" applyFont="1" applyBorder="1">
      <alignment/>
      <protection/>
    </xf>
    <xf numFmtId="3" fontId="34" fillId="0" borderId="91" xfId="109" applyNumberFormat="1" applyFont="1" applyBorder="1">
      <alignment/>
      <protection/>
    </xf>
    <xf numFmtId="3" fontId="34" fillId="0" borderId="92" xfId="109" applyNumberFormat="1" applyFont="1" applyBorder="1">
      <alignment/>
      <protection/>
    </xf>
    <xf numFmtId="0" fontId="34" fillId="21" borderId="53" xfId="106" applyFont="1" applyFill="1" applyBorder="1" applyAlignment="1">
      <alignment vertical="center"/>
      <protection/>
    </xf>
    <xf numFmtId="3" fontId="34" fillId="21" borderId="93" xfId="109" applyNumberFormat="1" applyFont="1" applyFill="1" applyBorder="1">
      <alignment/>
      <protection/>
    </xf>
    <xf numFmtId="3" fontId="34" fillId="21" borderId="53" xfId="109" applyNumberFormat="1" applyFont="1" applyFill="1" applyBorder="1">
      <alignment/>
      <protection/>
    </xf>
    <xf numFmtId="3" fontId="34" fillId="21" borderId="16" xfId="109" applyNumberFormat="1" applyFont="1" applyFill="1" applyBorder="1">
      <alignment/>
      <protection/>
    </xf>
    <xf numFmtId="3" fontId="34" fillId="21" borderId="13" xfId="109" applyNumberFormat="1" applyFont="1" applyFill="1" applyBorder="1">
      <alignment/>
      <protection/>
    </xf>
    <xf numFmtId="0" fontId="1" fillId="0" borderId="55" xfId="106" applyFont="1" applyBorder="1" applyAlignment="1">
      <alignment vertical="center"/>
      <protection/>
    </xf>
    <xf numFmtId="3" fontId="33" fillId="0" borderId="35" xfId="106" applyNumberFormat="1" applyFont="1" applyBorder="1" applyAlignment="1">
      <alignment vertical="center"/>
      <protection/>
    </xf>
    <xf numFmtId="4" fontId="33" fillId="0" borderId="33" xfId="106" applyNumberFormat="1" applyFont="1" applyBorder="1" applyAlignment="1">
      <alignment vertical="center"/>
      <protection/>
    </xf>
    <xf numFmtId="3" fontId="33" fillId="0" borderId="67" xfId="109" applyNumberFormat="1" applyFont="1" applyBorder="1">
      <alignment/>
      <protection/>
    </xf>
    <xf numFmtId="3" fontId="33" fillId="0" borderId="44" xfId="106" applyNumberFormat="1" applyFont="1" applyBorder="1" applyAlignment="1">
      <alignment vertical="center"/>
      <protection/>
    </xf>
    <xf numFmtId="3" fontId="33" fillId="0" borderId="33" xfId="106" applyNumberFormat="1" applyFont="1" applyBorder="1" applyAlignment="1">
      <alignment vertical="center"/>
      <protection/>
    </xf>
    <xf numFmtId="3" fontId="34" fillId="21" borderId="54" xfId="109" applyNumberFormat="1" applyFont="1" applyFill="1" applyBorder="1">
      <alignment/>
      <protection/>
    </xf>
    <xf numFmtId="167" fontId="33" fillId="0" borderId="87" xfId="106" applyNumberFormat="1" applyFont="1" applyBorder="1" applyAlignment="1">
      <alignment vertical="center"/>
      <protection/>
    </xf>
    <xf numFmtId="3" fontId="33" fillId="0" borderId="67" xfId="106" applyNumberFormat="1" applyFont="1" applyBorder="1" applyAlignment="1">
      <alignment vertical="center"/>
      <protection/>
    </xf>
    <xf numFmtId="167" fontId="34" fillId="21" borderId="53" xfId="109" applyNumberFormat="1" applyFont="1" applyFill="1" applyBorder="1">
      <alignment/>
      <protection/>
    </xf>
    <xf numFmtId="3" fontId="34" fillId="21" borderId="16" xfId="106" applyNumberFormat="1" applyFont="1" applyFill="1" applyBorder="1" applyAlignment="1">
      <alignment vertical="center"/>
      <protection/>
    </xf>
    <xf numFmtId="0" fontId="34" fillId="21" borderId="13" xfId="115" applyFont="1" applyFill="1" applyBorder="1">
      <alignment/>
      <protection/>
    </xf>
    <xf numFmtId="167" fontId="34" fillId="21" borderId="54" xfId="109" applyNumberFormat="1" applyFont="1" applyFill="1" applyBorder="1">
      <alignment/>
      <protection/>
    </xf>
    <xf numFmtId="0" fontId="59" fillId="20" borderId="46" xfId="109" applyFont="1" applyFill="1" applyBorder="1">
      <alignment/>
      <protection/>
    </xf>
    <xf numFmtId="3" fontId="59" fillId="20" borderId="34" xfId="109" applyNumberFormat="1" applyFont="1" applyFill="1" applyBorder="1">
      <alignment/>
      <protection/>
    </xf>
    <xf numFmtId="0" fontId="59" fillId="20" borderId="26" xfId="115" applyFont="1" applyFill="1" applyBorder="1">
      <alignment/>
      <protection/>
    </xf>
    <xf numFmtId="3" fontId="59" fillId="20" borderId="39" xfId="106" applyNumberFormat="1" applyFont="1" applyFill="1" applyBorder="1" applyAlignment="1">
      <alignment vertical="center"/>
      <protection/>
    </xf>
    <xf numFmtId="3" fontId="59" fillId="20" borderId="40" xfId="109" applyNumberFormat="1" applyFont="1" applyFill="1" applyBorder="1">
      <alignment/>
      <protection/>
    </xf>
    <xf numFmtId="0" fontId="33" fillId="0" borderId="53" xfId="119" applyFont="1" applyBorder="1">
      <alignment/>
      <protection/>
    </xf>
    <xf numFmtId="3" fontId="42" fillId="0" borderId="16" xfId="119" applyNumberFormat="1" applyFont="1" applyBorder="1">
      <alignment/>
      <protection/>
    </xf>
    <xf numFmtId="0" fontId="33" fillId="0" borderId="13" xfId="119" applyFont="1" applyBorder="1">
      <alignment/>
      <protection/>
    </xf>
    <xf numFmtId="3" fontId="42" fillId="20" borderId="94" xfId="119" applyNumberFormat="1" applyFont="1" applyFill="1" applyBorder="1" applyAlignment="1">
      <alignment vertical="center"/>
      <protection/>
    </xf>
    <xf numFmtId="180" fontId="15" fillId="0" borderId="0" xfId="117" applyNumberFormat="1" applyAlignment="1">
      <alignment horizontal="right" vertical="center"/>
      <protection/>
    </xf>
    <xf numFmtId="180" fontId="26" fillId="0" borderId="14" xfId="117" applyNumberFormat="1" applyFont="1" applyBorder="1" applyAlignment="1">
      <alignment horizontal="left" vertical="center" wrapText="1" indent="1"/>
      <protection/>
    </xf>
    <xf numFmtId="180" fontId="26" fillId="0" borderId="70" xfId="117" applyNumberFormat="1" applyFont="1" applyBorder="1" applyAlignment="1">
      <alignment horizontal="left" vertical="center" wrapText="1" indent="1"/>
      <protection/>
    </xf>
    <xf numFmtId="180" fontId="15" fillId="0" borderId="79" xfId="117" applyNumberFormat="1" applyBorder="1" applyAlignment="1">
      <alignment horizontal="left" vertical="center" wrapText="1" indent="1"/>
      <protection/>
    </xf>
    <xf numFmtId="180" fontId="26" fillId="0" borderId="79" xfId="117" applyNumberFormat="1" applyFont="1" applyBorder="1" applyAlignment="1">
      <alignment horizontal="left" vertical="center" wrapText="1" indent="1"/>
      <protection/>
    </xf>
    <xf numFmtId="180" fontId="26" fillId="0" borderId="77" xfId="117" applyNumberFormat="1" applyFont="1" applyBorder="1" applyAlignment="1">
      <alignment horizontal="left" vertical="center" wrapText="1" indent="1"/>
      <protection/>
    </xf>
    <xf numFmtId="180" fontId="15" fillId="0" borderId="57" xfId="117" applyNumberFormat="1" applyBorder="1" applyAlignment="1">
      <alignment horizontal="left" vertical="center" wrapText="1" indent="1"/>
      <protection/>
    </xf>
    <xf numFmtId="180" fontId="49" fillId="0" borderId="44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7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57" xfId="117" applyNumberFormat="1" applyFont="1" applyBorder="1" applyAlignment="1">
      <alignment horizontal="left" vertical="center" wrapText="1" indent="1"/>
      <protection/>
    </xf>
    <xf numFmtId="180" fontId="44" fillId="0" borderId="57" xfId="117" applyNumberFormat="1" applyFont="1" applyBorder="1" applyAlignment="1">
      <alignment horizontal="left" vertical="center" wrapText="1" indent="1"/>
      <protection/>
    </xf>
    <xf numFmtId="180" fontId="44" fillId="0" borderId="47" xfId="117" applyNumberFormat="1" applyFont="1" applyBorder="1" applyAlignment="1">
      <alignment horizontal="right" vertical="center" wrapText="1" indent="1"/>
      <protection/>
    </xf>
    <xf numFmtId="180" fontId="44" fillId="0" borderId="83" xfId="117" applyNumberFormat="1" applyFont="1" applyBorder="1" applyAlignment="1">
      <alignment horizontal="left" vertical="center" wrapText="1" indent="1"/>
      <protection/>
    </xf>
    <xf numFmtId="180" fontId="44" fillId="0" borderId="85" xfId="117" applyNumberFormat="1" applyFont="1" applyBorder="1" applyAlignment="1">
      <alignment horizontal="right" vertical="center" wrapText="1" indent="1"/>
      <protection/>
    </xf>
    <xf numFmtId="180" fontId="26" fillId="0" borderId="78" xfId="117" applyNumberFormat="1" applyFont="1" applyBorder="1" applyAlignment="1">
      <alignment horizontal="right" vertical="center" wrapText="1" indent="1"/>
      <protection/>
    </xf>
    <xf numFmtId="180" fontId="49" fillId="0" borderId="57" xfId="117" applyNumberFormat="1" applyFont="1" applyBorder="1" applyAlignment="1" applyProtection="1">
      <alignment vertical="center" wrapText="1"/>
      <protection locked="0"/>
    </xf>
    <xf numFmtId="0" fontId="25" fillId="0" borderId="0" xfId="114" applyFont="1" applyAlignment="1">
      <alignment horizontal="right"/>
      <protection/>
    </xf>
    <xf numFmtId="0" fontId="28" fillId="0" borderId="0" xfId="114" applyFont="1" applyAlignment="1">
      <alignment horizontal="right"/>
      <protection/>
    </xf>
    <xf numFmtId="0" fontId="33" fillId="0" borderId="67" xfId="0" applyFont="1" applyBorder="1" applyAlignment="1">
      <alignment/>
    </xf>
    <xf numFmtId="0" fontId="33" fillId="0" borderId="95" xfId="0" applyFont="1" applyBorder="1" applyAlignment="1">
      <alignment/>
    </xf>
    <xf numFmtId="0" fontId="77" fillId="0" borderId="37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94" xfId="0" applyFont="1" applyBorder="1" applyAlignment="1">
      <alignment/>
    </xf>
    <xf numFmtId="180" fontId="48" fillId="0" borderId="53" xfId="117" applyNumberFormat="1" applyFont="1" applyBorder="1" applyAlignment="1">
      <alignment horizontal="center" vertical="center"/>
      <protection/>
    </xf>
    <xf numFmtId="180" fontId="48" fillId="0" borderId="16" xfId="117" applyNumberFormat="1" applyFont="1" applyBorder="1" applyAlignment="1">
      <alignment horizontal="center" vertical="center"/>
      <protection/>
    </xf>
    <xf numFmtId="182" fontId="49" fillId="0" borderId="96" xfId="68" applyNumberFormat="1" applyFont="1" applyBorder="1" applyAlignment="1">
      <alignment vertical="center" wrapText="1"/>
    </xf>
    <xf numFmtId="182" fontId="49" fillId="0" borderId="47" xfId="68" applyNumberFormat="1" applyFont="1" applyBorder="1" applyAlignment="1" applyProtection="1">
      <alignment vertical="center" wrapText="1"/>
      <protection locked="0"/>
    </xf>
    <xf numFmtId="180" fontId="48" fillId="0" borderId="13" xfId="117" applyNumberFormat="1" applyFont="1" applyBorder="1" applyAlignment="1">
      <alignment horizontal="center" vertical="center"/>
      <protection/>
    </xf>
    <xf numFmtId="0" fontId="1" fillId="0" borderId="79" xfId="0" applyFont="1" applyBorder="1" applyAlignment="1">
      <alignment horizontal="justify"/>
    </xf>
    <xf numFmtId="3" fontId="28" fillId="0" borderId="56" xfId="0" applyNumberFormat="1" applyFont="1" applyBorder="1" applyAlignment="1">
      <alignment wrapText="1"/>
    </xf>
    <xf numFmtId="3" fontId="28" fillId="0" borderId="15" xfId="0" applyNumberFormat="1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27" fillId="0" borderId="22" xfId="0" applyFont="1" applyBorder="1" applyAlignment="1">
      <alignment wrapText="1"/>
    </xf>
    <xf numFmtId="0" fontId="72" fillId="0" borderId="0" xfId="117" applyFont="1" applyAlignment="1">
      <alignment horizontal="right" wrapText="1"/>
      <protection/>
    </xf>
    <xf numFmtId="0" fontId="38" fillId="0" borderId="0" xfId="117" applyFont="1" applyAlignment="1">
      <alignment horizontal="right" wrapText="1"/>
      <protection/>
    </xf>
    <xf numFmtId="0" fontId="27" fillId="0" borderId="19" xfId="0" applyFont="1" applyBorder="1" applyAlignment="1">
      <alignment wrapText="1"/>
    </xf>
    <xf numFmtId="0" fontId="33" fillId="0" borderId="20" xfId="0" applyFont="1" applyBorder="1" applyAlignment="1">
      <alignment/>
    </xf>
    <xf numFmtId="0" fontId="24" fillId="0" borderId="0" xfId="102" applyFont="1" applyAlignment="1">
      <alignment horizontal="right" wrapText="1"/>
      <protection/>
    </xf>
    <xf numFmtId="0" fontId="27" fillId="0" borderId="0" xfId="102" applyFont="1" applyAlignment="1">
      <alignment horizontal="right" wrapText="1"/>
      <protection/>
    </xf>
    <xf numFmtId="0" fontId="61" fillId="0" borderId="0" xfId="102" applyFont="1">
      <alignment/>
      <protection/>
    </xf>
    <xf numFmtId="0" fontId="43" fillId="0" borderId="97" xfId="0" applyFont="1" applyBorder="1" applyAlignment="1">
      <alignment horizontal="center" wrapText="1"/>
    </xf>
    <xf numFmtId="0" fontId="43" fillId="0" borderId="77" xfId="0" applyFont="1" applyBorder="1" applyAlignment="1">
      <alignment horizontal="center" wrapText="1"/>
    </xf>
    <xf numFmtId="0" fontId="43" fillId="0" borderId="78" xfId="0" applyFont="1" applyBorder="1" applyAlignment="1">
      <alignment horizontal="center" wrapText="1"/>
    </xf>
    <xf numFmtId="0" fontId="76" fillId="0" borderId="13" xfId="102" applyFont="1" applyBorder="1" applyAlignment="1">
      <alignment horizontal="center" wrapText="1"/>
      <protection/>
    </xf>
    <xf numFmtId="0" fontId="76" fillId="21" borderId="13" xfId="102" applyFont="1" applyFill="1" applyBorder="1" applyAlignment="1">
      <alignment horizontal="center" wrapText="1"/>
      <protection/>
    </xf>
    <xf numFmtId="0" fontId="40" fillId="0" borderId="0" xfId="112" applyFont="1" applyAlignment="1">
      <alignment horizontal="center"/>
      <protection/>
    </xf>
    <xf numFmtId="0" fontId="0" fillId="0" borderId="0" xfId="112">
      <alignment/>
      <protection/>
    </xf>
    <xf numFmtId="0" fontId="1" fillId="0" borderId="0" xfId="112" applyFont="1">
      <alignment/>
      <protection/>
    </xf>
    <xf numFmtId="0" fontId="38" fillId="0" borderId="0" xfId="112" applyFont="1" applyAlignment="1">
      <alignment horizontal="right"/>
      <protection/>
    </xf>
    <xf numFmtId="0" fontId="40" fillId="20" borderId="21" xfId="112" applyFont="1" applyFill="1" applyBorder="1" applyAlignment="1">
      <alignment horizontal="center" vertical="center" wrapText="1"/>
      <protection/>
    </xf>
    <xf numFmtId="0" fontId="40" fillId="0" borderId="19" xfId="112" applyFont="1" applyBorder="1">
      <alignment/>
      <protection/>
    </xf>
    <xf numFmtId="0" fontId="42" fillId="0" borderId="19" xfId="112" applyFont="1" applyBorder="1" applyAlignment="1">
      <alignment vertical="distributed"/>
      <protection/>
    </xf>
    <xf numFmtId="0" fontId="32" fillId="0" borderId="0" xfId="112" applyFont="1">
      <alignment/>
      <protection/>
    </xf>
    <xf numFmtId="0" fontId="0" fillId="0" borderId="0" xfId="112" applyAlignment="1">
      <alignment horizontal="right"/>
      <protection/>
    </xf>
    <xf numFmtId="0" fontId="0" fillId="0" borderId="0" xfId="113">
      <alignment/>
      <protection/>
    </xf>
    <xf numFmtId="0" fontId="38" fillId="0" borderId="0" xfId="113" applyFont="1" applyAlignment="1">
      <alignment horizontal="right"/>
      <protection/>
    </xf>
    <xf numFmtId="0" fontId="28" fillId="0" borderId="19" xfId="113" applyFont="1" applyBorder="1" applyAlignment="1">
      <alignment horizontal="center" vertical="distributed"/>
      <protection/>
    </xf>
    <xf numFmtId="0" fontId="1" fillId="0" borderId="19" xfId="110" applyFont="1" applyBorder="1" applyAlignment="1">
      <alignment vertical="distributed"/>
      <protection/>
    </xf>
    <xf numFmtId="3" fontId="79" fillId="0" borderId="19" xfId="113" applyNumberFormat="1" applyFont="1" applyBorder="1">
      <alignment/>
      <protection/>
    </xf>
    <xf numFmtId="3" fontId="39" fillId="0" borderId="19" xfId="110" applyNumberFormat="1" applyFont="1" applyBorder="1">
      <alignment/>
      <protection/>
    </xf>
    <xf numFmtId="0" fontId="38" fillId="0" borderId="19" xfId="110" applyFont="1" applyBorder="1" applyAlignment="1">
      <alignment vertical="distributed"/>
      <protection/>
    </xf>
    <xf numFmtId="3" fontId="31" fillId="0" borderId="19" xfId="113" applyNumberFormat="1" applyFont="1" applyBorder="1">
      <alignment/>
      <protection/>
    </xf>
    <xf numFmtId="0" fontId="28" fillId="0" borderId="19" xfId="113" applyFont="1" applyBorder="1" applyAlignment="1">
      <alignment horizontal="center"/>
      <protection/>
    </xf>
    <xf numFmtId="3" fontId="40" fillId="0" borderId="19" xfId="110" applyNumberFormat="1" applyFont="1" applyBorder="1">
      <alignment/>
      <protection/>
    </xf>
    <xf numFmtId="0" fontId="80" fillId="20" borderId="19" xfId="113" applyFont="1" applyFill="1" applyBorder="1">
      <alignment/>
      <protection/>
    </xf>
    <xf numFmtId="0" fontId="52" fillId="20" borderId="19" xfId="113" applyFont="1" applyFill="1" applyBorder="1" applyAlignment="1">
      <alignment horizontal="left" vertical="distributed"/>
      <protection/>
    </xf>
    <xf numFmtId="3" fontId="52" fillId="20" borderId="19" xfId="113" applyNumberFormat="1" applyFont="1" applyFill="1" applyBorder="1" applyAlignment="1">
      <alignment vertical="distributed"/>
      <protection/>
    </xf>
    <xf numFmtId="0" fontId="76" fillId="0" borderId="53" xfId="102" applyFont="1" applyBorder="1" applyAlignment="1">
      <alignment horizontal="center" wrapText="1"/>
      <protection/>
    </xf>
    <xf numFmtId="0" fontId="76" fillId="0" borderId="16" xfId="102" applyFont="1" applyBorder="1" applyAlignment="1">
      <alignment horizontal="center" wrapText="1"/>
      <protection/>
    </xf>
    <xf numFmtId="0" fontId="78" fillId="0" borderId="0" xfId="112" applyFont="1">
      <alignment/>
      <protection/>
    </xf>
    <xf numFmtId="0" fontId="55" fillId="0" borderId="26" xfId="112" applyFont="1" applyBorder="1" applyAlignment="1">
      <alignment horizontal="center" vertical="distributed"/>
      <protection/>
    </xf>
    <xf numFmtId="0" fontId="39" fillId="0" borderId="26" xfId="119" applyFont="1" applyBorder="1" applyAlignment="1">
      <alignment horizontal="left" vertical="center" wrapText="1"/>
      <protection/>
    </xf>
    <xf numFmtId="3" fontId="39" fillId="0" borderId="26" xfId="119" applyNumberFormat="1" applyFont="1" applyBorder="1" applyAlignment="1">
      <alignment horizontal="right" vertical="center"/>
      <protection/>
    </xf>
    <xf numFmtId="3" fontId="55" fillId="0" borderId="26" xfId="119" applyNumberFormat="1" applyFont="1" applyBorder="1" applyAlignment="1">
      <alignment horizontal="right" vertical="center"/>
      <protection/>
    </xf>
    <xf numFmtId="3" fontId="55" fillId="0" borderId="26" xfId="112" applyNumberFormat="1" applyFont="1" applyBorder="1" applyAlignment="1">
      <alignment vertical="distributed"/>
      <protection/>
    </xf>
    <xf numFmtId="3" fontId="39" fillId="0" borderId="26" xfId="112" applyNumberFormat="1" applyFont="1" applyBorder="1" applyAlignment="1">
      <alignment vertical="distributed"/>
      <protection/>
    </xf>
    <xf numFmtId="0" fontId="40" fillId="20" borderId="98" xfId="112" applyFont="1" applyFill="1" applyBorder="1" applyAlignment="1">
      <alignment horizontal="center" vertical="center" wrapText="1"/>
      <protection/>
    </xf>
    <xf numFmtId="0" fontId="42" fillId="0" borderId="0" xfId="119" applyFont="1" applyAlignment="1">
      <alignment horizontal="center"/>
      <protection/>
    </xf>
    <xf numFmtId="0" fontId="56" fillId="0" borderId="17" xfId="119" applyFont="1" applyBorder="1" applyAlignment="1">
      <alignment horizontal="left" vertical="center"/>
      <protection/>
    </xf>
    <xf numFmtId="0" fontId="56" fillId="0" borderId="18" xfId="119" applyFont="1" applyBorder="1" applyAlignment="1">
      <alignment horizontal="left" vertical="center"/>
      <protection/>
    </xf>
    <xf numFmtId="0" fontId="1" fillId="0" borderId="86" xfId="119" applyFont="1" applyBorder="1" applyAlignment="1">
      <alignment horizontal="right"/>
      <protection/>
    </xf>
    <xf numFmtId="0" fontId="34" fillId="0" borderId="46" xfId="119" applyFont="1" applyBorder="1" applyAlignment="1">
      <alignment horizontal="left" vertical="center"/>
      <protection/>
    </xf>
    <xf numFmtId="0" fontId="34" fillId="0" borderId="27" xfId="119" applyFont="1" applyBorder="1" applyAlignment="1">
      <alignment horizontal="left" vertical="center"/>
      <protection/>
    </xf>
    <xf numFmtId="0" fontId="34" fillId="0" borderId="45" xfId="119" applyFont="1" applyBorder="1" applyAlignment="1">
      <alignment horizontal="left" vertical="center"/>
      <protection/>
    </xf>
    <xf numFmtId="0" fontId="27" fillId="0" borderId="0" xfId="0" applyFont="1" applyAlignment="1">
      <alignment horizontal="left" wrapText="1"/>
    </xf>
    <xf numFmtId="0" fontId="27" fillId="0" borderId="86" xfId="0" applyFont="1" applyBorder="1" applyAlignment="1">
      <alignment horizontal="left" wrapText="1"/>
    </xf>
    <xf numFmtId="0" fontId="42" fillId="20" borderId="37" xfId="119" applyFont="1" applyFill="1" applyBorder="1" applyAlignment="1">
      <alignment horizontal="left" vertical="center"/>
      <protection/>
    </xf>
    <xf numFmtId="0" fontId="42" fillId="20" borderId="24" xfId="119" applyFont="1" applyFill="1" applyBorder="1" applyAlignment="1">
      <alignment horizontal="left" vertical="center"/>
      <protection/>
    </xf>
    <xf numFmtId="0" fontId="58" fillId="20" borderId="23" xfId="119" applyFont="1" applyFill="1" applyBorder="1" applyAlignment="1">
      <alignment horizontal="left" vertical="center"/>
      <protection/>
    </xf>
    <xf numFmtId="0" fontId="58" fillId="20" borderId="18" xfId="119" applyFont="1" applyFill="1" applyBorder="1" applyAlignment="1">
      <alignment horizontal="left" vertical="center"/>
      <protection/>
    </xf>
    <xf numFmtId="0" fontId="58" fillId="20" borderId="22" xfId="119" applyFont="1" applyFill="1" applyBorder="1" applyAlignment="1">
      <alignment horizontal="left" vertical="center"/>
      <protection/>
    </xf>
    <xf numFmtId="0" fontId="58" fillId="20" borderId="19" xfId="119" applyFont="1" applyFill="1" applyBorder="1" applyAlignment="1">
      <alignment horizontal="left" vertical="center"/>
      <protection/>
    </xf>
    <xf numFmtId="0" fontId="34" fillId="0" borderId="22" xfId="119" applyFont="1" applyBorder="1" applyAlignment="1">
      <alignment horizontal="left" vertical="center"/>
      <protection/>
    </xf>
    <xf numFmtId="0" fontId="34" fillId="0" borderId="19" xfId="119" applyFont="1" applyBorder="1" applyAlignment="1">
      <alignment horizontal="left" vertical="center"/>
      <protection/>
    </xf>
    <xf numFmtId="0" fontId="34" fillId="0" borderId="18" xfId="119" applyFont="1" applyBorder="1" applyAlignment="1">
      <alignment horizontal="left" vertical="center"/>
      <protection/>
    </xf>
    <xf numFmtId="0" fontId="56" fillId="0" borderId="23" xfId="119" applyFont="1" applyBorder="1" applyAlignment="1">
      <alignment horizontal="left" vertical="center"/>
      <protection/>
    </xf>
    <xf numFmtId="0" fontId="41" fillId="0" borderId="18" xfId="119" applyFont="1" applyBorder="1" applyAlignment="1">
      <alignment horizontal="left" vertical="center"/>
      <protection/>
    </xf>
    <xf numFmtId="0" fontId="41" fillId="0" borderId="19" xfId="119" applyFont="1" applyBorder="1" applyAlignment="1">
      <alignment horizontal="left" vertical="center"/>
      <protection/>
    </xf>
    <xf numFmtId="0" fontId="34" fillId="0" borderId="17" xfId="119" applyFont="1" applyBorder="1" applyAlignment="1">
      <alignment horizontal="left" vertical="center"/>
      <protection/>
    </xf>
    <xf numFmtId="0" fontId="58" fillId="20" borderId="38" xfId="119" applyFont="1" applyFill="1" applyBorder="1" applyAlignment="1">
      <alignment horizontal="left" vertical="center"/>
      <protection/>
    </xf>
    <xf numFmtId="0" fontId="57" fillId="0" borderId="19" xfId="119" applyFont="1" applyBorder="1" applyAlignment="1">
      <alignment horizontal="left" vertical="center"/>
      <protection/>
    </xf>
    <xf numFmtId="0" fontId="56" fillId="0" borderId="17" xfId="119" applyFont="1" applyBorder="1" applyAlignment="1">
      <alignment horizontal="left"/>
      <protection/>
    </xf>
    <xf numFmtId="0" fontId="56" fillId="0" borderId="18" xfId="119" applyFont="1" applyBorder="1" applyAlignment="1">
      <alignment horizontal="left"/>
      <protection/>
    </xf>
    <xf numFmtId="0" fontId="76" fillId="21" borderId="13" xfId="102" applyFont="1" applyFill="1" applyBorder="1" applyAlignment="1">
      <alignment horizontal="center" wrapText="1"/>
      <protection/>
    </xf>
    <xf numFmtId="0" fontId="29" fillId="21" borderId="13" xfId="0" applyFont="1" applyFill="1" applyBorder="1" applyAlignment="1">
      <alignment horizontal="center" wrapText="1"/>
    </xf>
    <xf numFmtId="0" fontId="0" fillId="21" borderId="13" xfId="0" applyFill="1" applyBorder="1" applyAlignment="1">
      <alignment wrapText="1"/>
    </xf>
    <xf numFmtId="0" fontId="24" fillId="21" borderId="13" xfId="0" applyFont="1" applyFill="1" applyBorder="1" applyAlignment="1">
      <alignment horizontal="center" wrapText="1"/>
    </xf>
    <xf numFmtId="0" fontId="25" fillId="21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7" fillId="0" borderId="0" xfId="102" applyFont="1" applyAlignment="1">
      <alignment horizontal="right" wrapText="1"/>
      <protection/>
    </xf>
    <xf numFmtId="0" fontId="27" fillId="0" borderId="36" xfId="0" applyFont="1" applyBorder="1" applyAlignment="1">
      <alignment wrapText="1"/>
    </xf>
    <xf numFmtId="0" fontId="27" fillId="0" borderId="99" xfId="0" applyFont="1" applyBorder="1" applyAlignment="1">
      <alignment wrapText="1"/>
    </xf>
    <xf numFmtId="0" fontId="33" fillId="0" borderId="35" xfId="0" applyFont="1" applyBorder="1" applyAlignment="1">
      <alignment/>
    </xf>
    <xf numFmtId="0" fontId="33" fillId="0" borderId="33" xfId="0" applyFont="1" applyBorder="1" applyAlignment="1">
      <alignment/>
    </xf>
    <xf numFmtId="0" fontId="27" fillId="0" borderId="22" xfId="0" applyFont="1" applyBorder="1" applyAlignment="1">
      <alignment wrapText="1"/>
    </xf>
    <xf numFmtId="0" fontId="0" fillId="0" borderId="19" xfId="0" applyBorder="1" applyAlignment="1">
      <alignment wrapText="1"/>
    </xf>
    <xf numFmtId="0" fontId="34" fillId="20" borderId="100" xfId="109" applyFont="1" applyFill="1" applyBorder="1" applyAlignment="1">
      <alignment horizontal="center" vertical="center"/>
      <protection/>
    </xf>
    <xf numFmtId="0" fontId="34" fillId="20" borderId="46" xfId="109" applyFont="1" applyFill="1" applyBorder="1" applyAlignment="1">
      <alignment horizontal="center" vertical="center"/>
      <protection/>
    </xf>
    <xf numFmtId="0" fontId="34" fillId="20" borderId="76" xfId="109" applyFont="1" applyFill="1" applyBorder="1" applyAlignment="1">
      <alignment horizontal="center" vertical="center"/>
      <protection/>
    </xf>
    <xf numFmtId="0" fontId="34" fillId="20" borderId="101" xfId="109" applyFont="1" applyFill="1" applyBorder="1" applyAlignment="1">
      <alignment horizontal="center" vertical="center"/>
      <protection/>
    </xf>
    <xf numFmtId="0" fontId="34" fillId="20" borderId="96" xfId="109" applyFont="1" applyFill="1" applyBorder="1" applyAlignment="1">
      <alignment horizontal="center" vertical="center"/>
      <protection/>
    </xf>
    <xf numFmtId="0" fontId="40" fillId="0" borderId="0" xfId="119" applyFont="1" applyAlignment="1">
      <alignment horizontal="center"/>
      <protection/>
    </xf>
    <xf numFmtId="0" fontId="1" fillId="0" borderId="0" xfId="119" applyFont="1" applyAlignment="1">
      <alignment horizontal="right"/>
      <protection/>
    </xf>
    <xf numFmtId="180" fontId="48" fillId="0" borderId="83" xfId="117" applyNumberFormat="1" applyFont="1" applyBorder="1" applyAlignment="1">
      <alignment horizontal="center" vertical="center" wrapText="1"/>
      <protection/>
    </xf>
    <xf numFmtId="180" fontId="48" fillId="0" borderId="77" xfId="117" applyNumberFormat="1" applyFont="1" applyBorder="1" applyAlignment="1">
      <alignment horizontal="center" vertical="center" wrapText="1"/>
      <protection/>
    </xf>
    <xf numFmtId="180" fontId="47" fillId="0" borderId="0" xfId="117" applyNumberFormat="1" applyFont="1" applyAlignment="1">
      <alignment horizontal="center" textRotation="180" wrapText="1"/>
      <protection/>
    </xf>
    <xf numFmtId="180" fontId="51" fillId="0" borderId="0" xfId="117" applyNumberFormat="1" applyFont="1" applyAlignment="1">
      <alignment horizontal="center" vertical="center" wrapText="1"/>
      <protection/>
    </xf>
    <xf numFmtId="180" fontId="48" fillId="0" borderId="79" xfId="117" applyNumberFormat="1" applyFont="1" applyBorder="1" applyAlignment="1">
      <alignment horizontal="center" vertical="center" wrapText="1"/>
      <protection/>
    </xf>
    <xf numFmtId="180" fontId="48" fillId="0" borderId="73" xfId="117" applyNumberFormat="1" applyFont="1" applyBorder="1" applyAlignment="1">
      <alignment horizontal="center" vertical="center" wrapText="1"/>
      <protection/>
    </xf>
    <xf numFmtId="0" fontId="0" fillId="0" borderId="86" xfId="0" applyBorder="1" applyAlignment="1">
      <alignment/>
    </xf>
    <xf numFmtId="0" fontId="15" fillId="0" borderId="84" xfId="117" applyBorder="1" applyAlignment="1">
      <alignment horizontal="justify" vertical="center" wrapText="1"/>
      <protection/>
    </xf>
    <xf numFmtId="0" fontId="40" fillId="0" borderId="0" xfId="117" applyFont="1" applyAlignment="1">
      <alignment horizontal="center" wrapText="1"/>
      <protection/>
    </xf>
    <xf numFmtId="0" fontId="72" fillId="0" borderId="0" xfId="117" applyFont="1" applyAlignment="1">
      <alignment horizontal="right" wrapText="1"/>
      <protection/>
    </xf>
    <xf numFmtId="180" fontId="49" fillId="0" borderId="86" xfId="117" applyNumberFormat="1" applyFont="1" applyBorder="1" applyAlignment="1">
      <alignment horizontal="right" vertical="center" wrapText="1"/>
      <protection/>
    </xf>
    <xf numFmtId="0" fontId="73" fillId="0" borderId="0" xfId="117" applyFont="1" applyAlignment="1">
      <alignment horizontal="right" wrapText="1"/>
      <protection/>
    </xf>
    <xf numFmtId="180" fontId="47" fillId="0" borderId="52" xfId="117" applyNumberFormat="1" applyFont="1" applyBorder="1" applyAlignment="1">
      <alignment horizontal="center" textRotation="180" wrapText="1"/>
      <protection/>
    </xf>
    <xf numFmtId="180" fontId="69" fillId="0" borderId="0" xfId="117" applyNumberFormat="1" applyFont="1" applyAlignment="1">
      <alignment horizontal="center" vertical="center" wrapText="1"/>
      <protection/>
    </xf>
    <xf numFmtId="180" fontId="70" fillId="0" borderId="10" xfId="117" applyNumberFormat="1" applyFont="1" applyBorder="1" applyAlignment="1">
      <alignment horizontal="left" vertical="center" wrapText="1" indent="2"/>
      <protection/>
    </xf>
    <xf numFmtId="180" fontId="70" fillId="0" borderId="11" xfId="117" applyNumberFormat="1" applyFont="1" applyBorder="1" applyAlignment="1">
      <alignment horizontal="left" vertical="center" wrapText="1" indent="2"/>
      <protection/>
    </xf>
    <xf numFmtId="180" fontId="48" fillId="0" borderId="95" xfId="117" applyNumberFormat="1" applyFont="1" applyBorder="1" applyAlignment="1">
      <alignment horizontal="center" vertical="center"/>
      <protection/>
    </xf>
    <xf numFmtId="180" fontId="48" fillId="0" borderId="47" xfId="117" applyNumberFormat="1" applyFont="1" applyBorder="1" applyAlignment="1">
      <alignment horizontal="center" vertical="center"/>
      <protection/>
    </xf>
    <xf numFmtId="180" fontId="48" fillId="0" borderId="102" xfId="117" applyNumberFormat="1" applyFont="1" applyBorder="1" applyAlignment="1">
      <alignment horizontal="center" vertical="center"/>
      <protection/>
    </xf>
    <xf numFmtId="180" fontId="48" fillId="0" borderId="103" xfId="117" applyNumberFormat="1" applyFont="1" applyBorder="1" applyAlignment="1">
      <alignment horizontal="center" vertical="center"/>
      <protection/>
    </xf>
    <xf numFmtId="180" fontId="48" fillId="0" borderId="76" xfId="117" applyNumberFormat="1" applyFont="1" applyBorder="1" applyAlignment="1">
      <alignment horizontal="center" vertical="center" wrapText="1"/>
      <protection/>
    </xf>
    <xf numFmtId="180" fontId="48" fillId="0" borderId="55" xfId="117" applyNumberFormat="1" applyFont="1" applyBorder="1" applyAlignment="1">
      <alignment horizontal="center" vertical="center" wrapText="1"/>
      <protection/>
    </xf>
    <xf numFmtId="180" fontId="48" fillId="0" borderId="79" xfId="117" applyNumberFormat="1" applyFont="1" applyBorder="1" applyAlignment="1">
      <alignment horizontal="center" vertical="center"/>
      <protection/>
    </xf>
    <xf numFmtId="180" fontId="48" fillId="0" borderId="57" xfId="117" applyNumberFormat="1" applyFont="1" applyBorder="1" applyAlignment="1">
      <alignment horizontal="center" vertical="center"/>
      <protection/>
    </xf>
    <xf numFmtId="180" fontId="48" fillId="0" borderId="101" xfId="117" applyNumberFormat="1" applyFont="1" applyBorder="1" applyAlignment="1">
      <alignment horizontal="center" vertical="center" wrapText="1"/>
      <protection/>
    </xf>
    <xf numFmtId="180" fontId="48" fillId="0" borderId="28" xfId="117" applyNumberFormat="1" applyFont="1" applyBorder="1" applyAlignment="1">
      <alignment horizontal="center" vertical="center"/>
      <protection/>
    </xf>
    <xf numFmtId="180" fontId="48" fillId="0" borderId="79" xfId="117" applyNumberFormat="1" applyFont="1" applyBorder="1" applyAlignment="1">
      <alignment horizontal="center" vertical="center" wrapText="1"/>
      <protection/>
    </xf>
    <xf numFmtId="180" fontId="48" fillId="0" borderId="57" xfId="117" applyNumberFormat="1" applyFont="1" applyBorder="1" applyAlignment="1">
      <alignment horizontal="center" vertical="center" wrapText="1"/>
      <protection/>
    </xf>
    <xf numFmtId="180" fontId="46" fillId="0" borderId="0" xfId="116" applyNumberFormat="1" applyFont="1" applyAlignment="1">
      <alignment horizontal="center" vertical="center" wrapText="1"/>
      <protection/>
    </xf>
    <xf numFmtId="0" fontId="44" fillId="0" borderId="99" xfId="116" applyFont="1" applyBorder="1" applyAlignment="1">
      <alignment horizontal="center" vertical="center" wrapText="1"/>
      <protection/>
    </xf>
    <xf numFmtId="0" fontId="44" fillId="0" borderId="95" xfId="116" applyFont="1" applyBorder="1" applyAlignment="1">
      <alignment horizontal="center" vertical="center" wrapText="1"/>
      <protection/>
    </xf>
    <xf numFmtId="0" fontId="38" fillId="0" borderId="0" xfId="117" applyFont="1" applyAlignment="1">
      <alignment horizontal="right" wrapText="1"/>
      <protection/>
    </xf>
    <xf numFmtId="180" fontId="15" fillId="0" borderId="0" xfId="117" applyNumberFormat="1" applyAlignment="1">
      <alignment horizontal="right" vertical="center" wrapText="1"/>
      <protection/>
    </xf>
    <xf numFmtId="180" fontId="70" fillId="0" borderId="0" xfId="116" applyNumberFormat="1" applyFont="1" applyAlignment="1">
      <alignment horizontal="left" vertical="center"/>
      <protection/>
    </xf>
    <xf numFmtId="0" fontId="49" fillId="0" borderId="84" xfId="116" applyFont="1" applyBorder="1" applyAlignment="1">
      <alignment horizontal="center" vertical="center" wrapText="1"/>
      <protection/>
    </xf>
    <xf numFmtId="0" fontId="49" fillId="0" borderId="13" xfId="116" applyFont="1" applyBorder="1" applyAlignment="1">
      <alignment horizontal="center" vertical="center"/>
      <protection/>
    </xf>
    <xf numFmtId="0" fontId="67" fillId="0" borderId="22" xfId="117" applyFont="1" applyBorder="1" applyAlignment="1">
      <alignment horizontal="left" wrapText="1"/>
      <protection/>
    </xf>
    <xf numFmtId="0" fontId="67" fillId="0" borderId="19" xfId="117" applyFont="1" applyBorder="1" applyAlignment="1">
      <alignment horizontal="left" wrapText="1"/>
      <protection/>
    </xf>
    <xf numFmtId="0" fontId="67" fillId="0" borderId="20" xfId="117" applyFont="1" applyBorder="1" applyAlignment="1">
      <alignment horizontal="left" wrapText="1"/>
      <protection/>
    </xf>
    <xf numFmtId="0" fontId="26" fillId="0" borderId="99" xfId="116" applyFont="1" applyBorder="1" applyAlignment="1">
      <alignment horizontal="center" vertical="center" wrapText="1"/>
      <protection/>
    </xf>
    <xf numFmtId="0" fontId="26" fillId="0" borderId="33" xfId="116" applyFont="1" applyBorder="1" applyAlignment="1">
      <alignment horizontal="center" vertical="center" wrapText="1"/>
      <protection/>
    </xf>
    <xf numFmtId="0" fontId="70" fillId="0" borderId="0" xfId="116" applyFont="1" applyAlignment="1">
      <alignment horizontal="left" wrapText="1"/>
      <protection/>
    </xf>
    <xf numFmtId="0" fontId="67" fillId="0" borderId="55" xfId="117" applyFont="1" applyBorder="1" applyAlignment="1">
      <alignment horizontal="left" wrapText="1"/>
      <protection/>
    </xf>
    <xf numFmtId="0" fontId="67" fillId="0" borderId="28" xfId="117" applyFont="1" applyBorder="1" applyAlignment="1">
      <alignment horizontal="left" wrapText="1"/>
      <protection/>
    </xf>
    <xf numFmtId="0" fontId="67" fillId="0" borderId="47" xfId="117" applyFont="1" applyBorder="1" applyAlignment="1">
      <alignment horizontal="left" wrapText="1"/>
      <protection/>
    </xf>
    <xf numFmtId="0" fontId="49" fillId="0" borderId="19" xfId="116" applyFont="1" applyBorder="1" applyAlignment="1">
      <alignment horizontal="center" vertical="center"/>
      <protection/>
    </xf>
    <xf numFmtId="0" fontId="49" fillId="0" borderId="20" xfId="116" applyFont="1" applyBorder="1" applyAlignment="1">
      <alignment horizontal="center" vertical="center"/>
      <protection/>
    </xf>
    <xf numFmtId="0" fontId="49" fillId="0" borderId="19" xfId="116" applyFont="1" applyBorder="1" applyAlignment="1" applyProtection="1">
      <alignment horizontal="center"/>
      <protection locked="0"/>
    </xf>
    <xf numFmtId="182" fontId="49" fillId="0" borderId="19" xfId="68" applyNumberFormat="1" applyFont="1" applyBorder="1" applyAlignment="1" applyProtection="1">
      <alignment horizontal="center"/>
      <protection locked="0"/>
    </xf>
    <xf numFmtId="182" fontId="49" fillId="0" borderId="20" xfId="68" applyNumberFormat="1" applyFont="1" applyBorder="1" applyAlignment="1" applyProtection="1">
      <alignment horizontal="center"/>
      <protection locked="0"/>
    </xf>
    <xf numFmtId="0" fontId="44" fillId="0" borderId="24" xfId="116" applyFont="1" applyBorder="1" applyAlignment="1">
      <alignment horizontal="center" vertical="center" wrapText="1"/>
      <protection/>
    </xf>
    <xf numFmtId="182" fontId="44" fillId="0" borderId="24" xfId="68" applyNumberFormat="1" applyFont="1" applyBorder="1" applyAlignment="1">
      <alignment horizontal="center"/>
    </xf>
    <xf numFmtId="182" fontId="44" fillId="0" borderId="94" xfId="68" applyNumberFormat="1" applyFont="1" applyBorder="1" applyAlignment="1">
      <alignment horizontal="center"/>
    </xf>
    <xf numFmtId="0" fontId="26" fillId="0" borderId="36" xfId="116" applyFont="1" applyBorder="1" applyAlignment="1">
      <alignment horizontal="center" vertical="center" wrapText="1"/>
      <protection/>
    </xf>
    <xf numFmtId="0" fontId="26" fillId="0" borderId="35" xfId="116" applyFont="1" applyBorder="1" applyAlignment="1">
      <alignment horizontal="center" vertical="center" wrapText="1"/>
      <protection/>
    </xf>
    <xf numFmtId="0" fontId="44" fillId="0" borderId="13" xfId="116" applyFont="1" applyBorder="1" applyAlignment="1">
      <alignment horizontal="center" vertical="center" wrapText="1"/>
      <protection/>
    </xf>
    <xf numFmtId="0" fontId="26" fillId="0" borderId="80" xfId="116" applyFont="1" applyBorder="1" applyAlignment="1">
      <alignment horizontal="center" vertical="center" wrapText="1"/>
      <protection/>
    </xf>
    <xf numFmtId="0" fontId="26" fillId="0" borderId="101" xfId="116" applyFont="1" applyBorder="1" applyAlignment="1">
      <alignment horizontal="center" vertical="center" wrapText="1"/>
      <protection/>
    </xf>
    <xf numFmtId="0" fontId="26" fillId="0" borderId="104" xfId="116" applyFont="1" applyBorder="1" applyAlignment="1">
      <alignment horizontal="center" vertical="center" wrapText="1"/>
      <protection/>
    </xf>
    <xf numFmtId="0" fontId="26" fillId="0" borderId="95" xfId="116" applyFont="1" applyBorder="1" applyAlignment="1">
      <alignment horizontal="center" vertical="center" wrapText="1"/>
      <protection/>
    </xf>
    <xf numFmtId="0" fontId="26" fillId="0" borderId="67" xfId="116" applyFont="1" applyBorder="1" applyAlignment="1">
      <alignment horizontal="center" vertical="center" wrapText="1"/>
      <protection/>
    </xf>
    <xf numFmtId="0" fontId="75" fillId="0" borderId="0" xfId="108" applyFont="1" applyAlignment="1">
      <alignment horizontal="center"/>
      <protection/>
    </xf>
    <xf numFmtId="0" fontId="40" fillId="0" borderId="0" xfId="114" applyFont="1" applyAlignment="1">
      <alignment horizontal="center"/>
      <protection/>
    </xf>
    <xf numFmtId="0" fontId="76" fillId="0" borderId="53" xfId="114" applyFont="1" applyBorder="1" applyAlignment="1">
      <alignment horizontal="center" vertical="center" wrapText="1"/>
      <protection/>
    </xf>
    <xf numFmtId="0" fontId="24" fillId="24" borderId="13" xfId="114" applyFont="1" applyFill="1" applyBorder="1" applyAlignment="1">
      <alignment horizontal="center" vertical="center" wrapText="1"/>
      <protection/>
    </xf>
    <xf numFmtId="0" fontId="24" fillId="24" borderId="16" xfId="114" applyFont="1" applyFill="1" applyBorder="1" applyAlignment="1">
      <alignment horizontal="center" vertical="center" wrapText="1"/>
      <protection/>
    </xf>
    <xf numFmtId="0" fontId="24" fillId="24" borderId="100" xfId="114" applyFont="1" applyFill="1" applyBorder="1" applyAlignment="1">
      <alignment horizontal="center" vertical="center" wrapText="1"/>
      <protection/>
    </xf>
    <xf numFmtId="0" fontId="24" fillId="24" borderId="52" xfId="114" applyFont="1" applyFill="1" applyBorder="1" applyAlignment="1">
      <alignment horizontal="center" vertical="center" wrapText="1"/>
      <protection/>
    </xf>
    <xf numFmtId="0" fontId="24" fillId="24" borderId="97" xfId="114" applyFont="1" applyFill="1" applyBorder="1" applyAlignment="1">
      <alignment horizontal="center" vertical="center" wrapText="1"/>
      <protection/>
    </xf>
    <xf numFmtId="0" fontId="40" fillId="0" borderId="0" xfId="112" applyFont="1" applyAlignment="1">
      <alignment horizontal="center"/>
      <protection/>
    </xf>
    <xf numFmtId="0" fontId="78" fillId="0" borderId="0" xfId="112" applyFont="1" applyAlignment="1">
      <alignment horizontal="center"/>
      <protection/>
    </xf>
    <xf numFmtId="0" fontId="40" fillId="20" borderId="105" xfId="112" applyFont="1" applyFill="1" applyBorder="1" applyAlignment="1">
      <alignment horizontal="center" vertical="center" wrapText="1"/>
      <protection/>
    </xf>
    <xf numFmtId="0" fontId="40" fillId="20" borderId="106" xfId="112" applyFont="1" applyFill="1" applyBorder="1" applyAlignment="1">
      <alignment horizontal="center" vertical="center" wrapText="1"/>
      <protection/>
    </xf>
    <xf numFmtId="0" fontId="40" fillId="20" borderId="107" xfId="112" applyFont="1" applyFill="1" applyBorder="1" applyAlignment="1">
      <alignment horizontal="center" vertical="center" wrapText="1"/>
      <protection/>
    </xf>
    <xf numFmtId="0" fontId="40" fillId="20" borderId="108" xfId="112" applyFont="1" applyFill="1" applyBorder="1" applyAlignment="1">
      <alignment horizontal="center" vertical="center" wrapText="1"/>
      <protection/>
    </xf>
    <xf numFmtId="0" fontId="40" fillId="20" borderId="21" xfId="112" applyFont="1" applyFill="1" applyBorder="1" applyAlignment="1">
      <alignment horizontal="center" vertical="center" wrapText="1"/>
      <protection/>
    </xf>
    <xf numFmtId="0" fontId="40" fillId="20" borderId="98" xfId="112" applyFont="1" applyFill="1" applyBorder="1" applyAlignment="1">
      <alignment horizontal="center" vertical="center" wrapText="1"/>
      <protection/>
    </xf>
    <xf numFmtId="0" fontId="40" fillId="20" borderId="80" xfId="112" applyFont="1" applyFill="1" applyBorder="1" applyAlignment="1">
      <alignment horizontal="center" vertical="center" wrapText="1"/>
      <protection/>
    </xf>
    <xf numFmtId="0" fontId="40" fillId="20" borderId="101" xfId="112" applyFont="1" applyFill="1" applyBorder="1" applyAlignment="1">
      <alignment horizontal="center" vertical="center" wrapText="1"/>
      <protection/>
    </xf>
    <xf numFmtId="0" fontId="40" fillId="20" borderId="104" xfId="112" applyFont="1" applyFill="1" applyBorder="1" applyAlignment="1">
      <alignment horizontal="center" vertical="center" wrapText="1"/>
      <protection/>
    </xf>
    <xf numFmtId="0" fontId="40" fillId="20" borderId="96" xfId="112" applyFont="1" applyFill="1" applyBorder="1" applyAlignment="1">
      <alignment horizontal="center" vertical="center" wrapText="1"/>
      <protection/>
    </xf>
    <xf numFmtId="0" fontId="40" fillId="20" borderId="109" xfId="112" applyFont="1" applyFill="1" applyBorder="1" applyAlignment="1">
      <alignment horizontal="center" vertical="center" wrapText="1"/>
      <protection/>
    </xf>
    <xf numFmtId="0" fontId="40" fillId="20" borderId="110" xfId="112" applyFont="1" applyFill="1" applyBorder="1" applyAlignment="1">
      <alignment horizontal="center" vertical="center" wrapText="1"/>
      <protection/>
    </xf>
    <xf numFmtId="0" fontId="40" fillId="0" borderId="0" xfId="113" applyFont="1" applyAlignment="1">
      <alignment horizontal="center" wrapText="1"/>
      <protection/>
    </xf>
    <xf numFmtId="0" fontId="38" fillId="0" borderId="0" xfId="113" applyFont="1" applyAlignment="1">
      <alignment horizontal="right"/>
      <protection/>
    </xf>
    <xf numFmtId="0" fontId="1" fillId="0" borderId="27" xfId="113" applyFont="1" applyBorder="1" applyAlignment="1">
      <alignment horizontal="right"/>
      <protection/>
    </xf>
    <xf numFmtId="0" fontId="25" fillId="20" borderId="19" xfId="113" applyFont="1" applyFill="1" applyBorder="1" applyAlignment="1">
      <alignment horizontal="center" vertical="center" wrapText="1"/>
      <protection/>
    </xf>
    <xf numFmtId="0" fontId="25" fillId="20" borderId="19" xfId="113" applyFont="1" applyFill="1" applyBorder="1" applyAlignment="1">
      <alignment horizontal="center" vertical="center"/>
      <protection/>
    </xf>
    <xf numFmtId="0" fontId="40" fillId="20" borderId="103" xfId="119" applyFont="1" applyFill="1" applyBorder="1" applyAlignment="1">
      <alignment horizontal="center" vertical="center" wrapText="1"/>
      <protection/>
    </xf>
    <xf numFmtId="0" fontId="40" fillId="20" borderId="21" xfId="119" applyFont="1" applyFill="1" applyBorder="1" applyAlignment="1">
      <alignment horizontal="center" vertical="center" wrapText="1"/>
      <protection/>
    </xf>
    <xf numFmtId="0" fontId="40" fillId="20" borderId="26" xfId="119" applyFont="1" applyFill="1" applyBorder="1" applyAlignment="1">
      <alignment horizontal="center" vertical="center" wrapText="1"/>
      <protection/>
    </xf>
    <xf numFmtId="0" fontId="40" fillId="20" borderId="111" xfId="119" applyFont="1" applyFill="1" applyBorder="1" applyAlignment="1">
      <alignment horizontal="center" vertical="center" wrapText="1"/>
      <protection/>
    </xf>
    <xf numFmtId="0" fontId="40" fillId="20" borderId="109" xfId="119" applyFont="1" applyFill="1" applyBorder="1" applyAlignment="1">
      <alignment horizontal="center" vertical="center" wrapText="1"/>
      <protection/>
    </xf>
    <xf numFmtId="0" fontId="40" fillId="20" borderId="39" xfId="119" applyFont="1" applyFill="1" applyBorder="1" applyAlignment="1">
      <alignment horizontal="center" vertical="center" wrapText="1"/>
      <protection/>
    </xf>
  </cellXfs>
  <cellStyles count="11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4 2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elölőszín 1" xfId="90"/>
    <cellStyle name="Jelölőszín 2" xfId="91"/>
    <cellStyle name="Jelölőszín 3" xfId="92"/>
    <cellStyle name="Jelölőszín 4" xfId="93"/>
    <cellStyle name="Jelölőszín 5" xfId="94"/>
    <cellStyle name="Jelölőszín 6" xfId="95"/>
    <cellStyle name="Jó" xfId="96"/>
    <cellStyle name="Kimenet" xfId="97"/>
    <cellStyle name="Followed Hyperlink" xfId="98"/>
    <cellStyle name="Linked Cell" xfId="99"/>
    <cellStyle name="Magyarázó szöveg" xfId="100"/>
    <cellStyle name="Neutral" xfId="101"/>
    <cellStyle name="Normál 2" xfId="102"/>
    <cellStyle name="Normál 3" xfId="103"/>
    <cellStyle name="Normál 4" xfId="104"/>
    <cellStyle name="Normál 5" xfId="105"/>
    <cellStyle name="Normál_  3   _2010.évi állami" xfId="106"/>
    <cellStyle name="Normál_11szm" xfId="107"/>
    <cellStyle name="Normál_12.sz.mell.2013.évi fejlesztés" xfId="108"/>
    <cellStyle name="Normál_2004.évi normatívák" xfId="109"/>
    <cellStyle name="Normál_2010.évi tervezett beruházás, felújítás" xfId="110"/>
    <cellStyle name="Normál_3aszm" xfId="111"/>
    <cellStyle name="Normál_5szm" xfId="112"/>
    <cellStyle name="Normál_6szm" xfId="113"/>
    <cellStyle name="Normál_7szm" xfId="114"/>
    <cellStyle name="Normál_költségvetés módosítás I." xfId="115"/>
    <cellStyle name="Normál_KVRENMUNKA" xfId="116"/>
    <cellStyle name="Normál_Másolat eredetijeKVIREND" xfId="117"/>
    <cellStyle name="Normal_tanusitv" xfId="118"/>
    <cellStyle name="Normál_Zalakaros" xfId="119"/>
    <cellStyle name="Note" xfId="120"/>
    <cellStyle name="Output" xfId="121"/>
    <cellStyle name="Összesen" xfId="122"/>
    <cellStyle name="Currency" xfId="123"/>
    <cellStyle name="Currency [0]" xfId="124"/>
    <cellStyle name="Rossz" xfId="125"/>
    <cellStyle name="Semleges" xfId="126"/>
    <cellStyle name="Számítás" xfId="127"/>
    <cellStyle name="Percent" xfId="128"/>
    <cellStyle name="Százalék 2" xfId="129"/>
    <cellStyle name="Title" xfId="130"/>
    <cellStyle name="Total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57"/>
  <sheetViews>
    <sheetView view="pageLayout" zoomScale="80" zoomScaleSheetLayoutView="100" zoomScalePageLayoutView="80" workbookViewId="0" topLeftCell="B1">
      <selection activeCell="O12" sqref="O12"/>
    </sheetView>
  </sheetViews>
  <sheetFormatPr defaultColWidth="9.140625" defaultRowHeight="12.75"/>
  <cols>
    <col min="1" max="1" width="4.57421875" style="21" customWidth="1"/>
    <col min="2" max="2" width="43.421875" style="21" customWidth="1"/>
    <col min="3" max="3" width="13.8515625" style="21" customWidth="1"/>
    <col min="4" max="4" width="14.140625" style="21" customWidth="1"/>
    <col min="5" max="5" width="14.421875" style="21" customWidth="1"/>
    <col min="6" max="6" width="5.7109375" style="21" customWidth="1"/>
    <col min="7" max="7" width="42.8515625" style="21" customWidth="1"/>
    <col min="8" max="8" width="14.28125" style="21" customWidth="1"/>
    <col min="9" max="9" width="14.7109375" style="21" customWidth="1"/>
    <col min="10" max="10" width="15.28125" style="21" customWidth="1"/>
    <col min="11" max="16384" width="9.140625" style="21" customWidth="1"/>
  </cols>
  <sheetData>
    <row r="1" spans="1:10" ht="18.75">
      <c r="A1" s="631" t="s">
        <v>479</v>
      </c>
      <c r="B1" s="631"/>
      <c r="C1" s="631"/>
      <c r="D1" s="631"/>
      <c r="E1" s="631"/>
      <c r="F1" s="631"/>
      <c r="G1" s="631"/>
      <c r="H1" s="631"/>
      <c r="I1" s="631"/>
      <c r="J1" s="631"/>
    </row>
    <row r="2" spans="1:10" ht="18.75">
      <c r="A2" s="631" t="s">
        <v>544</v>
      </c>
      <c r="B2" s="631"/>
      <c r="C2" s="631"/>
      <c r="D2" s="631"/>
      <c r="E2" s="631"/>
      <c r="F2" s="631"/>
      <c r="G2" s="631"/>
      <c r="H2" s="631"/>
      <c r="I2" s="631"/>
      <c r="J2" s="631"/>
    </row>
    <row r="3" spans="1:10" ht="18.75">
      <c r="A3" s="150"/>
      <c r="B3" s="150"/>
      <c r="C3" s="150"/>
      <c r="D3" s="150"/>
      <c r="E3" s="150"/>
      <c r="F3" s="150"/>
      <c r="G3" s="150"/>
      <c r="H3" s="151"/>
      <c r="I3" s="151"/>
      <c r="J3" s="149"/>
    </row>
    <row r="4" spans="1:10" ht="14.25" customHeight="1">
      <c r="A4" s="150"/>
      <c r="B4" s="638" t="s">
        <v>577</v>
      </c>
      <c r="C4" s="638"/>
      <c r="D4" s="150"/>
      <c r="E4" s="150"/>
      <c r="F4" s="150"/>
      <c r="G4" s="150"/>
      <c r="H4" s="151"/>
      <c r="I4" s="151"/>
      <c r="J4" s="149"/>
    </row>
    <row r="5" spans="2:10" ht="15.75" thickBot="1">
      <c r="B5" s="639" t="s">
        <v>578</v>
      </c>
      <c r="C5" s="639"/>
      <c r="H5" s="180"/>
      <c r="I5" s="634" t="s">
        <v>468</v>
      </c>
      <c r="J5" s="634"/>
    </row>
    <row r="6" spans="1:10" ht="74.25" customHeight="1" thickBot="1">
      <c r="A6" s="237"/>
      <c r="B6" s="238" t="s">
        <v>306</v>
      </c>
      <c r="C6" s="239" t="s">
        <v>525</v>
      </c>
      <c r="D6" s="239" t="s">
        <v>541</v>
      </c>
      <c r="E6" s="240" t="s">
        <v>531</v>
      </c>
      <c r="F6" s="241"/>
      <c r="G6" s="238" t="s">
        <v>306</v>
      </c>
      <c r="H6" s="239" t="s">
        <v>525</v>
      </c>
      <c r="I6" s="239" t="s">
        <v>541</v>
      </c>
      <c r="J6" s="240" t="s">
        <v>531</v>
      </c>
    </row>
    <row r="7" spans="1:10" ht="15" customHeight="1">
      <c r="A7" s="635" t="s">
        <v>307</v>
      </c>
      <c r="B7" s="636"/>
      <c r="C7" s="636"/>
      <c r="D7" s="636"/>
      <c r="E7" s="637"/>
      <c r="F7" s="636" t="s">
        <v>308</v>
      </c>
      <c r="G7" s="636"/>
      <c r="H7" s="636"/>
      <c r="I7" s="636"/>
      <c r="J7" s="637"/>
    </row>
    <row r="8" spans="1:10" ht="15" customHeight="1">
      <c r="A8" s="69" t="s">
        <v>99</v>
      </c>
      <c r="B8" s="26" t="s">
        <v>309</v>
      </c>
      <c r="C8" s="27"/>
      <c r="D8" s="27"/>
      <c r="E8" s="53"/>
      <c r="F8" s="49" t="s">
        <v>99</v>
      </c>
      <c r="G8" s="28" t="s">
        <v>309</v>
      </c>
      <c r="H8" s="27"/>
      <c r="I8" s="27"/>
      <c r="J8" s="53"/>
    </row>
    <row r="9" spans="1:10" ht="15" customHeight="1">
      <c r="A9" s="69"/>
      <c r="B9" s="35" t="s">
        <v>310</v>
      </c>
      <c r="C9" s="42">
        <v>17727438</v>
      </c>
      <c r="D9" s="42">
        <v>19194103</v>
      </c>
      <c r="E9" s="54">
        <v>17951373</v>
      </c>
      <c r="F9" s="29"/>
      <c r="G9" s="35" t="s">
        <v>344</v>
      </c>
      <c r="H9" s="27">
        <v>6367000</v>
      </c>
      <c r="I9" s="27">
        <v>6537673</v>
      </c>
      <c r="J9" s="53">
        <v>7135000</v>
      </c>
    </row>
    <row r="10" spans="1:10" ht="35.25" customHeight="1">
      <c r="A10" s="69"/>
      <c r="B10" s="43" t="s">
        <v>311</v>
      </c>
      <c r="C10" s="34">
        <v>2471000</v>
      </c>
      <c r="D10" s="34">
        <v>4090114</v>
      </c>
      <c r="E10" s="55">
        <v>2803000</v>
      </c>
      <c r="F10" s="49"/>
      <c r="G10" s="67" t="s">
        <v>345</v>
      </c>
      <c r="H10" s="27">
        <v>1217000</v>
      </c>
      <c r="I10" s="27">
        <v>1263437</v>
      </c>
      <c r="J10" s="53">
        <v>1330000</v>
      </c>
    </row>
    <row r="11" spans="1:10" ht="15" customHeight="1">
      <c r="A11" s="69"/>
      <c r="B11" s="35" t="s">
        <v>312</v>
      </c>
      <c r="C11" s="34">
        <v>871000</v>
      </c>
      <c r="D11" s="34">
        <v>525685</v>
      </c>
      <c r="E11" s="55">
        <v>863500</v>
      </c>
      <c r="F11" s="49"/>
      <c r="G11" s="35" t="s">
        <v>346</v>
      </c>
      <c r="H11" s="27">
        <v>11098124</v>
      </c>
      <c r="I11" s="27">
        <v>5517341</v>
      </c>
      <c r="J11" s="53">
        <v>10300000</v>
      </c>
    </row>
    <row r="12" spans="1:10" ht="15" customHeight="1">
      <c r="A12" s="69"/>
      <c r="B12" s="35" t="s">
        <v>313</v>
      </c>
      <c r="C12" s="34">
        <v>0</v>
      </c>
      <c r="D12" s="34">
        <v>0</v>
      </c>
      <c r="E12" s="55">
        <v>0</v>
      </c>
      <c r="F12" s="49"/>
      <c r="G12" s="35" t="s">
        <v>347</v>
      </c>
      <c r="H12" s="27">
        <v>930000</v>
      </c>
      <c r="I12" s="27">
        <v>1010846</v>
      </c>
      <c r="J12" s="53">
        <v>1070000</v>
      </c>
    </row>
    <row r="13" spans="1:10" ht="15" customHeight="1">
      <c r="A13" s="69"/>
      <c r="B13" s="45"/>
      <c r="C13" s="44"/>
      <c r="D13" s="44"/>
      <c r="E13" s="56"/>
      <c r="F13" s="49"/>
      <c r="G13" s="35" t="s">
        <v>348</v>
      </c>
      <c r="H13" s="27">
        <v>1820000</v>
      </c>
      <c r="I13" s="27">
        <v>1488236</v>
      </c>
      <c r="J13" s="53">
        <v>1634000</v>
      </c>
    </row>
    <row r="14" spans="1:10" ht="15" customHeight="1">
      <c r="A14" s="69"/>
      <c r="B14" s="33"/>
      <c r="C14" s="34"/>
      <c r="D14" s="34"/>
      <c r="E14" s="55"/>
      <c r="F14" s="49"/>
      <c r="G14" s="35" t="s">
        <v>314</v>
      </c>
      <c r="H14" s="27">
        <v>0</v>
      </c>
      <c r="I14" s="27">
        <v>55360</v>
      </c>
      <c r="J14" s="53"/>
    </row>
    <row r="15" spans="1:10" ht="15" customHeight="1">
      <c r="A15" s="649" t="s">
        <v>315</v>
      </c>
      <c r="B15" s="633"/>
      <c r="C15" s="44">
        <f>SUM(C9:C14)</f>
        <v>21069438</v>
      </c>
      <c r="D15" s="44">
        <f>SUM(D9:D14)</f>
        <v>23809902</v>
      </c>
      <c r="E15" s="44">
        <f>SUM(E9:E14)</f>
        <v>21617873</v>
      </c>
      <c r="F15" s="655" t="s">
        <v>316</v>
      </c>
      <c r="G15" s="656"/>
      <c r="H15" s="48">
        <f>SUM(H9:H14)</f>
        <v>21432124</v>
      </c>
      <c r="I15" s="48">
        <f>SUM(I9:I14)</f>
        <v>15872893</v>
      </c>
      <c r="J15" s="60">
        <f>SUM(J9:J14)</f>
        <v>21469000</v>
      </c>
    </row>
    <row r="16" spans="1:10" ht="15" customHeight="1">
      <c r="A16" s="70"/>
      <c r="B16" s="37"/>
      <c r="C16" s="32"/>
      <c r="D16" s="32"/>
      <c r="E16" s="57"/>
      <c r="F16" s="50"/>
      <c r="G16" s="46"/>
      <c r="H16" s="36"/>
      <c r="I16" s="36"/>
      <c r="J16" s="59"/>
    </row>
    <row r="17" spans="1:10" ht="15" customHeight="1">
      <c r="A17" s="649" t="s">
        <v>339</v>
      </c>
      <c r="B17" s="633"/>
      <c r="C17" s="44">
        <v>0</v>
      </c>
      <c r="D17" s="44">
        <v>712615</v>
      </c>
      <c r="E17" s="44">
        <v>0</v>
      </c>
      <c r="F17" s="632" t="s">
        <v>343</v>
      </c>
      <c r="G17" s="633"/>
      <c r="H17" s="48">
        <v>702898</v>
      </c>
      <c r="I17" s="48">
        <v>702898</v>
      </c>
      <c r="J17" s="60">
        <v>712615</v>
      </c>
    </row>
    <row r="18" spans="1:10" ht="15" customHeight="1">
      <c r="A18" s="71"/>
      <c r="B18" s="33"/>
      <c r="C18" s="34"/>
      <c r="D18" s="34"/>
      <c r="E18" s="55"/>
      <c r="F18" s="51"/>
      <c r="G18" s="33"/>
      <c r="H18" s="36"/>
      <c r="I18" s="36"/>
      <c r="J18" s="59"/>
    </row>
    <row r="19" spans="1:10" ht="15" customHeight="1">
      <c r="A19" s="644" t="s">
        <v>317</v>
      </c>
      <c r="B19" s="645"/>
      <c r="C19" s="163">
        <f>C15+C17</f>
        <v>21069438</v>
      </c>
      <c r="D19" s="163">
        <f>D15+D17</f>
        <v>24522517</v>
      </c>
      <c r="E19" s="163">
        <f>E15+E17</f>
        <v>21617873</v>
      </c>
      <c r="F19" s="643" t="s">
        <v>318</v>
      </c>
      <c r="G19" s="645" t="s">
        <v>318</v>
      </c>
      <c r="H19" s="164">
        <f>H15+H17</f>
        <v>22135022</v>
      </c>
      <c r="I19" s="164">
        <f>I15+I17</f>
        <v>16575791</v>
      </c>
      <c r="J19" s="165">
        <f>J15+J17</f>
        <v>22181615</v>
      </c>
    </row>
    <row r="20" spans="1:10" ht="15" customHeight="1">
      <c r="A20" s="161"/>
      <c r="B20" s="162"/>
      <c r="C20" s="163"/>
      <c r="D20" s="163"/>
      <c r="E20" s="167"/>
      <c r="F20" s="160"/>
      <c r="G20" s="162"/>
      <c r="H20" s="164"/>
      <c r="I20" s="164"/>
      <c r="J20" s="165"/>
    </row>
    <row r="21" spans="1:10" ht="15" customHeight="1">
      <c r="A21" s="646" t="s">
        <v>319</v>
      </c>
      <c r="B21" s="654"/>
      <c r="C21" s="30"/>
      <c r="D21" s="30"/>
      <c r="E21" s="58"/>
      <c r="F21" s="648" t="s">
        <v>338</v>
      </c>
      <c r="G21" s="654"/>
      <c r="H21" s="38"/>
      <c r="I21" s="38"/>
      <c r="J21" s="72"/>
    </row>
    <row r="22" spans="1:10" ht="15" customHeight="1">
      <c r="A22" s="646" t="s">
        <v>320</v>
      </c>
      <c r="B22" s="647"/>
      <c r="C22" s="30"/>
      <c r="D22" s="30"/>
      <c r="E22" s="58"/>
      <c r="F22" s="648" t="s">
        <v>321</v>
      </c>
      <c r="G22" s="647"/>
      <c r="H22" s="38"/>
      <c r="I22" s="38"/>
      <c r="J22" s="72"/>
    </row>
    <row r="23" spans="1:10" ht="15" customHeight="1">
      <c r="A23" s="69" t="s">
        <v>99</v>
      </c>
      <c r="B23" s="39" t="s">
        <v>309</v>
      </c>
      <c r="C23" s="27"/>
      <c r="D23" s="27"/>
      <c r="E23" s="53"/>
      <c r="F23" s="52" t="s">
        <v>99</v>
      </c>
      <c r="G23" s="28" t="s">
        <v>309</v>
      </c>
      <c r="H23" s="27"/>
      <c r="I23" s="27"/>
      <c r="J23" s="53"/>
    </row>
    <row r="24" spans="1:10" ht="15" customHeight="1">
      <c r="A24" s="73"/>
      <c r="B24" s="31" t="s">
        <v>322</v>
      </c>
      <c r="C24" s="27">
        <v>0</v>
      </c>
      <c r="D24" s="27">
        <v>1558000</v>
      </c>
      <c r="E24" s="53">
        <v>0</v>
      </c>
      <c r="F24" s="52"/>
      <c r="G24" s="35" t="s">
        <v>323</v>
      </c>
      <c r="H24" s="27">
        <v>1601898</v>
      </c>
      <c r="I24" s="27">
        <v>2014092</v>
      </c>
      <c r="J24" s="53">
        <v>6159500</v>
      </c>
    </row>
    <row r="25" spans="1:10" ht="15" customHeight="1">
      <c r="A25" s="73"/>
      <c r="B25" s="31" t="s">
        <v>324</v>
      </c>
      <c r="C25" s="27">
        <v>0</v>
      </c>
      <c r="D25" s="27">
        <v>0</v>
      </c>
      <c r="E25" s="53">
        <v>0</v>
      </c>
      <c r="F25" s="52"/>
      <c r="G25" s="35" t="s">
        <v>325</v>
      </c>
      <c r="H25" s="27">
        <v>3391027</v>
      </c>
      <c r="I25" s="27">
        <v>4792310</v>
      </c>
      <c r="J25" s="53">
        <v>2033591</v>
      </c>
    </row>
    <row r="26" spans="1:10" ht="15" customHeight="1">
      <c r="A26" s="73"/>
      <c r="B26" s="31" t="s">
        <v>326</v>
      </c>
      <c r="C26" s="27">
        <v>0</v>
      </c>
      <c r="D26" s="27">
        <v>0</v>
      </c>
      <c r="E26" s="53">
        <v>0</v>
      </c>
      <c r="F26" s="52"/>
      <c r="G26" s="35" t="s">
        <v>327</v>
      </c>
      <c r="H26" s="27">
        <v>0</v>
      </c>
      <c r="I26" s="27">
        <v>0</v>
      </c>
      <c r="J26" s="53">
        <v>0</v>
      </c>
    </row>
    <row r="27" spans="1:10" ht="15" customHeight="1">
      <c r="A27" s="73"/>
      <c r="B27" s="31" t="s">
        <v>328</v>
      </c>
      <c r="C27" s="27">
        <v>0</v>
      </c>
      <c r="D27" s="27">
        <v>0</v>
      </c>
      <c r="E27" s="53">
        <v>0</v>
      </c>
      <c r="F27" s="52"/>
      <c r="G27" s="35" t="s">
        <v>329</v>
      </c>
      <c r="H27" s="27">
        <v>0</v>
      </c>
      <c r="I27" s="27">
        <v>0</v>
      </c>
      <c r="J27" s="53">
        <v>0</v>
      </c>
    </row>
    <row r="28" spans="1:10" s="166" customFormat="1" ht="15" customHeight="1">
      <c r="A28" s="73"/>
      <c r="B28" s="47"/>
      <c r="C28" s="65"/>
      <c r="D28" s="65"/>
      <c r="E28" s="66"/>
      <c r="F28" s="52"/>
      <c r="G28" s="35" t="s">
        <v>464</v>
      </c>
      <c r="H28" s="27">
        <v>0</v>
      </c>
      <c r="I28" s="27">
        <v>0</v>
      </c>
      <c r="J28" s="53"/>
    </row>
    <row r="29" spans="1:10" s="166" customFormat="1" ht="15" customHeight="1">
      <c r="A29" s="74" t="s">
        <v>330</v>
      </c>
      <c r="B29" s="68"/>
      <c r="C29" s="44">
        <f>SUM(C24:C28)</f>
        <v>0</v>
      </c>
      <c r="D29" s="44">
        <f>SUM(D24:D28)</f>
        <v>1558000</v>
      </c>
      <c r="E29" s="44">
        <f>SUM(E24:E28)</f>
        <v>0</v>
      </c>
      <c r="F29" s="650" t="s">
        <v>331</v>
      </c>
      <c r="G29" s="651"/>
      <c r="H29" s="48">
        <f>SUM(H24:H28)</f>
        <v>4992925</v>
      </c>
      <c r="I29" s="48">
        <f>SUM(I24:I28)</f>
        <v>6806402</v>
      </c>
      <c r="J29" s="60">
        <f>SUM(J24:J28)</f>
        <v>8193091</v>
      </c>
    </row>
    <row r="30" spans="1:10" ht="15" customHeight="1">
      <c r="A30" s="75"/>
      <c r="B30" s="40"/>
      <c r="C30" s="32"/>
      <c r="D30" s="32"/>
      <c r="E30" s="57"/>
      <c r="F30" s="24"/>
      <c r="G30" s="25"/>
      <c r="H30" s="36"/>
      <c r="I30" s="36"/>
      <c r="J30" s="59"/>
    </row>
    <row r="31" spans="1:10" ht="15" customHeight="1">
      <c r="A31" s="74" t="s">
        <v>340</v>
      </c>
      <c r="B31" s="40"/>
      <c r="C31" s="32"/>
      <c r="D31" s="32"/>
      <c r="E31" s="57"/>
      <c r="F31" s="652" t="s">
        <v>332</v>
      </c>
      <c r="G31" s="648"/>
      <c r="H31" s="36"/>
      <c r="I31" s="36"/>
      <c r="J31" s="59"/>
    </row>
    <row r="32" spans="1:10" ht="15" customHeight="1">
      <c r="A32" s="69" t="s">
        <v>99</v>
      </c>
      <c r="B32" s="39" t="s">
        <v>309</v>
      </c>
      <c r="C32" s="32"/>
      <c r="D32" s="32"/>
      <c r="E32" s="57"/>
      <c r="F32" s="69" t="s">
        <v>99</v>
      </c>
      <c r="G32" s="39" t="s">
        <v>309</v>
      </c>
      <c r="H32" s="27"/>
      <c r="I32" s="27"/>
      <c r="J32" s="53"/>
    </row>
    <row r="33" spans="1:10" ht="15" customHeight="1">
      <c r="A33" s="73"/>
      <c r="B33" s="61" t="s">
        <v>341</v>
      </c>
      <c r="C33" s="62">
        <v>6058509</v>
      </c>
      <c r="D33" s="62">
        <v>6058509</v>
      </c>
      <c r="E33" s="63">
        <v>8756833</v>
      </c>
      <c r="F33" s="52"/>
      <c r="G33" s="35"/>
      <c r="H33" s="30"/>
      <c r="I33" s="30"/>
      <c r="J33" s="58"/>
    </row>
    <row r="34" spans="1:10" ht="36.75" customHeight="1">
      <c r="A34" s="69"/>
      <c r="B34" s="169" t="s">
        <v>472</v>
      </c>
      <c r="C34" s="27">
        <v>0</v>
      </c>
      <c r="D34" s="27">
        <v>0</v>
      </c>
      <c r="E34" s="53">
        <v>0</v>
      </c>
      <c r="F34" s="52"/>
      <c r="G34" s="169" t="s">
        <v>473</v>
      </c>
      <c r="H34" s="27">
        <v>0</v>
      </c>
      <c r="I34" s="27">
        <v>0</v>
      </c>
      <c r="J34" s="53">
        <v>0</v>
      </c>
    </row>
    <row r="35" spans="1:10" ht="15" customHeight="1">
      <c r="A35" s="73"/>
      <c r="B35" s="41"/>
      <c r="C35" s="34"/>
      <c r="D35" s="34"/>
      <c r="E35" s="55"/>
      <c r="F35" s="52"/>
      <c r="G35" s="33"/>
      <c r="H35" s="27"/>
      <c r="I35" s="27"/>
      <c r="J35" s="53"/>
    </row>
    <row r="36" spans="1:10" ht="15" customHeight="1">
      <c r="A36" s="649" t="s">
        <v>333</v>
      </c>
      <c r="B36" s="633"/>
      <c r="C36" s="44">
        <f>SUM(C33:C35)</f>
        <v>6058509</v>
      </c>
      <c r="D36" s="44">
        <f>SUM(D33:D35)</f>
        <v>6058509</v>
      </c>
      <c r="E36" s="44">
        <f>SUM(E33:E35)</f>
        <v>8756833</v>
      </c>
      <c r="F36" s="649" t="s">
        <v>332</v>
      </c>
      <c r="G36" s="633"/>
      <c r="H36" s="48">
        <f>SUM(H34:H35)</f>
        <v>0</v>
      </c>
      <c r="I36" s="48">
        <f>SUM(I34:I35)</f>
        <v>0</v>
      </c>
      <c r="J36" s="60">
        <f>SUM(J34:J35)</f>
        <v>0</v>
      </c>
    </row>
    <row r="37" spans="1:10" ht="15" customHeight="1">
      <c r="A37" s="76"/>
      <c r="B37" s="52"/>
      <c r="C37" s="32"/>
      <c r="D37" s="32"/>
      <c r="E37" s="57"/>
      <c r="F37" s="64"/>
      <c r="G37" s="64"/>
      <c r="H37" s="36"/>
      <c r="I37" s="36"/>
      <c r="J37" s="59"/>
    </row>
    <row r="38" spans="1:10" s="22" customFormat="1" ht="17.25">
      <c r="A38" s="642" t="s">
        <v>334</v>
      </c>
      <c r="B38" s="643"/>
      <c r="C38" s="168">
        <f>C29+C36</f>
        <v>6058509</v>
      </c>
      <c r="D38" s="168">
        <f>D29+D36</f>
        <v>7616509</v>
      </c>
      <c r="E38" s="168">
        <f>E29+E36</f>
        <v>8756833</v>
      </c>
      <c r="F38" s="653" t="s">
        <v>342</v>
      </c>
      <c r="G38" s="643"/>
      <c r="H38" s="164">
        <f>H29+H36</f>
        <v>4992925</v>
      </c>
      <c r="I38" s="164">
        <f>I29+I36</f>
        <v>6806402</v>
      </c>
      <c r="J38" s="165">
        <f>J29+J36</f>
        <v>8193091</v>
      </c>
    </row>
    <row r="39" spans="1:10" s="22" customFormat="1" ht="15.75">
      <c r="A39" s="76"/>
      <c r="B39" s="52"/>
      <c r="C39" s="32"/>
      <c r="D39" s="32"/>
      <c r="E39" s="57"/>
      <c r="F39" s="64"/>
      <c r="G39" s="64"/>
      <c r="H39" s="36"/>
      <c r="I39" s="36"/>
      <c r="J39" s="59"/>
    </row>
    <row r="40" spans="1:10" s="22" customFormat="1" ht="19.5" thickBot="1">
      <c r="A40" s="640" t="s">
        <v>335</v>
      </c>
      <c r="B40" s="641"/>
      <c r="C40" s="78">
        <f>C19+C38</f>
        <v>27127947</v>
      </c>
      <c r="D40" s="78">
        <f>D19+D38</f>
        <v>32139026</v>
      </c>
      <c r="E40" s="78">
        <f>E19+E38</f>
        <v>30374706</v>
      </c>
      <c r="F40" s="79"/>
      <c r="G40" s="77" t="s">
        <v>336</v>
      </c>
      <c r="H40" s="78">
        <f>H19+H38</f>
        <v>27127947</v>
      </c>
      <c r="I40" s="78">
        <f>I19+I38</f>
        <v>23382193</v>
      </c>
      <c r="J40" s="553">
        <f>J19+J38</f>
        <v>30374706</v>
      </c>
    </row>
    <row r="41" spans="1:10" s="22" customFormat="1" ht="14.2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s="22" customFormat="1" ht="14.25">
      <c r="A42"/>
      <c r="B42" s="3"/>
      <c r="C42"/>
      <c r="D42"/>
      <c r="E42"/>
      <c r="F42"/>
      <c r="G42"/>
      <c r="H42"/>
      <c r="I42"/>
      <c r="J42"/>
    </row>
    <row r="43" spans="1:10" s="22" customFormat="1" ht="14.2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ht="15" customHeight="1"/>
    <row r="45" ht="15" customHeight="1"/>
    <row r="46" ht="15" customHeight="1"/>
    <row r="47" ht="15" customHeight="1">
      <c r="G47" s="23"/>
    </row>
    <row r="48" ht="15" customHeight="1"/>
    <row r="49" ht="15" customHeight="1"/>
    <row r="50" ht="15" customHeight="1"/>
    <row r="51" ht="15" customHeight="1"/>
    <row r="52" ht="15" customHeight="1"/>
    <row r="53" spans="1:10" s="166" customFormat="1" ht="1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ht="15" customHeight="1"/>
    <row r="55" spans="1:10" s="166" customFormat="1" ht="1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7" spans="11:256" ht="15" customHeight="1">
      <c r="K57"/>
      <c r="L57"/>
      <c r="M57"/>
      <c r="N57"/>
      <c r="O57"/>
      <c r="P57" t="s">
        <v>337</v>
      </c>
      <c r="Q57" t="s">
        <v>337</v>
      </c>
      <c r="R57" t="s">
        <v>337</v>
      </c>
      <c r="S57" t="s">
        <v>337</v>
      </c>
      <c r="T57" t="s">
        <v>337</v>
      </c>
      <c r="U57" t="s">
        <v>337</v>
      </c>
      <c r="V57" t="s">
        <v>337</v>
      </c>
      <c r="W57" t="s">
        <v>337</v>
      </c>
      <c r="X57" t="s">
        <v>337</v>
      </c>
      <c r="Y57" t="s">
        <v>337</v>
      </c>
      <c r="Z57" t="s">
        <v>337</v>
      </c>
      <c r="AA57" t="s">
        <v>337</v>
      </c>
      <c r="AB57" t="s">
        <v>337</v>
      </c>
      <c r="AC57" t="s">
        <v>337</v>
      </c>
      <c r="AD57" t="s">
        <v>337</v>
      </c>
      <c r="AE57" t="s">
        <v>337</v>
      </c>
      <c r="AF57" t="s">
        <v>337</v>
      </c>
      <c r="AG57" t="s">
        <v>337</v>
      </c>
      <c r="AH57" t="s">
        <v>337</v>
      </c>
      <c r="AI57" t="s">
        <v>337</v>
      </c>
      <c r="AJ57" t="s">
        <v>337</v>
      </c>
      <c r="AK57" t="s">
        <v>337</v>
      </c>
      <c r="AL57" t="s">
        <v>337</v>
      </c>
      <c r="AM57" t="s">
        <v>337</v>
      </c>
      <c r="AN57" t="s">
        <v>337</v>
      </c>
      <c r="AO57" t="s">
        <v>337</v>
      </c>
      <c r="AP57" t="s">
        <v>337</v>
      </c>
      <c r="AQ57" t="s">
        <v>337</v>
      </c>
      <c r="AR57" t="s">
        <v>337</v>
      </c>
      <c r="AS57" t="s">
        <v>337</v>
      </c>
      <c r="AT57" t="s">
        <v>337</v>
      </c>
      <c r="AU57" t="s">
        <v>337</v>
      </c>
      <c r="AV57" t="s">
        <v>337</v>
      </c>
      <c r="AW57" t="s">
        <v>337</v>
      </c>
      <c r="AX57" t="s">
        <v>337</v>
      </c>
      <c r="AY57" t="s">
        <v>337</v>
      </c>
      <c r="AZ57" t="s">
        <v>337</v>
      </c>
      <c r="BA57" t="s">
        <v>337</v>
      </c>
      <c r="BB57" t="s">
        <v>337</v>
      </c>
      <c r="BC57" t="s">
        <v>337</v>
      </c>
      <c r="BD57" t="s">
        <v>337</v>
      </c>
      <c r="BE57" t="s">
        <v>337</v>
      </c>
      <c r="BF57" t="s">
        <v>337</v>
      </c>
      <c r="BG57" t="s">
        <v>337</v>
      </c>
      <c r="BH57" t="s">
        <v>337</v>
      </c>
      <c r="BI57" t="s">
        <v>337</v>
      </c>
      <c r="BJ57" t="s">
        <v>337</v>
      </c>
      <c r="BK57" t="s">
        <v>337</v>
      </c>
      <c r="BL57" t="s">
        <v>337</v>
      </c>
      <c r="BM57" t="s">
        <v>337</v>
      </c>
      <c r="BN57" t="s">
        <v>337</v>
      </c>
      <c r="BO57" t="s">
        <v>337</v>
      </c>
      <c r="BP57" t="s">
        <v>337</v>
      </c>
      <c r="BQ57" t="s">
        <v>337</v>
      </c>
      <c r="BR57" t="s">
        <v>337</v>
      </c>
      <c r="BS57" t="s">
        <v>337</v>
      </c>
      <c r="BT57" t="s">
        <v>337</v>
      </c>
      <c r="BU57" t="s">
        <v>337</v>
      </c>
      <c r="BV57" t="s">
        <v>337</v>
      </c>
      <c r="BW57" t="s">
        <v>337</v>
      </c>
      <c r="BX57" t="s">
        <v>337</v>
      </c>
      <c r="BY57" t="s">
        <v>337</v>
      </c>
      <c r="BZ57" t="s">
        <v>337</v>
      </c>
      <c r="CA57" t="s">
        <v>337</v>
      </c>
      <c r="CB57" t="s">
        <v>337</v>
      </c>
      <c r="CC57" t="s">
        <v>337</v>
      </c>
      <c r="CD57" t="s">
        <v>337</v>
      </c>
      <c r="CE57" t="s">
        <v>337</v>
      </c>
      <c r="CF57" t="s">
        <v>337</v>
      </c>
      <c r="CG57" t="s">
        <v>337</v>
      </c>
      <c r="CH57" t="s">
        <v>337</v>
      </c>
      <c r="CI57" t="s">
        <v>337</v>
      </c>
      <c r="CJ57" t="s">
        <v>337</v>
      </c>
      <c r="CK57" t="s">
        <v>337</v>
      </c>
      <c r="CL57" t="s">
        <v>337</v>
      </c>
      <c r="CM57" t="s">
        <v>337</v>
      </c>
      <c r="CN57" t="s">
        <v>337</v>
      </c>
      <c r="CO57" t="s">
        <v>337</v>
      </c>
      <c r="CP57" t="s">
        <v>337</v>
      </c>
      <c r="CQ57" t="s">
        <v>337</v>
      </c>
      <c r="CR57" t="s">
        <v>337</v>
      </c>
      <c r="CS57" t="s">
        <v>337</v>
      </c>
      <c r="CT57" t="s">
        <v>337</v>
      </c>
      <c r="CU57" t="s">
        <v>337</v>
      </c>
      <c r="CV57" t="s">
        <v>337</v>
      </c>
      <c r="CW57" t="s">
        <v>337</v>
      </c>
      <c r="CX57" t="s">
        <v>337</v>
      </c>
      <c r="CY57" t="s">
        <v>337</v>
      </c>
      <c r="CZ57" t="s">
        <v>337</v>
      </c>
      <c r="DA57" t="s">
        <v>337</v>
      </c>
      <c r="DB57" t="s">
        <v>337</v>
      </c>
      <c r="DC57" t="s">
        <v>337</v>
      </c>
      <c r="DD57" t="s">
        <v>337</v>
      </c>
      <c r="DE57" t="s">
        <v>337</v>
      </c>
      <c r="DF57" t="s">
        <v>337</v>
      </c>
      <c r="DG57" t="s">
        <v>337</v>
      </c>
      <c r="DH57" t="s">
        <v>337</v>
      </c>
      <c r="DI57" t="s">
        <v>337</v>
      </c>
      <c r="DJ57" t="s">
        <v>337</v>
      </c>
      <c r="DK57" t="s">
        <v>337</v>
      </c>
      <c r="DL57" t="s">
        <v>337</v>
      </c>
      <c r="DM57" t="s">
        <v>337</v>
      </c>
      <c r="DN57" t="s">
        <v>337</v>
      </c>
      <c r="DO57" t="s">
        <v>337</v>
      </c>
      <c r="DP57" t="s">
        <v>337</v>
      </c>
      <c r="DQ57" t="s">
        <v>337</v>
      </c>
      <c r="DR57" t="s">
        <v>337</v>
      </c>
      <c r="DS57" t="s">
        <v>337</v>
      </c>
      <c r="DT57" t="s">
        <v>337</v>
      </c>
      <c r="DU57" t="s">
        <v>337</v>
      </c>
      <c r="DV57" t="s">
        <v>337</v>
      </c>
      <c r="DW57" t="s">
        <v>337</v>
      </c>
      <c r="DX57" t="s">
        <v>337</v>
      </c>
      <c r="DY57" t="s">
        <v>337</v>
      </c>
      <c r="DZ57" t="s">
        <v>337</v>
      </c>
      <c r="EA57" t="s">
        <v>337</v>
      </c>
      <c r="EB57" t="s">
        <v>337</v>
      </c>
      <c r="EC57" t="s">
        <v>337</v>
      </c>
      <c r="ED57" t="s">
        <v>337</v>
      </c>
      <c r="EE57" t="s">
        <v>337</v>
      </c>
      <c r="EF57" t="s">
        <v>337</v>
      </c>
      <c r="EG57" t="s">
        <v>337</v>
      </c>
      <c r="EH57" t="s">
        <v>337</v>
      </c>
      <c r="EI57" t="s">
        <v>337</v>
      </c>
      <c r="EJ57" t="s">
        <v>337</v>
      </c>
      <c r="EK57" t="s">
        <v>337</v>
      </c>
      <c r="EL57" t="s">
        <v>337</v>
      </c>
      <c r="EM57" t="s">
        <v>337</v>
      </c>
      <c r="EN57" t="s">
        <v>337</v>
      </c>
      <c r="EO57" t="s">
        <v>337</v>
      </c>
      <c r="EP57" t="s">
        <v>337</v>
      </c>
      <c r="EQ57" t="s">
        <v>337</v>
      </c>
      <c r="ER57" t="s">
        <v>337</v>
      </c>
      <c r="ES57" t="s">
        <v>337</v>
      </c>
      <c r="ET57" t="s">
        <v>337</v>
      </c>
      <c r="EU57" t="s">
        <v>337</v>
      </c>
      <c r="EV57" t="s">
        <v>337</v>
      </c>
      <c r="EW57" t="s">
        <v>337</v>
      </c>
      <c r="EX57" t="s">
        <v>337</v>
      </c>
      <c r="EY57" t="s">
        <v>337</v>
      </c>
      <c r="EZ57" t="s">
        <v>337</v>
      </c>
      <c r="FA57" t="s">
        <v>337</v>
      </c>
      <c r="FB57" t="s">
        <v>337</v>
      </c>
      <c r="FC57" t="s">
        <v>337</v>
      </c>
      <c r="FD57" t="s">
        <v>337</v>
      </c>
      <c r="FE57" t="s">
        <v>337</v>
      </c>
      <c r="FF57" t="s">
        <v>337</v>
      </c>
      <c r="FG57" t="s">
        <v>337</v>
      </c>
      <c r="FH57" t="s">
        <v>337</v>
      </c>
      <c r="FI57" t="s">
        <v>337</v>
      </c>
      <c r="FJ57" t="s">
        <v>337</v>
      </c>
      <c r="FK57" t="s">
        <v>337</v>
      </c>
      <c r="FL57" t="s">
        <v>337</v>
      </c>
      <c r="FM57" t="s">
        <v>337</v>
      </c>
      <c r="FN57" t="s">
        <v>337</v>
      </c>
      <c r="FO57" t="s">
        <v>337</v>
      </c>
      <c r="FP57" t="s">
        <v>337</v>
      </c>
      <c r="FQ57" t="s">
        <v>337</v>
      </c>
      <c r="FR57" t="s">
        <v>337</v>
      </c>
      <c r="FS57" t="s">
        <v>337</v>
      </c>
      <c r="FT57" t="s">
        <v>337</v>
      </c>
      <c r="FU57" t="s">
        <v>337</v>
      </c>
      <c r="FV57" t="s">
        <v>337</v>
      </c>
      <c r="FW57" t="s">
        <v>337</v>
      </c>
      <c r="FX57" t="s">
        <v>337</v>
      </c>
      <c r="FY57" t="s">
        <v>337</v>
      </c>
      <c r="FZ57" t="s">
        <v>337</v>
      </c>
      <c r="GA57" t="s">
        <v>337</v>
      </c>
      <c r="GB57" t="s">
        <v>337</v>
      </c>
      <c r="GC57" t="s">
        <v>337</v>
      </c>
      <c r="GD57" t="s">
        <v>337</v>
      </c>
      <c r="GE57" t="s">
        <v>337</v>
      </c>
      <c r="GF57" t="s">
        <v>337</v>
      </c>
      <c r="GG57" t="s">
        <v>337</v>
      </c>
      <c r="GH57" t="s">
        <v>337</v>
      </c>
      <c r="GI57" t="s">
        <v>337</v>
      </c>
      <c r="GJ57" t="s">
        <v>337</v>
      </c>
      <c r="GK57" t="s">
        <v>337</v>
      </c>
      <c r="GL57" t="s">
        <v>337</v>
      </c>
      <c r="GM57" t="s">
        <v>337</v>
      </c>
      <c r="GN57" t="s">
        <v>337</v>
      </c>
      <c r="GO57" t="s">
        <v>337</v>
      </c>
      <c r="GP57" t="s">
        <v>337</v>
      </c>
      <c r="GQ57" t="s">
        <v>337</v>
      </c>
      <c r="GR57" t="s">
        <v>337</v>
      </c>
      <c r="GS57" t="s">
        <v>337</v>
      </c>
      <c r="GT57" t="s">
        <v>337</v>
      </c>
      <c r="GU57" t="s">
        <v>337</v>
      </c>
      <c r="GV57" t="s">
        <v>337</v>
      </c>
      <c r="GW57" t="s">
        <v>337</v>
      </c>
      <c r="GX57" t="s">
        <v>337</v>
      </c>
      <c r="GY57" t="s">
        <v>337</v>
      </c>
      <c r="GZ57" t="s">
        <v>337</v>
      </c>
      <c r="HA57" t="s">
        <v>337</v>
      </c>
      <c r="HB57" t="s">
        <v>337</v>
      </c>
      <c r="HC57" t="s">
        <v>337</v>
      </c>
      <c r="HD57" t="s">
        <v>337</v>
      </c>
      <c r="HE57" t="s">
        <v>337</v>
      </c>
      <c r="HF57" t="s">
        <v>337</v>
      </c>
      <c r="HG57" t="s">
        <v>337</v>
      </c>
      <c r="HH57" t="s">
        <v>337</v>
      </c>
      <c r="HI57" t="s">
        <v>337</v>
      </c>
      <c r="HJ57" t="s">
        <v>337</v>
      </c>
      <c r="HK57" t="s">
        <v>337</v>
      </c>
      <c r="HL57" t="s">
        <v>337</v>
      </c>
      <c r="HM57" t="s">
        <v>337</v>
      </c>
      <c r="HN57" t="s">
        <v>337</v>
      </c>
      <c r="HO57" t="s">
        <v>337</v>
      </c>
      <c r="HP57" t="s">
        <v>337</v>
      </c>
      <c r="HQ57" t="s">
        <v>337</v>
      </c>
      <c r="HR57" t="s">
        <v>337</v>
      </c>
      <c r="HS57" t="s">
        <v>337</v>
      </c>
      <c r="HT57" t="s">
        <v>337</v>
      </c>
      <c r="HU57" t="s">
        <v>337</v>
      </c>
      <c r="HV57" t="s">
        <v>337</v>
      </c>
      <c r="HW57" t="s">
        <v>337</v>
      </c>
      <c r="HX57" t="s">
        <v>337</v>
      </c>
      <c r="HY57" t="s">
        <v>337</v>
      </c>
      <c r="HZ57" t="s">
        <v>337</v>
      </c>
      <c r="IA57" t="s">
        <v>337</v>
      </c>
      <c r="IB57" t="s">
        <v>337</v>
      </c>
      <c r="IC57" t="s">
        <v>337</v>
      </c>
      <c r="ID57" t="s">
        <v>337</v>
      </c>
      <c r="IE57" t="s">
        <v>337</v>
      </c>
      <c r="IF57" t="s">
        <v>337</v>
      </c>
      <c r="IG57" t="s">
        <v>337</v>
      </c>
      <c r="IH57" t="s">
        <v>337</v>
      </c>
      <c r="II57" t="s">
        <v>337</v>
      </c>
      <c r="IJ57" t="s">
        <v>337</v>
      </c>
      <c r="IK57" t="s">
        <v>337</v>
      </c>
      <c r="IL57" t="s">
        <v>337</v>
      </c>
      <c r="IM57" t="s">
        <v>337</v>
      </c>
      <c r="IN57" t="s">
        <v>337</v>
      </c>
      <c r="IO57" t="s">
        <v>337</v>
      </c>
      <c r="IP57" t="s">
        <v>337</v>
      </c>
      <c r="IQ57" t="s">
        <v>337</v>
      </c>
      <c r="IR57" t="s">
        <v>337</v>
      </c>
      <c r="IS57" t="s">
        <v>337</v>
      </c>
      <c r="IT57" t="s">
        <v>337</v>
      </c>
      <c r="IU57" t="s">
        <v>337</v>
      </c>
      <c r="IV57" t="s">
        <v>337</v>
      </c>
    </row>
  </sheetData>
  <sheetProtection/>
  <mergeCells count="24">
    <mergeCell ref="F36:G36"/>
    <mergeCell ref="F21:G21"/>
    <mergeCell ref="A15:B15"/>
    <mergeCell ref="A17:B17"/>
    <mergeCell ref="F15:G15"/>
    <mergeCell ref="A21:B21"/>
    <mergeCell ref="A40:B40"/>
    <mergeCell ref="A38:B38"/>
    <mergeCell ref="A19:B19"/>
    <mergeCell ref="F19:G19"/>
    <mergeCell ref="A22:B22"/>
    <mergeCell ref="F22:G22"/>
    <mergeCell ref="A36:B36"/>
    <mergeCell ref="F29:G29"/>
    <mergeCell ref="F31:G31"/>
    <mergeCell ref="F38:G38"/>
    <mergeCell ref="A1:J1"/>
    <mergeCell ref="A2:J2"/>
    <mergeCell ref="F17:G17"/>
    <mergeCell ref="I5:J5"/>
    <mergeCell ref="A7:E7"/>
    <mergeCell ref="F7:J7"/>
    <mergeCell ref="B4:C4"/>
    <mergeCell ref="B5:C5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10" r:id="rId1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8"/>
  <sheetViews>
    <sheetView zoomScale="120" zoomScaleNormal="120" zoomScalePageLayoutView="0" workbookViewId="0" topLeftCell="A1">
      <selection activeCell="A3" sqref="A3:C4"/>
    </sheetView>
  </sheetViews>
  <sheetFormatPr defaultColWidth="8.00390625" defaultRowHeight="12.75"/>
  <cols>
    <col min="1" max="1" width="4.8515625" style="104" customWidth="1"/>
    <col min="2" max="2" width="30.57421875" style="104" customWidth="1"/>
    <col min="3" max="4" width="12.00390625" style="104" customWidth="1"/>
    <col min="5" max="5" width="12.57421875" style="104" customWidth="1"/>
    <col min="6" max="6" width="12.00390625" style="104" customWidth="1"/>
    <col min="7" max="16384" width="8.00390625" style="104" customWidth="1"/>
  </cols>
  <sheetData>
    <row r="1" spans="1:6" s="159" customFormat="1" ht="48.75" customHeight="1">
      <c r="A1" s="708" t="s">
        <v>532</v>
      </c>
      <c r="B1" s="708"/>
      <c r="C1" s="708"/>
      <c r="D1" s="708"/>
      <c r="E1" s="708"/>
      <c r="F1" s="708"/>
    </row>
    <row r="2" spans="1:9" s="128" customFormat="1" ht="15.75" customHeight="1">
      <c r="A2" s="126"/>
      <c r="B2" s="127"/>
      <c r="C2" s="689"/>
      <c r="D2" s="689"/>
      <c r="E2" s="711"/>
      <c r="F2" s="711"/>
      <c r="G2" s="157"/>
      <c r="I2" s="156"/>
    </row>
    <row r="3" spans="1:9" s="128" customFormat="1" ht="15.75" customHeight="1">
      <c r="A3" s="638" t="s">
        <v>555</v>
      </c>
      <c r="B3" s="638"/>
      <c r="C3" s="664"/>
      <c r="D3" s="587"/>
      <c r="E3" s="588"/>
      <c r="F3" s="588"/>
      <c r="G3" s="157"/>
      <c r="I3" s="156"/>
    </row>
    <row r="4" spans="1:9" s="128" customFormat="1" ht="15.75" customHeight="1" thickBot="1">
      <c r="A4" s="639" t="s">
        <v>593</v>
      </c>
      <c r="B4" s="639"/>
      <c r="C4" s="686"/>
      <c r="D4" s="587"/>
      <c r="E4" s="588"/>
      <c r="F4" s="588"/>
      <c r="G4" s="157"/>
      <c r="I4" s="156"/>
    </row>
    <row r="5" spans="1:9" s="129" customFormat="1" ht="15.75" customHeight="1">
      <c r="A5" s="135"/>
      <c r="B5" s="136"/>
      <c r="C5" s="137"/>
      <c r="D5" s="155"/>
      <c r="E5" s="712" t="s">
        <v>485</v>
      </c>
      <c r="F5" s="712"/>
      <c r="G5" s="158"/>
      <c r="I5" s="155"/>
    </row>
    <row r="6" spans="1:7" ht="15.75" customHeight="1">
      <c r="A6" s="713" t="s">
        <v>533</v>
      </c>
      <c r="B6" s="713"/>
      <c r="C6" s="713"/>
      <c r="D6" s="713"/>
      <c r="E6" s="713"/>
      <c r="F6" s="107"/>
      <c r="G6" s="108"/>
    </row>
    <row r="7" spans="1:7" ht="15.75" customHeight="1" thickBot="1">
      <c r="A7" s="105"/>
      <c r="B7" s="105"/>
      <c r="C7" s="106"/>
      <c r="D7" s="106"/>
      <c r="E7" s="107"/>
      <c r="F7" s="107"/>
      <c r="G7" s="108"/>
    </row>
    <row r="8" spans="1:7" ht="22.5" customHeight="1">
      <c r="A8" s="121" t="s">
        <v>412</v>
      </c>
      <c r="B8" s="719" t="s">
        <v>427</v>
      </c>
      <c r="C8" s="719"/>
      <c r="D8" s="719"/>
      <c r="E8" s="709" t="s">
        <v>428</v>
      </c>
      <c r="F8" s="710"/>
      <c r="G8" s="108"/>
    </row>
    <row r="9" spans="1:7" ht="15.75" customHeight="1">
      <c r="A9" s="122" t="s">
        <v>99</v>
      </c>
      <c r="B9" s="725" t="s">
        <v>100</v>
      </c>
      <c r="C9" s="725"/>
      <c r="D9" s="725"/>
      <c r="E9" s="725" t="s">
        <v>101</v>
      </c>
      <c r="F9" s="726"/>
      <c r="G9" s="108"/>
    </row>
    <row r="10" spans="1:7" ht="15.75" customHeight="1">
      <c r="A10" s="122" t="s">
        <v>106</v>
      </c>
      <c r="B10" s="727"/>
      <c r="C10" s="727"/>
      <c r="D10" s="727"/>
      <c r="E10" s="728"/>
      <c r="F10" s="729"/>
      <c r="G10" s="108"/>
    </row>
    <row r="11" spans="1:7" ht="15.75" customHeight="1">
      <c r="A11" s="122" t="s">
        <v>107</v>
      </c>
      <c r="B11" s="727"/>
      <c r="C11" s="727"/>
      <c r="D11" s="727"/>
      <c r="E11" s="728"/>
      <c r="F11" s="729"/>
      <c r="G11" s="108"/>
    </row>
    <row r="12" spans="1:7" ht="15.75" customHeight="1">
      <c r="A12" s="122" t="s">
        <v>108</v>
      </c>
      <c r="B12" s="727"/>
      <c r="C12" s="727"/>
      <c r="D12" s="727"/>
      <c r="E12" s="728"/>
      <c r="F12" s="729"/>
      <c r="G12" s="108"/>
    </row>
    <row r="13" spans="1:7" ht="25.5" customHeight="1" thickBot="1">
      <c r="A13" s="131" t="s">
        <v>109</v>
      </c>
      <c r="B13" s="730" t="s">
        <v>429</v>
      </c>
      <c r="C13" s="730"/>
      <c r="D13" s="730"/>
      <c r="E13" s="731">
        <f>SUM(E10:E12)</f>
        <v>0</v>
      </c>
      <c r="F13" s="732"/>
      <c r="G13" s="108"/>
    </row>
    <row r="14" spans="1:7" ht="25.5" customHeight="1">
      <c r="A14" s="132"/>
      <c r="B14" s="133"/>
      <c r="C14" s="133"/>
      <c r="D14" s="133"/>
      <c r="E14" s="134"/>
      <c r="F14" s="134"/>
      <c r="G14" s="108"/>
    </row>
    <row r="15" spans="1:7" ht="15.75" customHeight="1">
      <c r="A15" s="713" t="s">
        <v>460</v>
      </c>
      <c r="B15" s="713"/>
      <c r="C15" s="713"/>
      <c r="D15" s="713"/>
      <c r="E15" s="713"/>
      <c r="F15" s="713"/>
      <c r="G15" s="108"/>
    </row>
    <row r="16" spans="1:7" ht="15.75" customHeight="1" thickBot="1">
      <c r="A16" s="105"/>
      <c r="B16" s="105"/>
      <c r="C16" s="106"/>
      <c r="D16" s="106"/>
      <c r="E16" s="107"/>
      <c r="F16" s="107"/>
      <c r="G16" s="108"/>
    </row>
    <row r="17" spans="1:6" ht="15" customHeight="1">
      <c r="A17" s="733" t="s">
        <v>412</v>
      </c>
      <c r="B17" s="719" t="s">
        <v>413</v>
      </c>
      <c r="C17" s="736" t="s">
        <v>414</v>
      </c>
      <c r="D17" s="737"/>
      <c r="E17" s="738"/>
      <c r="F17" s="739" t="s">
        <v>415</v>
      </c>
    </row>
    <row r="18" spans="1:6" ht="13.5" customHeight="1" thickBot="1">
      <c r="A18" s="734"/>
      <c r="B18" s="720"/>
      <c r="C18" s="109" t="s">
        <v>523</v>
      </c>
      <c r="D18" s="109" t="s">
        <v>527</v>
      </c>
      <c r="E18" s="109" t="s">
        <v>534</v>
      </c>
      <c r="F18" s="740"/>
    </row>
    <row r="19" spans="1:6" ht="15.75" thickBot="1">
      <c r="A19" s="110" t="s">
        <v>99</v>
      </c>
      <c r="B19" s="111" t="s">
        <v>100</v>
      </c>
      <c r="C19" s="111" t="s">
        <v>101</v>
      </c>
      <c r="D19" s="111" t="s">
        <v>102</v>
      </c>
      <c r="E19" s="111" t="s">
        <v>103</v>
      </c>
      <c r="F19" s="112" t="s">
        <v>416</v>
      </c>
    </row>
    <row r="20" spans="1:6" ht="15">
      <c r="A20" s="113" t="s">
        <v>106</v>
      </c>
      <c r="B20" s="171"/>
      <c r="C20" s="172"/>
      <c r="D20" s="172"/>
      <c r="E20" s="172"/>
      <c r="F20" s="173">
        <f>SUM(C20:E20)</f>
        <v>0</v>
      </c>
    </row>
    <row r="21" spans="1:6" ht="15">
      <c r="A21" s="114" t="s">
        <v>107</v>
      </c>
      <c r="B21" s="170"/>
      <c r="C21" s="172"/>
      <c r="D21" s="172"/>
      <c r="E21" s="172"/>
      <c r="F21" s="174">
        <f>SUM(C21:E21)</f>
        <v>0</v>
      </c>
    </row>
    <row r="22" spans="1:6" ht="15">
      <c r="A22" s="114" t="s">
        <v>108</v>
      </c>
      <c r="B22" s="115"/>
      <c r="C22" s="175"/>
      <c r="D22" s="175"/>
      <c r="E22" s="175"/>
      <c r="F22" s="174">
        <f>SUM(C22:E22)</f>
        <v>0</v>
      </c>
    </row>
    <row r="23" spans="1:6" ht="15">
      <c r="A23" s="114" t="s">
        <v>109</v>
      </c>
      <c r="B23" s="115"/>
      <c r="C23" s="175"/>
      <c r="D23" s="175"/>
      <c r="E23" s="175"/>
      <c r="F23" s="174">
        <f>SUM(C23:E23)</f>
        <v>0</v>
      </c>
    </row>
    <row r="24" spans="1:6" ht="15.75" thickBot="1">
      <c r="A24" s="116" t="s">
        <v>110</v>
      </c>
      <c r="B24" s="117"/>
      <c r="C24" s="176"/>
      <c r="D24" s="176"/>
      <c r="E24" s="176"/>
      <c r="F24" s="174">
        <f>SUM(C24:E24)</f>
        <v>0</v>
      </c>
    </row>
    <row r="25" spans="1:6" s="120" customFormat="1" ht="15" thickBot="1">
      <c r="A25" s="118" t="s">
        <v>111</v>
      </c>
      <c r="B25" s="119" t="s">
        <v>417</v>
      </c>
      <c r="C25" s="177">
        <f>SUM(C20:C24)</f>
        <v>0</v>
      </c>
      <c r="D25" s="177">
        <f>SUM(D20:D24)</f>
        <v>0</v>
      </c>
      <c r="E25" s="177">
        <f>SUM(E20:E24)</f>
        <v>0</v>
      </c>
      <c r="F25" s="178">
        <f>SUM(F20:F24)</f>
        <v>0</v>
      </c>
    </row>
    <row r="26" spans="1:6" s="120" customFormat="1" ht="14.25">
      <c r="A26" s="142"/>
      <c r="B26" s="143"/>
      <c r="C26" s="144"/>
      <c r="D26" s="144"/>
      <c r="E26" s="144"/>
      <c r="F26" s="144"/>
    </row>
    <row r="27" spans="1:6" s="145" customFormat="1" ht="30.75" customHeight="1">
      <c r="A27" s="721" t="s">
        <v>461</v>
      </c>
      <c r="B27" s="721"/>
      <c r="C27" s="721"/>
      <c r="D27" s="721"/>
      <c r="E27" s="721"/>
      <c r="F27" s="721"/>
    </row>
    <row r="28" ht="15.75" thickBot="1"/>
    <row r="29" spans="1:6" ht="32.25" thickBot="1">
      <c r="A29" s="140" t="s">
        <v>412</v>
      </c>
      <c r="B29" s="735" t="s">
        <v>418</v>
      </c>
      <c r="C29" s="735"/>
      <c r="D29" s="735"/>
      <c r="E29" s="735"/>
      <c r="F29" s="140" t="s">
        <v>535</v>
      </c>
    </row>
    <row r="30" spans="1:6" ht="15.75" thickBot="1">
      <c r="A30" s="438" t="s">
        <v>99</v>
      </c>
      <c r="B30" s="715" t="s">
        <v>100</v>
      </c>
      <c r="C30" s="715"/>
      <c r="D30" s="715"/>
      <c r="E30" s="715"/>
      <c r="F30" s="438" t="s">
        <v>101</v>
      </c>
    </row>
    <row r="31" spans="1:6" ht="15">
      <c r="A31" s="435" t="s">
        <v>106</v>
      </c>
      <c r="B31" s="439" t="s">
        <v>419</v>
      </c>
      <c r="C31" s="436"/>
      <c r="D31" s="437"/>
      <c r="E31" s="440"/>
      <c r="F31" s="141">
        <v>2500000</v>
      </c>
    </row>
    <row r="32" spans="1:6" ht="23.25" customHeight="1">
      <c r="A32" s="146" t="s">
        <v>107</v>
      </c>
      <c r="B32" s="716" t="s">
        <v>420</v>
      </c>
      <c r="C32" s="717"/>
      <c r="D32" s="717"/>
      <c r="E32" s="718"/>
      <c r="F32" s="141">
        <v>0</v>
      </c>
    </row>
    <row r="33" spans="1:6" ht="15">
      <c r="A33" s="146" t="s">
        <v>108</v>
      </c>
      <c r="B33" s="716" t="s">
        <v>421</v>
      </c>
      <c r="C33" s="717"/>
      <c r="D33" s="717"/>
      <c r="E33" s="718"/>
      <c r="F33" s="141">
        <v>0</v>
      </c>
    </row>
    <row r="34" spans="1:6" ht="30" customHeight="1">
      <c r="A34" s="146" t="s">
        <v>109</v>
      </c>
      <c r="B34" s="716" t="s">
        <v>422</v>
      </c>
      <c r="C34" s="717"/>
      <c r="D34" s="717"/>
      <c r="E34" s="718"/>
      <c r="F34" s="141">
        <v>0</v>
      </c>
    </row>
    <row r="35" spans="1:6" ht="15">
      <c r="A35" s="146" t="s">
        <v>110</v>
      </c>
      <c r="B35" s="716" t="s">
        <v>423</v>
      </c>
      <c r="C35" s="717"/>
      <c r="D35" s="717"/>
      <c r="E35" s="718"/>
      <c r="F35" s="141">
        <v>3000</v>
      </c>
    </row>
    <row r="36" spans="1:6" ht="17.25" customHeight="1" thickBot="1">
      <c r="A36" s="441" t="s">
        <v>111</v>
      </c>
      <c r="B36" s="722" t="s">
        <v>424</v>
      </c>
      <c r="C36" s="723"/>
      <c r="D36" s="723"/>
      <c r="E36" s="724"/>
      <c r="F36" s="442">
        <v>0</v>
      </c>
    </row>
    <row r="37" spans="1:6" ht="29.25" customHeight="1" thickBot="1">
      <c r="A37" s="443" t="s">
        <v>425</v>
      </c>
      <c r="B37" s="444"/>
      <c r="C37" s="445"/>
      <c r="D37" s="445"/>
      <c r="E37" s="445"/>
      <c r="F37" s="446">
        <f>SUM(F31:F36)</f>
        <v>2503000</v>
      </c>
    </row>
    <row r="38" spans="1:5" ht="27" customHeight="1">
      <c r="A38" s="714" t="s">
        <v>426</v>
      </c>
      <c r="B38" s="714"/>
      <c r="C38" s="714"/>
      <c r="D38" s="714"/>
      <c r="E38" s="714"/>
    </row>
  </sheetData>
  <sheetProtection/>
  <mergeCells count="33">
    <mergeCell ref="A15:F15"/>
    <mergeCell ref="E13:F13"/>
    <mergeCell ref="A17:A18"/>
    <mergeCell ref="E12:F12"/>
    <mergeCell ref="B35:E35"/>
    <mergeCell ref="B29:E29"/>
    <mergeCell ref="C17:E17"/>
    <mergeCell ref="F17:F18"/>
    <mergeCell ref="B9:D9"/>
    <mergeCell ref="E9:F9"/>
    <mergeCell ref="B12:D12"/>
    <mergeCell ref="E11:F11"/>
    <mergeCell ref="B13:D13"/>
    <mergeCell ref="B8:D8"/>
    <mergeCell ref="E10:F10"/>
    <mergeCell ref="B10:D10"/>
    <mergeCell ref="B11:D11"/>
    <mergeCell ref="A38:E38"/>
    <mergeCell ref="B30:E30"/>
    <mergeCell ref="B32:E32"/>
    <mergeCell ref="B33:E33"/>
    <mergeCell ref="B34:E34"/>
    <mergeCell ref="B17:B18"/>
    <mergeCell ref="A27:F27"/>
    <mergeCell ref="B36:E36"/>
    <mergeCell ref="A1:F1"/>
    <mergeCell ref="E8:F8"/>
    <mergeCell ref="C2:D2"/>
    <mergeCell ref="E2:F2"/>
    <mergeCell ref="E5:F5"/>
    <mergeCell ref="A3:C3"/>
    <mergeCell ref="A4:C4"/>
    <mergeCell ref="A6:E6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C5" sqref="C5:E6"/>
    </sheetView>
  </sheetViews>
  <sheetFormatPr defaultColWidth="8.00390625" defaultRowHeight="12.75"/>
  <cols>
    <col min="1" max="1" width="9.8515625" style="215" hidden="1" customWidth="1"/>
    <col min="2" max="2" width="3.28125" style="215" hidden="1" customWidth="1"/>
    <col min="3" max="3" width="54.28125" style="215" customWidth="1"/>
    <col min="4" max="4" width="13.57421875" style="215" customWidth="1"/>
    <col min="5" max="5" width="51.421875" style="215" customWidth="1"/>
    <col min="6" max="6" width="12.7109375" style="215" customWidth="1"/>
    <col min="7" max="16384" width="8.00390625" style="215" customWidth="1"/>
  </cols>
  <sheetData>
    <row r="1" spans="3:6" ht="30" customHeight="1">
      <c r="C1" s="741" t="s">
        <v>521</v>
      </c>
      <c r="D1" s="741"/>
      <c r="E1" s="741"/>
      <c r="F1" s="741"/>
    </row>
    <row r="2" spans="3:6" ht="30" customHeight="1">
      <c r="C2" s="741" t="s">
        <v>495</v>
      </c>
      <c r="D2" s="741"/>
      <c r="E2" s="741"/>
      <c r="F2" s="741"/>
    </row>
    <row r="3" spans="3:6" ht="17.25" customHeight="1">
      <c r="C3" s="741" t="s">
        <v>494</v>
      </c>
      <c r="D3" s="741"/>
      <c r="E3" s="741"/>
      <c r="F3" s="741"/>
    </row>
    <row r="4" spans="3:6" ht="17.25" customHeight="1">
      <c r="C4" s="216"/>
      <c r="D4" s="216"/>
      <c r="E4" s="216"/>
      <c r="F4" s="217"/>
    </row>
    <row r="5" spans="3:6" ht="17.25" customHeight="1">
      <c r="C5" s="638" t="s">
        <v>594</v>
      </c>
      <c r="D5" s="638"/>
      <c r="E5" s="664"/>
      <c r="F5" s="217"/>
    </row>
    <row r="6" spans="3:6" ht="19.5" customHeight="1" thickBot="1">
      <c r="C6" s="639" t="s">
        <v>595</v>
      </c>
      <c r="D6" s="639"/>
      <c r="E6" s="686"/>
      <c r="F6" s="218" t="s">
        <v>496</v>
      </c>
    </row>
    <row r="7" spans="1:6" ht="42" customHeight="1" thickBot="1">
      <c r="A7" s="219" t="s">
        <v>497</v>
      </c>
      <c r="B7" s="447" t="s">
        <v>498</v>
      </c>
      <c r="C7" s="465" t="s">
        <v>499</v>
      </c>
      <c r="D7" s="466" t="s">
        <v>531</v>
      </c>
      <c r="E7" s="465" t="s">
        <v>500</v>
      </c>
      <c r="F7" s="467" t="s">
        <v>531</v>
      </c>
    </row>
    <row r="8" spans="1:6" s="221" customFormat="1" ht="11.25" thickBot="1">
      <c r="A8" s="220">
        <v>1</v>
      </c>
      <c r="B8" s="448">
        <v>2</v>
      </c>
      <c r="C8" s="471" t="s">
        <v>99</v>
      </c>
      <c r="D8" s="472" t="s">
        <v>100</v>
      </c>
      <c r="E8" s="471" t="s">
        <v>101</v>
      </c>
      <c r="F8" s="473" t="s">
        <v>102</v>
      </c>
    </row>
    <row r="9" spans="1:6" ht="53.25" customHeight="1">
      <c r="A9" s="222" t="s">
        <v>501</v>
      </c>
      <c r="B9" s="449" t="s">
        <v>502</v>
      </c>
      <c r="C9" s="582" t="s">
        <v>549</v>
      </c>
      <c r="D9" s="468">
        <v>6159500</v>
      </c>
      <c r="E9" s="469"/>
      <c r="F9" s="470"/>
    </row>
    <row r="10" spans="1:6" ht="12.75" customHeight="1">
      <c r="A10" s="222" t="s">
        <v>503</v>
      </c>
      <c r="B10" s="449" t="s">
        <v>504</v>
      </c>
      <c r="C10" s="517" t="s">
        <v>524</v>
      </c>
      <c r="D10" s="455">
        <v>2033591</v>
      </c>
      <c r="E10" s="461"/>
      <c r="F10" s="459"/>
    </row>
    <row r="11" spans="1:6" ht="17.25" customHeight="1">
      <c r="A11" s="222" t="s">
        <v>505</v>
      </c>
      <c r="B11" s="449" t="s">
        <v>506</v>
      </c>
      <c r="C11" s="452"/>
      <c r="D11" s="456"/>
      <c r="E11" s="461"/>
      <c r="F11" s="459"/>
    </row>
    <row r="12" spans="1:6" ht="15" customHeight="1">
      <c r="A12" s="222" t="s">
        <v>501</v>
      </c>
      <c r="B12" s="449" t="s">
        <v>507</v>
      </c>
      <c r="C12" s="452"/>
      <c r="D12" s="456"/>
      <c r="E12" s="461"/>
      <c r="F12" s="459"/>
    </row>
    <row r="13" spans="1:6" ht="12.75">
      <c r="A13" s="222" t="s">
        <v>505</v>
      </c>
      <c r="B13" s="449" t="s">
        <v>506</v>
      </c>
      <c r="C13" s="451"/>
      <c r="D13" s="454"/>
      <c r="E13" s="461"/>
      <c r="F13" s="459"/>
    </row>
    <row r="14" spans="1:6" ht="16.5" customHeight="1">
      <c r="A14" s="223">
        <v>999000</v>
      </c>
      <c r="B14" s="449" t="s">
        <v>507</v>
      </c>
      <c r="C14" s="451"/>
      <c r="D14" s="454"/>
      <c r="E14" s="462"/>
      <c r="F14" s="459"/>
    </row>
    <row r="15" spans="1:6" ht="12.75">
      <c r="A15" s="222" t="s">
        <v>508</v>
      </c>
      <c r="B15" s="449" t="s">
        <v>509</v>
      </c>
      <c r="C15" s="451"/>
      <c r="D15" s="454"/>
      <c r="E15" s="461"/>
      <c r="F15" s="458"/>
    </row>
    <row r="16" spans="1:6" ht="12.75">
      <c r="A16" s="222" t="s">
        <v>510</v>
      </c>
      <c r="B16" s="449" t="s">
        <v>511</v>
      </c>
      <c r="C16" s="451"/>
      <c r="D16" s="454"/>
      <c r="E16" s="461"/>
      <c r="F16" s="458"/>
    </row>
    <row r="17" spans="1:6" ht="15" customHeight="1">
      <c r="A17" s="222" t="s">
        <v>501</v>
      </c>
      <c r="B17" s="449" t="s">
        <v>512</v>
      </c>
      <c r="C17" s="452"/>
      <c r="D17" s="456"/>
      <c r="E17" s="463"/>
      <c r="F17" s="458"/>
    </row>
    <row r="18" spans="1:6" ht="15" customHeight="1" thickBot="1">
      <c r="A18" s="224"/>
      <c r="B18" s="450"/>
      <c r="C18" s="453"/>
      <c r="D18" s="457"/>
      <c r="E18" s="464"/>
      <c r="F18" s="460"/>
    </row>
    <row r="19" spans="1:6" ht="13.5" thickBot="1">
      <c r="A19" s="225"/>
      <c r="B19" s="513"/>
      <c r="C19" s="515"/>
      <c r="D19" s="514">
        <f>SUM(D9:D17)</f>
        <v>8193091</v>
      </c>
      <c r="E19" s="474"/>
      <c r="F19" s="516">
        <f>SUM(F9:F17)</f>
        <v>0</v>
      </c>
    </row>
    <row r="20" spans="1:2" ht="12.75">
      <c r="A20" s="225"/>
      <c r="B20" s="226"/>
    </row>
    <row r="21" spans="1:2" ht="12.75">
      <c r="A21" s="225"/>
      <c r="B21" s="226"/>
    </row>
    <row r="22" spans="1:2" ht="13.5" thickBot="1">
      <c r="A22" s="228" t="s">
        <v>492</v>
      </c>
      <c r="B22" s="227"/>
    </row>
  </sheetData>
  <sheetProtection/>
  <mergeCells count="5">
    <mergeCell ref="C6:E6"/>
    <mergeCell ref="C1:F1"/>
    <mergeCell ref="C2:F2"/>
    <mergeCell ref="C3:F3"/>
    <mergeCell ref="C5:E5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A5" sqref="A5:C6"/>
    </sheetView>
  </sheetViews>
  <sheetFormatPr defaultColWidth="9.140625" defaultRowHeight="12.75"/>
  <cols>
    <col min="1" max="1" width="8.421875" style="230" customWidth="1"/>
    <col min="2" max="2" width="44.421875" style="230" customWidth="1"/>
    <col min="3" max="3" width="5.57421875" style="230" hidden="1" customWidth="1"/>
    <col min="4" max="4" width="14.7109375" style="230" customWidth="1"/>
    <col min="5" max="5" width="21.140625" style="230" customWidth="1"/>
    <col min="6" max="16384" width="9.140625" style="230" customWidth="1"/>
  </cols>
  <sheetData>
    <row r="1" spans="1:5" ht="15.75">
      <c r="A1" s="742" t="s">
        <v>529</v>
      </c>
      <c r="B1" s="742"/>
      <c r="C1" s="742"/>
      <c r="D1" s="742"/>
      <c r="E1" s="742"/>
    </row>
    <row r="2" spans="1:5" ht="15.75">
      <c r="A2" s="229"/>
      <c r="B2" s="229"/>
      <c r="C2" s="229"/>
      <c r="D2" s="229"/>
      <c r="E2" s="229"/>
    </row>
    <row r="3" spans="1:5" ht="15.75">
      <c r="A3" s="229"/>
      <c r="B3" s="229"/>
      <c r="C3" s="229"/>
      <c r="D3" s="229"/>
      <c r="E3" s="229"/>
    </row>
    <row r="4" spans="1:5" ht="12.75" customHeight="1">
      <c r="A4" s="231"/>
      <c r="B4" s="231"/>
      <c r="C4" s="231"/>
      <c r="D4" s="231"/>
      <c r="E4" s="570"/>
    </row>
    <row r="5" spans="1:5" ht="15">
      <c r="A5" s="638" t="s">
        <v>596</v>
      </c>
      <c r="B5" s="638"/>
      <c r="C5" s="664"/>
      <c r="D5" s="232"/>
      <c r="E5" s="571" t="s">
        <v>468</v>
      </c>
    </row>
    <row r="6" spans="1:5" ht="15.75" thickBot="1">
      <c r="A6" s="639" t="s">
        <v>597</v>
      </c>
      <c r="B6" s="639"/>
      <c r="C6" s="686"/>
      <c r="D6" s="232"/>
      <c r="E6" s="232"/>
    </row>
    <row r="7" spans="1:5" ht="15.75" customHeight="1" thickBot="1">
      <c r="A7" s="743" t="s">
        <v>513</v>
      </c>
      <c r="B7" s="744" t="s">
        <v>514</v>
      </c>
      <c r="C7" s="745"/>
      <c r="D7" s="746" t="s">
        <v>530</v>
      </c>
      <c r="E7" s="744" t="s">
        <v>515</v>
      </c>
    </row>
    <row r="8" spans="1:5" ht="15.75" customHeight="1" thickBot="1">
      <c r="A8" s="743"/>
      <c r="B8" s="744"/>
      <c r="C8" s="745"/>
      <c r="D8" s="747"/>
      <c r="E8" s="744"/>
    </row>
    <row r="9" spans="1:5" ht="15.75" customHeight="1" thickBot="1">
      <c r="A9" s="743"/>
      <c r="B9" s="744"/>
      <c r="C9" s="745"/>
      <c r="D9" s="747"/>
      <c r="E9" s="744"/>
    </row>
    <row r="10" spans="1:5" ht="15.75" customHeight="1" thickBot="1">
      <c r="A10" s="743"/>
      <c r="B10" s="744"/>
      <c r="C10" s="745"/>
      <c r="D10" s="748"/>
      <c r="E10" s="744"/>
    </row>
    <row r="11" spans="1:5" s="234" customFormat="1" ht="27.75" customHeight="1">
      <c r="A11" s="478" t="s">
        <v>516</v>
      </c>
      <c r="B11" s="482" t="s">
        <v>517</v>
      </c>
      <c r="C11" s="481"/>
      <c r="D11" s="233">
        <v>0</v>
      </c>
      <c r="E11" s="485"/>
    </row>
    <row r="12" spans="1:5" s="234" customFormat="1" ht="27.75" customHeight="1" thickBot="1">
      <c r="A12" s="479" t="s">
        <v>518</v>
      </c>
      <c r="B12" s="483" t="s">
        <v>519</v>
      </c>
      <c r="C12" s="235"/>
      <c r="D12" s="475">
        <v>0</v>
      </c>
      <c r="E12" s="486"/>
    </row>
    <row r="13" spans="1:5" ht="27.75" customHeight="1" thickBot="1">
      <c r="A13" s="480"/>
      <c r="B13" s="484" t="s">
        <v>520</v>
      </c>
      <c r="C13" s="476"/>
      <c r="D13" s="477">
        <f>D11+D12</f>
        <v>0</v>
      </c>
      <c r="E13" s="487"/>
    </row>
    <row r="14" spans="1:5" ht="16.5" customHeight="1">
      <c r="A14" s="236"/>
      <c r="B14" s="236"/>
      <c r="C14" s="236"/>
      <c r="D14" s="236"/>
      <c r="E14" s="236"/>
    </row>
  </sheetData>
  <sheetProtection/>
  <mergeCells count="8">
    <mergeCell ref="A1:E1"/>
    <mergeCell ref="A7:A10"/>
    <mergeCell ref="B7:B10"/>
    <mergeCell ref="C7:C10"/>
    <mergeCell ref="D7:D10"/>
    <mergeCell ref="E7:E10"/>
    <mergeCell ref="A5:C5"/>
    <mergeCell ref="A6:C6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8.7109375" style="600" customWidth="1"/>
    <col min="2" max="2" width="51.8515625" style="600" customWidth="1"/>
    <col min="3" max="3" width="14.421875" style="600" customWidth="1"/>
    <col min="4" max="5" width="15.28125" style="600" customWidth="1"/>
    <col min="6" max="6" width="13.28125" style="600" customWidth="1"/>
    <col min="7" max="8" width="14.7109375" style="600" customWidth="1"/>
    <col min="9" max="9" width="13.28125" style="600" customWidth="1"/>
    <col min="10" max="10" width="13.8515625" style="600" customWidth="1"/>
    <col min="11" max="16384" width="9.140625" style="600" customWidth="1"/>
  </cols>
  <sheetData>
    <row r="1" spans="1:10" ht="15.75">
      <c r="A1" s="749" t="s">
        <v>599</v>
      </c>
      <c r="B1" s="749"/>
      <c r="C1" s="749"/>
      <c r="D1" s="749"/>
      <c r="E1" s="749"/>
      <c r="F1" s="749"/>
      <c r="G1" s="749"/>
      <c r="H1" s="749"/>
      <c r="I1" s="749"/>
      <c r="J1" s="749"/>
    </row>
    <row r="2" spans="1:10" ht="15.75">
      <c r="A2" s="599"/>
      <c r="B2" s="599"/>
      <c r="C2" s="599"/>
      <c r="D2" s="599"/>
      <c r="E2" s="599"/>
      <c r="F2" s="599"/>
      <c r="G2" s="599"/>
      <c r="H2" s="599"/>
      <c r="I2" s="599"/>
      <c r="J2" s="599"/>
    </row>
    <row r="3" spans="1:10" ht="12.75">
      <c r="A3" s="601"/>
      <c r="B3" s="601"/>
      <c r="C3" s="601"/>
      <c r="D3" s="601"/>
      <c r="E3" s="601"/>
      <c r="F3" s="601"/>
      <c r="G3" s="601"/>
      <c r="H3" s="601"/>
      <c r="I3" s="601"/>
      <c r="J3" s="602"/>
    </row>
    <row r="4" spans="1:10" ht="15">
      <c r="A4" s="638" t="s">
        <v>604</v>
      </c>
      <c r="B4" s="638"/>
      <c r="C4" s="664"/>
      <c r="D4" s="601"/>
      <c r="E4" s="601"/>
      <c r="F4" s="601"/>
      <c r="G4" s="601"/>
      <c r="H4" s="601"/>
      <c r="I4" s="601"/>
      <c r="J4" s="602"/>
    </row>
    <row r="5" spans="1:10" ht="15.75" thickBot="1">
      <c r="A5" s="638" t="s">
        <v>598</v>
      </c>
      <c r="B5" s="638"/>
      <c r="C5" s="664"/>
      <c r="D5" s="601"/>
      <c r="E5" s="623"/>
      <c r="F5" s="623"/>
      <c r="G5" s="623"/>
      <c r="H5" s="623"/>
      <c r="I5" s="750" t="s">
        <v>468</v>
      </c>
      <c r="J5" s="750"/>
    </row>
    <row r="6" spans="1:10" ht="23.25" customHeight="1">
      <c r="A6" s="751" t="s">
        <v>556</v>
      </c>
      <c r="B6" s="754" t="s">
        <v>557</v>
      </c>
      <c r="C6" s="757" t="s">
        <v>558</v>
      </c>
      <c r="D6" s="758"/>
      <c r="E6" s="758"/>
      <c r="F6" s="759"/>
      <c r="G6" s="757" t="s">
        <v>559</v>
      </c>
      <c r="H6" s="758"/>
      <c r="I6" s="758"/>
      <c r="J6" s="760"/>
    </row>
    <row r="7" spans="1:10" ht="15" customHeight="1">
      <c r="A7" s="752"/>
      <c r="B7" s="755"/>
      <c r="C7" s="755" t="s">
        <v>560</v>
      </c>
      <c r="D7" s="755" t="s">
        <v>561</v>
      </c>
      <c r="E7" s="755" t="s">
        <v>562</v>
      </c>
      <c r="F7" s="755" t="s">
        <v>563</v>
      </c>
      <c r="G7" s="755" t="s">
        <v>389</v>
      </c>
      <c r="H7" s="603" t="s">
        <v>564</v>
      </c>
      <c r="I7" s="755" t="s">
        <v>565</v>
      </c>
      <c r="J7" s="761" t="s">
        <v>563</v>
      </c>
    </row>
    <row r="8" spans="1:10" ht="15" customHeight="1">
      <c r="A8" s="752"/>
      <c r="B8" s="755"/>
      <c r="C8" s="755"/>
      <c r="D8" s="755"/>
      <c r="E8" s="755"/>
      <c r="F8" s="755"/>
      <c r="G8" s="755"/>
      <c r="H8" s="603" t="s">
        <v>566</v>
      </c>
      <c r="I8" s="755"/>
      <c r="J8" s="761"/>
    </row>
    <row r="9" spans="1:10" ht="15" customHeight="1" thickBot="1">
      <c r="A9" s="753"/>
      <c r="B9" s="756"/>
      <c r="C9" s="756"/>
      <c r="D9" s="756"/>
      <c r="E9" s="756"/>
      <c r="F9" s="756"/>
      <c r="G9" s="756"/>
      <c r="H9" s="630" t="s">
        <v>567</v>
      </c>
      <c r="I9" s="756"/>
      <c r="J9" s="762"/>
    </row>
    <row r="10" spans="1:10" ht="39.75" customHeight="1">
      <c r="A10" s="624" t="s">
        <v>106</v>
      </c>
      <c r="B10" s="625" t="s">
        <v>305</v>
      </c>
      <c r="C10" s="626">
        <v>0</v>
      </c>
      <c r="D10" s="627">
        <v>0</v>
      </c>
      <c r="E10" s="628">
        <v>0</v>
      </c>
      <c r="F10" s="628">
        <v>0</v>
      </c>
      <c r="G10" s="629">
        <v>0</v>
      </c>
      <c r="H10" s="628">
        <v>0</v>
      </c>
      <c r="I10" s="628">
        <v>0</v>
      </c>
      <c r="J10" s="628">
        <v>0</v>
      </c>
    </row>
    <row r="11" spans="1:10" ht="39.75" customHeight="1">
      <c r="A11" s="604"/>
      <c r="B11" s="605" t="s">
        <v>390</v>
      </c>
      <c r="C11" s="32">
        <f aca="true" t="shared" si="0" ref="C11:J11">SUM(C10:C10)</f>
        <v>0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2">
        <f t="shared" si="0"/>
        <v>0</v>
      </c>
    </row>
    <row r="12" spans="2:8" ht="39.75" customHeight="1">
      <c r="B12" s="606"/>
      <c r="C12" s="606"/>
      <c r="D12" s="606"/>
      <c r="E12" s="606"/>
      <c r="F12" s="606"/>
      <c r="G12" s="606"/>
      <c r="H12" s="606"/>
    </row>
    <row r="13" ht="39.75" customHeight="1"/>
    <row r="44" ht="12.75">
      <c r="K44" s="607"/>
    </row>
  </sheetData>
  <sheetProtection/>
  <mergeCells count="15">
    <mergeCell ref="A5:C5"/>
    <mergeCell ref="F7:F9"/>
    <mergeCell ref="G7:G9"/>
    <mergeCell ref="I7:I9"/>
    <mergeCell ref="J7:J9"/>
    <mergeCell ref="A1:J1"/>
    <mergeCell ref="I5:J5"/>
    <mergeCell ref="A6:A9"/>
    <mergeCell ref="B6:B9"/>
    <mergeCell ref="C6:F6"/>
    <mergeCell ref="G6:J6"/>
    <mergeCell ref="C7:C9"/>
    <mergeCell ref="D7:D9"/>
    <mergeCell ref="E7:E9"/>
    <mergeCell ref="A4:C4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90" zoomScalePageLayoutView="0" workbookViewId="0" topLeftCell="A1">
      <selection activeCell="A4" sqref="A4:C4"/>
    </sheetView>
  </sheetViews>
  <sheetFormatPr defaultColWidth="10.7109375" defaultRowHeight="12.75"/>
  <cols>
    <col min="1" max="1" width="8.28125" style="608" customWidth="1"/>
    <col min="2" max="2" width="67.421875" style="608" customWidth="1"/>
    <col min="3" max="4" width="16.28125" style="608" customWidth="1"/>
    <col min="5" max="5" width="13.00390625" style="608" customWidth="1"/>
    <col min="6" max="16384" width="10.7109375" style="608" customWidth="1"/>
  </cols>
  <sheetData>
    <row r="1" spans="1:5" ht="56.25" customHeight="1">
      <c r="A1" s="763" t="s">
        <v>600</v>
      </c>
      <c r="B1" s="763"/>
      <c r="C1" s="763"/>
      <c r="D1" s="763"/>
      <c r="E1" s="763"/>
    </row>
    <row r="2" spans="4:5" ht="19.5" customHeight="1">
      <c r="D2" s="764"/>
      <c r="E2" s="764"/>
    </row>
    <row r="3" spans="1:5" ht="19.5" customHeight="1">
      <c r="A3" s="638" t="s">
        <v>605</v>
      </c>
      <c r="B3" s="638"/>
      <c r="C3" s="664"/>
      <c r="D3" s="609"/>
      <c r="E3" s="609"/>
    </row>
    <row r="4" spans="1:5" ht="19.5" customHeight="1" thickBot="1">
      <c r="A4" s="639" t="s">
        <v>601</v>
      </c>
      <c r="B4" s="639"/>
      <c r="C4" s="686"/>
      <c r="D4" s="765" t="s">
        <v>468</v>
      </c>
      <c r="E4" s="765"/>
    </row>
    <row r="5" spans="1:5" ht="15" customHeight="1">
      <c r="A5" s="766" t="s">
        <v>556</v>
      </c>
      <c r="B5" s="767" t="s">
        <v>197</v>
      </c>
      <c r="C5" s="768" t="s">
        <v>525</v>
      </c>
      <c r="D5" s="768" t="s">
        <v>568</v>
      </c>
      <c r="E5" s="771" t="s">
        <v>531</v>
      </c>
    </row>
    <row r="6" spans="1:5" ht="15" customHeight="1">
      <c r="A6" s="766"/>
      <c r="B6" s="767"/>
      <c r="C6" s="769"/>
      <c r="D6" s="769"/>
      <c r="E6" s="772"/>
    </row>
    <row r="7" spans="1:5" ht="15" customHeight="1">
      <c r="A7" s="766"/>
      <c r="B7" s="767"/>
      <c r="C7" s="769"/>
      <c r="D7" s="769"/>
      <c r="E7" s="772"/>
    </row>
    <row r="8" spans="1:5" ht="3.75" customHeight="1">
      <c r="A8" s="766"/>
      <c r="B8" s="767"/>
      <c r="C8" s="770"/>
      <c r="D8" s="770"/>
      <c r="E8" s="773"/>
    </row>
    <row r="9" spans="1:5" ht="24.75" customHeight="1">
      <c r="A9" s="610"/>
      <c r="B9" s="611" t="s">
        <v>569</v>
      </c>
      <c r="C9" s="612">
        <v>50000</v>
      </c>
      <c r="D9" s="612">
        <v>36000</v>
      </c>
      <c r="E9" s="613">
        <v>50000</v>
      </c>
    </row>
    <row r="10" spans="1:5" ht="24.75" customHeight="1">
      <c r="A10" s="610"/>
      <c r="B10" s="611" t="s">
        <v>570</v>
      </c>
      <c r="C10" s="612">
        <v>0</v>
      </c>
      <c r="D10" s="612">
        <v>0</v>
      </c>
      <c r="E10" s="613">
        <v>0</v>
      </c>
    </row>
    <row r="11" spans="1:5" ht="24.75" customHeight="1">
      <c r="A11" s="610" t="s">
        <v>106</v>
      </c>
      <c r="B11" s="614" t="s">
        <v>571</v>
      </c>
      <c r="C11" s="615">
        <f>SUM(C9:C10)</f>
        <v>50000</v>
      </c>
      <c r="D11" s="615">
        <f>SUM(D9:D10)</f>
        <v>36000</v>
      </c>
      <c r="E11" s="615">
        <f>SUM(E9:E10)</f>
        <v>50000</v>
      </c>
    </row>
    <row r="12" spans="1:5" ht="24.75" customHeight="1">
      <c r="A12" s="616"/>
      <c r="B12" s="611" t="s">
        <v>572</v>
      </c>
      <c r="C12" s="612">
        <v>780000</v>
      </c>
      <c r="D12" s="612">
        <v>951902</v>
      </c>
      <c r="E12" s="612">
        <v>920000</v>
      </c>
    </row>
    <row r="13" spans="1:5" ht="27.75" customHeight="1">
      <c r="A13" s="616"/>
      <c r="B13" s="611" t="s">
        <v>573</v>
      </c>
      <c r="C13" s="612">
        <v>100000</v>
      </c>
      <c r="D13" s="612">
        <v>22944</v>
      </c>
      <c r="E13" s="612">
        <v>100000</v>
      </c>
    </row>
    <row r="14" spans="1:5" ht="27.75" customHeight="1">
      <c r="A14" s="616"/>
      <c r="B14" s="611" t="s">
        <v>574</v>
      </c>
      <c r="C14" s="612">
        <v>0</v>
      </c>
      <c r="D14" s="612">
        <v>0</v>
      </c>
      <c r="E14" s="612">
        <v>0</v>
      </c>
    </row>
    <row r="15" spans="1:5" ht="24.75" customHeight="1">
      <c r="A15" s="616" t="s">
        <v>107</v>
      </c>
      <c r="B15" s="614" t="s">
        <v>575</v>
      </c>
      <c r="C15" s="617">
        <f>SUM(C12:C14)</f>
        <v>880000</v>
      </c>
      <c r="D15" s="617">
        <f>SUM(D12:D14)</f>
        <v>974846</v>
      </c>
      <c r="E15" s="617">
        <f>SUM(E12:E14)</f>
        <v>1020000</v>
      </c>
    </row>
    <row r="16" spans="1:5" ht="36" customHeight="1">
      <c r="A16" s="618"/>
      <c r="B16" s="619" t="s">
        <v>576</v>
      </c>
      <c r="C16" s="620">
        <f>C11+C15</f>
        <v>930000</v>
      </c>
      <c r="D16" s="620">
        <f>D11+D15</f>
        <v>1010846</v>
      </c>
      <c r="E16" s="620">
        <f>E11+E15</f>
        <v>1070000</v>
      </c>
    </row>
  </sheetData>
  <sheetProtection/>
  <mergeCells count="10">
    <mergeCell ref="A4:C4"/>
    <mergeCell ref="A1:E1"/>
    <mergeCell ref="D2:E2"/>
    <mergeCell ref="D4:E4"/>
    <mergeCell ref="A5:A8"/>
    <mergeCell ref="B5:B8"/>
    <mergeCell ref="C5:C8"/>
    <mergeCell ref="D5:D8"/>
    <mergeCell ref="E5:E8"/>
    <mergeCell ref="A3:C3"/>
  </mergeCells>
  <printOptions horizontalCentered="1"/>
  <pageMargins left="0.2362204724409449" right="0.2362204724409449" top="1.09" bottom="0.19" header="0.36" footer="0.19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BreakPreview" zoomScaleSheetLayoutView="100" zoomScalePageLayoutView="0" workbookViewId="0" topLeftCell="A1">
      <selection activeCell="A4" sqref="A4:B4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3" width="13.28125" style="0" customWidth="1"/>
    <col min="4" max="4" width="13.140625" style="0" customWidth="1"/>
    <col min="5" max="5" width="13.421875" style="0" customWidth="1"/>
    <col min="6" max="6" width="12.28125" style="593" customWidth="1"/>
    <col min="7" max="7" width="11.8515625" style="593" customWidth="1"/>
    <col min="8" max="8" width="10.8515625" style="593" customWidth="1"/>
  </cols>
  <sheetData>
    <row r="1" spans="1:8" ht="30" customHeight="1">
      <c r="A1" s="663" t="s">
        <v>480</v>
      </c>
      <c r="B1" s="663"/>
      <c r="C1" s="663"/>
      <c r="D1" s="663"/>
      <c r="E1" s="663"/>
      <c r="F1" s="664"/>
      <c r="G1" s="664"/>
      <c r="H1" s="664"/>
    </row>
    <row r="2" spans="1:8" ht="18" customHeight="1">
      <c r="A2" s="665" t="s">
        <v>494</v>
      </c>
      <c r="B2" s="665"/>
      <c r="C2" s="665"/>
      <c r="D2" s="665"/>
      <c r="E2" s="665"/>
      <c r="F2" s="664"/>
      <c r="G2" s="664"/>
      <c r="H2" s="664"/>
    </row>
    <row r="3" spans="1:8" ht="18" customHeight="1">
      <c r="A3" s="585"/>
      <c r="B3" s="585"/>
      <c r="C3" s="585"/>
      <c r="D3" s="585"/>
      <c r="E3" s="585"/>
      <c r="F3" s="591"/>
      <c r="G3" s="591"/>
      <c r="H3" s="591"/>
    </row>
    <row r="4" spans="1:8" ht="18" customHeight="1">
      <c r="A4" s="638" t="s">
        <v>602</v>
      </c>
      <c r="B4" s="638"/>
      <c r="C4" s="585"/>
      <c r="D4" s="585"/>
      <c r="E4" s="585"/>
      <c r="F4" s="591"/>
      <c r="G4" s="591"/>
      <c r="H4" s="591"/>
    </row>
    <row r="5" spans="1:8" ht="17.25" customHeight="1" thickBot="1">
      <c r="A5" s="639" t="s">
        <v>579</v>
      </c>
      <c r="B5" s="639"/>
      <c r="C5" s="181"/>
      <c r="D5" s="662"/>
      <c r="E5" s="662"/>
      <c r="F5" s="592"/>
      <c r="G5" s="666" t="s">
        <v>468</v>
      </c>
      <c r="H5" s="666"/>
    </row>
    <row r="6" spans="1:8" ht="13.5" thickBot="1">
      <c r="A6" s="658" t="s">
        <v>0</v>
      </c>
      <c r="B6" s="660" t="s">
        <v>1</v>
      </c>
      <c r="C6" s="661" t="s">
        <v>525</v>
      </c>
      <c r="D6" s="661" t="s">
        <v>542</v>
      </c>
      <c r="E6" s="661" t="s">
        <v>531</v>
      </c>
      <c r="F6" s="657" t="s">
        <v>550</v>
      </c>
      <c r="G6" s="657"/>
      <c r="H6" s="657"/>
    </row>
    <row r="7" spans="1:8" ht="44.25" customHeight="1" thickBot="1">
      <c r="A7" s="659"/>
      <c r="B7" s="659"/>
      <c r="C7" s="659"/>
      <c r="D7" s="659"/>
      <c r="E7" s="659"/>
      <c r="F7" s="598" t="s">
        <v>551</v>
      </c>
      <c r="G7" s="598" t="s">
        <v>552</v>
      </c>
      <c r="H7" s="598" t="s">
        <v>553</v>
      </c>
    </row>
    <row r="8" spans="1:8" ht="12.75" customHeight="1" thickBot="1">
      <c r="A8" s="594" t="s">
        <v>99</v>
      </c>
      <c r="B8" s="595" t="s">
        <v>100</v>
      </c>
      <c r="C8" s="596" t="s">
        <v>101</v>
      </c>
      <c r="D8" s="595" t="s">
        <v>102</v>
      </c>
      <c r="E8" s="596" t="s">
        <v>103</v>
      </c>
      <c r="F8" s="621" t="s">
        <v>416</v>
      </c>
      <c r="G8" s="597" t="s">
        <v>433</v>
      </c>
      <c r="H8" s="622" t="s">
        <v>554</v>
      </c>
    </row>
    <row r="9" spans="1:8" ht="21.75" customHeight="1">
      <c r="A9" s="242" t="s">
        <v>2</v>
      </c>
      <c r="B9" s="259" t="s">
        <v>3</v>
      </c>
      <c r="C9" s="248">
        <f aca="true" t="shared" si="0" ref="C9:H9">C10+C17</f>
        <v>17727438</v>
      </c>
      <c r="D9" s="248">
        <f t="shared" si="0"/>
        <v>19194103</v>
      </c>
      <c r="E9" s="248">
        <f t="shared" si="0"/>
        <v>17951373</v>
      </c>
      <c r="F9" s="248">
        <f t="shared" si="0"/>
        <v>17951373</v>
      </c>
      <c r="G9" s="248">
        <f t="shared" si="0"/>
        <v>0</v>
      </c>
      <c r="H9" s="248">
        <f t="shared" si="0"/>
        <v>0</v>
      </c>
    </row>
    <row r="10" spans="1:8" s="6" customFormat="1" ht="21.75" customHeight="1">
      <c r="A10" s="243" t="s">
        <v>4</v>
      </c>
      <c r="B10" s="260" t="s">
        <v>5</v>
      </c>
      <c r="C10" s="249">
        <v>17677438</v>
      </c>
      <c r="D10" s="268">
        <v>18840109</v>
      </c>
      <c r="E10" s="249">
        <v>17901373</v>
      </c>
      <c r="F10" s="249">
        <v>17901373</v>
      </c>
      <c r="G10" s="249">
        <v>0</v>
      </c>
      <c r="H10" s="249">
        <v>0</v>
      </c>
    </row>
    <row r="11" spans="1:8" s="6" customFormat="1" ht="21.75" customHeight="1" hidden="1">
      <c r="A11" s="243" t="s">
        <v>124</v>
      </c>
      <c r="B11" s="260" t="s">
        <v>6</v>
      </c>
      <c r="C11" s="249"/>
      <c r="D11" s="268"/>
      <c r="E11" s="249"/>
      <c r="F11" s="249"/>
      <c r="G11" s="249"/>
      <c r="H11" s="249"/>
    </row>
    <row r="12" spans="1:8" s="6" customFormat="1" ht="21.75" customHeight="1" hidden="1">
      <c r="A12" s="243" t="s">
        <v>125</v>
      </c>
      <c r="B12" s="260" t="s">
        <v>7</v>
      </c>
      <c r="C12" s="249"/>
      <c r="D12" s="268"/>
      <c r="E12" s="249"/>
      <c r="F12" s="249"/>
      <c r="G12" s="249"/>
      <c r="H12" s="249"/>
    </row>
    <row r="13" spans="1:8" s="6" customFormat="1" ht="21.75" customHeight="1" hidden="1">
      <c r="A13" s="243" t="s">
        <v>126</v>
      </c>
      <c r="B13" s="260" t="s">
        <v>8</v>
      </c>
      <c r="C13" s="249"/>
      <c r="D13" s="268"/>
      <c r="E13" s="249"/>
      <c r="F13" s="249"/>
      <c r="G13" s="249"/>
      <c r="H13" s="249"/>
    </row>
    <row r="14" spans="1:8" s="6" customFormat="1" ht="21.75" customHeight="1" hidden="1">
      <c r="A14" s="243" t="s">
        <v>127</v>
      </c>
      <c r="B14" s="260" t="s">
        <v>9</v>
      </c>
      <c r="C14" s="249"/>
      <c r="D14" s="268"/>
      <c r="E14" s="249"/>
      <c r="F14" s="249"/>
      <c r="G14" s="249"/>
      <c r="H14" s="249"/>
    </row>
    <row r="15" spans="1:8" s="6" customFormat="1" ht="21.75" customHeight="1" hidden="1">
      <c r="A15" s="243" t="s">
        <v>128</v>
      </c>
      <c r="B15" s="261" t="s">
        <v>10</v>
      </c>
      <c r="C15" s="250"/>
      <c r="D15" s="268"/>
      <c r="E15" s="250"/>
      <c r="F15" s="250"/>
      <c r="G15" s="250"/>
      <c r="H15" s="250"/>
    </row>
    <row r="16" spans="1:8" s="6" customFormat="1" ht="21.75" customHeight="1" hidden="1">
      <c r="A16" s="243" t="s">
        <v>129</v>
      </c>
      <c r="B16" s="261" t="s">
        <v>11</v>
      </c>
      <c r="C16" s="251"/>
      <c r="D16" s="268"/>
      <c r="E16" s="251"/>
      <c r="F16" s="251"/>
      <c r="G16" s="251"/>
      <c r="H16" s="251"/>
    </row>
    <row r="17" spans="1:8" s="6" customFormat="1" ht="21.75" customHeight="1">
      <c r="A17" s="243" t="s">
        <v>12</v>
      </c>
      <c r="B17" s="260" t="s">
        <v>13</v>
      </c>
      <c r="C17" s="249">
        <v>50000</v>
      </c>
      <c r="D17" s="268">
        <v>353994</v>
      </c>
      <c r="E17" s="249">
        <v>50000</v>
      </c>
      <c r="F17" s="249">
        <v>50000</v>
      </c>
      <c r="G17" s="249">
        <v>0</v>
      </c>
      <c r="H17" s="249">
        <v>0</v>
      </c>
    </row>
    <row r="18" spans="1:8" ht="21.75" customHeight="1">
      <c r="A18" s="244" t="s">
        <v>14</v>
      </c>
      <c r="B18" s="262" t="s">
        <v>15</v>
      </c>
      <c r="C18" s="252">
        <v>0</v>
      </c>
      <c r="D18" s="269">
        <v>1558000</v>
      </c>
      <c r="E18" s="252">
        <v>0</v>
      </c>
      <c r="F18" s="252">
        <v>0</v>
      </c>
      <c r="G18" s="252">
        <v>0</v>
      </c>
      <c r="H18" s="252">
        <v>0</v>
      </c>
    </row>
    <row r="19" spans="1:8" ht="21.75" customHeight="1" hidden="1">
      <c r="A19" s="243" t="s">
        <v>158</v>
      </c>
      <c r="B19" s="261" t="s">
        <v>294</v>
      </c>
      <c r="C19" s="250">
        <v>0</v>
      </c>
      <c r="D19" s="268"/>
      <c r="E19" s="250"/>
      <c r="F19" s="250"/>
      <c r="G19" s="250"/>
      <c r="H19" s="250"/>
    </row>
    <row r="20" spans="1:8" ht="21.75" customHeight="1" hidden="1">
      <c r="A20" s="243" t="s">
        <v>159</v>
      </c>
      <c r="B20" s="260" t="s">
        <v>187</v>
      </c>
      <c r="C20" s="249">
        <v>14220</v>
      </c>
      <c r="D20" s="268"/>
      <c r="E20" s="249"/>
      <c r="F20" s="249"/>
      <c r="G20" s="249"/>
      <c r="H20" s="249"/>
    </row>
    <row r="21" spans="1:8" ht="21.75" customHeight="1">
      <c r="A21" s="244" t="s">
        <v>16</v>
      </c>
      <c r="B21" s="262" t="s">
        <v>17</v>
      </c>
      <c r="C21" s="252">
        <f aca="true" t="shared" si="1" ref="C21:H21">C23+C28+C22</f>
        <v>2471000</v>
      </c>
      <c r="D21" s="252">
        <f t="shared" si="1"/>
        <v>4090114</v>
      </c>
      <c r="E21" s="252">
        <f t="shared" si="1"/>
        <v>2803000</v>
      </c>
      <c r="F21" s="252">
        <f t="shared" si="1"/>
        <v>2803000</v>
      </c>
      <c r="G21" s="252">
        <f t="shared" si="1"/>
        <v>0</v>
      </c>
      <c r="H21" s="252">
        <f t="shared" si="1"/>
        <v>0</v>
      </c>
    </row>
    <row r="22" spans="1:8" ht="21.75" customHeight="1">
      <c r="A22" s="243" t="s">
        <v>470</v>
      </c>
      <c r="B22" s="260" t="s">
        <v>469</v>
      </c>
      <c r="C22" s="249">
        <v>0</v>
      </c>
      <c r="D22" s="269">
        <v>0</v>
      </c>
      <c r="E22" s="252">
        <v>0</v>
      </c>
      <c r="F22" s="252">
        <v>0</v>
      </c>
      <c r="G22" s="252">
        <v>0</v>
      </c>
      <c r="H22" s="252">
        <v>0</v>
      </c>
    </row>
    <row r="23" spans="1:8" s="6" customFormat="1" ht="23.25" customHeight="1">
      <c r="A23" s="243" t="s">
        <v>18</v>
      </c>
      <c r="B23" s="260" t="s">
        <v>19</v>
      </c>
      <c r="C23" s="249">
        <v>2470000</v>
      </c>
      <c r="D23" s="268">
        <v>4084660</v>
      </c>
      <c r="E23" s="249">
        <v>2800000</v>
      </c>
      <c r="F23" s="249">
        <v>2800000</v>
      </c>
      <c r="G23" s="249">
        <v>0</v>
      </c>
      <c r="H23" s="249">
        <v>0</v>
      </c>
    </row>
    <row r="24" spans="1:8" s="6" customFormat="1" ht="21.75" customHeight="1" hidden="1">
      <c r="A24" s="243" t="s">
        <v>20</v>
      </c>
      <c r="B24" s="260" t="s">
        <v>21</v>
      </c>
      <c r="C24" s="249"/>
      <c r="D24" s="268"/>
      <c r="E24" s="249"/>
      <c r="F24" s="249"/>
      <c r="G24" s="249"/>
      <c r="H24" s="249"/>
    </row>
    <row r="25" spans="1:8" s="6" customFormat="1" ht="21.75" customHeight="1" hidden="1">
      <c r="A25" s="243"/>
      <c r="B25" s="260" t="s">
        <v>22</v>
      </c>
      <c r="C25" s="249"/>
      <c r="D25" s="268"/>
      <c r="E25" s="249"/>
      <c r="F25" s="249"/>
      <c r="G25" s="249"/>
      <c r="H25" s="249"/>
    </row>
    <row r="26" spans="1:8" s="6" customFormat="1" ht="21.75" customHeight="1" hidden="1">
      <c r="A26" s="243" t="s">
        <v>23</v>
      </c>
      <c r="B26" s="260" t="s">
        <v>24</v>
      </c>
      <c r="C26" s="249"/>
      <c r="D26" s="268"/>
      <c r="E26" s="249"/>
      <c r="F26" s="249"/>
      <c r="G26" s="249"/>
      <c r="H26" s="249"/>
    </row>
    <row r="27" spans="1:8" s="6" customFormat="1" ht="21.75" customHeight="1" hidden="1">
      <c r="A27" s="243" t="s">
        <v>25</v>
      </c>
      <c r="B27" s="260" t="s">
        <v>26</v>
      </c>
      <c r="C27" s="249"/>
      <c r="D27" s="268"/>
      <c r="E27" s="249"/>
      <c r="F27" s="249"/>
      <c r="G27" s="249"/>
      <c r="H27" s="249"/>
    </row>
    <row r="28" spans="1:8" s="6" customFormat="1" ht="21.75" customHeight="1">
      <c r="A28" s="243" t="s">
        <v>27</v>
      </c>
      <c r="B28" s="260" t="s">
        <v>28</v>
      </c>
      <c r="C28" s="249">
        <v>1000</v>
      </c>
      <c r="D28" s="268">
        <v>5454</v>
      </c>
      <c r="E28" s="249">
        <v>3000</v>
      </c>
      <c r="F28" s="249">
        <v>3000</v>
      </c>
      <c r="G28" s="249">
        <v>0</v>
      </c>
      <c r="H28" s="249">
        <v>0</v>
      </c>
    </row>
    <row r="29" spans="1:8" ht="21.75" customHeight="1">
      <c r="A29" s="244" t="s">
        <v>29</v>
      </c>
      <c r="B29" s="262" t="s">
        <v>30</v>
      </c>
      <c r="C29" s="252">
        <f aca="true" t="shared" si="2" ref="C29:H29">SUM(C30:C37)</f>
        <v>871000</v>
      </c>
      <c r="D29" s="252">
        <f t="shared" si="2"/>
        <v>525685</v>
      </c>
      <c r="E29" s="252">
        <f t="shared" si="2"/>
        <v>863500</v>
      </c>
      <c r="F29" s="252">
        <f t="shared" si="2"/>
        <v>863500</v>
      </c>
      <c r="G29" s="252">
        <f t="shared" si="2"/>
        <v>0</v>
      </c>
      <c r="H29" s="252">
        <f t="shared" si="2"/>
        <v>0</v>
      </c>
    </row>
    <row r="30" spans="1:8" ht="21.75" customHeight="1">
      <c r="A30" s="243" t="s">
        <v>31</v>
      </c>
      <c r="B30" s="260" t="s">
        <v>119</v>
      </c>
      <c r="C30" s="249">
        <v>0</v>
      </c>
      <c r="D30" s="268">
        <v>56109</v>
      </c>
      <c r="E30" s="249">
        <v>0</v>
      </c>
      <c r="F30" s="249">
        <v>0</v>
      </c>
      <c r="G30" s="249">
        <v>0</v>
      </c>
      <c r="H30" s="249">
        <v>0</v>
      </c>
    </row>
    <row r="31" spans="1:8" ht="21.75" customHeight="1">
      <c r="A31" s="243" t="s">
        <v>295</v>
      </c>
      <c r="B31" s="260" t="s">
        <v>296</v>
      </c>
      <c r="C31" s="249">
        <v>13000</v>
      </c>
      <c r="D31" s="268">
        <v>9430</v>
      </c>
      <c r="E31" s="249">
        <v>10000</v>
      </c>
      <c r="F31" s="249">
        <v>10000</v>
      </c>
      <c r="G31" s="249">
        <v>0</v>
      </c>
      <c r="H31" s="249">
        <v>0</v>
      </c>
    </row>
    <row r="32" spans="1:8" ht="21.75" customHeight="1">
      <c r="A32" s="243" t="s">
        <v>32</v>
      </c>
      <c r="B32" s="260" t="s">
        <v>33</v>
      </c>
      <c r="C32" s="249">
        <v>0</v>
      </c>
      <c r="D32" s="268">
        <v>0</v>
      </c>
      <c r="E32" s="249">
        <v>0</v>
      </c>
      <c r="F32" s="249">
        <v>0</v>
      </c>
      <c r="G32" s="249">
        <v>0</v>
      </c>
      <c r="H32" s="249">
        <v>0</v>
      </c>
    </row>
    <row r="33" spans="1:8" ht="18.75" customHeight="1">
      <c r="A33" s="243" t="s">
        <v>34</v>
      </c>
      <c r="B33" s="260" t="s">
        <v>35</v>
      </c>
      <c r="C33" s="249">
        <v>540000</v>
      </c>
      <c r="D33" s="268">
        <v>424840</v>
      </c>
      <c r="E33" s="249">
        <v>432000</v>
      </c>
      <c r="F33" s="249">
        <v>432000</v>
      </c>
      <c r="G33" s="249">
        <v>0</v>
      </c>
      <c r="H33" s="249">
        <v>0</v>
      </c>
    </row>
    <row r="34" spans="1:8" ht="24.75" customHeight="1">
      <c r="A34" s="243" t="s">
        <v>36</v>
      </c>
      <c r="B34" s="260" t="s">
        <v>37</v>
      </c>
      <c r="C34" s="249">
        <v>0</v>
      </c>
      <c r="D34" s="268">
        <v>0</v>
      </c>
      <c r="E34" s="249">
        <v>0</v>
      </c>
      <c r="F34" s="249">
        <v>0</v>
      </c>
      <c r="G34" s="249">
        <v>0</v>
      </c>
      <c r="H34" s="249">
        <v>0</v>
      </c>
    </row>
    <row r="35" spans="1:8" ht="21.75" customHeight="1">
      <c r="A35" s="245" t="s">
        <v>38</v>
      </c>
      <c r="B35" s="263" t="s">
        <v>39</v>
      </c>
      <c r="C35" s="253">
        <v>0</v>
      </c>
      <c r="D35" s="270">
        <v>0</v>
      </c>
      <c r="E35" s="253">
        <v>0</v>
      </c>
      <c r="F35" s="253">
        <v>0</v>
      </c>
      <c r="G35" s="253">
        <v>0</v>
      </c>
      <c r="H35" s="253">
        <v>0</v>
      </c>
    </row>
    <row r="36" spans="1:8" ht="21.75" customHeight="1">
      <c r="A36" s="243" t="s">
        <v>40</v>
      </c>
      <c r="B36" s="260" t="s">
        <v>41</v>
      </c>
      <c r="C36" s="249">
        <v>1000</v>
      </c>
      <c r="D36" s="271">
        <v>70</v>
      </c>
      <c r="E36" s="249">
        <v>500</v>
      </c>
      <c r="F36" s="249">
        <v>500</v>
      </c>
      <c r="G36" s="249">
        <v>0</v>
      </c>
      <c r="H36" s="249">
        <v>0</v>
      </c>
    </row>
    <row r="37" spans="1:8" ht="21.75" customHeight="1">
      <c r="A37" s="243" t="s">
        <v>543</v>
      </c>
      <c r="B37" s="260" t="s">
        <v>42</v>
      </c>
      <c r="C37" s="583">
        <v>317000</v>
      </c>
      <c r="D37" s="584">
        <v>35236</v>
      </c>
      <c r="E37" s="583">
        <v>421000</v>
      </c>
      <c r="F37" s="583">
        <v>421000</v>
      </c>
      <c r="G37" s="583">
        <v>0</v>
      </c>
      <c r="H37" s="583">
        <v>0</v>
      </c>
    </row>
    <row r="38" spans="1:8" ht="21.75" customHeight="1">
      <c r="A38" s="244" t="s">
        <v>43</v>
      </c>
      <c r="B38" s="262" t="s">
        <v>44</v>
      </c>
      <c r="C38" s="252">
        <v>0</v>
      </c>
      <c r="D38" s="272">
        <v>0</v>
      </c>
      <c r="E38" s="267">
        <v>0</v>
      </c>
      <c r="F38" s="267">
        <v>0</v>
      </c>
      <c r="G38" s="267">
        <v>0</v>
      </c>
      <c r="H38" s="267">
        <v>0</v>
      </c>
    </row>
    <row r="39" spans="1:8" ht="21.75" customHeight="1" hidden="1">
      <c r="A39" s="243" t="s">
        <v>297</v>
      </c>
      <c r="B39" s="260" t="s">
        <v>298</v>
      </c>
      <c r="C39" s="254">
        <v>0</v>
      </c>
      <c r="D39" s="260"/>
      <c r="E39" s="254"/>
      <c r="F39" s="254"/>
      <c r="G39" s="254"/>
      <c r="H39" s="254"/>
    </row>
    <row r="40" spans="1:8" ht="21.75" customHeight="1">
      <c r="A40" s="244" t="s">
        <v>45</v>
      </c>
      <c r="B40" s="262" t="s">
        <v>46</v>
      </c>
      <c r="C40" s="252">
        <v>0</v>
      </c>
      <c r="D40" s="269">
        <v>0</v>
      </c>
      <c r="E40" s="252">
        <v>0</v>
      </c>
      <c r="F40" s="252">
        <v>0</v>
      </c>
      <c r="G40" s="252">
        <v>0</v>
      </c>
      <c r="H40" s="252">
        <v>0</v>
      </c>
    </row>
    <row r="41" spans="1:8" ht="21.75" customHeight="1" hidden="1">
      <c r="A41" s="243" t="s">
        <v>120</v>
      </c>
      <c r="B41" s="260" t="s">
        <v>47</v>
      </c>
      <c r="C41" s="249"/>
      <c r="D41" s="268"/>
      <c r="E41" s="249"/>
      <c r="F41" s="249"/>
      <c r="G41" s="249"/>
      <c r="H41" s="249"/>
    </row>
    <row r="42" spans="1:8" ht="21.75" customHeight="1" hidden="1">
      <c r="A42" s="243" t="s">
        <v>301</v>
      </c>
      <c r="B42" s="260" t="s">
        <v>302</v>
      </c>
      <c r="C42" s="249"/>
      <c r="D42" s="268"/>
      <c r="E42" s="249"/>
      <c r="F42" s="249"/>
      <c r="G42" s="249"/>
      <c r="H42" s="249"/>
    </row>
    <row r="43" spans="1:8" ht="21.75" customHeight="1" thickBot="1">
      <c r="A43" s="244" t="s">
        <v>48</v>
      </c>
      <c r="B43" s="262" t="s">
        <v>188</v>
      </c>
      <c r="C43" s="255">
        <v>0</v>
      </c>
      <c r="D43" s="262">
        <v>0</v>
      </c>
      <c r="E43" s="255">
        <v>0</v>
      </c>
      <c r="F43" s="255">
        <v>0</v>
      </c>
      <c r="G43" s="255">
        <v>0</v>
      </c>
      <c r="H43" s="255">
        <v>0</v>
      </c>
    </row>
    <row r="44" spans="1:8" ht="21.75" customHeight="1" hidden="1">
      <c r="A44" s="246" t="s">
        <v>121</v>
      </c>
      <c r="B44" s="264" t="s">
        <v>122</v>
      </c>
      <c r="C44" s="488">
        <v>0</v>
      </c>
      <c r="D44" s="264"/>
      <c r="E44" s="488"/>
      <c r="F44" s="488"/>
      <c r="G44" s="488"/>
      <c r="H44" s="488"/>
    </row>
    <row r="45" spans="1:8" ht="30" customHeight="1" thickBot="1">
      <c r="A45" s="247" t="s">
        <v>185</v>
      </c>
      <c r="B45" s="265" t="s">
        <v>49</v>
      </c>
      <c r="C45" s="258">
        <f aca="true" t="shared" si="3" ref="C45:H45">C9+C18+C21+C29+C38+C40+C43</f>
        <v>21069438</v>
      </c>
      <c r="D45" s="258">
        <f t="shared" si="3"/>
        <v>25367902</v>
      </c>
      <c r="E45" s="258">
        <f t="shared" si="3"/>
        <v>21617873</v>
      </c>
      <c r="F45" s="258">
        <f t="shared" si="3"/>
        <v>21617873</v>
      </c>
      <c r="G45" s="258">
        <f t="shared" si="3"/>
        <v>0</v>
      </c>
      <c r="H45" s="258">
        <f t="shared" si="3"/>
        <v>0</v>
      </c>
    </row>
    <row r="46" spans="1:8" ht="21.75" customHeight="1" thickBot="1">
      <c r="A46" s="489" t="s">
        <v>50</v>
      </c>
      <c r="B46" s="490" t="s">
        <v>51</v>
      </c>
      <c r="C46" s="491">
        <f aca="true" t="shared" si="4" ref="C46:H46">SUM(C47:C49)</f>
        <v>6058509</v>
      </c>
      <c r="D46" s="491">
        <f t="shared" si="4"/>
        <v>6771124</v>
      </c>
      <c r="E46" s="491">
        <f t="shared" si="4"/>
        <v>8756833</v>
      </c>
      <c r="F46" s="491">
        <f t="shared" si="4"/>
        <v>8756833</v>
      </c>
      <c r="G46" s="491">
        <f t="shared" si="4"/>
        <v>0</v>
      </c>
      <c r="H46" s="491">
        <f t="shared" si="4"/>
        <v>0</v>
      </c>
    </row>
    <row r="47" spans="1:8" ht="24" customHeight="1">
      <c r="A47" s="245" t="s">
        <v>488</v>
      </c>
      <c r="B47" s="263" t="s">
        <v>474</v>
      </c>
      <c r="C47" s="253">
        <v>0</v>
      </c>
      <c r="D47" s="270">
        <v>0</v>
      </c>
      <c r="E47" s="253">
        <v>0</v>
      </c>
      <c r="F47" s="253">
        <v>0</v>
      </c>
      <c r="G47" s="253">
        <v>0</v>
      </c>
      <c r="H47" s="253">
        <v>0</v>
      </c>
    </row>
    <row r="48" spans="1:8" ht="21.75" customHeight="1">
      <c r="A48" s="243" t="s">
        <v>52</v>
      </c>
      <c r="B48" s="260" t="s">
        <v>53</v>
      </c>
      <c r="C48" s="249">
        <v>6058509</v>
      </c>
      <c r="D48" s="268">
        <v>6058509</v>
      </c>
      <c r="E48" s="249">
        <v>8756833</v>
      </c>
      <c r="F48" s="249">
        <v>8756833</v>
      </c>
      <c r="G48" s="249">
        <v>0</v>
      </c>
      <c r="H48" s="249">
        <v>0</v>
      </c>
    </row>
    <row r="49" spans="1:8" ht="21.75" customHeight="1" thickBot="1">
      <c r="A49" s="246" t="s">
        <v>299</v>
      </c>
      <c r="B49" s="264" t="s">
        <v>300</v>
      </c>
      <c r="C49" s="257">
        <v>0</v>
      </c>
      <c r="D49" s="274">
        <v>712615</v>
      </c>
      <c r="E49" s="257">
        <v>0</v>
      </c>
      <c r="F49" s="257">
        <v>0</v>
      </c>
      <c r="G49" s="257">
        <v>0</v>
      </c>
      <c r="H49" s="257">
        <v>0</v>
      </c>
    </row>
    <row r="50" spans="1:8" s="2" customFormat="1" ht="37.5" customHeight="1" thickBot="1">
      <c r="A50" s="247" t="s">
        <v>123</v>
      </c>
      <c r="B50" s="265" t="s">
        <v>54</v>
      </c>
      <c r="C50" s="258">
        <f aca="true" t="shared" si="5" ref="C50:H50">C45+C46</f>
        <v>27127947</v>
      </c>
      <c r="D50" s="258">
        <f t="shared" si="5"/>
        <v>32139026</v>
      </c>
      <c r="E50" s="258">
        <f t="shared" si="5"/>
        <v>30374706</v>
      </c>
      <c r="F50" s="258">
        <f t="shared" si="5"/>
        <v>30374706</v>
      </c>
      <c r="G50" s="258">
        <f t="shared" si="5"/>
        <v>0</v>
      </c>
      <c r="H50" s="258">
        <f t="shared" si="5"/>
        <v>0</v>
      </c>
    </row>
    <row r="51" spans="1:5" ht="15">
      <c r="A51" s="1"/>
      <c r="B51" s="1"/>
      <c r="C51" s="1"/>
      <c r="D51" s="1"/>
      <c r="E51" s="1"/>
    </row>
  </sheetData>
  <sheetProtection/>
  <mergeCells count="12">
    <mergeCell ref="A5:B5"/>
    <mergeCell ref="D5:E5"/>
    <mergeCell ref="A1:H1"/>
    <mergeCell ref="A2:H2"/>
    <mergeCell ref="A4:B4"/>
    <mergeCell ref="G5:H5"/>
    <mergeCell ref="F6:H6"/>
    <mergeCell ref="A6:A7"/>
    <mergeCell ref="B6:B7"/>
    <mergeCell ref="C6:C7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  <col min="6" max="6" width="12.7109375" style="593" customWidth="1"/>
    <col min="7" max="7" width="11.8515625" style="593" customWidth="1"/>
    <col min="8" max="8" width="12.8515625" style="593" customWidth="1"/>
  </cols>
  <sheetData>
    <row r="1" spans="1:8" ht="30" customHeight="1">
      <c r="A1" s="663" t="s">
        <v>481</v>
      </c>
      <c r="B1" s="663"/>
      <c r="C1" s="663"/>
      <c r="D1" s="663"/>
      <c r="E1" s="663"/>
      <c r="F1" s="664"/>
      <c r="G1" s="664"/>
      <c r="H1" s="664"/>
    </row>
    <row r="2" spans="1:8" ht="18" customHeight="1">
      <c r="A2" s="665" t="s">
        <v>494</v>
      </c>
      <c r="B2" s="665"/>
      <c r="C2" s="665"/>
      <c r="D2" s="665"/>
      <c r="E2" s="665"/>
      <c r="F2" s="664"/>
      <c r="G2" s="664"/>
      <c r="H2" s="664"/>
    </row>
    <row r="3" spans="1:8" ht="18" customHeight="1">
      <c r="A3" s="585"/>
      <c r="B3" s="585"/>
      <c r="C3" s="585"/>
      <c r="D3" s="585"/>
      <c r="E3" s="585"/>
      <c r="F3" s="591"/>
      <c r="G3" s="591"/>
      <c r="H3" s="591"/>
    </row>
    <row r="4" spans="1:8" ht="18" customHeight="1">
      <c r="A4" s="638" t="s">
        <v>603</v>
      </c>
      <c r="B4" s="638"/>
      <c r="C4" s="585"/>
      <c r="D4" s="585"/>
      <c r="E4" s="585"/>
      <c r="F4" s="591"/>
      <c r="G4" s="591"/>
      <c r="H4" s="591"/>
    </row>
    <row r="5" spans="1:8" ht="19.5" customHeight="1" thickBot="1">
      <c r="A5" s="639" t="s">
        <v>580</v>
      </c>
      <c r="B5" s="639"/>
      <c r="C5" s="179"/>
      <c r="D5" s="662"/>
      <c r="E5" s="662"/>
      <c r="F5" s="592"/>
      <c r="G5" s="666" t="s">
        <v>468</v>
      </c>
      <c r="H5" s="666"/>
    </row>
    <row r="6" spans="1:8" ht="15.75" customHeight="1" thickBot="1">
      <c r="A6" s="658" t="s">
        <v>0</v>
      </c>
      <c r="B6" s="660" t="s">
        <v>1</v>
      </c>
      <c r="C6" s="661" t="s">
        <v>525</v>
      </c>
      <c r="D6" s="661" t="s">
        <v>541</v>
      </c>
      <c r="E6" s="661" t="s">
        <v>531</v>
      </c>
      <c r="F6" s="657" t="s">
        <v>550</v>
      </c>
      <c r="G6" s="657"/>
      <c r="H6" s="657"/>
    </row>
    <row r="7" spans="1:8" ht="38.25" customHeight="1" thickBot="1">
      <c r="A7" s="659"/>
      <c r="B7" s="659"/>
      <c r="C7" s="659"/>
      <c r="D7" s="659"/>
      <c r="E7" s="659"/>
      <c r="F7" s="598" t="s">
        <v>551</v>
      </c>
      <c r="G7" s="598" t="s">
        <v>552</v>
      </c>
      <c r="H7" s="598" t="s">
        <v>553</v>
      </c>
    </row>
    <row r="8" spans="1:8" ht="12.75" customHeight="1" thickBot="1">
      <c r="A8" s="594" t="s">
        <v>99</v>
      </c>
      <c r="B8" s="595" t="s">
        <v>100</v>
      </c>
      <c r="C8" s="596" t="s">
        <v>101</v>
      </c>
      <c r="D8" s="595" t="s">
        <v>102</v>
      </c>
      <c r="E8" s="596" t="s">
        <v>103</v>
      </c>
      <c r="F8" s="597" t="s">
        <v>416</v>
      </c>
      <c r="G8" s="597" t="s">
        <v>433</v>
      </c>
      <c r="H8" s="597" t="s">
        <v>554</v>
      </c>
    </row>
    <row r="9" spans="1:8" s="4" customFormat="1" ht="21.75" customHeight="1">
      <c r="A9" s="242" t="s">
        <v>55</v>
      </c>
      <c r="B9" s="259" t="s">
        <v>56</v>
      </c>
      <c r="C9" s="248">
        <f aca="true" t="shared" si="0" ref="C9:H9">C10+C18</f>
        <v>6367000</v>
      </c>
      <c r="D9" s="248">
        <f t="shared" si="0"/>
        <v>6537673</v>
      </c>
      <c r="E9" s="248">
        <f t="shared" si="0"/>
        <v>7135000</v>
      </c>
      <c r="F9" s="248">
        <f t="shared" si="0"/>
        <v>7135000</v>
      </c>
      <c r="G9" s="248">
        <f t="shared" si="0"/>
        <v>0</v>
      </c>
      <c r="H9" s="248">
        <f t="shared" si="0"/>
        <v>0</v>
      </c>
    </row>
    <row r="10" spans="1:8" s="3" customFormat="1" ht="21.75" customHeight="1">
      <c r="A10" s="243" t="s">
        <v>57</v>
      </c>
      <c r="B10" s="260" t="s">
        <v>58</v>
      </c>
      <c r="C10" s="249">
        <v>2740000</v>
      </c>
      <c r="D10" s="268">
        <v>3011225</v>
      </c>
      <c r="E10" s="249">
        <v>2873000</v>
      </c>
      <c r="F10" s="249">
        <v>2873000</v>
      </c>
      <c r="G10" s="249">
        <v>0</v>
      </c>
      <c r="H10" s="249">
        <v>0</v>
      </c>
    </row>
    <row r="11" spans="1:8" s="3" customFormat="1" ht="22.5" customHeight="1" hidden="1">
      <c r="A11" s="243" t="s">
        <v>130</v>
      </c>
      <c r="B11" s="260" t="s">
        <v>59</v>
      </c>
      <c r="C11" s="249"/>
      <c r="D11" s="268"/>
      <c r="E11" s="249"/>
      <c r="F11" s="249"/>
      <c r="G11" s="249"/>
      <c r="H11" s="249"/>
    </row>
    <row r="12" spans="1:8" s="3" customFormat="1" ht="22.5" customHeight="1" hidden="1">
      <c r="A12" s="243" t="s">
        <v>190</v>
      </c>
      <c r="B12" s="260" t="s">
        <v>191</v>
      </c>
      <c r="C12" s="249"/>
      <c r="D12" s="268"/>
      <c r="E12" s="249"/>
      <c r="F12" s="249"/>
      <c r="G12" s="249"/>
      <c r="H12" s="249"/>
    </row>
    <row r="13" spans="1:8" s="3" customFormat="1" ht="22.5" customHeight="1" hidden="1">
      <c r="A13" s="243" t="s">
        <v>286</v>
      </c>
      <c r="B13" s="260" t="s">
        <v>287</v>
      </c>
      <c r="C13" s="249"/>
      <c r="D13" s="268"/>
      <c r="E13" s="249"/>
      <c r="F13" s="249"/>
      <c r="G13" s="249"/>
      <c r="H13" s="249"/>
    </row>
    <row r="14" spans="1:8" s="3" customFormat="1" ht="21.75" customHeight="1" hidden="1">
      <c r="A14" s="243" t="s">
        <v>131</v>
      </c>
      <c r="B14" s="260" t="s">
        <v>60</v>
      </c>
      <c r="C14" s="249"/>
      <c r="D14" s="268"/>
      <c r="E14" s="249"/>
      <c r="F14" s="249"/>
      <c r="G14" s="249"/>
      <c r="H14" s="249"/>
    </row>
    <row r="15" spans="1:8" s="3" customFormat="1" ht="21.75" customHeight="1" hidden="1">
      <c r="A15" s="243" t="s">
        <v>132</v>
      </c>
      <c r="B15" s="260" t="s">
        <v>61</v>
      </c>
      <c r="C15" s="250"/>
      <c r="D15" s="268"/>
      <c r="E15" s="250"/>
      <c r="F15" s="250"/>
      <c r="G15" s="250"/>
      <c r="H15" s="250"/>
    </row>
    <row r="16" spans="1:8" s="3" customFormat="1" ht="21.75" customHeight="1" hidden="1">
      <c r="A16" s="243" t="s">
        <v>133</v>
      </c>
      <c r="B16" s="260" t="s">
        <v>62</v>
      </c>
      <c r="C16" s="251"/>
      <c r="D16" s="268"/>
      <c r="E16" s="251"/>
      <c r="F16" s="251"/>
      <c r="G16" s="251"/>
      <c r="H16" s="251"/>
    </row>
    <row r="17" spans="1:8" s="3" customFormat="1" ht="21.75" customHeight="1" hidden="1">
      <c r="A17" s="243" t="s">
        <v>134</v>
      </c>
      <c r="B17" s="260" t="s">
        <v>63</v>
      </c>
      <c r="C17" s="251"/>
      <c r="D17" s="268"/>
      <c r="E17" s="251"/>
      <c r="F17" s="251"/>
      <c r="G17" s="251"/>
      <c r="H17" s="251"/>
    </row>
    <row r="18" spans="1:8" s="3" customFormat="1" ht="21.75" customHeight="1">
      <c r="A18" s="243" t="s">
        <v>64</v>
      </c>
      <c r="B18" s="260" t="s">
        <v>65</v>
      </c>
      <c r="C18" s="249">
        <v>3627000</v>
      </c>
      <c r="D18" s="268">
        <v>3526448</v>
      </c>
      <c r="E18" s="249">
        <v>4262000</v>
      </c>
      <c r="F18" s="249">
        <v>4262000</v>
      </c>
      <c r="G18" s="249">
        <v>0</v>
      </c>
      <c r="H18" s="249">
        <v>0</v>
      </c>
    </row>
    <row r="19" spans="1:8" s="3" customFormat="1" ht="21.75" customHeight="1" hidden="1">
      <c r="A19" s="243" t="s">
        <v>135</v>
      </c>
      <c r="B19" s="260" t="s">
        <v>66</v>
      </c>
      <c r="C19" s="249">
        <v>2800</v>
      </c>
      <c r="D19" s="268"/>
      <c r="E19" s="249"/>
      <c r="F19" s="249"/>
      <c r="G19" s="249"/>
      <c r="H19" s="249"/>
    </row>
    <row r="20" spans="1:8" s="3" customFormat="1" ht="28.5" customHeight="1" hidden="1">
      <c r="A20" s="243" t="s">
        <v>136</v>
      </c>
      <c r="B20" s="260" t="s">
        <v>67</v>
      </c>
      <c r="C20" s="249">
        <v>2730</v>
      </c>
      <c r="D20" s="268"/>
      <c r="E20" s="249"/>
      <c r="F20" s="249"/>
      <c r="G20" s="249"/>
      <c r="H20" s="249"/>
    </row>
    <row r="21" spans="1:8" s="3" customFormat="1" ht="21.75" customHeight="1" hidden="1">
      <c r="A21" s="243" t="s">
        <v>137</v>
      </c>
      <c r="B21" s="260" t="s">
        <v>68</v>
      </c>
      <c r="C21" s="249">
        <v>900</v>
      </c>
      <c r="D21" s="268"/>
      <c r="E21" s="249"/>
      <c r="F21" s="249"/>
      <c r="G21" s="249"/>
      <c r="H21" s="249"/>
    </row>
    <row r="22" spans="1:8" s="4" customFormat="1" ht="34.5" customHeight="1">
      <c r="A22" s="244" t="s">
        <v>69</v>
      </c>
      <c r="B22" s="277" t="s">
        <v>156</v>
      </c>
      <c r="C22" s="252">
        <v>1217000</v>
      </c>
      <c r="D22" s="269">
        <v>1263437</v>
      </c>
      <c r="E22" s="252">
        <v>1330000</v>
      </c>
      <c r="F22" s="252">
        <v>1330000</v>
      </c>
      <c r="G22" s="252">
        <v>0</v>
      </c>
      <c r="H22" s="252">
        <v>0</v>
      </c>
    </row>
    <row r="23" spans="1:8" s="4" customFormat="1" ht="21.75" customHeight="1">
      <c r="A23" s="244" t="s">
        <v>70</v>
      </c>
      <c r="B23" s="262" t="s">
        <v>71</v>
      </c>
      <c r="C23" s="256">
        <f aca="true" t="shared" si="1" ref="C23:H23">C24+C27+C30+C36+C37</f>
        <v>11098124</v>
      </c>
      <c r="D23" s="256">
        <f t="shared" si="1"/>
        <v>5517341</v>
      </c>
      <c r="E23" s="256">
        <f t="shared" si="1"/>
        <v>10300000</v>
      </c>
      <c r="F23" s="256">
        <f t="shared" si="1"/>
        <v>10300000</v>
      </c>
      <c r="G23" s="256">
        <f t="shared" si="1"/>
        <v>0</v>
      </c>
      <c r="H23" s="256">
        <f t="shared" si="1"/>
        <v>0</v>
      </c>
    </row>
    <row r="24" spans="1:8" s="3" customFormat="1" ht="21.75" customHeight="1">
      <c r="A24" s="243" t="s">
        <v>72</v>
      </c>
      <c r="B24" s="260" t="s">
        <v>73</v>
      </c>
      <c r="C24" s="249">
        <v>1100000</v>
      </c>
      <c r="D24" s="268">
        <v>1152776</v>
      </c>
      <c r="E24" s="249">
        <v>1460000</v>
      </c>
      <c r="F24" s="249">
        <v>1460000</v>
      </c>
      <c r="G24" s="249">
        <v>0</v>
      </c>
      <c r="H24" s="249">
        <v>0</v>
      </c>
    </row>
    <row r="25" spans="1:8" s="3" customFormat="1" ht="21.75" customHeight="1" hidden="1">
      <c r="A25" s="243" t="s">
        <v>142</v>
      </c>
      <c r="B25" s="260" t="s">
        <v>144</v>
      </c>
      <c r="C25" s="249"/>
      <c r="D25" s="268"/>
      <c r="E25" s="249"/>
      <c r="F25" s="249"/>
      <c r="G25" s="249"/>
      <c r="H25" s="249"/>
    </row>
    <row r="26" spans="1:8" s="3" customFormat="1" ht="21.75" customHeight="1" hidden="1">
      <c r="A26" s="243" t="s">
        <v>143</v>
      </c>
      <c r="B26" s="260" t="s">
        <v>145</v>
      </c>
      <c r="C26" s="249"/>
      <c r="D26" s="268"/>
      <c r="E26" s="249"/>
      <c r="F26" s="249"/>
      <c r="G26" s="249"/>
      <c r="H26" s="249"/>
    </row>
    <row r="27" spans="1:8" s="3" customFormat="1" ht="21.75" customHeight="1">
      <c r="A27" s="243" t="s">
        <v>74</v>
      </c>
      <c r="B27" s="260" t="s">
        <v>75</v>
      </c>
      <c r="C27" s="249">
        <v>150000</v>
      </c>
      <c r="D27" s="268">
        <v>136202</v>
      </c>
      <c r="E27" s="249">
        <v>230000</v>
      </c>
      <c r="F27" s="249">
        <v>230000</v>
      </c>
      <c r="G27" s="249">
        <v>0</v>
      </c>
      <c r="H27" s="249">
        <v>0</v>
      </c>
    </row>
    <row r="28" spans="1:8" s="3" customFormat="1" ht="21.75" customHeight="1" hidden="1">
      <c r="A28" s="243" t="s">
        <v>138</v>
      </c>
      <c r="B28" s="260" t="s">
        <v>140</v>
      </c>
      <c r="C28" s="266"/>
      <c r="D28" s="271"/>
      <c r="E28" s="266"/>
      <c r="F28" s="266"/>
      <c r="G28" s="266"/>
      <c r="H28" s="266"/>
    </row>
    <row r="29" spans="1:8" s="3" customFormat="1" ht="21.75" customHeight="1" hidden="1">
      <c r="A29" s="243" t="s">
        <v>139</v>
      </c>
      <c r="B29" s="260" t="s">
        <v>141</v>
      </c>
      <c r="C29" s="249"/>
      <c r="D29" s="268"/>
      <c r="E29" s="249"/>
      <c r="F29" s="249"/>
      <c r="G29" s="249"/>
      <c r="H29" s="249"/>
    </row>
    <row r="30" spans="1:8" s="3" customFormat="1" ht="21.75" customHeight="1">
      <c r="A30" s="243" t="s">
        <v>76</v>
      </c>
      <c r="B30" s="260" t="s">
        <v>77</v>
      </c>
      <c r="C30" s="249">
        <v>5913000</v>
      </c>
      <c r="D30" s="268">
        <v>3147387</v>
      </c>
      <c r="E30" s="249">
        <v>6310000</v>
      </c>
      <c r="F30" s="249">
        <v>6310000</v>
      </c>
      <c r="G30" s="249">
        <v>0</v>
      </c>
      <c r="H30" s="249">
        <v>0</v>
      </c>
    </row>
    <row r="31" spans="1:8" s="3" customFormat="1" ht="21.75" customHeight="1" hidden="1">
      <c r="A31" s="243" t="s">
        <v>146</v>
      </c>
      <c r="B31" s="261" t="s">
        <v>78</v>
      </c>
      <c r="C31" s="249"/>
      <c r="D31" s="268"/>
      <c r="E31" s="249"/>
      <c r="F31" s="249"/>
      <c r="G31" s="249"/>
      <c r="H31" s="249"/>
    </row>
    <row r="32" spans="1:8" s="3" customFormat="1" ht="21.75" customHeight="1" hidden="1">
      <c r="A32" s="243" t="s">
        <v>147</v>
      </c>
      <c r="B32" s="261" t="s">
        <v>148</v>
      </c>
      <c r="C32" s="249"/>
      <c r="D32" s="268"/>
      <c r="E32" s="249"/>
      <c r="F32" s="249"/>
      <c r="G32" s="249"/>
      <c r="H32" s="249"/>
    </row>
    <row r="33" spans="1:8" s="3" customFormat="1" ht="21.75" customHeight="1" hidden="1">
      <c r="A33" s="243" t="s">
        <v>149</v>
      </c>
      <c r="B33" s="260" t="s">
        <v>150</v>
      </c>
      <c r="C33" s="249"/>
      <c r="D33" s="268"/>
      <c r="E33" s="249"/>
      <c r="F33" s="249"/>
      <c r="G33" s="249"/>
      <c r="H33" s="249"/>
    </row>
    <row r="34" spans="1:8" s="3" customFormat="1" ht="21.75" customHeight="1" hidden="1">
      <c r="A34" s="243" t="s">
        <v>151</v>
      </c>
      <c r="B34" s="260" t="s">
        <v>153</v>
      </c>
      <c r="C34" s="249"/>
      <c r="D34" s="268"/>
      <c r="E34" s="249"/>
      <c r="F34" s="249"/>
      <c r="G34" s="249"/>
      <c r="H34" s="249"/>
    </row>
    <row r="35" spans="1:8" s="3" customFormat="1" ht="21.75" customHeight="1" hidden="1">
      <c r="A35" s="243" t="s">
        <v>152</v>
      </c>
      <c r="B35" s="260" t="s">
        <v>79</v>
      </c>
      <c r="C35" s="249"/>
      <c r="D35" s="268"/>
      <c r="E35" s="249"/>
      <c r="F35" s="249"/>
      <c r="G35" s="249"/>
      <c r="H35" s="249"/>
    </row>
    <row r="36" spans="1:8" s="3" customFormat="1" ht="21.75" customHeight="1">
      <c r="A36" s="245" t="s">
        <v>80</v>
      </c>
      <c r="B36" s="263" t="s">
        <v>81</v>
      </c>
      <c r="C36" s="253">
        <v>100000</v>
      </c>
      <c r="D36" s="270">
        <v>20000</v>
      </c>
      <c r="E36" s="253">
        <v>100000</v>
      </c>
      <c r="F36" s="253">
        <v>100000</v>
      </c>
      <c r="G36" s="253">
        <v>0</v>
      </c>
      <c r="H36" s="253">
        <v>0</v>
      </c>
    </row>
    <row r="37" spans="1:8" s="3" customFormat="1" ht="21.75" customHeight="1">
      <c r="A37" s="243" t="s">
        <v>82</v>
      </c>
      <c r="B37" s="260" t="s">
        <v>83</v>
      </c>
      <c r="C37" s="249">
        <v>3835124</v>
      </c>
      <c r="D37" s="268">
        <v>1060976</v>
      </c>
      <c r="E37" s="249">
        <v>2200000</v>
      </c>
      <c r="F37" s="249">
        <v>2200000</v>
      </c>
      <c r="G37" s="249">
        <v>0</v>
      </c>
      <c r="H37" s="249">
        <v>0</v>
      </c>
    </row>
    <row r="38" spans="1:8" s="3" customFormat="1" ht="21.75" customHeight="1" hidden="1">
      <c r="A38" s="243" t="s">
        <v>154</v>
      </c>
      <c r="B38" s="260" t="s">
        <v>84</v>
      </c>
      <c r="C38" s="254">
        <v>12112</v>
      </c>
      <c r="D38" s="260"/>
      <c r="E38" s="254"/>
      <c r="F38" s="254"/>
      <c r="G38" s="254"/>
      <c r="H38" s="254"/>
    </row>
    <row r="39" spans="1:8" s="3" customFormat="1" ht="21.75" customHeight="1" hidden="1">
      <c r="A39" s="243" t="s">
        <v>288</v>
      </c>
      <c r="B39" s="260" t="s">
        <v>289</v>
      </c>
      <c r="C39" s="254">
        <v>0</v>
      </c>
      <c r="D39" s="260"/>
      <c r="E39" s="254"/>
      <c r="F39" s="254"/>
      <c r="G39" s="254"/>
      <c r="H39" s="254"/>
    </row>
    <row r="40" spans="1:8" s="3" customFormat="1" ht="21.75" customHeight="1" hidden="1">
      <c r="A40" s="243" t="s">
        <v>290</v>
      </c>
      <c r="B40" s="260" t="s">
        <v>291</v>
      </c>
      <c r="C40" s="254">
        <v>0</v>
      </c>
      <c r="D40" s="260"/>
      <c r="E40" s="254"/>
      <c r="F40" s="254"/>
      <c r="G40" s="254"/>
      <c r="H40" s="254"/>
    </row>
    <row r="41" spans="1:8" s="3" customFormat="1" ht="21.75" customHeight="1" hidden="1">
      <c r="A41" s="243" t="s">
        <v>155</v>
      </c>
      <c r="B41" s="260" t="s">
        <v>85</v>
      </c>
      <c r="C41" s="254">
        <v>1050</v>
      </c>
      <c r="D41" s="260"/>
      <c r="E41" s="254"/>
      <c r="F41" s="254"/>
      <c r="G41" s="254"/>
      <c r="H41" s="254"/>
    </row>
    <row r="42" spans="1:8" s="4" customFormat="1" ht="21" customHeight="1">
      <c r="A42" s="244" t="s">
        <v>86</v>
      </c>
      <c r="B42" s="262" t="s">
        <v>87</v>
      </c>
      <c r="C42" s="252">
        <v>930000</v>
      </c>
      <c r="D42" s="269">
        <v>1010846</v>
      </c>
      <c r="E42" s="252">
        <v>1070000</v>
      </c>
      <c r="F42" s="252">
        <v>1070000</v>
      </c>
      <c r="G42" s="252">
        <v>0</v>
      </c>
      <c r="H42" s="252">
        <v>0</v>
      </c>
    </row>
    <row r="43" spans="1:8" s="4" customFormat="1" ht="21.75" customHeight="1" hidden="1">
      <c r="A43" s="243" t="s">
        <v>157</v>
      </c>
      <c r="B43" s="260" t="s">
        <v>115</v>
      </c>
      <c r="C43" s="249">
        <v>100</v>
      </c>
      <c r="D43" s="268"/>
      <c r="E43" s="249"/>
      <c r="F43" s="249"/>
      <c r="G43" s="249"/>
      <c r="H43" s="249"/>
    </row>
    <row r="44" spans="1:8" s="4" customFormat="1" ht="32.25" customHeight="1" hidden="1">
      <c r="A44" s="243" t="s">
        <v>160</v>
      </c>
      <c r="B44" s="260" t="s">
        <v>161</v>
      </c>
      <c r="C44" s="254">
        <v>1800</v>
      </c>
      <c r="D44" s="260"/>
      <c r="E44" s="254"/>
      <c r="F44" s="254"/>
      <c r="G44" s="254"/>
      <c r="H44" s="254"/>
    </row>
    <row r="45" spans="1:8" s="4" customFormat="1" ht="20.25" customHeight="1" hidden="1">
      <c r="A45" s="243" t="s">
        <v>162</v>
      </c>
      <c r="B45" s="260" t="s">
        <v>116</v>
      </c>
      <c r="C45" s="254">
        <v>1600</v>
      </c>
      <c r="D45" s="260"/>
      <c r="E45" s="254"/>
      <c r="F45" s="254"/>
      <c r="G45" s="254"/>
      <c r="H45" s="254"/>
    </row>
    <row r="46" spans="1:8" s="4" customFormat="1" ht="24" customHeight="1" hidden="1">
      <c r="A46" s="243" t="s">
        <v>163</v>
      </c>
      <c r="B46" s="260" t="s">
        <v>117</v>
      </c>
      <c r="C46" s="254">
        <v>3700</v>
      </c>
      <c r="D46" s="260"/>
      <c r="E46" s="254"/>
      <c r="F46" s="254"/>
      <c r="G46" s="254"/>
      <c r="H46" s="254"/>
    </row>
    <row r="47" spans="1:8" s="4" customFormat="1" ht="21.75" customHeight="1">
      <c r="A47" s="244" t="s">
        <v>88</v>
      </c>
      <c r="B47" s="262" t="s">
        <v>118</v>
      </c>
      <c r="C47" s="256">
        <f aca="true" t="shared" si="2" ref="C47:H47">SUM(C48:C52)</f>
        <v>1820000</v>
      </c>
      <c r="D47" s="256">
        <f t="shared" si="2"/>
        <v>1543596</v>
      </c>
      <c r="E47" s="256">
        <f t="shared" si="2"/>
        <v>1634000</v>
      </c>
      <c r="F47" s="256">
        <f t="shared" si="2"/>
        <v>1434000</v>
      </c>
      <c r="G47" s="256">
        <f t="shared" si="2"/>
        <v>200000</v>
      </c>
      <c r="H47" s="256">
        <f t="shared" si="2"/>
        <v>0</v>
      </c>
    </row>
    <row r="48" spans="1:8" s="4" customFormat="1" ht="21.75" customHeight="1">
      <c r="A48" s="243" t="s">
        <v>164</v>
      </c>
      <c r="B48" s="260" t="s">
        <v>165</v>
      </c>
      <c r="C48" s="249">
        <v>0</v>
      </c>
      <c r="D48" s="268">
        <v>55360</v>
      </c>
      <c r="E48" s="249">
        <v>0</v>
      </c>
      <c r="F48" s="249">
        <v>0</v>
      </c>
      <c r="G48" s="249">
        <v>0</v>
      </c>
      <c r="H48" s="249">
        <v>0</v>
      </c>
    </row>
    <row r="49" spans="1:8" s="4" customFormat="1" ht="21.75" customHeight="1">
      <c r="A49" s="243" t="s">
        <v>166</v>
      </c>
      <c r="B49" s="260" t="s">
        <v>192</v>
      </c>
      <c r="C49" s="249">
        <v>1720000</v>
      </c>
      <c r="D49" s="268">
        <v>1436316</v>
      </c>
      <c r="E49" s="249">
        <v>1534000</v>
      </c>
      <c r="F49" s="249">
        <v>1434000</v>
      </c>
      <c r="G49" s="249">
        <v>100000</v>
      </c>
      <c r="H49" s="249">
        <v>0</v>
      </c>
    </row>
    <row r="50" spans="1:8" s="4" customFormat="1" ht="30.75" customHeight="1">
      <c r="A50" s="243" t="s">
        <v>167</v>
      </c>
      <c r="B50" s="260" t="s">
        <v>169</v>
      </c>
      <c r="C50" s="249">
        <v>0</v>
      </c>
      <c r="D50" s="268">
        <v>0</v>
      </c>
      <c r="E50" s="249">
        <v>0</v>
      </c>
      <c r="F50" s="249">
        <v>0</v>
      </c>
      <c r="G50" s="249">
        <v>0</v>
      </c>
      <c r="H50" s="249">
        <v>0</v>
      </c>
    </row>
    <row r="51" spans="1:8" s="4" customFormat="1" ht="21.75" customHeight="1">
      <c r="A51" s="243" t="s">
        <v>168</v>
      </c>
      <c r="B51" s="260" t="s">
        <v>170</v>
      </c>
      <c r="C51" s="249">
        <v>100000</v>
      </c>
      <c r="D51" s="268">
        <v>51920</v>
      </c>
      <c r="E51" s="249">
        <v>100000</v>
      </c>
      <c r="F51" s="249">
        <v>0</v>
      </c>
      <c r="G51" s="249">
        <v>100000</v>
      </c>
      <c r="H51" s="249">
        <v>0</v>
      </c>
    </row>
    <row r="52" spans="1:8" s="4" customFormat="1" ht="21.75" customHeight="1">
      <c r="A52" s="243" t="s">
        <v>282</v>
      </c>
      <c r="B52" s="260" t="s">
        <v>283</v>
      </c>
      <c r="C52" s="249">
        <v>0</v>
      </c>
      <c r="D52" s="268">
        <v>0</v>
      </c>
      <c r="E52" s="249">
        <v>0</v>
      </c>
      <c r="F52" s="249">
        <v>0</v>
      </c>
      <c r="G52" s="249">
        <v>0</v>
      </c>
      <c r="H52" s="249">
        <v>0</v>
      </c>
    </row>
    <row r="53" spans="1:8" s="4" customFormat="1" ht="21.75" customHeight="1">
      <c r="A53" s="244" t="s">
        <v>89</v>
      </c>
      <c r="B53" s="262" t="s">
        <v>90</v>
      </c>
      <c r="C53" s="256">
        <v>1601898</v>
      </c>
      <c r="D53" s="273">
        <v>2014092</v>
      </c>
      <c r="E53" s="256">
        <v>6159500</v>
      </c>
      <c r="F53" s="256">
        <v>6159500</v>
      </c>
      <c r="G53" s="256">
        <v>0</v>
      </c>
      <c r="H53" s="256">
        <v>0</v>
      </c>
    </row>
    <row r="54" spans="1:8" s="4" customFormat="1" ht="21.75" customHeight="1" hidden="1">
      <c r="A54" s="243" t="s">
        <v>284</v>
      </c>
      <c r="B54" s="260" t="s">
        <v>285</v>
      </c>
      <c r="C54" s="249"/>
      <c r="D54" s="268"/>
      <c r="E54" s="249"/>
      <c r="F54" s="249"/>
      <c r="G54" s="249"/>
      <c r="H54" s="249"/>
    </row>
    <row r="55" spans="1:8" s="4" customFormat="1" ht="21.75" customHeight="1" hidden="1">
      <c r="A55" s="243" t="s">
        <v>171</v>
      </c>
      <c r="B55" s="260" t="s">
        <v>174</v>
      </c>
      <c r="C55" s="249"/>
      <c r="D55" s="268"/>
      <c r="E55" s="249"/>
      <c r="F55" s="249"/>
      <c r="G55" s="249"/>
      <c r="H55" s="249"/>
    </row>
    <row r="56" spans="1:8" s="3" customFormat="1" ht="21.75" customHeight="1" hidden="1">
      <c r="A56" s="243" t="s">
        <v>172</v>
      </c>
      <c r="B56" s="260" t="s">
        <v>175</v>
      </c>
      <c r="C56" s="253"/>
      <c r="D56" s="270"/>
      <c r="E56" s="253"/>
      <c r="F56" s="253"/>
      <c r="G56" s="253"/>
      <c r="H56" s="253"/>
    </row>
    <row r="57" spans="1:8" s="4" customFormat="1" ht="21.75" customHeight="1" hidden="1">
      <c r="A57" s="243" t="s">
        <v>173</v>
      </c>
      <c r="B57" s="260" t="s">
        <v>176</v>
      </c>
      <c r="C57" s="249"/>
      <c r="D57" s="268"/>
      <c r="E57" s="249"/>
      <c r="F57" s="249"/>
      <c r="G57" s="249"/>
      <c r="H57" s="249"/>
    </row>
    <row r="58" spans="1:8" s="4" customFormat="1" ht="21.75" customHeight="1">
      <c r="A58" s="244" t="s">
        <v>91</v>
      </c>
      <c r="B58" s="262" t="s">
        <v>92</v>
      </c>
      <c r="C58" s="256">
        <v>3391027</v>
      </c>
      <c r="D58" s="273">
        <v>4792310</v>
      </c>
      <c r="E58" s="256">
        <v>2033591</v>
      </c>
      <c r="F58" s="256">
        <v>2033591</v>
      </c>
      <c r="G58" s="256">
        <v>0</v>
      </c>
      <c r="H58" s="256">
        <v>0</v>
      </c>
    </row>
    <row r="59" spans="1:8" s="4" customFormat="1" ht="21.75" customHeight="1" hidden="1">
      <c r="A59" s="243" t="s">
        <v>177</v>
      </c>
      <c r="B59" s="260" t="s">
        <v>179</v>
      </c>
      <c r="C59" s="249"/>
      <c r="D59" s="268"/>
      <c r="E59" s="249"/>
      <c r="F59" s="249"/>
      <c r="G59" s="249"/>
      <c r="H59" s="249"/>
    </row>
    <row r="60" spans="1:8" s="4" customFormat="1" ht="21.75" customHeight="1" hidden="1">
      <c r="A60" s="243" t="s">
        <v>292</v>
      </c>
      <c r="B60" s="260" t="s">
        <v>293</v>
      </c>
      <c r="C60" s="249"/>
      <c r="D60" s="268"/>
      <c r="E60" s="249"/>
      <c r="F60" s="249"/>
      <c r="G60" s="249"/>
      <c r="H60" s="249"/>
    </row>
    <row r="61" spans="1:8" s="4" customFormat="1" ht="21.75" customHeight="1" hidden="1">
      <c r="A61" s="243" t="s">
        <v>178</v>
      </c>
      <c r="B61" s="260" t="s">
        <v>180</v>
      </c>
      <c r="C61" s="249"/>
      <c r="D61" s="268"/>
      <c r="E61" s="249"/>
      <c r="F61" s="249"/>
      <c r="G61" s="249"/>
      <c r="H61" s="249"/>
    </row>
    <row r="62" spans="1:8" s="4" customFormat="1" ht="21.75" customHeight="1" thickBot="1">
      <c r="A62" s="492" t="s">
        <v>93</v>
      </c>
      <c r="B62" s="493" t="s">
        <v>182</v>
      </c>
      <c r="C62" s="494">
        <v>0</v>
      </c>
      <c r="D62" s="495">
        <v>0</v>
      </c>
      <c r="E62" s="494">
        <v>0</v>
      </c>
      <c r="F62" s="494">
        <v>0</v>
      </c>
      <c r="G62" s="494">
        <v>0</v>
      </c>
      <c r="H62" s="494">
        <v>0</v>
      </c>
    </row>
    <row r="63" spans="1:8" s="5" customFormat="1" ht="36" customHeight="1" thickBot="1">
      <c r="A63" s="275" t="s">
        <v>184</v>
      </c>
      <c r="B63" s="278" t="s">
        <v>94</v>
      </c>
      <c r="C63" s="276">
        <f aca="true" t="shared" si="3" ref="C63:H63">C9+C22+C23+C42+C47+C53+C58+C62</f>
        <v>26425049</v>
      </c>
      <c r="D63" s="276">
        <f t="shared" si="3"/>
        <v>22679295</v>
      </c>
      <c r="E63" s="276">
        <f t="shared" si="3"/>
        <v>29662091</v>
      </c>
      <c r="F63" s="276">
        <f t="shared" si="3"/>
        <v>29462091</v>
      </c>
      <c r="G63" s="276">
        <f t="shared" si="3"/>
        <v>200000</v>
      </c>
      <c r="H63" s="276">
        <f t="shared" si="3"/>
        <v>0</v>
      </c>
    </row>
    <row r="64" spans="1:8" s="3" customFormat="1" ht="21.75" customHeight="1" thickBot="1">
      <c r="A64" s="275" t="s">
        <v>95</v>
      </c>
      <c r="B64" s="278" t="s">
        <v>96</v>
      </c>
      <c r="C64" s="258">
        <f aca="true" t="shared" si="4" ref="C64:H64">SUM(C65:C67)</f>
        <v>702898</v>
      </c>
      <c r="D64" s="258">
        <f t="shared" si="4"/>
        <v>702898</v>
      </c>
      <c r="E64" s="258">
        <f t="shared" si="4"/>
        <v>712615</v>
      </c>
      <c r="F64" s="258">
        <f t="shared" si="4"/>
        <v>712615</v>
      </c>
      <c r="G64" s="258">
        <f t="shared" si="4"/>
        <v>0</v>
      </c>
      <c r="H64" s="258">
        <f t="shared" si="4"/>
        <v>0</v>
      </c>
    </row>
    <row r="65" spans="1:8" s="3" customFormat="1" ht="27.75" customHeight="1">
      <c r="A65" s="496" t="s">
        <v>489</v>
      </c>
      <c r="B65" s="497" t="s">
        <v>475</v>
      </c>
      <c r="C65" s="253">
        <v>0</v>
      </c>
      <c r="D65" s="270">
        <v>0</v>
      </c>
      <c r="E65" s="253">
        <v>0</v>
      </c>
      <c r="F65" s="253">
        <v>0</v>
      </c>
      <c r="G65" s="253">
        <v>0</v>
      </c>
      <c r="H65" s="253">
        <v>0</v>
      </c>
    </row>
    <row r="66" spans="1:8" s="3" customFormat="1" ht="21.75" customHeight="1">
      <c r="A66" s="243" t="s">
        <v>193</v>
      </c>
      <c r="B66" s="260" t="s">
        <v>194</v>
      </c>
      <c r="C66" s="249">
        <v>702898</v>
      </c>
      <c r="D66" s="268">
        <v>702898</v>
      </c>
      <c r="E66" s="249">
        <v>712615</v>
      </c>
      <c r="F66" s="249">
        <v>712615</v>
      </c>
      <c r="G66" s="249">
        <v>0</v>
      </c>
      <c r="H66" s="249">
        <v>0</v>
      </c>
    </row>
    <row r="67" spans="1:8" s="5" customFormat="1" ht="21.75" customHeight="1" thickBot="1">
      <c r="A67" s="246" t="s">
        <v>181</v>
      </c>
      <c r="B67" s="264" t="s">
        <v>97</v>
      </c>
      <c r="C67" s="257">
        <v>0</v>
      </c>
      <c r="D67" s="274">
        <v>0</v>
      </c>
      <c r="E67" s="257">
        <v>0</v>
      </c>
      <c r="F67" s="257">
        <v>0</v>
      </c>
      <c r="G67" s="257">
        <v>0</v>
      </c>
      <c r="H67" s="257">
        <v>0</v>
      </c>
    </row>
    <row r="68" spans="1:8" ht="30" thickBot="1">
      <c r="A68" s="275" t="s">
        <v>186</v>
      </c>
      <c r="B68" s="278" t="s">
        <v>98</v>
      </c>
      <c r="C68" s="276">
        <f aca="true" t="shared" si="5" ref="C68:H68">C63+C64</f>
        <v>27127947</v>
      </c>
      <c r="D68" s="276">
        <f t="shared" si="5"/>
        <v>23382193</v>
      </c>
      <c r="E68" s="276">
        <f t="shared" si="5"/>
        <v>30374706</v>
      </c>
      <c r="F68" s="276">
        <f t="shared" si="5"/>
        <v>30174706</v>
      </c>
      <c r="G68" s="276">
        <f t="shared" si="5"/>
        <v>200000</v>
      </c>
      <c r="H68" s="276">
        <f t="shared" si="5"/>
        <v>0</v>
      </c>
    </row>
    <row r="69" spans="1:3" ht="15">
      <c r="A69" s="667" t="s">
        <v>522</v>
      </c>
      <c r="B69" s="668"/>
      <c r="C69" s="573">
        <v>6</v>
      </c>
    </row>
    <row r="70" spans="1:3" ht="15">
      <c r="A70" s="586"/>
      <c r="B70" s="589" t="s">
        <v>546</v>
      </c>
      <c r="C70" s="590">
        <v>0</v>
      </c>
    </row>
    <row r="71" spans="1:3" ht="15">
      <c r="A71" s="671" t="s">
        <v>548</v>
      </c>
      <c r="B71" s="672"/>
      <c r="C71" s="590">
        <v>1</v>
      </c>
    </row>
    <row r="72" spans="1:3" ht="15">
      <c r="A72" s="669" t="s">
        <v>547</v>
      </c>
      <c r="B72" s="670"/>
      <c r="C72" s="572">
        <v>0</v>
      </c>
    </row>
    <row r="73" spans="1:3" ht="15" thickBot="1">
      <c r="A73" s="574"/>
      <c r="B73" s="575" t="s">
        <v>492</v>
      </c>
      <c r="C73" s="576">
        <v>7</v>
      </c>
    </row>
  </sheetData>
  <sheetProtection/>
  <mergeCells count="15">
    <mergeCell ref="A1:H1"/>
    <mergeCell ref="A2:H2"/>
    <mergeCell ref="A6:A7"/>
    <mergeCell ref="B6:B7"/>
    <mergeCell ref="C6:C7"/>
    <mergeCell ref="D6:D7"/>
    <mergeCell ref="E6:E7"/>
    <mergeCell ref="A4:B4"/>
    <mergeCell ref="A69:B69"/>
    <mergeCell ref="A72:B72"/>
    <mergeCell ref="D5:E5"/>
    <mergeCell ref="A71:B71"/>
    <mergeCell ref="A5:B5"/>
    <mergeCell ref="G5:H5"/>
    <mergeCell ref="F6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1"/>
  <sheetViews>
    <sheetView view="pageBreakPreview" zoomScaleSheetLayoutView="100" zoomScalePageLayoutView="0" workbookViewId="0" topLeftCell="A1">
      <selection activeCell="A3" sqref="A3:B4"/>
    </sheetView>
  </sheetViews>
  <sheetFormatPr defaultColWidth="9.140625" defaultRowHeight="12.75"/>
  <cols>
    <col min="1" max="1" width="87.8515625" style="99" customWidth="1"/>
    <col min="2" max="2" width="9.28125" style="99" bestFit="1" customWidth="1"/>
    <col min="3" max="3" width="11.8515625" style="99" customWidth="1"/>
    <col min="4" max="4" width="14.00390625" style="99" customWidth="1"/>
    <col min="5" max="5" width="10.7109375" style="99" customWidth="1"/>
    <col min="6" max="6" width="11.28125" style="99" customWidth="1"/>
    <col min="7" max="7" width="14.57421875" style="99" customWidth="1"/>
    <col min="8" max="16384" width="9.140625" style="80" customWidth="1"/>
  </cols>
  <sheetData>
    <row r="1" spans="1:7" ht="15" customHeight="1">
      <c r="A1" s="678" t="s">
        <v>539</v>
      </c>
      <c r="B1" s="678"/>
      <c r="C1" s="678"/>
      <c r="D1" s="678"/>
      <c r="E1" s="678"/>
      <c r="F1" s="678"/>
      <c r="G1" s="678"/>
    </row>
    <row r="2" spans="1:7" ht="12.75" customHeight="1">
      <c r="A2" s="152"/>
      <c r="B2" s="152"/>
      <c r="C2" s="152"/>
      <c r="D2" s="182"/>
      <c r="E2" s="152"/>
      <c r="F2" s="152"/>
      <c r="G2" s="149"/>
    </row>
    <row r="3" spans="1:7" ht="12.75" customHeight="1">
      <c r="A3" s="638" t="s">
        <v>581</v>
      </c>
      <c r="B3" s="638"/>
      <c r="C3" s="152"/>
      <c r="D3" s="182"/>
      <c r="E3" s="152"/>
      <c r="F3" s="152"/>
      <c r="G3" s="149"/>
    </row>
    <row r="4" spans="1:7" ht="15.75" thickBot="1">
      <c r="A4" s="639" t="s">
        <v>582</v>
      </c>
      <c r="B4" s="639"/>
      <c r="D4" s="183"/>
      <c r="F4" s="679" t="s">
        <v>468</v>
      </c>
      <c r="G4" s="679"/>
    </row>
    <row r="5" spans="1:7" ht="14.25">
      <c r="A5" s="673" t="s">
        <v>349</v>
      </c>
      <c r="B5" s="675" t="s">
        <v>526</v>
      </c>
      <c r="C5" s="676"/>
      <c r="D5" s="677"/>
      <c r="E5" s="676" t="s">
        <v>540</v>
      </c>
      <c r="F5" s="676"/>
      <c r="G5" s="677"/>
    </row>
    <row r="6" spans="1:7" s="81" customFormat="1" ht="28.5">
      <c r="A6" s="674"/>
      <c r="B6" s="290" t="s">
        <v>350</v>
      </c>
      <c r="C6" s="83" t="s">
        <v>351</v>
      </c>
      <c r="D6" s="198" t="s">
        <v>388</v>
      </c>
      <c r="E6" s="184" t="s">
        <v>350</v>
      </c>
      <c r="F6" s="83" t="s">
        <v>351</v>
      </c>
      <c r="G6" s="198" t="s">
        <v>388</v>
      </c>
    </row>
    <row r="7" spans="1:7" ht="14.25">
      <c r="A7" s="199"/>
      <c r="B7" s="291"/>
      <c r="C7" s="85" t="s">
        <v>352</v>
      </c>
      <c r="D7" s="200" t="s">
        <v>471</v>
      </c>
      <c r="E7" s="84"/>
      <c r="F7" s="85" t="s">
        <v>352</v>
      </c>
      <c r="G7" s="200" t="s">
        <v>471</v>
      </c>
    </row>
    <row r="8" spans="1:7" ht="14.25">
      <c r="A8" s="282" t="s">
        <v>375</v>
      </c>
      <c r="B8" s="292"/>
      <c r="C8" s="86"/>
      <c r="D8" s="201"/>
      <c r="E8" s="185"/>
      <c r="F8" s="86"/>
      <c r="G8" s="201"/>
    </row>
    <row r="9" spans="1:7" ht="14.25">
      <c r="A9" s="283" t="s">
        <v>367</v>
      </c>
      <c r="B9" s="293">
        <v>0</v>
      </c>
      <c r="C9" s="87">
        <v>0</v>
      </c>
      <c r="D9" s="202">
        <f>B9*C9</f>
        <v>0</v>
      </c>
      <c r="E9" s="293">
        <v>0</v>
      </c>
      <c r="F9" s="87">
        <v>0</v>
      </c>
      <c r="G9" s="202">
        <f>E9*F9</f>
        <v>0</v>
      </c>
    </row>
    <row r="10" spans="1:7" ht="15.75">
      <c r="A10" s="283" t="s">
        <v>372</v>
      </c>
      <c r="B10" s="293"/>
      <c r="C10" s="87"/>
      <c r="D10" s="203">
        <v>0</v>
      </c>
      <c r="E10" s="186"/>
      <c r="F10" s="87"/>
      <c r="G10" s="279">
        <v>0</v>
      </c>
    </row>
    <row r="11" spans="1:7" ht="14.25">
      <c r="A11" s="283" t="s">
        <v>353</v>
      </c>
      <c r="B11" s="294"/>
      <c r="C11" s="87"/>
      <c r="D11" s="202">
        <v>5595850</v>
      </c>
      <c r="E11" s="187"/>
      <c r="F11" s="87"/>
      <c r="G11" s="202">
        <v>5595850</v>
      </c>
    </row>
    <row r="12" spans="1:7" ht="15.75">
      <c r="A12" s="283" t="s">
        <v>373</v>
      </c>
      <c r="B12" s="294"/>
      <c r="C12" s="87"/>
      <c r="D12" s="203">
        <v>0</v>
      </c>
      <c r="E12" s="187"/>
      <c r="F12" s="87"/>
      <c r="G12" s="279">
        <v>0</v>
      </c>
    </row>
    <row r="13" spans="1:7" ht="15">
      <c r="A13" s="284" t="s">
        <v>354</v>
      </c>
      <c r="B13" s="295"/>
      <c r="C13" s="88"/>
      <c r="D13" s="204">
        <v>2493140</v>
      </c>
      <c r="E13" s="188"/>
      <c r="F13" s="88"/>
      <c r="G13" s="204">
        <v>2493140</v>
      </c>
    </row>
    <row r="14" spans="1:7" ht="15">
      <c r="A14" s="284" t="s">
        <v>368</v>
      </c>
      <c r="B14" s="295"/>
      <c r="C14" s="88"/>
      <c r="D14" s="204">
        <v>0</v>
      </c>
      <c r="E14" s="188"/>
      <c r="F14" s="88"/>
      <c r="G14" s="204">
        <v>0</v>
      </c>
    </row>
    <row r="15" spans="1:7" ht="15">
      <c r="A15" s="284" t="s">
        <v>355</v>
      </c>
      <c r="B15" s="296"/>
      <c r="C15" s="89"/>
      <c r="D15" s="204">
        <v>1248000</v>
      </c>
      <c r="E15" s="189"/>
      <c r="F15" s="89"/>
      <c r="G15" s="204">
        <v>1248000</v>
      </c>
    </row>
    <row r="16" spans="1:7" ht="15">
      <c r="A16" s="284" t="s">
        <v>369</v>
      </c>
      <c r="B16" s="296"/>
      <c r="C16" s="89"/>
      <c r="D16" s="204">
        <v>0</v>
      </c>
      <c r="E16" s="189"/>
      <c r="F16" s="89"/>
      <c r="G16" s="204">
        <v>0</v>
      </c>
    </row>
    <row r="17" spans="1:7" ht="15">
      <c r="A17" s="284" t="s">
        <v>356</v>
      </c>
      <c r="B17" s="296"/>
      <c r="C17" s="89"/>
      <c r="D17" s="204">
        <v>100000</v>
      </c>
      <c r="E17" s="189"/>
      <c r="F17" s="89"/>
      <c r="G17" s="204">
        <v>100000</v>
      </c>
    </row>
    <row r="18" spans="1:7" ht="15">
      <c r="A18" s="284" t="s">
        <v>370</v>
      </c>
      <c r="B18" s="296"/>
      <c r="C18" s="89"/>
      <c r="D18" s="204">
        <v>0</v>
      </c>
      <c r="E18" s="189"/>
      <c r="F18" s="89"/>
      <c r="G18" s="204">
        <v>0</v>
      </c>
    </row>
    <row r="19" spans="1:7" ht="15">
      <c r="A19" s="284" t="s">
        <v>357</v>
      </c>
      <c r="B19" s="296"/>
      <c r="C19" s="89"/>
      <c r="D19" s="204">
        <v>1754710</v>
      </c>
      <c r="E19" s="189"/>
      <c r="F19" s="89"/>
      <c r="G19" s="204">
        <v>1754710</v>
      </c>
    </row>
    <row r="20" spans="1:7" ht="15">
      <c r="A20" s="284" t="s">
        <v>371</v>
      </c>
      <c r="B20" s="296"/>
      <c r="C20" s="89"/>
      <c r="D20" s="204">
        <v>0</v>
      </c>
      <c r="E20" s="189"/>
      <c r="F20" s="89"/>
      <c r="G20" s="204">
        <v>0</v>
      </c>
    </row>
    <row r="21" spans="1:7" ht="14.25">
      <c r="A21" s="283" t="s">
        <v>358</v>
      </c>
      <c r="B21" s="297"/>
      <c r="C21" s="90"/>
      <c r="D21" s="205">
        <v>5000000</v>
      </c>
      <c r="E21" s="190"/>
      <c r="F21" s="90"/>
      <c r="G21" s="205">
        <v>5000000</v>
      </c>
    </row>
    <row r="22" spans="1:7" ht="14.25" customHeight="1">
      <c r="A22" s="283" t="s">
        <v>374</v>
      </c>
      <c r="B22" s="297"/>
      <c r="C22" s="90"/>
      <c r="D22" s="206">
        <v>4872688</v>
      </c>
      <c r="E22" s="190"/>
      <c r="F22" s="90"/>
      <c r="G22" s="280">
        <v>4424683</v>
      </c>
    </row>
    <row r="23" spans="1:7" ht="14.25" customHeight="1">
      <c r="A23" s="283" t="s">
        <v>477</v>
      </c>
      <c r="B23" s="297"/>
      <c r="C23" s="90"/>
      <c r="D23" s="205">
        <v>0</v>
      </c>
      <c r="E23" s="190"/>
      <c r="F23" s="90"/>
      <c r="G23" s="280">
        <v>0</v>
      </c>
    </row>
    <row r="24" spans="1:7" ht="14.25" customHeight="1">
      <c r="A24" s="283" t="s">
        <v>478</v>
      </c>
      <c r="B24" s="297"/>
      <c r="C24" s="90"/>
      <c r="D24" s="206">
        <v>0</v>
      </c>
      <c r="E24" s="190"/>
      <c r="F24" s="90"/>
      <c r="G24" s="280">
        <v>0</v>
      </c>
    </row>
    <row r="25" spans="1:7" ht="14.25" customHeight="1">
      <c r="A25" s="283" t="s">
        <v>359</v>
      </c>
      <c r="B25" s="297"/>
      <c r="C25" s="90"/>
      <c r="D25" s="205">
        <v>0</v>
      </c>
      <c r="E25" s="190"/>
      <c r="F25" s="90"/>
      <c r="G25" s="205">
        <v>0</v>
      </c>
    </row>
    <row r="26" spans="1:7" ht="14.25" customHeight="1">
      <c r="A26" s="283" t="s">
        <v>360</v>
      </c>
      <c r="B26" s="297"/>
      <c r="C26" s="90"/>
      <c r="D26" s="205">
        <v>0</v>
      </c>
      <c r="E26" s="190"/>
      <c r="F26" s="90"/>
      <c r="G26" s="280">
        <v>0</v>
      </c>
    </row>
    <row r="27" spans="1:7" ht="14.25" customHeight="1">
      <c r="A27" s="283" t="s">
        <v>482</v>
      </c>
      <c r="B27" s="297"/>
      <c r="C27" s="90"/>
      <c r="D27" s="205">
        <v>0</v>
      </c>
      <c r="E27" s="190"/>
      <c r="F27" s="90"/>
      <c r="G27" s="206">
        <v>0</v>
      </c>
    </row>
    <row r="28" spans="1:7" ht="14.25" customHeight="1">
      <c r="A28" s="283" t="s">
        <v>483</v>
      </c>
      <c r="B28" s="297"/>
      <c r="C28" s="90"/>
      <c r="D28" s="205">
        <v>0</v>
      </c>
      <c r="E28" s="190"/>
      <c r="F28" s="90"/>
      <c r="G28" s="205">
        <v>0</v>
      </c>
    </row>
    <row r="29" spans="1:7" ht="14.25" customHeight="1">
      <c r="A29" s="283" t="s">
        <v>361</v>
      </c>
      <c r="B29" s="297"/>
      <c r="C29" s="90"/>
      <c r="D29" s="205">
        <v>127312</v>
      </c>
      <c r="E29" s="190"/>
      <c r="F29" s="90"/>
      <c r="G29" s="205">
        <v>575317</v>
      </c>
    </row>
    <row r="30" spans="1:7" ht="14.25" customHeight="1" thickBot="1">
      <c r="A30" s="518" t="s">
        <v>528</v>
      </c>
      <c r="B30" s="519"/>
      <c r="C30" s="520"/>
      <c r="D30" s="521">
        <v>1009100</v>
      </c>
      <c r="E30" s="522"/>
      <c r="F30" s="520"/>
      <c r="G30" s="521">
        <v>990400</v>
      </c>
    </row>
    <row r="31" spans="1:7" ht="15" thickBot="1">
      <c r="A31" s="527" t="s">
        <v>385</v>
      </c>
      <c r="B31" s="529"/>
      <c r="C31" s="531"/>
      <c r="D31" s="530">
        <f>D11+D22+D23+D25+D27+D30</f>
        <v>11477638</v>
      </c>
      <c r="E31" s="528"/>
      <c r="F31" s="528"/>
      <c r="G31" s="528">
        <f>G11+G22+G23+G25+G27+G30</f>
        <v>11010933</v>
      </c>
    </row>
    <row r="32" spans="1:7" ht="14.25">
      <c r="A32" s="288" t="s">
        <v>362</v>
      </c>
      <c r="B32" s="523"/>
      <c r="C32" s="524"/>
      <c r="D32" s="525"/>
      <c r="E32" s="526"/>
      <c r="F32" s="524"/>
      <c r="G32" s="525"/>
    </row>
    <row r="33" spans="1:7" ht="15">
      <c r="A33" s="284" t="s">
        <v>376</v>
      </c>
      <c r="B33" s="298"/>
      <c r="C33" s="91"/>
      <c r="D33" s="207"/>
      <c r="E33" s="191"/>
      <c r="F33" s="91"/>
      <c r="G33" s="207"/>
    </row>
    <row r="34" spans="1:7" ht="15">
      <c r="A34" s="285" t="s">
        <v>377</v>
      </c>
      <c r="B34" s="296"/>
      <c r="C34" s="91"/>
      <c r="D34" s="207"/>
      <c r="E34" s="189"/>
      <c r="F34" s="91"/>
      <c r="G34" s="207"/>
    </row>
    <row r="35" spans="1:7" ht="15">
      <c r="A35" s="284" t="s">
        <v>378</v>
      </c>
      <c r="B35" s="298"/>
      <c r="C35" s="91"/>
      <c r="D35" s="207"/>
      <c r="E35" s="191"/>
      <c r="F35" s="91"/>
      <c r="G35" s="207"/>
    </row>
    <row r="36" spans="1:7" ht="15">
      <c r="A36" s="286" t="s">
        <v>363</v>
      </c>
      <c r="B36" s="299"/>
      <c r="C36" s="93"/>
      <c r="D36" s="208"/>
      <c r="E36" s="192"/>
      <c r="F36" s="92"/>
      <c r="G36" s="208"/>
    </row>
    <row r="37" spans="1:7" ht="15">
      <c r="A37" s="287" t="s">
        <v>379</v>
      </c>
      <c r="B37" s="300"/>
      <c r="C37" s="100"/>
      <c r="D37" s="209"/>
      <c r="E37" s="193"/>
      <c r="F37" s="98"/>
      <c r="G37" s="209"/>
    </row>
    <row r="38" spans="1:7" ht="15.75" thickBot="1">
      <c r="A38" s="532" t="s">
        <v>380</v>
      </c>
      <c r="B38" s="533"/>
      <c r="C38" s="534"/>
      <c r="D38" s="535"/>
      <c r="E38" s="536"/>
      <c r="F38" s="537"/>
      <c r="G38" s="535"/>
    </row>
    <row r="39" spans="1:7" ht="15" thickBot="1">
      <c r="A39" s="527" t="s">
        <v>384</v>
      </c>
      <c r="B39" s="531"/>
      <c r="C39" s="531"/>
      <c r="D39" s="530">
        <f>SUM(D33:D38)</f>
        <v>0</v>
      </c>
      <c r="E39" s="538"/>
      <c r="F39" s="531"/>
      <c r="G39" s="530">
        <f>SUM(G33:G38)</f>
        <v>0</v>
      </c>
    </row>
    <row r="40" spans="1:7" ht="14.25">
      <c r="A40" s="288" t="s">
        <v>364</v>
      </c>
      <c r="B40" s="301"/>
      <c r="C40" s="94"/>
      <c r="D40" s="210"/>
      <c r="E40" s="194"/>
      <c r="F40" s="94"/>
      <c r="G40" s="210"/>
    </row>
    <row r="41" spans="1:7" ht="15">
      <c r="A41" s="284" t="s">
        <v>365</v>
      </c>
      <c r="B41" s="302"/>
      <c r="C41" s="95"/>
      <c r="D41" s="209">
        <v>918000</v>
      </c>
      <c r="E41" s="195"/>
      <c r="F41" s="95"/>
      <c r="G41" s="209">
        <v>1683000</v>
      </c>
    </row>
    <row r="42" spans="1:7" ht="15">
      <c r="A42" s="284" t="s">
        <v>381</v>
      </c>
      <c r="B42" s="303">
        <v>5</v>
      </c>
      <c r="C42" s="96">
        <v>55360</v>
      </c>
      <c r="D42" s="211">
        <f>B42*C42</f>
        <v>276800</v>
      </c>
      <c r="E42" s="539">
        <v>4</v>
      </c>
      <c r="F42" s="100">
        <v>55360</v>
      </c>
      <c r="G42" s="281">
        <f>E42*F42</f>
        <v>221440</v>
      </c>
    </row>
    <row r="43" spans="1:7" ht="15">
      <c r="A43" s="212" t="s">
        <v>476</v>
      </c>
      <c r="B43" s="304">
        <v>1</v>
      </c>
      <c r="C43" s="100">
        <v>3100000</v>
      </c>
      <c r="D43" s="211">
        <f>B43*C43</f>
        <v>3100000</v>
      </c>
      <c r="E43" s="304">
        <v>1</v>
      </c>
      <c r="F43" s="100">
        <v>3100000</v>
      </c>
      <c r="G43" s="211">
        <f>E43*F43</f>
        <v>3100000</v>
      </c>
    </row>
    <row r="44" spans="1:7" ht="15">
      <c r="A44" s="287" t="s">
        <v>382</v>
      </c>
      <c r="B44" s="305"/>
      <c r="C44" s="97"/>
      <c r="D44" s="211"/>
      <c r="E44" s="196"/>
      <c r="F44" s="97"/>
      <c r="G44" s="211"/>
    </row>
    <row r="45" spans="1:7" ht="15.75" thickBot="1">
      <c r="A45" s="532" t="s">
        <v>383</v>
      </c>
      <c r="B45" s="305"/>
      <c r="C45" s="97"/>
      <c r="D45" s="540"/>
      <c r="E45" s="196"/>
      <c r="F45" s="97"/>
      <c r="G45" s="540"/>
    </row>
    <row r="46" spans="1:7" ht="15" thickBot="1">
      <c r="A46" s="527" t="s">
        <v>386</v>
      </c>
      <c r="B46" s="541"/>
      <c r="C46" s="543"/>
      <c r="D46" s="542">
        <f>SUM(D41:D45)</f>
        <v>4294800</v>
      </c>
      <c r="E46" s="544"/>
      <c r="F46" s="543"/>
      <c r="G46" s="542">
        <f>SUM(G41:G45)</f>
        <v>5004440</v>
      </c>
    </row>
    <row r="47" spans="1:7" s="82" customFormat="1" ht="15" thickBot="1">
      <c r="A47" s="527" t="s">
        <v>387</v>
      </c>
      <c r="B47" s="529"/>
      <c r="C47" s="543"/>
      <c r="D47" s="542">
        <v>1800000</v>
      </c>
      <c r="E47" s="538"/>
      <c r="F47" s="543"/>
      <c r="G47" s="542">
        <v>1800000</v>
      </c>
    </row>
    <row r="48" spans="1:7" ht="25.5" customHeight="1">
      <c r="A48" s="545" t="s">
        <v>366</v>
      </c>
      <c r="B48" s="546"/>
      <c r="C48" s="547"/>
      <c r="D48" s="548">
        <f>D31+D39+D46+D47</f>
        <v>17572438</v>
      </c>
      <c r="E48" s="549"/>
      <c r="F48" s="547"/>
      <c r="G48" s="548">
        <f>G31+G39+G46+G47</f>
        <v>17815373</v>
      </c>
    </row>
    <row r="49" spans="1:7" ht="12.75" customHeight="1">
      <c r="A49" s="289" t="s">
        <v>490</v>
      </c>
      <c r="B49" s="306"/>
      <c r="C49" s="101"/>
      <c r="D49" s="213">
        <v>0</v>
      </c>
      <c r="E49" s="197"/>
      <c r="F49" s="101"/>
      <c r="G49" s="213">
        <v>0</v>
      </c>
    </row>
    <row r="50" spans="1:7" ht="17.25" customHeight="1" thickBot="1">
      <c r="A50" s="307" t="s">
        <v>491</v>
      </c>
      <c r="B50" s="308"/>
      <c r="C50" s="309"/>
      <c r="D50" s="310">
        <v>105000</v>
      </c>
      <c r="E50" s="311"/>
      <c r="F50" s="309"/>
      <c r="G50" s="310">
        <v>86000</v>
      </c>
    </row>
    <row r="51" spans="1:7" ht="19.5" thickBot="1">
      <c r="A51" s="312" t="s">
        <v>492</v>
      </c>
      <c r="B51" s="550"/>
      <c r="C51" s="552"/>
      <c r="D51" s="551">
        <f>SUM(D48:D50)</f>
        <v>17677438</v>
      </c>
      <c r="E51" s="313"/>
      <c r="F51" s="313"/>
      <c r="G51" s="313">
        <f>SUM(G48:G50)</f>
        <v>17901373</v>
      </c>
    </row>
  </sheetData>
  <sheetProtection/>
  <mergeCells count="7">
    <mergeCell ref="A5:A6"/>
    <mergeCell ref="B5:D5"/>
    <mergeCell ref="E5:G5"/>
    <mergeCell ref="A1:G1"/>
    <mergeCell ref="F4:G4"/>
    <mergeCell ref="A3:B3"/>
    <mergeCell ref="A4:B4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2"/>
  <sheetViews>
    <sheetView zoomScale="110" zoomScaleNormal="110" zoomScaleSheetLayoutView="100" zoomScalePageLayoutView="0" workbookViewId="0" topLeftCell="A1">
      <selection activeCell="A3" sqref="A3:B4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3" width="14.00390625" style="7" customWidth="1"/>
    <col min="4" max="4" width="47.28125" style="7" customWidth="1"/>
    <col min="5" max="5" width="14.00390625" style="7" customWidth="1"/>
    <col min="6" max="6" width="4.140625" style="7" customWidth="1"/>
    <col min="7" max="16384" width="8.00390625" style="7" customWidth="1"/>
  </cols>
  <sheetData>
    <row r="1" spans="2:6" ht="39.75" customHeight="1">
      <c r="B1" s="8" t="s">
        <v>195</v>
      </c>
      <c r="C1" s="9"/>
      <c r="D1" s="9"/>
      <c r="E1" s="9"/>
      <c r="F1" s="682"/>
    </row>
    <row r="2" spans="2:6" ht="19.5" customHeight="1">
      <c r="B2" s="8"/>
      <c r="C2" s="9"/>
      <c r="D2" s="9"/>
      <c r="E2" s="214"/>
      <c r="F2" s="682"/>
    </row>
    <row r="3" spans="1:6" ht="19.5" customHeight="1">
      <c r="A3" s="638" t="s">
        <v>583</v>
      </c>
      <c r="B3" s="638"/>
      <c r="C3" s="9"/>
      <c r="D3" s="9"/>
      <c r="E3" s="214"/>
      <c r="F3" s="682"/>
    </row>
    <row r="4" spans="1:6" ht="15.75" thickBot="1">
      <c r="A4" s="639" t="s">
        <v>584</v>
      </c>
      <c r="B4" s="639"/>
      <c r="E4" s="554" t="s">
        <v>468</v>
      </c>
      <c r="F4" s="682"/>
    </row>
    <row r="5" spans="1:6" ht="18" customHeight="1" thickBot="1">
      <c r="A5" s="680" t="s">
        <v>196</v>
      </c>
      <c r="B5" s="11" t="s">
        <v>104</v>
      </c>
      <c r="C5" s="12"/>
      <c r="D5" s="11" t="s">
        <v>105</v>
      </c>
      <c r="E5" s="13"/>
      <c r="F5" s="682"/>
    </row>
    <row r="6" spans="1:6" s="14" customFormat="1" ht="35.25" customHeight="1" thickBot="1">
      <c r="A6" s="681"/>
      <c r="B6" s="325" t="s">
        <v>197</v>
      </c>
      <c r="C6" s="314" t="s">
        <v>538</v>
      </c>
      <c r="D6" s="325" t="s">
        <v>197</v>
      </c>
      <c r="E6" s="333" t="str">
        <f>+C6</f>
        <v>2019. évi előirányzat</v>
      </c>
      <c r="F6" s="682"/>
    </row>
    <row r="7" spans="1:6" s="16" customFormat="1" ht="12" customHeight="1" thickBot="1">
      <c r="A7" s="15" t="s">
        <v>99</v>
      </c>
      <c r="B7" s="15" t="s">
        <v>100</v>
      </c>
      <c r="C7" s="315" t="s">
        <v>101</v>
      </c>
      <c r="D7" s="15" t="s">
        <v>102</v>
      </c>
      <c r="E7" s="334" t="s">
        <v>103</v>
      </c>
      <c r="F7" s="682"/>
    </row>
    <row r="8" spans="1:6" ht="12.75" customHeight="1">
      <c r="A8" s="557" t="s">
        <v>106</v>
      </c>
      <c r="B8" s="326" t="s">
        <v>198</v>
      </c>
      <c r="C8" s="316">
        <v>17901373</v>
      </c>
      <c r="D8" s="326" t="s">
        <v>56</v>
      </c>
      <c r="E8" s="335">
        <v>7135000</v>
      </c>
      <c r="F8" s="682"/>
    </row>
    <row r="9" spans="1:6" ht="12.75" customHeight="1">
      <c r="A9" s="18" t="s">
        <v>107</v>
      </c>
      <c r="B9" s="327" t="s">
        <v>199</v>
      </c>
      <c r="C9" s="317">
        <v>50000</v>
      </c>
      <c r="D9" s="327" t="s">
        <v>200</v>
      </c>
      <c r="E9" s="336">
        <v>1330000</v>
      </c>
      <c r="F9" s="682"/>
    </row>
    <row r="10" spans="1:6" ht="12.75" customHeight="1">
      <c r="A10" s="18" t="s">
        <v>108</v>
      </c>
      <c r="B10" s="327" t="s">
        <v>201</v>
      </c>
      <c r="C10" s="317">
        <v>0</v>
      </c>
      <c r="D10" s="327" t="s">
        <v>202</v>
      </c>
      <c r="E10" s="336">
        <v>10300000</v>
      </c>
      <c r="F10" s="682"/>
    </row>
    <row r="11" spans="1:6" ht="12.75" customHeight="1">
      <c r="A11" s="18" t="s">
        <v>109</v>
      </c>
      <c r="B11" s="327" t="s">
        <v>17</v>
      </c>
      <c r="C11" s="317">
        <v>2803000</v>
      </c>
      <c r="D11" s="327" t="s">
        <v>87</v>
      </c>
      <c r="E11" s="336">
        <v>1070000</v>
      </c>
      <c r="F11" s="682"/>
    </row>
    <row r="12" spans="1:6" ht="12.75" customHeight="1">
      <c r="A12" s="18" t="s">
        <v>110</v>
      </c>
      <c r="B12" s="328" t="s">
        <v>30</v>
      </c>
      <c r="C12" s="317">
        <v>863500</v>
      </c>
      <c r="D12" s="327" t="s">
        <v>118</v>
      </c>
      <c r="E12" s="336">
        <v>1634000</v>
      </c>
      <c r="F12" s="682"/>
    </row>
    <row r="13" spans="1:6" ht="12.75" customHeight="1">
      <c r="A13" s="18" t="s">
        <v>111</v>
      </c>
      <c r="B13" s="327" t="s">
        <v>46</v>
      </c>
      <c r="C13" s="318"/>
      <c r="D13" s="327" t="s">
        <v>203</v>
      </c>
      <c r="E13" s="336">
        <v>0</v>
      </c>
      <c r="F13" s="682"/>
    </row>
    <row r="14" spans="1:6" ht="12.75" customHeight="1">
      <c r="A14" s="18" t="s">
        <v>112</v>
      </c>
      <c r="B14" s="327" t="s">
        <v>204</v>
      </c>
      <c r="C14" s="317"/>
      <c r="D14" s="329"/>
      <c r="E14" s="336"/>
      <c r="F14" s="682"/>
    </row>
    <row r="15" spans="1:6" ht="12.75" customHeight="1" thickBot="1">
      <c r="A15" s="560" t="s">
        <v>113</v>
      </c>
      <c r="B15" s="406"/>
      <c r="C15" s="561"/>
      <c r="D15" s="406"/>
      <c r="E15" s="562"/>
      <c r="F15" s="682"/>
    </row>
    <row r="16" spans="1:6" ht="15.75" customHeight="1" thickBot="1">
      <c r="A16" s="19" t="s">
        <v>114</v>
      </c>
      <c r="B16" s="330" t="s">
        <v>209</v>
      </c>
      <c r="C16" s="319">
        <f>SUM(C8:C15)</f>
        <v>21617873</v>
      </c>
      <c r="D16" s="330" t="s">
        <v>210</v>
      </c>
      <c r="E16" s="337">
        <f>SUM(E8:E15)</f>
        <v>21469000</v>
      </c>
      <c r="F16" s="682"/>
    </row>
    <row r="17" spans="1:6" ht="12.75" customHeight="1">
      <c r="A17" s="17" t="s">
        <v>205</v>
      </c>
      <c r="B17" s="331" t="s">
        <v>212</v>
      </c>
      <c r="C17" s="320">
        <f>+C18+C19+C20+C21</f>
        <v>8756833</v>
      </c>
      <c r="D17" s="350" t="s">
        <v>213</v>
      </c>
      <c r="E17" s="338"/>
      <c r="F17" s="682"/>
    </row>
    <row r="18" spans="1:6" ht="12.75" customHeight="1">
      <c r="A18" s="18" t="s">
        <v>206</v>
      </c>
      <c r="B18" s="332" t="s">
        <v>215</v>
      </c>
      <c r="C18" s="321">
        <v>8756833</v>
      </c>
      <c r="D18" s="332" t="s">
        <v>216</v>
      </c>
      <c r="E18" s="324"/>
      <c r="F18" s="682"/>
    </row>
    <row r="19" spans="1:6" ht="12.75" customHeight="1">
      <c r="A19" s="18" t="s">
        <v>207</v>
      </c>
      <c r="B19" s="332" t="s">
        <v>218</v>
      </c>
      <c r="C19" s="321"/>
      <c r="D19" s="332" t="s">
        <v>219</v>
      </c>
      <c r="E19" s="324"/>
      <c r="F19" s="682"/>
    </row>
    <row r="20" spans="1:6" ht="12.75" customHeight="1">
      <c r="A20" s="18" t="s">
        <v>208</v>
      </c>
      <c r="B20" s="332" t="s">
        <v>221</v>
      </c>
      <c r="C20" s="321"/>
      <c r="D20" s="332" t="s">
        <v>222</v>
      </c>
      <c r="E20" s="324"/>
      <c r="F20" s="682"/>
    </row>
    <row r="21" spans="1:6" ht="12.75" customHeight="1">
      <c r="A21" s="18" t="s">
        <v>211</v>
      </c>
      <c r="B21" s="332" t="s">
        <v>224</v>
      </c>
      <c r="C21" s="321"/>
      <c r="D21" s="331" t="s">
        <v>225</v>
      </c>
      <c r="E21" s="324"/>
      <c r="F21" s="682"/>
    </row>
    <row r="22" spans="1:6" ht="12.75" customHeight="1">
      <c r="A22" s="18" t="s">
        <v>214</v>
      </c>
      <c r="B22" s="332" t="s">
        <v>227</v>
      </c>
      <c r="C22" s="322">
        <f>+C23+C24</f>
        <v>0</v>
      </c>
      <c r="D22" s="332" t="s">
        <v>228</v>
      </c>
      <c r="E22" s="324"/>
      <c r="F22" s="682"/>
    </row>
    <row r="23" spans="1:6" ht="12.75" customHeight="1">
      <c r="A23" s="18" t="s">
        <v>217</v>
      </c>
      <c r="B23" s="331" t="s">
        <v>230</v>
      </c>
      <c r="C23" s="323"/>
      <c r="D23" s="326" t="s">
        <v>231</v>
      </c>
      <c r="E23" s="338"/>
      <c r="F23" s="682"/>
    </row>
    <row r="24" spans="1:6" ht="12.75" customHeight="1">
      <c r="A24" s="18" t="s">
        <v>220</v>
      </c>
      <c r="B24" s="332" t="s">
        <v>233</v>
      </c>
      <c r="C24" s="321"/>
      <c r="D24" s="327" t="s">
        <v>234</v>
      </c>
      <c r="E24" s="324"/>
      <c r="F24" s="682"/>
    </row>
    <row r="25" spans="1:6" ht="12.75" customHeight="1">
      <c r="A25" s="18" t="s">
        <v>223</v>
      </c>
      <c r="B25" s="332" t="s">
        <v>236</v>
      </c>
      <c r="C25" s="324"/>
      <c r="D25" s="327" t="s">
        <v>237</v>
      </c>
      <c r="E25" s="324"/>
      <c r="F25" s="682"/>
    </row>
    <row r="26" spans="1:6" ht="12.75" customHeight="1">
      <c r="A26" s="18" t="s">
        <v>226</v>
      </c>
      <c r="B26" s="332" t="s">
        <v>239</v>
      </c>
      <c r="C26" s="324"/>
      <c r="D26" s="327" t="s">
        <v>304</v>
      </c>
      <c r="E26" s="324">
        <v>712615</v>
      </c>
      <c r="F26" s="682"/>
    </row>
    <row r="27" spans="1:6" ht="12.75" customHeight="1" thickBot="1">
      <c r="A27" s="18" t="s">
        <v>229</v>
      </c>
      <c r="B27" s="332" t="s">
        <v>239</v>
      </c>
      <c r="C27" s="324"/>
      <c r="D27" s="340" t="s">
        <v>183</v>
      </c>
      <c r="E27" s="339"/>
      <c r="F27" s="682"/>
    </row>
    <row r="28" spans="1:6" ht="23.25" customHeight="1" thickBot="1">
      <c r="A28" s="563" t="s">
        <v>232</v>
      </c>
      <c r="B28" s="564" t="s">
        <v>241</v>
      </c>
      <c r="C28" s="565">
        <f>+C17+C22+C25+C27</f>
        <v>8756833</v>
      </c>
      <c r="D28" s="566" t="s">
        <v>242</v>
      </c>
      <c r="E28" s="567">
        <f>SUM(E17:E27)</f>
        <v>712615</v>
      </c>
      <c r="F28" s="682"/>
    </row>
    <row r="29" spans="1:6" ht="13.5" thickBot="1">
      <c r="A29" s="19" t="s">
        <v>235</v>
      </c>
      <c r="B29" s="19" t="s">
        <v>244</v>
      </c>
      <c r="C29" s="20">
        <f>+C16+C28</f>
        <v>30374706</v>
      </c>
      <c r="D29" s="19" t="s">
        <v>245</v>
      </c>
      <c r="E29" s="20">
        <f>+E16+E28</f>
        <v>22181615</v>
      </c>
      <c r="F29" s="682"/>
    </row>
    <row r="30" spans="1:6" ht="13.5" thickBot="1">
      <c r="A30" s="559" t="s">
        <v>238</v>
      </c>
      <c r="B30" s="559" t="s">
        <v>247</v>
      </c>
      <c r="C30" s="568" t="str">
        <f>IF(C16-E16&lt;0,E16-C16,"-")</f>
        <v>-</v>
      </c>
      <c r="D30" s="559" t="s">
        <v>248</v>
      </c>
      <c r="E30" s="568">
        <f>IF(C16-E16&gt;0,C16-E16,"-")</f>
        <v>148873</v>
      </c>
      <c r="F30" s="682"/>
    </row>
    <row r="31" spans="1:6" ht="13.5" thickBot="1">
      <c r="A31" s="559" t="s">
        <v>240</v>
      </c>
      <c r="B31" s="19" t="s">
        <v>250</v>
      </c>
      <c r="C31" s="20" t="str">
        <f>IF(C16+C28-E29&lt;0,E29-(C16+C28),"-")</f>
        <v>-</v>
      </c>
      <c r="D31" s="19" t="s">
        <v>251</v>
      </c>
      <c r="E31" s="20">
        <f>IF(C16+C28-E29&gt;0,C16+C28-E29,"-")</f>
        <v>8193091</v>
      </c>
      <c r="F31" s="682"/>
    </row>
    <row r="32" spans="2:4" ht="18.75">
      <c r="B32" s="683"/>
      <c r="C32" s="683"/>
      <c r="D32" s="683"/>
    </row>
  </sheetData>
  <sheetProtection/>
  <mergeCells count="5">
    <mergeCell ref="A5:A6"/>
    <mergeCell ref="F1:F31"/>
    <mergeCell ref="B32:D32"/>
    <mergeCell ref="A3:B3"/>
    <mergeCell ref="A4:B4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15" zoomScalePageLayoutView="0" workbookViewId="0" topLeftCell="A1">
      <selection activeCell="A3" sqref="A3:B4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3" width="14.00390625" style="7" customWidth="1"/>
    <col min="4" max="4" width="47.28125" style="7" customWidth="1"/>
    <col min="5" max="5" width="14.00390625" style="7" customWidth="1"/>
    <col min="6" max="6" width="4.140625" style="7" customWidth="1"/>
    <col min="7" max="16384" width="8.00390625" style="7" customWidth="1"/>
  </cols>
  <sheetData>
    <row r="1" spans="2:6" ht="31.5">
      <c r="B1" s="8" t="s">
        <v>252</v>
      </c>
      <c r="C1" s="9"/>
      <c r="D1" s="9"/>
      <c r="E1" s="9"/>
      <c r="F1" s="682"/>
    </row>
    <row r="2" spans="2:6" ht="19.5" customHeight="1">
      <c r="B2" s="8"/>
      <c r="C2" s="9"/>
      <c r="D2" s="9"/>
      <c r="E2" s="214"/>
      <c r="F2" s="682"/>
    </row>
    <row r="3" spans="1:6" ht="19.5" customHeight="1">
      <c r="A3" s="638" t="s">
        <v>585</v>
      </c>
      <c r="B3" s="638"/>
      <c r="C3" s="9"/>
      <c r="D3" s="9"/>
      <c r="E3" s="214"/>
      <c r="F3" s="682"/>
    </row>
    <row r="4" spans="1:6" ht="15.75" thickBot="1">
      <c r="A4" s="639" t="s">
        <v>586</v>
      </c>
      <c r="B4" s="639"/>
      <c r="E4" s="153" t="s">
        <v>468</v>
      </c>
      <c r="F4" s="682"/>
    </row>
    <row r="5" spans="1:6" ht="13.5" thickBot="1">
      <c r="A5" s="684" t="s">
        <v>196</v>
      </c>
      <c r="B5" s="11" t="s">
        <v>104</v>
      </c>
      <c r="C5" s="12"/>
      <c r="D5" s="11" t="s">
        <v>105</v>
      </c>
      <c r="E5" s="13"/>
      <c r="F5" s="682"/>
    </row>
    <row r="6" spans="1:6" s="14" customFormat="1" ht="24.75" thickBot="1">
      <c r="A6" s="685"/>
      <c r="B6" s="325" t="s">
        <v>197</v>
      </c>
      <c r="C6" s="314" t="str">
        <f>+'4,a Műk. mérleg'!C6</f>
        <v>2019. évi előirányzat</v>
      </c>
      <c r="D6" s="325" t="s">
        <v>197</v>
      </c>
      <c r="E6" s="333" t="str">
        <f>+'4,a Műk. mérleg'!C6</f>
        <v>2019. évi előirányzat</v>
      </c>
      <c r="F6" s="682"/>
    </row>
    <row r="7" spans="1:6" s="14" customFormat="1" ht="13.5" thickBot="1">
      <c r="A7" s="15" t="s">
        <v>99</v>
      </c>
      <c r="B7" s="15" t="s">
        <v>100</v>
      </c>
      <c r="C7" s="315" t="s">
        <v>101</v>
      </c>
      <c r="D7" s="15" t="s">
        <v>102</v>
      </c>
      <c r="E7" s="334" t="s">
        <v>103</v>
      </c>
      <c r="F7" s="682"/>
    </row>
    <row r="8" spans="1:6" ht="12.75" customHeight="1">
      <c r="A8" s="557" t="s">
        <v>106</v>
      </c>
      <c r="B8" s="326" t="s">
        <v>253</v>
      </c>
      <c r="C8" s="316"/>
      <c r="D8" s="326" t="s">
        <v>90</v>
      </c>
      <c r="E8" s="335">
        <v>6159500</v>
      </c>
      <c r="F8" s="682"/>
    </row>
    <row r="9" spans="1:6" ht="12.75">
      <c r="A9" s="17" t="s">
        <v>107</v>
      </c>
      <c r="B9" s="327" t="s">
        <v>254</v>
      </c>
      <c r="C9" s="317"/>
      <c r="D9" s="327" t="s">
        <v>255</v>
      </c>
      <c r="E9" s="336">
        <v>0</v>
      </c>
      <c r="F9" s="682"/>
    </row>
    <row r="10" spans="1:6" ht="12.75" customHeight="1">
      <c r="A10" s="17" t="s">
        <v>108</v>
      </c>
      <c r="B10" s="327" t="s">
        <v>44</v>
      </c>
      <c r="C10" s="317">
        <v>0</v>
      </c>
      <c r="D10" s="327" t="s">
        <v>92</v>
      </c>
      <c r="E10" s="336">
        <v>2033591</v>
      </c>
      <c r="F10" s="682"/>
    </row>
    <row r="11" spans="1:6" ht="12.75" customHeight="1">
      <c r="A11" s="17" t="s">
        <v>109</v>
      </c>
      <c r="B11" s="327" t="s">
        <v>256</v>
      </c>
      <c r="C11" s="317">
        <v>0</v>
      </c>
      <c r="D11" s="327" t="s">
        <v>257</v>
      </c>
      <c r="E11" s="336"/>
      <c r="F11" s="682"/>
    </row>
    <row r="12" spans="1:6" ht="12.75" customHeight="1">
      <c r="A12" s="17" t="s">
        <v>110</v>
      </c>
      <c r="B12" s="327" t="s">
        <v>258</v>
      </c>
      <c r="C12" s="317"/>
      <c r="D12" s="327" t="s">
        <v>259</v>
      </c>
      <c r="E12" s="336"/>
      <c r="F12" s="682"/>
    </row>
    <row r="13" spans="1:6" ht="12.75" customHeight="1">
      <c r="A13" s="17" t="s">
        <v>111</v>
      </c>
      <c r="B13" s="327" t="s">
        <v>260</v>
      </c>
      <c r="C13" s="318"/>
      <c r="D13" s="328" t="s">
        <v>203</v>
      </c>
      <c r="E13" s="347"/>
      <c r="F13" s="682"/>
    </row>
    <row r="14" spans="1:6" ht="13.5" thickBot="1">
      <c r="A14" s="17" t="s">
        <v>112</v>
      </c>
      <c r="B14" s="329"/>
      <c r="C14" s="318"/>
      <c r="D14" s="349"/>
      <c r="E14" s="336"/>
      <c r="F14" s="682"/>
    </row>
    <row r="15" spans="1:6" ht="15.75" customHeight="1" thickBot="1">
      <c r="A15" s="555" t="s">
        <v>113</v>
      </c>
      <c r="B15" s="330" t="s">
        <v>261</v>
      </c>
      <c r="C15" s="319">
        <f>+C8+C10+C11+C13+C14</f>
        <v>0</v>
      </c>
      <c r="D15" s="330" t="s">
        <v>262</v>
      </c>
      <c r="E15" s="337">
        <f>+E8+E10+E12+E13+E14</f>
        <v>8193091</v>
      </c>
      <c r="F15" s="682"/>
    </row>
    <row r="16" spans="1:6" ht="12.75" customHeight="1">
      <c r="A16" s="17" t="s">
        <v>114</v>
      </c>
      <c r="B16" s="342" t="s">
        <v>263</v>
      </c>
      <c r="C16" s="341">
        <f>+C17+C18+C19+C20+C21</f>
        <v>0</v>
      </c>
      <c r="D16" s="332" t="s">
        <v>213</v>
      </c>
      <c r="E16" s="348"/>
      <c r="F16" s="682"/>
    </row>
    <row r="17" spans="1:6" ht="12.75" customHeight="1">
      <c r="A17" s="17" t="s">
        <v>205</v>
      </c>
      <c r="B17" s="343" t="s">
        <v>264</v>
      </c>
      <c r="C17" s="321">
        <v>0</v>
      </c>
      <c r="D17" s="332" t="s">
        <v>265</v>
      </c>
      <c r="E17" s="324"/>
      <c r="F17" s="682"/>
    </row>
    <row r="18" spans="1:6" ht="12.75" customHeight="1">
      <c r="A18" s="17" t="s">
        <v>206</v>
      </c>
      <c r="B18" s="343" t="s">
        <v>266</v>
      </c>
      <c r="C18" s="321"/>
      <c r="D18" s="332" t="s">
        <v>219</v>
      </c>
      <c r="E18" s="324"/>
      <c r="F18" s="682"/>
    </row>
    <row r="19" spans="1:6" ht="12.75" customHeight="1">
      <c r="A19" s="17" t="s">
        <v>207</v>
      </c>
      <c r="B19" s="343" t="s">
        <v>267</v>
      </c>
      <c r="C19" s="321"/>
      <c r="D19" s="332" t="s">
        <v>222</v>
      </c>
      <c r="E19" s="324"/>
      <c r="F19" s="682"/>
    </row>
    <row r="20" spans="1:6" ht="12.75" customHeight="1">
      <c r="A20" s="17" t="s">
        <v>208</v>
      </c>
      <c r="B20" s="343" t="s">
        <v>268</v>
      </c>
      <c r="C20" s="321"/>
      <c r="D20" s="331" t="s">
        <v>225</v>
      </c>
      <c r="E20" s="324"/>
      <c r="F20" s="682"/>
    </row>
    <row r="21" spans="1:6" ht="12.75" customHeight="1">
      <c r="A21" s="17" t="s">
        <v>211</v>
      </c>
      <c r="B21" s="343" t="s">
        <v>269</v>
      </c>
      <c r="C21" s="321"/>
      <c r="D21" s="332" t="s">
        <v>270</v>
      </c>
      <c r="E21" s="324"/>
      <c r="F21" s="682"/>
    </row>
    <row r="22" spans="1:6" ht="12.75" customHeight="1">
      <c r="A22" s="17" t="s">
        <v>214</v>
      </c>
      <c r="B22" s="344" t="s">
        <v>271</v>
      </c>
      <c r="C22" s="322">
        <f>+C23+C24+C25+C26+C27</f>
        <v>0</v>
      </c>
      <c r="D22" s="350" t="s">
        <v>272</v>
      </c>
      <c r="E22" s="324"/>
      <c r="F22" s="682"/>
    </row>
    <row r="23" spans="1:6" ht="12.75" customHeight="1">
      <c r="A23" s="17" t="s">
        <v>217</v>
      </c>
      <c r="B23" s="343" t="s">
        <v>273</v>
      </c>
      <c r="C23" s="321"/>
      <c r="D23" s="350" t="s">
        <v>274</v>
      </c>
      <c r="E23" s="324"/>
      <c r="F23" s="682"/>
    </row>
    <row r="24" spans="1:6" ht="12.75" customHeight="1">
      <c r="A24" s="17" t="s">
        <v>220</v>
      </c>
      <c r="B24" s="343" t="s">
        <v>275</v>
      </c>
      <c r="C24" s="321"/>
      <c r="D24" s="351"/>
      <c r="E24" s="324"/>
      <c r="F24" s="682"/>
    </row>
    <row r="25" spans="1:6" ht="12.75" customHeight="1">
      <c r="A25" s="17" t="s">
        <v>223</v>
      </c>
      <c r="B25" s="343" t="s">
        <v>189</v>
      </c>
      <c r="C25" s="321"/>
      <c r="D25" s="352"/>
      <c r="E25" s="324"/>
      <c r="F25" s="682"/>
    </row>
    <row r="26" spans="1:6" ht="12.75" customHeight="1">
      <c r="A26" s="17" t="s">
        <v>226</v>
      </c>
      <c r="B26" s="345" t="s">
        <v>276</v>
      </c>
      <c r="C26" s="321"/>
      <c r="D26" s="329"/>
      <c r="E26" s="324"/>
      <c r="F26" s="682"/>
    </row>
    <row r="27" spans="1:6" ht="12.75" customHeight="1" thickBot="1">
      <c r="A27" s="17" t="s">
        <v>229</v>
      </c>
      <c r="B27" s="346" t="s">
        <v>277</v>
      </c>
      <c r="C27" s="321"/>
      <c r="D27" s="352"/>
      <c r="E27" s="324"/>
      <c r="F27" s="682"/>
    </row>
    <row r="28" spans="1:6" ht="21.75" customHeight="1" thickBot="1">
      <c r="A28" s="556" t="s">
        <v>232</v>
      </c>
      <c r="B28" s="330" t="s">
        <v>278</v>
      </c>
      <c r="C28" s="319">
        <f>+C16+C22</f>
        <v>0</v>
      </c>
      <c r="D28" s="330" t="s">
        <v>279</v>
      </c>
      <c r="E28" s="337">
        <f>SUM(E16:E27)</f>
        <v>0</v>
      </c>
      <c r="F28" s="682"/>
    </row>
    <row r="29" spans="1:6" ht="13.5" thickBot="1">
      <c r="A29" s="558" t="s">
        <v>235</v>
      </c>
      <c r="B29" s="19" t="s">
        <v>280</v>
      </c>
      <c r="C29" s="20">
        <f>+C15+C28</f>
        <v>0</v>
      </c>
      <c r="D29" s="19" t="s">
        <v>281</v>
      </c>
      <c r="E29" s="20">
        <f>+E15+E28</f>
        <v>8193091</v>
      </c>
      <c r="F29" s="682"/>
    </row>
    <row r="30" spans="1:6" ht="13.5" thickBot="1">
      <c r="A30" s="555" t="s">
        <v>238</v>
      </c>
      <c r="B30" s="19" t="s">
        <v>247</v>
      </c>
      <c r="C30" s="20">
        <f>IF(C15-E15&lt;0,E15-C15,"-")</f>
        <v>8193091</v>
      </c>
      <c r="D30" s="19" t="s">
        <v>248</v>
      </c>
      <c r="E30" s="20" t="str">
        <f>IF(C15-E15&gt;0,C15-E15,"-")</f>
        <v>-</v>
      </c>
      <c r="F30" s="682"/>
    </row>
    <row r="31" spans="1:6" ht="13.5" thickBot="1">
      <c r="A31" s="559" t="s">
        <v>240</v>
      </c>
      <c r="B31" s="19" t="s">
        <v>250</v>
      </c>
      <c r="C31" s="20">
        <f>C30-C28</f>
        <v>8193091</v>
      </c>
      <c r="D31" s="19" t="s">
        <v>251</v>
      </c>
      <c r="E31" s="20" t="s">
        <v>305</v>
      </c>
      <c r="F31" s="682"/>
    </row>
  </sheetData>
  <sheetProtection/>
  <mergeCells count="4">
    <mergeCell ref="A5:A6"/>
    <mergeCell ref="F1:F31"/>
    <mergeCell ref="A3:B3"/>
    <mergeCell ref="A4:B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A3" sqref="A3:C4"/>
    </sheetView>
  </sheetViews>
  <sheetFormatPr defaultColWidth="9.140625" defaultRowHeight="12.75"/>
  <cols>
    <col min="1" max="1" width="3.00390625" style="102" customWidth="1"/>
    <col min="2" max="2" width="33.57421875" style="102" customWidth="1"/>
    <col min="3" max="3" width="12.00390625" style="102" bestFit="1" customWidth="1"/>
    <col min="4" max="4" width="10.421875" style="102" customWidth="1"/>
    <col min="5" max="5" width="11.421875" style="102" customWidth="1"/>
    <col min="6" max="6" width="10.00390625" style="102" customWidth="1"/>
    <col min="7" max="7" width="11.57421875" style="102" customWidth="1"/>
    <col min="8" max="8" width="10.8515625" style="102" customWidth="1"/>
    <col min="9" max="9" width="10.7109375" style="102" customWidth="1"/>
    <col min="10" max="10" width="10.140625" style="102" bestFit="1" customWidth="1"/>
    <col min="11" max="12" width="12.28125" style="102" bestFit="1" customWidth="1"/>
    <col min="13" max="13" width="11.00390625" style="102" customWidth="1"/>
    <col min="14" max="14" width="11.28125" style="102" customWidth="1"/>
    <col min="15" max="15" width="14.00390625" style="102" customWidth="1"/>
    <col min="16" max="16384" width="9.140625" style="102" customWidth="1"/>
  </cols>
  <sheetData>
    <row r="1" spans="1:20" s="148" customFormat="1" ht="15.75">
      <c r="A1" s="678" t="s">
        <v>537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154"/>
      <c r="Q1" s="154"/>
      <c r="R1" s="154"/>
      <c r="S1" s="154"/>
      <c r="T1" s="154"/>
    </row>
    <row r="2" s="148" customFormat="1" ht="12.75">
      <c r="O2" s="149"/>
    </row>
    <row r="3" spans="1:15" s="148" customFormat="1" ht="15">
      <c r="A3" s="638" t="s">
        <v>587</v>
      </c>
      <c r="B3" s="638"/>
      <c r="C3" s="664"/>
      <c r="O3" s="149"/>
    </row>
    <row r="4" spans="1:15" s="148" customFormat="1" ht="15.75" thickBot="1">
      <c r="A4" s="639" t="s">
        <v>588</v>
      </c>
      <c r="B4" s="639"/>
      <c r="C4" s="686"/>
      <c r="N4" s="679" t="s">
        <v>468</v>
      </c>
      <c r="O4" s="679"/>
    </row>
    <row r="5" spans="1:15" ht="27.75" customHeight="1" thickBot="1">
      <c r="A5" s="353" t="s">
        <v>391</v>
      </c>
      <c r="B5" s="361" t="s">
        <v>197</v>
      </c>
      <c r="C5" s="358" t="s">
        <v>392</v>
      </c>
      <c r="D5" s="357" t="s">
        <v>393</v>
      </c>
      <c r="E5" s="357" t="s">
        <v>394</v>
      </c>
      <c r="F5" s="357" t="s">
        <v>395</v>
      </c>
      <c r="G5" s="357" t="s">
        <v>396</v>
      </c>
      <c r="H5" s="357" t="s">
        <v>397</v>
      </c>
      <c r="I5" s="357" t="s">
        <v>398</v>
      </c>
      <c r="J5" s="357" t="s">
        <v>399</v>
      </c>
      <c r="K5" s="357" t="s">
        <v>400</v>
      </c>
      <c r="L5" s="357" t="s">
        <v>401</v>
      </c>
      <c r="M5" s="357" t="s">
        <v>402</v>
      </c>
      <c r="N5" s="366" t="s">
        <v>403</v>
      </c>
      <c r="O5" s="361" t="s">
        <v>389</v>
      </c>
    </row>
    <row r="6" spans="1:15" ht="27.75" customHeight="1">
      <c r="A6" s="354"/>
      <c r="B6" s="362" t="s">
        <v>404</v>
      </c>
      <c r="C6" s="359"/>
      <c r="D6" s="356">
        <f>C25</f>
        <v>8142791</v>
      </c>
      <c r="E6" s="356">
        <f aca="true" t="shared" si="0" ref="E6:N6">D25</f>
        <v>7781364</v>
      </c>
      <c r="F6" s="356">
        <f t="shared" si="0"/>
        <v>7859937</v>
      </c>
      <c r="G6" s="356">
        <f t="shared" si="0"/>
        <v>7938510</v>
      </c>
      <c r="H6" s="356">
        <f t="shared" si="0"/>
        <v>8037083</v>
      </c>
      <c r="I6" s="356">
        <f t="shared" si="0"/>
        <v>8115656</v>
      </c>
      <c r="J6" s="356">
        <f t="shared" si="0"/>
        <v>8194229</v>
      </c>
      <c r="K6" s="356">
        <f t="shared" si="0"/>
        <v>8037802</v>
      </c>
      <c r="L6" s="356">
        <f t="shared" si="0"/>
        <v>8002375</v>
      </c>
      <c r="M6" s="356">
        <f t="shared" si="0"/>
        <v>1921448</v>
      </c>
      <c r="N6" s="367">
        <f t="shared" si="0"/>
        <v>2020021</v>
      </c>
      <c r="O6" s="369"/>
    </row>
    <row r="7" spans="1:15" ht="22.5" customHeight="1">
      <c r="A7" s="355" t="s">
        <v>106</v>
      </c>
      <c r="B7" s="363" t="s">
        <v>30</v>
      </c>
      <c r="C7" s="360">
        <v>66541</v>
      </c>
      <c r="D7" s="360">
        <v>66541</v>
      </c>
      <c r="E7" s="360">
        <v>66541</v>
      </c>
      <c r="F7" s="360">
        <v>66541</v>
      </c>
      <c r="G7" s="360">
        <v>66541</v>
      </c>
      <c r="H7" s="360">
        <v>66541</v>
      </c>
      <c r="I7" s="360">
        <v>66541</v>
      </c>
      <c r="J7" s="360">
        <v>66541</v>
      </c>
      <c r="K7" s="360">
        <v>66541</v>
      </c>
      <c r="L7" s="360">
        <v>66541</v>
      </c>
      <c r="M7" s="360">
        <v>66541</v>
      </c>
      <c r="N7" s="360">
        <v>131549</v>
      </c>
      <c r="O7" s="370">
        <f aca="true" t="shared" si="1" ref="O7:O13">SUM(C7:N7)</f>
        <v>863500</v>
      </c>
    </row>
    <row r="8" spans="1:15" ht="21.75" customHeight="1">
      <c r="A8" s="355" t="s">
        <v>107</v>
      </c>
      <c r="B8" s="363" t="s">
        <v>17</v>
      </c>
      <c r="C8" s="360">
        <v>233583</v>
      </c>
      <c r="D8" s="360">
        <v>233583</v>
      </c>
      <c r="E8" s="360">
        <v>233583</v>
      </c>
      <c r="F8" s="360">
        <v>233583</v>
      </c>
      <c r="G8" s="360">
        <v>233583</v>
      </c>
      <c r="H8" s="360">
        <v>233583</v>
      </c>
      <c r="I8" s="360">
        <v>233583</v>
      </c>
      <c r="J8" s="360">
        <v>233583</v>
      </c>
      <c r="K8" s="360">
        <v>233583</v>
      </c>
      <c r="L8" s="360">
        <v>233583</v>
      </c>
      <c r="M8" s="360">
        <v>233583</v>
      </c>
      <c r="N8" s="360">
        <v>233587</v>
      </c>
      <c r="O8" s="370">
        <f t="shared" si="1"/>
        <v>2803000</v>
      </c>
    </row>
    <row r="9" spans="1:15" ht="34.5" customHeight="1">
      <c r="A9" s="355" t="s">
        <v>108</v>
      </c>
      <c r="B9" s="363" t="s">
        <v>463</v>
      </c>
      <c r="C9" s="360">
        <v>1491781</v>
      </c>
      <c r="D9" s="360">
        <v>1491781</v>
      </c>
      <c r="E9" s="360">
        <v>1491781</v>
      </c>
      <c r="F9" s="360">
        <v>1491781</v>
      </c>
      <c r="G9" s="360">
        <v>1491781</v>
      </c>
      <c r="H9" s="360">
        <v>1491781</v>
      </c>
      <c r="I9" s="360">
        <v>1491781</v>
      </c>
      <c r="J9" s="360">
        <v>1491781</v>
      </c>
      <c r="K9" s="360">
        <v>1491781</v>
      </c>
      <c r="L9" s="360">
        <v>1491781</v>
      </c>
      <c r="M9" s="360">
        <v>1491781</v>
      </c>
      <c r="N9" s="360">
        <v>1491782</v>
      </c>
      <c r="O9" s="370">
        <f t="shared" si="1"/>
        <v>17901373</v>
      </c>
    </row>
    <row r="10" spans="1:15" ht="27.75" customHeight="1">
      <c r="A10" s="355" t="s">
        <v>109</v>
      </c>
      <c r="B10" s="364" t="s">
        <v>466</v>
      </c>
      <c r="C10" s="360">
        <v>0</v>
      </c>
      <c r="D10" s="360">
        <v>0</v>
      </c>
      <c r="E10" s="360">
        <v>0</v>
      </c>
      <c r="F10" s="360">
        <v>0</v>
      </c>
      <c r="G10" s="360">
        <v>0</v>
      </c>
      <c r="H10" s="360">
        <v>0</v>
      </c>
      <c r="I10" s="360">
        <v>0</v>
      </c>
      <c r="J10" s="360">
        <v>25000</v>
      </c>
      <c r="K10" s="360">
        <v>0</v>
      </c>
      <c r="L10" s="360">
        <v>0</v>
      </c>
      <c r="M10" s="360">
        <v>25000</v>
      </c>
      <c r="N10" s="360">
        <v>0</v>
      </c>
      <c r="O10" s="370">
        <f t="shared" si="1"/>
        <v>50000</v>
      </c>
    </row>
    <row r="11" spans="1:15" ht="33.75" customHeight="1">
      <c r="A11" s="355" t="s">
        <v>110</v>
      </c>
      <c r="B11" s="364" t="s">
        <v>462</v>
      </c>
      <c r="C11" s="360">
        <v>0</v>
      </c>
      <c r="D11" s="360">
        <v>0</v>
      </c>
      <c r="E11" s="360">
        <v>0</v>
      </c>
      <c r="F11" s="360">
        <v>0</v>
      </c>
      <c r="G11" s="360">
        <v>0</v>
      </c>
      <c r="H11" s="360">
        <v>0</v>
      </c>
      <c r="I11" s="360">
        <v>0</v>
      </c>
      <c r="J11" s="360">
        <v>0</v>
      </c>
      <c r="K11" s="360">
        <v>0</v>
      </c>
      <c r="L11" s="360">
        <v>0</v>
      </c>
      <c r="M11" s="360">
        <v>0</v>
      </c>
      <c r="N11" s="360">
        <v>0</v>
      </c>
      <c r="O11" s="370">
        <f t="shared" si="1"/>
        <v>0</v>
      </c>
    </row>
    <row r="12" spans="1:15" ht="33.75" customHeight="1">
      <c r="A12" s="355" t="s">
        <v>111</v>
      </c>
      <c r="B12" s="364" t="s">
        <v>467</v>
      </c>
      <c r="C12" s="360">
        <v>0</v>
      </c>
      <c r="D12" s="360">
        <v>0</v>
      </c>
      <c r="E12" s="360">
        <v>0</v>
      </c>
      <c r="F12" s="360">
        <v>0</v>
      </c>
      <c r="G12" s="360">
        <v>0</v>
      </c>
      <c r="H12" s="360">
        <v>0</v>
      </c>
      <c r="I12" s="360">
        <v>0</v>
      </c>
      <c r="J12" s="360">
        <v>0</v>
      </c>
      <c r="K12" s="360">
        <v>0</v>
      </c>
      <c r="L12" s="360">
        <v>0</v>
      </c>
      <c r="M12" s="360">
        <v>0</v>
      </c>
      <c r="N12" s="360">
        <v>0</v>
      </c>
      <c r="O12" s="370">
        <f>SUM(C12:N12)</f>
        <v>0</v>
      </c>
    </row>
    <row r="13" spans="1:15" ht="27.75" customHeight="1" thickBot="1">
      <c r="A13" s="498" t="s">
        <v>112</v>
      </c>
      <c r="B13" s="508" t="s">
        <v>405</v>
      </c>
      <c r="C13" s="360">
        <v>8756833</v>
      </c>
      <c r="D13" s="500">
        <v>0</v>
      </c>
      <c r="E13" s="500">
        <v>0</v>
      </c>
      <c r="F13" s="500">
        <v>0</v>
      </c>
      <c r="G13" s="500">
        <v>0</v>
      </c>
      <c r="H13" s="500">
        <v>0</v>
      </c>
      <c r="I13" s="500">
        <v>0</v>
      </c>
      <c r="J13" s="500">
        <v>0</v>
      </c>
      <c r="K13" s="500">
        <v>0</v>
      </c>
      <c r="L13" s="500">
        <v>0</v>
      </c>
      <c r="M13" s="500">
        <v>0</v>
      </c>
      <c r="N13" s="500">
        <v>0</v>
      </c>
      <c r="O13" s="501">
        <f t="shared" si="1"/>
        <v>8756833</v>
      </c>
    </row>
    <row r="14" spans="1:15" s="147" customFormat="1" ht="27.75" customHeight="1" thickBot="1">
      <c r="A14" s="502"/>
      <c r="B14" s="503" t="s">
        <v>406</v>
      </c>
      <c r="C14" s="504">
        <f aca="true" t="shared" si="2" ref="C14:O14">SUM(C7:C13)</f>
        <v>10548738</v>
      </c>
      <c r="D14" s="505">
        <f t="shared" si="2"/>
        <v>1791905</v>
      </c>
      <c r="E14" s="505">
        <f t="shared" si="2"/>
        <v>1791905</v>
      </c>
      <c r="F14" s="505">
        <f t="shared" si="2"/>
        <v>1791905</v>
      </c>
      <c r="G14" s="505">
        <f t="shared" si="2"/>
        <v>1791905</v>
      </c>
      <c r="H14" s="505">
        <f t="shared" si="2"/>
        <v>1791905</v>
      </c>
      <c r="I14" s="505">
        <f t="shared" si="2"/>
        <v>1791905</v>
      </c>
      <c r="J14" s="505">
        <f t="shared" si="2"/>
        <v>1816905</v>
      </c>
      <c r="K14" s="505">
        <f t="shared" si="2"/>
        <v>1791905</v>
      </c>
      <c r="L14" s="505">
        <f t="shared" si="2"/>
        <v>1791905</v>
      </c>
      <c r="M14" s="505">
        <f t="shared" si="2"/>
        <v>1816905</v>
      </c>
      <c r="N14" s="506">
        <f t="shared" si="2"/>
        <v>1856918</v>
      </c>
      <c r="O14" s="507">
        <f t="shared" si="2"/>
        <v>30374706</v>
      </c>
    </row>
    <row r="15" spans="1:15" ht="27.75" customHeight="1">
      <c r="A15" s="509"/>
      <c r="B15" s="362" t="s">
        <v>105</v>
      </c>
      <c r="C15" s="510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2"/>
      <c r="O15" s="369"/>
    </row>
    <row r="16" spans="1:15" ht="27.75" customHeight="1">
      <c r="A16" s="355" t="s">
        <v>113</v>
      </c>
      <c r="B16" s="365" t="s">
        <v>56</v>
      </c>
      <c r="C16" s="360">
        <v>594583</v>
      </c>
      <c r="D16" s="360">
        <v>594583</v>
      </c>
      <c r="E16" s="360">
        <v>594583</v>
      </c>
      <c r="F16" s="360">
        <v>594583</v>
      </c>
      <c r="G16" s="360">
        <v>594583</v>
      </c>
      <c r="H16" s="360">
        <v>594583</v>
      </c>
      <c r="I16" s="360">
        <v>594583</v>
      </c>
      <c r="J16" s="360">
        <v>594583</v>
      </c>
      <c r="K16" s="360">
        <v>594583</v>
      </c>
      <c r="L16" s="360">
        <v>594583</v>
      </c>
      <c r="M16" s="360">
        <v>594583</v>
      </c>
      <c r="N16" s="360">
        <v>594587</v>
      </c>
      <c r="O16" s="370">
        <f aca="true" t="shared" si="3" ref="O16:O22">SUM(C16:N16)</f>
        <v>7135000</v>
      </c>
    </row>
    <row r="17" spans="1:15" ht="27.75" customHeight="1">
      <c r="A17" s="355" t="s">
        <v>114</v>
      </c>
      <c r="B17" s="365" t="s">
        <v>407</v>
      </c>
      <c r="C17" s="360">
        <v>110833</v>
      </c>
      <c r="D17" s="360">
        <v>110833</v>
      </c>
      <c r="E17" s="360">
        <v>110833</v>
      </c>
      <c r="F17" s="360">
        <v>110833</v>
      </c>
      <c r="G17" s="360">
        <v>110833</v>
      </c>
      <c r="H17" s="360">
        <v>110833</v>
      </c>
      <c r="I17" s="360">
        <v>110833</v>
      </c>
      <c r="J17" s="360">
        <v>110833</v>
      </c>
      <c r="K17" s="360">
        <v>110833</v>
      </c>
      <c r="L17" s="360">
        <v>110833</v>
      </c>
      <c r="M17" s="360">
        <v>110833</v>
      </c>
      <c r="N17" s="360">
        <v>110837</v>
      </c>
      <c r="O17" s="370">
        <f t="shared" si="3"/>
        <v>1330000</v>
      </c>
    </row>
    <row r="18" spans="1:15" ht="27.75" customHeight="1">
      <c r="A18" s="355" t="s">
        <v>205</v>
      </c>
      <c r="B18" s="365" t="s">
        <v>71</v>
      </c>
      <c r="C18" s="360">
        <v>820000</v>
      </c>
      <c r="D18" s="360">
        <v>1280000</v>
      </c>
      <c r="E18" s="360">
        <v>820000</v>
      </c>
      <c r="F18" s="360">
        <v>820000</v>
      </c>
      <c r="G18" s="360">
        <v>820000</v>
      </c>
      <c r="H18" s="360">
        <v>820000</v>
      </c>
      <c r="I18" s="360">
        <v>820000</v>
      </c>
      <c r="J18" s="360">
        <v>820000</v>
      </c>
      <c r="K18" s="360">
        <v>820000</v>
      </c>
      <c r="L18" s="360">
        <v>820000</v>
      </c>
      <c r="M18" s="360">
        <v>820000</v>
      </c>
      <c r="N18" s="360">
        <v>820000</v>
      </c>
      <c r="O18" s="370">
        <f t="shared" si="3"/>
        <v>10300000</v>
      </c>
    </row>
    <row r="19" spans="1:15" ht="27.75" customHeight="1">
      <c r="A19" s="355" t="s">
        <v>206</v>
      </c>
      <c r="B19" s="363" t="s">
        <v>87</v>
      </c>
      <c r="C19" s="360">
        <v>42916</v>
      </c>
      <c r="D19" s="360">
        <v>42916</v>
      </c>
      <c r="E19" s="360">
        <v>62916</v>
      </c>
      <c r="F19" s="360">
        <v>62916</v>
      </c>
      <c r="G19" s="360">
        <v>42916</v>
      </c>
      <c r="H19" s="360">
        <v>62916</v>
      </c>
      <c r="I19" s="360">
        <v>62916</v>
      </c>
      <c r="J19" s="360">
        <v>322916</v>
      </c>
      <c r="K19" s="360">
        <v>42916</v>
      </c>
      <c r="L19" s="360">
        <v>62916</v>
      </c>
      <c r="M19" s="360">
        <v>67916</v>
      </c>
      <c r="N19" s="360">
        <v>192924</v>
      </c>
      <c r="O19" s="370">
        <f t="shared" si="3"/>
        <v>1070000</v>
      </c>
    </row>
    <row r="20" spans="1:15" ht="31.5" customHeight="1">
      <c r="A20" s="355" t="s">
        <v>207</v>
      </c>
      <c r="B20" s="363" t="s">
        <v>303</v>
      </c>
      <c r="C20" s="360">
        <v>125000</v>
      </c>
      <c r="D20" s="360">
        <v>125000</v>
      </c>
      <c r="E20" s="360">
        <v>125000</v>
      </c>
      <c r="F20" s="360">
        <v>125000</v>
      </c>
      <c r="G20" s="360">
        <v>125000</v>
      </c>
      <c r="H20" s="360">
        <v>125000</v>
      </c>
      <c r="I20" s="360">
        <v>125000</v>
      </c>
      <c r="J20" s="360">
        <v>125000</v>
      </c>
      <c r="K20" s="360">
        <v>259000</v>
      </c>
      <c r="L20" s="360">
        <v>125000</v>
      </c>
      <c r="M20" s="360">
        <v>125000</v>
      </c>
      <c r="N20" s="360">
        <v>125000</v>
      </c>
      <c r="O20" s="370">
        <f t="shared" si="3"/>
        <v>1634000</v>
      </c>
    </row>
    <row r="21" spans="1:15" ht="27.75" customHeight="1">
      <c r="A21" s="355" t="s">
        <v>208</v>
      </c>
      <c r="B21" s="365" t="s">
        <v>408</v>
      </c>
      <c r="C21" s="360">
        <v>0</v>
      </c>
      <c r="D21" s="360">
        <v>0</v>
      </c>
      <c r="E21" s="360">
        <v>0</v>
      </c>
      <c r="F21" s="360">
        <v>0</v>
      </c>
      <c r="G21" s="360">
        <v>0</v>
      </c>
      <c r="H21" s="360">
        <v>0</v>
      </c>
      <c r="I21" s="360">
        <v>0</v>
      </c>
      <c r="J21" s="360">
        <v>0</v>
      </c>
      <c r="K21" s="360">
        <v>0</v>
      </c>
      <c r="L21" s="360">
        <v>0</v>
      </c>
      <c r="M21" s="360">
        <v>0</v>
      </c>
      <c r="N21" s="360">
        <v>2033591</v>
      </c>
      <c r="O21" s="370">
        <f t="shared" si="3"/>
        <v>2033591</v>
      </c>
    </row>
    <row r="22" spans="1:15" ht="27.75" customHeight="1">
      <c r="A22" s="355" t="s">
        <v>211</v>
      </c>
      <c r="B22" s="365" t="s">
        <v>409</v>
      </c>
      <c r="C22" s="360">
        <v>0</v>
      </c>
      <c r="D22" s="360">
        <v>0</v>
      </c>
      <c r="E22" s="360">
        <v>0</v>
      </c>
      <c r="F22" s="360">
        <v>0</v>
      </c>
      <c r="G22" s="360">
        <v>0</v>
      </c>
      <c r="H22" s="360">
        <v>0</v>
      </c>
      <c r="I22" s="360">
        <v>0</v>
      </c>
      <c r="J22" s="360">
        <v>0</v>
      </c>
      <c r="K22" s="360">
        <v>0</v>
      </c>
      <c r="L22" s="360">
        <v>6159500</v>
      </c>
      <c r="M22" s="360">
        <v>0</v>
      </c>
      <c r="N22" s="368">
        <v>0</v>
      </c>
      <c r="O22" s="370">
        <f t="shared" si="3"/>
        <v>6159500</v>
      </c>
    </row>
    <row r="23" spans="1:15" ht="27.75" customHeight="1" thickBot="1">
      <c r="A23" s="498" t="s">
        <v>214</v>
      </c>
      <c r="B23" s="499" t="s">
        <v>493</v>
      </c>
      <c r="C23" s="360">
        <v>712615</v>
      </c>
      <c r="D23" s="500">
        <v>0</v>
      </c>
      <c r="E23" s="500">
        <v>0</v>
      </c>
      <c r="F23" s="500">
        <v>0</v>
      </c>
      <c r="G23" s="500">
        <v>0</v>
      </c>
      <c r="H23" s="500">
        <v>0</v>
      </c>
      <c r="I23" s="500">
        <v>0</v>
      </c>
      <c r="J23" s="500">
        <v>0</v>
      </c>
      <c r="K23" s="500">
        <v>0</v>
      </c>
      <c r="L23" s="500">
        <v>0</v>
      </c>
      <c r="M23" s="500">
        <v>0</v>
      </c>
      <c r="N23" s="368">
        <v>0</v>
      </c>
      <c r="O23" s="501">
        <f>SUM(C23:N23)</f>
        <v>712615</v>
      </c>
    </row>
    <row r="24" spans="1:15" s="147" customFormat="1" ht="27.75" customHeight="1" thickBot="1">
      <c r="A24" s="502"/>
      <c r="B24" s="503" t="s">
        <v>410</v>
      </c>
      <c r="C24" s="504">
        <f aca="true" t="shared" si="4" ref="C24:O24">SUM(C16:C23)</f>
        <v>2405947</v>
      </c>
      <c r="D24" s="505">
        <f t="shared" si="4"/>
        <v>2153332</v>
      </c>
      <c r="E24" s="505">
        <f t="shared" si="4"/>
        <v>1713332</v>
      </c>
      <c r="F24" s="505">
        <f t="shared" si="4"/>
        <v>1713332</v>
      </c>
      <c r="G24" s="505">
        <f t="shared" si="4"/>
        <v>1693332</v>
      </c>
      <c r="H24" s="505">
        <f t="shared" si="4"/>
        <v>1713332</v>
      </c>
      <c r="I24" s="505">
        <f t="shared" si="4"/>
        <v>1713332</v>
      </c>
      <c r="J24" s="505">
        <f t="shared" si="4"/>
        <v>1973332</v>
      </c>
      <c r="K24" s="505">
        <f t="shared" si="4"/>
        <v>1827332</v>
      </c>
      <c r="L24" s="505">
        <f t="shared" si="4"/>
        <v>7872832</v>
      </c>
      <c r="M24" s="505">
        <f t="shared" si="4"/>
        <v>1718332</v>
      </c>
      <c r="N24" s="506">
        <f t="shared" si="4"/>
        <v>3876939</v>
      </c>
      <c r="O24" s="507">
        <f t="shared" si="4"/>
        <v>30374706</v>
      </c>
    </row>
    <row r="25" spans="1:15" ht="16.5" thickBot="1">
      <c r="A25" s="371"/>
      <c r="B25" s="372" t="s">
        <v>411</v>
      </c>
      <c r="C25" s="373">
        <f>C14-C24</f>
        <v>8142791</v>
      </c>
      <c r="D25" s="374">
        <f aca="true" t="shared" si="5" ref="D25:N25">D6+D14-D24</f>
        <v>7781364</v>
      </c>
      <c r="E25" s="374">
        <f t="shared" si="5"/>
        <v>7859937</v>
      </c>
      <c r="F25" s="374">
        <f t="shared" si="5"/>
        <v>7938510</v>
      </c>
      <c r="G25" s="374">
        <f t="shared" si="5"/>
        <v>8037083</v>
      </c>
      <c r="H25" s="374">
        <f t="shared" si="5"/>
        <v>8115656</v>
      </c>
      <c r="I25" s="374">
        <f t="shared" si="5"/>
        <v>8194229</v>
      </c>
      <c r="J25" s="374">
        <f t="shared" si="5"/>
        <v>8037802</v>
      </c>
      <c r="K25" s="374">
        <f t="shared" si="5"/>
        <v>8002375</v>
      </c>
      <c r="L25" s="374">
        <f t="shared" si="5"/>
        <v>1921448</v>
      </c>
      <c r="M25" s="374">
        <f t="shared" si="5"/>
        <v>2020021</v>
      </c>
      <c r="N25" s="375">
        <f t="shared" si="5"/>
        <v>0</v>
      </c>
      <c r="O25" s="376"/>
    </row>
    <row r="29" ht="22.5" customHeight="1">
      <c r="B29" s="103"/>
    </row>
  </sheetData>
  <sheetProtection/>
  <mergeCells count="4">
    <mergeCell ref="A1:O1"/>
    <mergeCell ref="N4:O4"/>
    <mergeCell ref="A3:C3"/>
    <mergeCell ref="A4:C4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">
      <selection activeCell="A3" sqref="A3:C4"/>
    </sheetView>
  </sheetViews>
  <sheetFormatPr defaultColWidth="8.00390625" defaultRowHeight="12.75"/>
  <cols>
    <col min="1" max="1" width="5.00390625" style="126" customWidth="1"/>
    <col min="2" max="2" width="54.140625" style="128" customWidth="1"/>
    <col min="3" max="4" width="15.140625" style="128" customWidth="1"/>
    <col min="5" max="16384" width="8.00390625" style="128" customWidth="1"/>
  </cols>
  <sheetData>
    <row r="1" spans="2:4" ht="40.5" customHeight="1">
      <c r="B1" s="688" t="s">
        <v>484</v>
      </c>
      <c r="C1" s="688"/>
      <c r="D1" s="688"/>
    </row>
    <row r="2" spans="2:4" ht="15.75" customHeight="1">
      <c r="B2" s="127"/>
      <c r="C2" s="689"/>
      <c r="D2" s="689"/>
    </row>
    <row r="3" spans="1:4" ht="15.75" customHeight="1">
      <c r="A3" s="638" t="s">
        <v>589</v>
      </c>
      <c r="B3" s="638"/>
      <c r="C3" s="664"/>
      <c r="D3" s="587"/>
    </row>
    <row r="4" spans="1:4" s="129" customFormat="1" ht="15.75" thickBot="1">
      <c r="A4" s="639" t="s">
        <v>590</v>
      </c>
      <c r="B4" s="639"/>
      <c r="C4" s="686"/>
      <c r="D4" s="153" t="s">
        <v>485</v>
      </c>
    </row>
    <row r="5" spans="1:4" s="130" customFormat="1" ht="48" customHeight="1" thickBot="1">
      <c r="A5" s="377" t="s">
        <v>412</v>
      </c>
      <c r="B5" s="382" t="s">
        <v>440</v>
      </c>
      <c r="C5" s="382" t="s">
        <v>441</v>
      </c>
      <c r="D5" s="390" t="s">
        <v>442</v>
      </c>
    </row>
    <row r="6" spans="1:4" s="130" customFormat="1" ht="13.5" customHeight="1" thickBot="1">
      <c r="A6" s="377" t="s">
        <v>99</v>
      </c>
      <c r="B6" s="382" t="s">
        <v>100</v>
      </c>
      <c r="C6" s="382" t="s">
        <v>101</v>
      </c>
      <c r="D6" s="390" t="s">
        <v>102</v>
      </c>
    </row>
    <row r="7" spans="1:4" ht="18" customHeight="1">
      <c r="A7" s="378" t="s">
        <v>106</v>
      </c>
      <c r="B7" s="383" t="s">
        <v>443</v>
      </c>
      <c r="C7" s="396">
        <v>432000</v>
      </c>
      <c r="D7" s="391">
        <v>0</v>
      </c>
    </row>
    <row r="8" spans="1:4" ht="18" customHeight="1">
      <c r="A8" s="379" t="s">
        <v>107</v>
      </c>
      <c r="B8" s="384" t="s">
        <v>444</v>
      </c>
      <c r="C8" s="396">
        <v>0</v>
      </c>
      <c r="D8" s="392">
        <v>0</v>
      </c>
    </row>
    <row r="9" spans="1:4" ht="18" customHeight="1">
      <c r="A9" s="379" t="s">
        <v>108</v>
      </c>
      <c r="B9" s="384" t="s">
        <v>445</v>
      </c>
      <c r="C9" s="396">
        <v>0</v>
      </c>
      <c r="D9" s="392">
        <v>0</v>
      </c>
    </row>
    <row r="10" spans="1:4" ht="18" customHeight="1">
      <c r="A10" s="379" t="s">
        <v>109</v>
      </c>
      <c r="B10" s="384" t="s">
        <v>446</v>
      </c>
      <c r="C10" s="396">
        <v>0</v>
      </c>
      <c r="D10" s="392">
        <v>0</v>
      </c>
    </row>
    <row r="11" spans="1:4" ht="18" customHeight="1">
      <c r="A11" s="379" t="s">
        <v>110</v>
      </c>
      <c r="B11" s="384" t="s">
        <v>447</v>
      </c>
      <c r="C11" s="396">
        <v>2500000</v>
      </c>
      <c r="D11" s="392">
        <v>0</v>
      </c>
    </row>
    <row r="12" spans="1:4" ht="18" customHeight="1">
      <c r="A12" s="379" t="s">
        <v>111</v>
      </c>
      <c r="B12" s="384" t="s">
        <v>448</v>
      </c>
      <c r="C12" s="396">
        <v>0</v>
      </c>
      <c r="D12" s="392">
        <v>0</v>
      </c>
    </row>
    <row r="13" spans="1:4" ht="18" customHeight="1">
      <c r="A13" s="379" t="s">
        <v>112</v>
      </c>
      <c r="B13" s="385" t="s">
        <v>449</v>
      </c>
      <c r="C13" s="396">
        <v>0</v>
      </c>
      <c r="D13" s="392">
        <v>0</v>
      </c>
    </row>
    <row r="14" spans="1:4" ht="18" customHeight="1">
      <c r="A14" s="379" t="s">
        <v>114</v>
      </c>
      <c r="B14" s="385" t="s">
        <v>450</v>
      </c>
      <c r="C14" s="396">
        <v>0</v>
      </c>
      <c r="D14" s="392">
        <v>0</v>
      </c>
    </row>
    <row r="15" spans="1:4" ht="18" customHeight="1">
      <c r="A15" s="379" t="s">
        <v>205</v>
      </c>
      <c r="B15" s="385" t="s">
        <v>451</v>
      </c>
      <c r="C15" s="396">
        <v>0</v>
      </c>
      <c r="D15" s="392">
        <v>0</v>
      </c>
    </row>
    <row r="16" spans="1:4" ht="18" customHeight="1">
      <c r="A16" s="379" t="s">
        <v>206</v>
      </c>
      <c r="B16" s="385" t="s">
        <v>452</v>
      </c>
      <c r="C16" s="396">
        <v>0</v>
      </c>
      <c r="D16" s="392">
        <v>0</v>
      </c>
    </row>
    <row r="17" spans="1:4" ht="22.5" customHeight="1">
      <c r="A17" s="379" t="s">
        <v>207</v>
      </c>
      <c r="B17" s="385" t="s">
        <v>453</v>
      </c>
      <c r="C17" s="396">
        <v>2500000</v>
      </c>
      <c r="D17" s="392">
        <v>0</v>
      </c>
    </row>
    <row r="18" spans="1:4" ht="18" customHeight="1">
      <c r="A18" s="379" t="s">
        <v>208</v>
      </c>
      <c r="B18" s="384" t="s">
        <v>454</v>
      </c>
      <c r="C18" s="396">
        <v>300000</v>
      </c>
      <c r="D18" s="392">
        <v>0</v>
      </c>
    </row>
    <row r="19" spans="1:4" ht="18" customHeight="1">
      <c r="A19" s="379" t="s">
        <v>211</v>
      </c>
      <c r="B19" s="384" t="s">
        <v>455</v>
      </c>
      <c r="C19" s="396">
        <v>0</v>
      </c>
      <c r="D19" s="392">
        <v>0</v>
      </c>
    </row>
    <row r="20" spans="1:4" ht="18" customHeight="1">
      <c r="A20" s="379" t="s">
        <v>214</v>
      </c>
      <c r="B20" s="384" t="s">
        <v>456</v>
      </c>
      <c r="C20" s="396">
        <v>0</v>
      </c>
      <c r="D20" s="392">
        <v>0</v>
      </c>
    </row>
    <row r="21" spans="1:4" ht="18" customHeight="1">
      <c r="A21" s="379" t="s">
        <v>217</v>
      </c>
      <c r="B21" s="384" t="s">
        <v>457</v>
      </c>
      <c r="C21" s="396">
        <v>0</v>
      </c>
      <c r="D21" s="392">
        <v>0</v>
      </c>
    </row>
    <row r="22" spans="1:4" ht="18" customHeight="1">
      <c r="A22" s="379" t="s">
        <v>220</v>
      </c>
      <c r="B22" s="384" t="s">
        <v>458</v>
      </c>
      <c r="C22" s="396">
        <v>0</v>
      </c>
      <c r="D22" s="392">
        <v>0</v>
      </c>
    </row>
    <row r="23" spans="1:4" ht="18" customHeight="1">
      <c r="A23" s="379" t="s">
        <v>223</v>
      </c>
      <c r="B23" s="386"/>
      <c r="C23" s="397"/>
      <c r="D23" s="393"/>
    </row>
    <row r="24" spans="1:4" ht="18" customHeight="1">
      <c r="A24" s="379" t="s">
        <v>226</v>
      </c>
      <c r="B24" s="387"/>
      <c r="C24" s="397"/>
      <c r="D24" s="393"/>
    </row>
    <row r="25" spans="1:4" ht="18" customHeight="1">
      <c r="A25" s="379" t="s">
        <v>229</v>
      </c>
      <c r="B25" s="387"/>
      <c r="C25" s="397"/>
      <c r="D25" s="393"/>
    </row>
    <row r="26" spans="1:4" ht="18" customHeight="1">
      <c r="A26" s="379" t="s">
        <v>232</v>
      </c>
      <c r="B26" s="387"/>
      <c r="C26" s="397"/>
      <c r="D26" s="393"/>
    </row>
    <row r="27" spans="1:4" ht="18" customHeight="1">
      <c r="A27" s="379" t="s">
        <v>235</v>
      </c>
      <c r="B27" s="387"/>
      <c r="C27" s="397"/>
      <c r="D27" s="393"/>
    </row>
    <row r="28" spans="1:4" ht="18" customHeight="1">
      <c r="A28" s="379" t="s">
        <v>238</v>
      </c>
      <c r="B28" s="387"/>
      <c r="C28" s="397"/>
      <c r="D28" s="393"/>
    </row>
    <row r="29" spans="1:4" ht="18" customHeight="1">
      <c r="A29" s="379" t="s">
        <v>240</v>
      </c>
      <c r="B29" s="387"/>
      <c r="C29" s="397"/>
      <c r="D29" s="393"/>
    </row>
    <row r="30" spans="1:4" ht="18" customHeight="1">
      <c r="A30" s="379" t="s">
        <v>243</v>
      </c>
      <c r="B30" s="387"/>
      <c r="C30" s="397"/>
      <c r="D30" s="393"/>
    </row>
    <row r="31" spans="1:4" ht="18" customHeight="1" thickBot="1">
      <c r="A31" s="380" t="s">
        <v>246</v>
      </c>
      <c r="B31" s="388"/>
      <c r="C31" s="398"/>
      <c r="D31" s="394"/>
    </row>
    <row r="32" spans="1:4" ht="18" customHeight="1" thickBot="1">
      <c r="A32" s="381" t="s">
        <v>249</v>
      </c>
      <c r="B32" s="389" t="s">
        <v>390</v>
      </c>
      <c r="C32" s="399">
        <f>+C7+C8+C9+C10+C11+C18+C19+C20+C21+C22+C23+C24+C25+C26+C27+C28+C29+C30+C31</f>
        <v>3232000</v>
      </c>
      <c r="D32" s="395">
        <f>SUM(D7:D22)</f>
        <v>0</v>
      </c>
    </row>
    <row r="33" spans="1:4" ht="8.25" customHeight="1">
      <c r="A33" s="138"/>
      <c r="B33" s="687"/>
      <c r="C33" s="687"/>
      <c r="D33" s="687"/>
    </row>
  </sheetData>
  <sheetProtection/>
  <mergeCells count="5">
    <mergeCell ref="B33:D33"/>
    <mergeCell ref="B1:D1"/>
    <mergeCell ref="C2:D2"/>
    <mergeCell ref="A3:C3"/>
    <mergeCell ref="A4:C4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6"/>
  <sheetViews>
    <sheetView zoomScalePageLayoutView="0" workbookViewId="0" topLeftCell="A1">
      <selection activeCell="A4" sqref="A4:C5"/>
    </sheetView>
  </sheetViews>
  <sheetFormatPr defaultColWidth="8.00390625" defaultRowHeight="12.75"/>
  <cols>
    <col min="1" max="1" width="5.8515625" style="10" customWidth="1"/>
    <col min="2" max="2" width="42.57421875" style="7" customWidth="1"/>
    <col min="3" max="4" width="11.00390625" style="7" customWidth="1"/>
    <col min="5" max="5" width="11.57421875" style="7" bestFit="1" customWidth="1"/>
    <col min="6" max="7" width="11.00390625" style="7" customWidth="1"/>
    <col min="8" max="8" width="12.28125" style="7" customWidth="1"/>
    <col min="9" max="9" width="2.8515625" style="7" customWidth="1"/>
    <col min="10" max="16384" width="8.00390625" style="7" customWidth="1"/>
  </cols>
  <sheetData>
    <row r="2" spans="1:8" ht="39.75" customHeight="1">
      <c r="A2" s="693" t="s">
        <v>486</v>
      </c>
      <c r="B2" s="693"/>
      <c r="C2" s="693"/>
      <c r="D2" s="693"/>
      <c r="E2" s="693"/>
      <c r="F2" s="693"/>
      <c r="G2" s="693"/>
      <c r="H2" s="693"/>
    </row>
    <row r="3" spans="1:9" s="128" customFormat="1" ht="15.75" customHeight="1">
      <c r="A3" s="126"/>
      <c r="B3" s="127"/>
      <c r="C3" s="689"/>
      <c r="D3" s="689"/>
      <c r="G3" s="691"/>
      <c r="H3" s="691"/>
      <c r="I3" s="156"/>
    </row>
    <row r="4" spans="1:9" s="128" customFormat="1" ht="15.75" customHeight="1">
      <c r="A4" s="638" t="s">
        <v>591</v>
      </c>
      <c r="B4" s="638"/>
      <c r="C4" s="664"/>
      <c r="D4" s="587"/>
      <c r="G4" s="157"/>
      <c r="H4" s="157"/>
      <c r="I4" s="156"/>
    </row>
    <row r="5" spans="1:9" s="129" customFormat="1" ht="15.75" thickBot="1">
      <c r="A5" s="639" t="s">
        <v>592</v>
      </c>
      <c r="B5" s="639"/>
      <c r="C5" s="686"/>
      <c r="D5" s="155"/>
      <c r="G5" s="690" t="s">
        <v>485</v>
      </c>
      <c r="H5" s="690"/>
      <c r="I5" s="155"/>
    </row>
    <row r="6" spans="1:8" s="123" customFormat="1" ht="26.25" customHeight="1" thickBot="1">
      <c r="A6" s="700" t="s">
        <v>196</v>
      </c>
      <c r="B6" s="702" t="s">
        <v>430</v>
      </c>
      <c r="C6" s="704" t="s">
        <v>431</v>
      </c>
      <c r="D6" s="706" t="s">
        <v>536</v>
      </c>
      <c r="E6" s="698" t="s">
        <v>432</v>
      </c>
      <c r="F6" s="699"/>
      <c r="G6" s="699"/>
      <c r="H6" s="696" t="s">
        <v>389</v>
      </c>
    </row>
    <row r="7" spans="1:8" s="124" customFormat="1" ht="32.25" customHeight="1" thickBot="1">
      <c r="A7" s="701"/>
      <c r="B7" s="703"/>
      <c r="C7" s="705"/>
      <c r="D7" s="707"/>
      <c r="E7" s="577" t="s">
        <v>494</v>
      </c>
      <c r="F7" s="581" t="s">
        <v>523</v>
      </c>
      <c r="G7" s="578" t="s">
        <v>527</v>
      </c>
      <c r="H7" s="697"/>
    </row>
    <row r="8" spans="1:8" s="125" customFormat="1" ht="12.75" customHeight="1" thickBot="1">
      <c r="A8" s="400" t="s">
        <v>99</v>
      </c>
      <c r="B8" s="402" t="s">
        <v>100</v>
      </c>
      <c r="C8" s="407" t="s">
        <v>101</v>
      </c>
      <c r="D8" s="402" t="s">
        <v>102</v>
      </c>
      <c r="E8" s="400" t="s">
        <v>103</v>
      </c>
      <c r="F8" s="402" t="s">
        <v>416</v>
      </c>
      <c r="G8" s="434" t="s">
        <v>433</v>
      </c>
      <c r="H8" s="434" t="s">
        <v>465</v>
      </c>
    </row>
    <row r="9" spans="1:8" ht="24.75" customHeight="1">
      <c r="A9" s="401" t="s">
        <v>106</v>
      </c>
      <c r="B9" s="403" t="s">
        <v>434</v>
      </c>
      <c r="C9" s="408"/>
      <c r="D9" s="414">
        <v>0</v>
      </c>
      <c r="E9" s="420">
        <v>0</v>
      </c>
      <c r="F9" s="426">
        <v>0</v>
      </c>
      <c r="G9" s="579">
        <v>0</v>
      </c>
      <c r="H9" s="428">
        <v>0</v>
      </c>
    </row>
    <row r="10" spans="1:9" ht="25.5" customHeight="1">
      <c r="A10" s="401" t="s">
        <v>107</v>
      </c>
      <c r="B10" s="404" t="s">
        <v>435</v>
      </c>
      <c r="C10" s="409"/>
      <c r="D10" s="415">
        <v>0</v>
      </c>
      <c r="E10" s="421">
        <v>0</v>
      </c>
      <c r="F10" s="415">
        <v>0</v>
      </c>
      <c r="G10" s="429">
        <v>0</v>
      </c>
      <c r="H10" s="429">
        <v>0</v>
      </c>
      <c r="I10" s="692"/>
    </row>
    <row r="11" spans="1:9" ht="19.5" customHeight="1">
      <c r="A11" s="401" t="s">
        <v>108</v>
      </c>
      <c r="B11" s="404" t="s">
        <v>436</v>
      </c>
      <c r="C11" s="410" t="s">
        <v>494</v>
      </c>
      <c r="D11" s="416"/>
      <c r="E11" s="422">
        <v>6159500</v>
      </c>
      <c r="F11" s="415">
        <v>0</v>
      </c>
      <c r="G11" s="429">
        <v>0</v>
      </c>
      <c r="H11" s="430">
        <f>SUM(D11:G11)</f>
        <v>6159500</v>
      </c>
      <c r="I11" s="692"/>
    </row>
    <row r="12" spans="1:9" ht="19.5" customHeight="1">
      <c r="A12" s="401" t="s">
        <v>109</v>
      </c>
      <c r="B12" s="404" t="s">
        <v>437</v>
      </c>
      <c r="C12" s="410" t="s">
        <v>494</v>
      </c>
      <c r="D12" s="416"/>
      <c r="E12" s="422">
        <v>2033591</v>
      </c>
      <c r="F12" s="415">
        <v>0</v>
      </c>
      <c r="G12" s="429">
        <v>0</v>
      </c>
      <c r="H12" s="430">
        <f>SUM(D12:G12)</f>
        <v>2033591</v>
      </c>
      <c r="I12" s="692"/>
    </row>
    <row r="13" spans="1:9" ht="19.5" customHeight="1">
      <c r="A13" s="401" t="s">
        <v>110</v>
      </c>
      <c r="B13" s="405" t="s">
        <v>438</v>
      </c>
      <c r="C13" s="410" t="s">
        <v>487</v>
      </c>
      <c r="D13" s="416">
        <f>SUM(D14:D15)</f>
        <v>0</v>
      </c>
      <c r="E13" s="422">
        <f>+E15+E14</f>
        <v>1169815</v>
      </c>
      <c r="F13" s="416">
        <f>+F15+F14</f>
        <v>0</v>
      </c>
      <c r="G13" s="430">
        <f>+G15+G14</f>
        <v>0</v>
      </c>
      <c r="H13" s="430">
        <f>H14+H15</f>
        <v>1169815</v>
      </c>
      <c r="I13" s="692"/>
    </row>
    <row r="14" spans="1:9" ht="19.5" customHeight="1">
      <c r="A14" s="401" t="s">
        <v>111</v>
      </c>
      <c r="B14" s="332" t="s">
        <v>545</v>
      </c>
      <c r="C14" s="411" t="s">
        <v>487</v>
      </c>
      <c r="D14" s="417"/>
      <c r="E14" s="423">
        <v>457200</v>
      </c>
      <c r="F14" s="417"/>
      <c r="G14" s="431"/>
      <c r="H14" s="431">
        <f>SUM(D14:G14)</f>
        <v>457200</v>
      </c>
      <c r="I14" s="692"/>
    </row>
    <row r="15" spans="1:9" ht="19.5" customHeight="1" thickBot="1">
      <c r="A15" s="401" t="s">
        <v>112</v>
      </c>
      <c r="B15" s="569" t="s">
        <v>459</v>
      </c>
      <c r="C15" s="412" t="s">
        <v>487</v>
      </c>
      <c r="D15" s="418">
        <v>0</v>
      </c>
      <c r="E15" s="424">
        <v>712615</v>
      </c>
      <c r="F15" s="427"/>
      <c r="G15" s="580"/>
      <c r="H15" s="432">
        <f>SUM(D15:G15)</f>
        <v>712615</v>
      </c>
      <c r="I15" s="692"/>
    </row>
    <row r="16" spans="1:9" s="139" customFormat="1" ht="19.5" customHeight="1" thickBot="1">
      <c r="A16" s="694" t="s">
        <v>439</v>
      </c>
      <c r="B16" s="695"/>
      <c r="C16" s="413"/>
      <c r="D16" s="419">
        <f>+D9+D10+D11+D12+D13</f>
        <v>0</v>
      </c>
      <c r="E16" s="425">
        <f>+E9+E10+E11+E12+E13</f>
        <v>9362906</v>
      </c>
      <c r="F16" s="419">
        <f>+F9+F10+F11+F12+F13</f>
        <v>0</v>
      </c>
      <c r="G16" s="433">
        <f>+G9+G10+G11+G12+G13</f>
        <v>0</v>
      </c>
      <c r="H16" s="433">
        <f>+H9+H10+H11+H12+H13</f>
        <v>9362906</v>
      </c>
      <c r="I16" s="692"/>
    </row>
  </sheetData>
  <sheetProtection/>
  <mergeCells count="14">
    <mergeCell ref="B6:B7"/>
    <mergeCell ref="C6:C7"/>
    <mergeCell ref="D6:D7"/>
    <mergeCell ref="C3:D3"/>
    <mergeCell ref="A4:C4"/>
    <mergeCell ref="A5:C5"/>
    <mergeCell ref="G5:H5"/>
    <mergeCell ref="G3:H3"/>
    <mergeCell ref="I10:I16"/>
    <mergeCell ref="A2:H2"/>
    <mergeCell ref="A16:B16"/>
    <mergeCell ref="H6:H7"/>
    <mergeCell ref="E6:G6"/>
    <mergeCell ref="A6:A7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2019-03-22T14:19:43Z</cp:lastPrinted>
  <dcterms:created xsi:type="dcterms:W3CDTF">2014-10-28T13:28:45Z</dcterms:created>
  <dcterms:modified xsi:type="dcterms:W3CDTF">2019-03-22T14:19:46Z</dcterms:modified>
  <cp:category/>
  <cp:version/>
  <cp:contentType/>
  <cp:contentStatus/>
</cp:coreProperties>
</file>