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9885" activeTab="8"/>
  </bookViews>
  <sheets>
    <sheet name="ÖSSZEFÜGGÉSEK" sheetId="1" r:id="rId1"/>
    <sheet name="1." sheetId="23" r:id="rId2"/>
    <sheet name="2." sheetId="24" r:id="rId3"/>
    <sheet name="3." sheetId="27" r:id="rId4"/>
    <sheet name="4." sheetId="25" r:id="rId5"/>
    <sheet name="5" sheetId="38" r:id="rId6"/>
    <sheet name="6" sheetId="31" r:id="rId7"/>
    <sheet name="7" sheetId="30" r:id="rId8"/>
    <sheet name="8" sheetId="33" r:id="rId9"/>
  </sheets>
  <externalReferences>
    <externalReference r:id="rId10"/>
  </externalReferences>
  <definedNames>
    <definedName name="_xlnm.Print_Area" localSheetId="5">'5'!$A$1:$E$43</definedName>
  </definedNames>
  <calcPr calcId="114210"/>
</workbook>
</file>

<file path=xl/calcChain.xml><?xml version="1.0" encoding="utf-8"?>
<calcChain xmlns="http://schemas.openxmlformats.org/spreadsheetml/2006/main">
  <c r="C5" i="33"/>
  <c r="O13" i="30"/>
  <c r="C18" i="31"/>
  <c r="D18"/>
  <c r="D11"/>
  <c r="D14"/>
  <c r="B28" i="38"/>
  <c r="B27"/>
  <c r="B30"/>
  <c r="B41"/>
  <c r="B23"/>
  <c r="B10"/>
  <c r="B9"/>
  <c r="B8"/>
  <c r="B7"/>
  <c r="B6"/>
  <c r="B14"/>
  <c r="B25"/>
  <c r="B43"/>
  <c r="F23" i="25"/>
  <c r="F22"/>
  <c r="F18"/>
  <c r="F11"/>
  <c r="F10"/>
  <c r="F9"/>
  <c r="F8"/>
  <c r="B9"/>
  <c r="E70" i="23"/>
  <c r="B38"/>
  <c r="B11" i="25"/>
  <c r="E37" i="23"/>
  <c r="E36"/>
  <c r="D33" i="24"/>
  <c r="B33"/>
  <c r="D6" i="38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C22"/>
  <c r="E22"/>
  <c r="E6"/>
  <c r="C16"/>
  <c r="E16"/>
  <c r="C17"/>
  <c r="E17"/>
  <c r="C27"/>
  <c r="E27"/>
  <c r="C38"/>
  <c r="E38"/>
  <c r="C12"/>
  <c r="E12"/>
  <c r="C29"/>
  <c r="E29"/>
  <c r="C31"/>
  <c r="E31"/>
  <c r="C32"/>
  <c r="E32"/>
  <c r="C37"/>
  <c r="E37"/>
  <c r="C21"/>
  <c r="E21"/>
  <c r="C20"/>
  <c r="E20"/>
  <c r="C24"/>
  <c r="E24"/>
  <c r="C33"/>
  <c r="E33"/>
  <c r="C42"/>
  <c r="E42"/>
  <c r="C10"/>
  <c r="E10"/>
  <c r="C26"/>
  <c r="E26"/>
  <c r="C11"/>
  <c r="E11"/>
  <c r="C28"/>
  <c r="E28"/>
  <c r="C18"/>
  <c r="E18"/>
  <c r="C13"/>
  <c r="E13"/>
  <c r="C15"/>
  <c r="E15"/>
  <c r="C19"/>
  <c r="E19"/>
  <c r="C35"/>
  <c r="E35"/>
  <c r="C34"/>
  <c r="E34"/>
  <c r="C40"/>
  <c r="E40"/>
  <c r="E8"/>
  <c r="C30"/>
  <c r="E30"/>
  <c r="C9"/>
  <c r="E9"/>
  <c r="C36"/>
  <c r="E36"/>
  <c r="E7"/>
  <c r="C39"/>
  <c r="E39"/>
  <c r="C23"/>
  <c r="E23"/>
  <c r="C41"/>
  <c r="E41"/>
  <c r="E25"/>
  <c r="E43"/>
  <c r="E14"/>
  <c r="N62" i="33"/>
  <c r="M61"/>
  <c r="L61"/>
  <c r="K61"/>
  <c r="J61"/>
  <c r="I61"/>
  <c r="H61"/>
  <c r="G61"/>
  <c r="F61"/>
  <c r="E61"/>
  <c r="D61"/>
  <c r="C61"/>
  <c r="N60"/>
  <c r="N58"/>
  <c r="N56"/>
  <c r="N55"/>
  <c r="N54"/>
  <c r="N53"/>
  <c r="L52"/>
  <c r="L57"/>
  <c r="K52"/>
  <c r="K57"/>
  <c r="J52"/>
  <c r="J57"/>
  <c r="I52"/>
  <c r="I57"/>
  <c r="H52"/>
  <c r="H57"/>
  <c r="G52"/>
  <c r="G57"/>
  <c r="F52"/>
  <c r="F57"/>
  <c r="E52"/>
  <c r="E57"/>
  <c r="D52"/>
  <c r="D57"/>
  <c r="C52"/>
  <c r="C57"/>
  <c r="B52"/>
  <c r="B57"/>
  <c r="N51"/>
  <c r="N50"/>
  <c r="N49"/>
  <c r="M52"/>
  <c r="M57"/>
  <c r="N48"/>
  <c r="N46"/>
  <c r="N45"/>
  <c r="N44"/>
  <c r="L43"/>
  <c r="L47"/>
  <c r="K43"/>
  <c r="K59"/>
  <c r="J43"/>
  <c r="J47"/>
  <c r="I43"/>
  <c r="I59"/>
  <c r="H43"/>
  <c r="H47"/>
  <c r="G43"/>
  <c r="G59"/>
  <c r="F43"/>
  <c r="F47"/>
  <c r="E43"/>
  <c r="E59"/>
  <c r="D43"/>
  <c r="D47"/>
  <c r="C43"/>
  <c r="C59"/>
  <c r="B43"/>
  <c r="B47"/>
  <c r="N42"/>
  <c r="N41"/>
  <c r="N40"/>
  <c r="N39"/>
  <c r="N38"/>
  <c r="N37"/>
  <c r="N36"/>
  <c r="N35"/>
  <c r="N33"/>
  <c r="M32"/>
  <c r="L32"/>
  <c r="K32"/>
  <c r="J32"/>
  <c r="I32"/>
  <c r="H32"/>
  <c r="G32"/>
  <c r="F32"/>
  <c r="E32"/>
  <c r="D32"/>
  <c r="C32"/>
  <c r="B32"/>
  <c r="N31"/>
  <c r="N29"/>
  <c r="N27"/>
  <c r="N26"/>
  <c r="N25"/>
  <c r="N24"/>
  <c r="M23"/>
  <c r="M28"/>
  <c r="L23"/>
  <c r="L28"/>
  <c r="J23"/>
  <c r="J28"/>
  <c r="I23"/>
  <c r="I28"/>
  <c r="H23"/>
  <c r="H28"/>
  <c r="G23"/>
  <c r="G28"/>
  <c r="F23"/>
  <c r="F28"/>
  <c r="E23"/>
  <c r="E28"/>
  <c r="D23"/>
  <c r="D28"/>
  <c r="C23"/>
  <c r="C28"/>
  <c r="B23"/>
  <c r="N22"/>
  <c r="K23"/>
  <c r="K28"/>
  <c r="N20"/>
  <c r="N19"/>
  <c r="N17"/>
  <c r="N16"/>
  <c r="N15"/>
  <c r="L14"/>
  <c r="L18"/>
  <c r="K14"/>
  <c r="J14"/>
  <c r="J18"/>
  <c r="I14"/>
  <c r="H14"/>
  <c r="H18"/>
  <c r="H34"/>
  <c r="G14"/>
  <c r="F14"/>
  <c r="F18"/>
  <c r="F34"/>
  <c r="E14"/>
  <c r="D14"/>
  <c r="D18"/>
  <c r="D34"/>
  <c r="C14"/>
  <c r="B14"/>
  <c r="B18"/>
  <c r="B34"/>
  <c r="N13"/>
  <c r="N12"/>
  <c r="N11"/>
  <c r="N10"/>
  <c r="N9"/>
  <c r="N8"/>
  <c r="N7"/>
  <c r="M14"/>
  <c r="F64"/>
  <c r="D63"/>
  <c r="D64"/>
  <c r="F63"/>
  <c r="H63"/>
  <c r="H64"/>
  <c r="J63"/>
  <c r="L63"/>
  <c r="L34"/>
  <c r="K30"/>
  <c r="J34"/>
  <c r="J64"/>
  <c r="C30"/>
  <c r="E30"/>
  <c r="G30"/>
  <c r="I30"/>
  <c r="N32"/>
  <c r="N21"/>
  <c r="N28"/>
  <c r="N57"/>
  <c r="N61"/>
  <c r="M30"/>
  <c r="M18"/>
  <c r="M34"/>
  <c r="B63"/>
  <c r="N14"/>
  <c r="C18"/>
  <c r="C34"/>
  <c r="E18"/>
  <c r="E34"/>
  <c r="G18"/>
  <c r="G34"/>
  <c r="I18"/>
  <c r="I34"/>
  <c r="K18"/>
  <c r="K34"/>
  <c r="N23"/>
  <c r="B30"/>
  <c r="D30"/>
  <c r="F30"/>
  <c r="H30"/>
  <c r="J30"/>
  <c r="L30"/>
  <c r="M43"/>
  <c r="N43"/>
  <c r="C47"/>
  <c r="C63"/>
  <c r="E47"/>
  <c r="E63"/>
  <c r="G47"/>
  <c r="G63"/>
  <c r="I47"/>
  <c r="I63"/>
  <c r="K47"/>
  <c r="K63"/>
  <c r="N52"/>
  <c r="B59"/>
  <c r="D59"/>
  <c r="F59"/>
  <c r="H59"/>
  <c r="J59"/>
  <c r="L59"/>
  <c r="N6"/>
  <c r="L64"/>
  <c r="I64"/>
  <c r="E64"/>
  <c r="N18"/>
  <c r="M59"/>
  <c r="N59"/>
  <c r="M47"/>
  <c r="M63"/>
  <c r="N63"/>
  <c r="B64"/>
  <c r="N34"/>
  <c r="N30"/>
  <c r="K64"/>
  <c r="G64"/>
  <c r="C64"/>
  <c r="C65"/>
  <c r="D5"/>
  <c r="M64"/>
  <c r="N64"/>
  <c r="N47"/>
  <c r="D65"/>
  <c r="E5"/>
  <c r="E65"/>
  <c r="F5"/>
  <c r="F65"/>
  <c r="G5"/>
  <c r="G65"/>
  <c r="H5"/>
  <c r="H65"/>
  <c r="C21" i="31"/>
  <c r="C22"/>
  <c r="D20"/>
  <c r="D19"/>
  <c r="D15"/>
  <c r="N25" i="30"/>
  <c r="M25"/>
  <c r="L25"/>
  <c r="K25"/>
  <c r="J25"/>
  <c r="I25"/>
  <c r="H25"/>
  <c r="G25"/>
  <c r="F25"/>
  <c r="E25"/>
  <c r="D25"/>
  <c r="C25"/>
  <c r="O24"/>
  <c r="O23"/>
  <c r="O22"/>
  <c r="O21"/>
  <c r="O20"/>
  <c r="O19"/>
  <c r="O18"/>
  <c r="O17"/>
  <c r="O16"/>
  <c r="N14"/>
  <c r="M14"/>
  <c r="L14"/>
  <c r="K14"/>
  <c r="J14"/>
  <c r="I14"/>
  <c r="H14"/>
  <c r="G14"/>
  <c r="F14"/>
  <c r="E14"/>
  <c r="D14"/>
  <c r="C14"/>
  <c r="O12"/>
  <c r="O11"/>
  <c r="O10"/>
  <c r="O9"/>
  <c r="O8"/>
  <c r="O7"/>
  <c r="O6"/>
  <c r="O5"/>
  <c r="D28" i="25"/>
  <c r="C28"/>
  <c r="H27"/>
  <c r="G27"/>
  <c r="F27"/>
  <c r="D27"/>
  <c r="C27"/>
  <c r="H24"/>
  <c r="G24"/>
  <c r="F24"/>
  <c r="F25"/>
  <c r="D24"/>
  <c r="C24"/>
  <c r="H23"/>
  <c r="G23"/>
  <c r="D23"/>
  <c r="C23"/>
  <c r="H22"/>
  <c r="G22"/>
  <c r="D22"/>
  <c r="C22"/>
  <c r="H18"/>
  <c r="H34"/>
  <c r="G18"/>
  <c r="D18"/>
  <c r="C18"/>
  <c r="H14"/>
  <c r="G14"/>
  <c r="F14"/>
  <c r="H13"/>
  <c r="G13"/>
  <c r="F13"/>
  <c r="H12"/>
  <c r="H11"/>
  <c r="D11"/>
  <c r="C11"/>
  <c r="G10"/>
  <c r="D10"/>
  <c r="C10"/>
  <c r="G9"/>
  <c r="D9"/>
  <c r="D16"/>
  <c r="C9"/>
  <c r="G8"/>
  <c r="C8"/>
  <c r="D23" i="27"/>
  <c r="B28" i="24"/>
  <c r="D23"/>
  <c r="D24"/>
  <c r="D29"/>
  <c r="C7" i="31"/>
  <c r="D7"/>
  <c r="D14" i="24"/>
  <c r="B14"/>
  <c r="D13"/>
  <c r="B13"/>
  <c r="D12"/>
  <c r="D15"/>
  <c r="B12"/>
  <c r="D87" i="23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69"/>
  <c r="C69"/>
  <c r="B69"/>
  <c r="D68"/>
  <c r="C68"/>
  <c r="B68"/>
  <c r="D67"/>
  <c r="C67"/>
  <c r="D66"/>
  <c r="C66"/>
  <c r="D65"/>
  <c r="C65"/>
  <c r="B65"/>
  <c r="B23" i="25"/>
  <c r="D64" i="23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B52"/>
  <c r="D51"/>
  <c r="C51"/>
  <c r="D50"/>
  <c r="C50"/>
  <c r="D49"/>
  <c r="C49"/>
  <c r="B49"/>
  <c r="B18" i="25"/>
  <c r="D48" i="23"/>
  <c r="C48"/>
  <c r="D47"/>
  <c r="E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B72"/>
  <c r="B24" i="25"/>
  <c r="B25"/>
  <c r="C34"/>
  <c r="G25"/>
  <c r="G30"/>
  <c r="I5" i="33"/>
  <c r="I65"/>
  <c r="H16" i="25"/>
  <c r="C25"/>
  <c r="C30"/>
  <c r="B24" i="24"/>
  <c r="E50" i="23"/>
  <c r="B57"/>
  <c r="E56"/>
  <c r="E58"/>
  <c r="E59"/>
  <c r="E60"/>
  <c r="E61"/>
  <c r="E84"/>
  <c r="E86"/>
  <c r="B15" i="24"/>
  <c r="B19"/>
  <c r="D19"/>
  <c r="D35"/>
  <c r="D31"/>
  <c r="D34" i="25"/>
  <c r="G34"/>
  <c r="D25"/>
  <c r="D30"/>
  <c r="H25"/>
  <c r="H30"/>
  <c r="F34"/>
  <c r="F30"/>
  <c r="F16"/>
  <c r="F32"/>
  <c r="F36"/>
  <c r="E8" i="23"/>
  <c r="E10"/>
  <c r="E12"/>
  <c r="E13"/>
  <c r="E14"/>
  <c r="E15"/>
  <c r="E16"/>
  <c r="E18"/>
  <c r="E19"/>
  <c r="E25"/>
  <c r="E26"/>
  <c r="E27"/>
  <c r="E28"/>
  <c r="E29"/>
  <c r="E30"/>
  <c r="E32"/>
  <c r="E33"/>
  <c r="E34"/>
  <c r="E35"/>
  <c r="E38"/>
  <c r="E48"/>
  <c r="E53"/>
  <c r="E66"/>
  <c r="E67"/>
  <c r="E71"/>
  <c r="E73"/>
  <c r="E75"/>
  <c r="E76"/>
  <c r="E77"/>
  <c r="E78"/>
  <c r="E79"/>
  <c r="E80"/>
  <c r="E81"/>
  <c r="E82"/>
  <c r="C16" i="25"/>
  <c r="C20"/>
  <c r="G16"/>
  <c r="D21" i="31"/>
  <c r="B17" i="23"/>
  <c r="B8" i="25"/>
  <c r="E9" i="23"/>
  <c r="E11"/>
  <c r="E20"/>
  <c r="E21"/>
  <c r="E22"/>
  <c r="E23"/>
  <c r="E24"/>
  <c r="E39"/>
  <c r="E41"/>
  <c r="E42"/>
  <c r="E43"/>
  <c r="E44"/>
  <c r="E45"/>
  <c r="E46"/>
  <c r="E62"/>
  <c r="E63"/>
  <c r="E64"/>
  <c r="E65"/>
  <c r="E69"/>
  <c r="E54"/>
  <c r="E55"/>
  <c r="E83"/>
  <c r="O14" i="30"/>
  <c r="D26"/>
  <c r="M26"/>
  <c r="K26"/>
  <c r="I26"/>
  <c r="G26"/>
  <c r="E26"/>
  <c r="N26"/>
  <c r="L26"/>
  <c r="J26"/>
  <c r="H26"/>
  <c r="F26"/>
  <c r="O25"/>
  <c r="C26"/>
  <c r="H20" i="25"/>
  <c r="C32"/>
  <c r="C36"/>
  <c r="D32"/>
  <c r="D36"/>
  <c r="D20"/>
  <c r="E49" i="23"/>
  <c r="E57"/>
  <c r="B31"/>
  <c r="E52"/>
  <c r="E68"/>
  <c r="E7"/>
  <c r="B10" i="25"/>
  <c r="B16"/>
  <c r="B20"/>
  <c r="J65" i="33"/>
  <c r="J5"/>
  <c r="E31" i="23"/>
  <c r="E17"/>
  <c r="G32" i="25"/>
  <c r="G36"/>
  <c r="E72" i="23"/>
  <c r="F20" i="25"/>
  <c r="C6" i="31"/>
  <c r="B31" i="24"/>
  <c r="B29"/>
  <c r="B35"/>
  <c r="O26" i="30"/>
  <c r="B30" i="25"/>
  <c r="B32"/>
  <c r="H32"/>
  <c r="H36"/>
  <c r="F37"/>
  <c r="G20"/>
  <c r="B74" i="23"/>
  <c r="E74"/>
  <c r="B85"/>
  <c r="E85"/>
  <c r="B40"/>
  <c r="K5" i="33"/>
  <c r="K65"/>
  <c r="B36" i="25"/>
  <c r="B37"/>
  <c r="C8" i="31"/>
  <c r="C23"/>
  <c r="D23"/>
  <c r="D6"/>
  <c r="D8"/>
  <c r="B51" i="23"/>
  <c r="E40"/>
  <c r="L65" i="33"/>
  <c r="L5"/>
  <c r="B87" i="23"/>
  <c r="E87"/>
  <c r="E51"/>
  <c r="M5" i="33"/>
  <c r="M65"/>
</calcChain>
</file>

<file path=xl/sharedStrings.xml><?xml version="1.0" encoding="utf-8"?>
<sst xmlns="http://schemas.openxmlformats.org/spreadsheetml/2006/main" count="438" uniqueCount="304">
  <si>
    <t>Költségvetési rendelet űrlapjainak összefüggései:</t>
  </si>
  <si>
    <t>1. sz. melléklet Bevételek táblázat 3. oszlop 10 sora =</t>
  </si>
  <si>
    <t xml:space="preserve">2/a. számú melléklet 3. oszlop 13. sor + 2/b. számú melléklet 3. oszlop 11. sor </t>
  </si>
  <si>
    <t>1. sz. melléklet Bevételek táblázat 3. oszlop 12 sora =</t>
  </si>
  <si>
    <t xml:space="preserve">2/a. számú melléklet 3. oszlop 25. sor + 2/b. számú melléklet 3. oszlop 22. sor </t>
  </si>
  <si>
    <t>1. sz. melléklet Bevételek táblázat 3. oszlop 13 sora =</t>
  </si>
  <si>
    <t xml:space="preserve">2/a. számú melléklet 3. oszlop 26. sor + 2/b. számú melléklet 3. oszlop 23. sor </t>
  </si>
  <si>
    <t>1. sz. melléklet Kiadások táblázat 3. oszlop 5 sora =</t>
  </si>
  <si>
    <t xml:space="preserve">2/a. számú melléklet 5. oszlop 13. sor + 2/b. számú melléklet 5. oszlop 11. sor </t>
  </si>
  <si>
    <t>1. sz. melléklet Kiadások táblázat 3. oszlop 6 sora =</t>
  </si>
  <si>
    <t xml:space="preserve">2/a. számú melléklet 5. oszlop 25. sor + 2/b. számú melléklet 5. oszlop 22. sor </t>
  </si>
  <si>
    <t>1. sz. melléklet Kiadások táblázat 3. oszlop 7 sora =</t>
  </si>
  <si>
    <t xml:space="preserve">2/a. számú melléklet 5. oszlop 26. sor + 2/b. számú melléklet 5. oszlop 23. sor </t>
  </si>
  <si>
    <t>1.</t>
  </si>
  <si>
    <t>2.</t>
  </si>
  <si>
    <t>3.</t>
  </si>
  <si>
    <t>5.</t>
  </si>
  <si>
    <t>6.</t>
  </si>
  <si>
    <t>8.</t>
  </si>
  <si>
    <t>10.</t>
  </si>
  <si>
    <t>11.</t>
  </si>
  <si>
    <t>12.</t>
  </si>
  <si>
    <t>13.</t>
  </si>
  <si>
    <t>Sor-szám</t>
  </si>
  <si>
    <t>Munkaadókat terhelő járulékok és szociális hozzájárulási adó</t>
  </si>
  <si>
    <t>Egyéb működési célú kiadások</t>
  </si>
  <si>
    <t>Felújítások</t>
  </si>
  <si>
    <t>4.</t>
  </si>
  <si>
    <t>7.</t>
  </si>
  <si>
    <t>Bevételek</t>
  </si>
  <si>
    <t>Kiadások</t>
  </si>
  <si>
    <t>Megnevezés</t>
  </si>
  <si>
    <t>Személyi juttatások</t>
  </si>
  <si>
    <t>Dologi kiadások</t>
  </si>
  <si>
    <t>9.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</si>
  <si>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</si>
  <si>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</si>
  <si>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</si>
  <si>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</si>
  <si>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</si>
  <si>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</si>
  <si>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</si>
  <si>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</si>
  <si>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</si>
  <si>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</si>
  <si>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Összesen</t>
  </si>
  <si>
    <t>Összesen: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</si>
  <si>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</si>
  <si>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</si>
  <si>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</si>
  <si>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</si>
  <si>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</si>
  <si>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</si>
  <si>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</si>
  <si>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</si>
  <si>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</si>
  <si>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</si>
  <si>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</si>
  <si>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</si>
  <si>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</si>
  <si>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</si>
  <si>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Ellátottak pénzbeli juttatása</t>
  </si>
  <si>
    <t>Kiadások összesen:</t>
  </si>
  <si>
    <t>Egyenleg</t>
  </si>
  <si>
    <t>Adatok ezer forintban</t>
  </si>
  <si>
    <t>Önkormányzat</t>
  </si>
  <si>
    <t>a) Működési</t>
  </si>
  <si>
    <t>b) Felhalmozási</t>
  </si>
  <si>
    <t>Intézményfinanszírozás</t>
  </si>
  <si>
    <t>Összes kiadás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</si>
  <si>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</si>
  <si>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</si>
  <si>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</si>
  <si>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</si>
  <si>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</si>
  <si>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</si>
  <si>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a) Működési ( jegyző hatáskörében lévő segélyek)</t>
  </si>
  <si>
    <t>Beruházások</t>
  </si>
  <si>
    <t>Egyéb felhalmozási kiadások</t>
  </si>
  <si>
    <t>Finanszírozási kiadások</t>
  </si>
  <si>
    <t>Gyermekétkeztetés üzemeltetési támogatása</t>
  </si>
  <si>
    <t>2015. évi előirányzat BEVÉTELEK</t>
  </si>
  <si>
    <t>2015. évi előirányzat KIADÁSOK</t>
  </si>
  <si>
    <t>Ezer Ft-ban</t>
  </si>
  <si>
    <t xml:space="preserve">  BEVÉTELEK JOGCÍMEI</t>
  </si>
  <si>
    <t xml:space="preserve">Önkormányzat </t>
  </si>
  <si>
    <t xml:space="preserve">Mindösszesen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</si>
  <si>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</si>
  <si>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</si>
  <si>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</si>
  <si>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</si>
  <si>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</si>
  <si>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</si>
  <si>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</si>
  <si>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</si>
  <si>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</si>
  <si>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</si>
  <si>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</si>
  <si>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</si>
  <si>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</si>
  <si>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</si>
  <si>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</si>
  <si>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</si>
  <si>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</si>
  <si>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</si>
  <si>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</si>
  <si>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</si>
  <si>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</si>
  <si>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</si>
  <si>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</si>
  <si>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</si>
  <si>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</si>
  <si>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</si>
  <si>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</si>
  <si>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</si>
  <si>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</si>
  <si>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</si>
  <si>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</si>
  <si>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</si>
  <si>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</si>
  <si>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</si>
  <si>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</si>
  <si>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Finaszírozási bevételek összesen (B811. … +B817.)</t>
  </si>
  <si>
    <t xml:space="preserve">MŰKÖDÉSI BEVÉTELEK MINDÖSSZESEN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</si>
  <si>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</si>
  <si>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</si>
  <si>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</si>
  <si>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</si>
  <si>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</si>
  <si>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</si>
  <si>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</si>
  <si>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</si>
  <si>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</si>
  <si>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</si>
  <si>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</si>
  <si>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</si>
  <si>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</si>
  <si>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</si>
  <si>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</si>
  <si>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</si>
  <si>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</si>
  <si>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>FELHALMOZÁSI BEVÉTELEK MINDÖSSZESEN</t>
  </si>
  <si>
    <t xml:space="preserve">BEVÉTELEK MINDÖSSZESEN </t>
  </si>
  <si>
    <t>ÖNKORM.-i Hivatal</t>
  </si>
  <si>
    <t xml:space="preserve"> </t>
  </si>
  <si>
    <t xml:space="preserve">        Ezer Ft-ban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</si>
  <si>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</si>
  <si>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</si>
  <si>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</si>
  <si>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</si>
  <si>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</si>
  <si>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</si>
  <si>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</si>
  <si>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</si>
  <si>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</si>
  <si>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</si>
  <si>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</si>
  <si>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</si>
  <si>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</si>
  <si>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</si>
  <si>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</si>
  <si>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</si>
  <si>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</si>
  <si>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</si>
  <si>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</si>
  <si>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</si>
  <si>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</si>
  <si>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</si>
  <si>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</si>
  <si>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</si>
  <si>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</si>
  <si>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</si>
  <si>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</si>
  <si>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</si>
  <si>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</si>
  <si>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</si>
  <si>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</si>
  <si>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</si>
  <si>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</si>
  <si>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</si>
  <si>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</si>
  <si>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</si>
  <si>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</si>
  <si>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</si>
  <si>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TÁMOGATÁSOK</t>
  </si>
  <si>
    <t xml:space="preserve">               </t>
  </si>
  <si>
    <t xml:space="preserve"> Ft- ban </t>
  </si>
  <si>
    <t xml:space="preserve">BEVÉTELEK JOGCÍMEI </t>
  </si>
  <si>
    <t>Mutató</t>
  </si>
  <si>
    <t>Ft/mutató</t>
  </si>
  <si>
    <t>Támogatás Önkormányzat</t>
  </si>
  <si>
    <t>a) Önkormányzati hivatal működésének támogatása</t>
  </si>
  <si>
    <t>a) Önkormányzati hivatal működésének támogatása - beszámítás után</t>
  </si>
  <si>
    <t>b) Település- üzemeltetéshez kapcsolódó feladatellátás támogatása összesen</t>
  </si>
  <si>
    <t>b) Település- üzemeltetéshez kapcsolódó feladatellátás támogatása összesen - beszámítás után</t>
  </si>
  <si>
    <t>ba) A zöldterület- gazdálkodással kapcsilatos feladatok ellátásának támogatása</t>
  </si>
  <si>
    <t>ba) A zöldterület- gazdálkodással kapcsilatos feladatok ellátásának támogatása - beszámítás után</t>
  </si>
  <si>
    <t>bb) Közvilágítás fenntartásának támogatása</t>
  </si>
  <si>
    <t>bb) Közvilágítás fenntartásának támogatása- beszámítás után</t>
  </si>
  <si>
    <t>bc) Köztemető fenntartással kapcsolatos feladatok támogatása</t>
  </si>
  <si>
    <t>bc) Köztemető fenntartással kapcsolatos feladatok támogatása - beszámolás után</t>
  </si>
  <si>
    <t>bd) Közutak fenntartásának támogatása</t>
  </si>
  <si>
    <t>bd) Közutak fenntartásának támogatása - beszámítás után</t>
  </si>
  <si>
    <t>Infp -  Beszámítás összege</t>
  </si>
  <si>
    <t>Éves támogatás összege</t>
  </si>
  <si>
    <t>d) Egyéb önkormányzati feladatok támogatása</t>
  </si>
  <si>
    <t>V.I.1.Kiegészítés a fenti jogcímekre</t>
  </si>
  <si>
    <t>Hozzájárulás a pénzbeli szociális ellátásokhoz</t>
  </si>
  <si>
    <t>Hozzájárulás a pénzbeli szociális ellátásokhoz- beszámítás után</t>
  </si>
  <si>
    <t>A települési önkormányzatok szociális feladatainak egyéb támogatása</t>
  </si>
  <si>
    <t>A finanszírozás szempontjából elismert dolgozók bértámogatása</t>
  </si>
  <si>
    <t>Könyvtári és közművelődési feladatok támogatása</t>
  </si>
  <si>
    <t>Minösszesen</t>
  </si>
  <si>
    <t xml:space="preserve">Kötelező feladatok </t>
  </si>
  <si>
    <t xml:space="preserve">Önként vállalt feladat </t>
  </si>
  <si>
    <t xml:space="preserve">Állami (államigazg.) feladat </t>
  </si>
  <si>
    <t xml:space="preserve">MINDÖSSZESEN </t>
  </si>
  <si>
    <t>MINDÖSSZESEN</t>
  </si>
  <si>
    <t>Költségvetési kiadások kötelező, önként vállalt valamint államigazgatási megbontásban intézményenként</t>
  </si>
  <si>
    <t>BEVÉTELEK JOGCÍMEI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</si>
  <si>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</si>
  <si>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</si>
  <si>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</si>
  <si>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</si>
  <si>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</si>
  <si>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</si>
  <si>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</si>
  <si>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</si>
  <si>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</si>
  <si>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</si>
  <si>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</si>
  <si>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</si>
  <si>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</si>
  <si>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</si>
  <si>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</si>
  <si>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</si>
  <si>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G. KIADÁS MINDÖSSZESEN (C+F)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</si>
  <si>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</si>
  <si>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</si>
  <si>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</si>
  <si>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</si>
  <si>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</si>
  <si>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</si>
  <si>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</si>
  <si>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</si>
  <si>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</si>
  <si>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</si>
  <si>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B. Finanszírozási kiadások összesen (K911. …+K917.)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</si>
  <si>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</si>
  <si>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</si>
  <si>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</si>
  <si>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</si>
  <si>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</si>
  <si>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</si>
  <si>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</si>
  <si>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Polgárm.-i Hivatal</t>
  </si>
  <si>
    <t xml:space="preserve">KIADÁSOK JOGCÍMEI </t>
  </si>
  <si>
    <t>ÚJCSANÁLOS ÖNKORMÁNYZAT KÖLTSÉGVETÉS MÉRLEGE</t>
  </si>
  <si>
    <t>B113. Települési önk. Szociális, gyermekjóléti feladatainak támogatása</t>
  </si>
  <si>
    <t>Újcsanálos Önkormányzat működési célú bevételek és kiadások valamint a felhalmozási bevételek és kiadások mérlege</t>
  </si>
  <si>
    <t>B115. Müködési célú költségvetési támogatások és kiegészítő támogatások</t>
  </si>
  <si>
    <t>Működési célú költségvetési támogatások és kiegészítő támogatások</t>
  </si>
  <si>
    <t>6. mrlléklrt (5.2. melléklet)</t>
  </si>
  <si>
    <t>7. melléklet (7A. Melléklet)</t>
  </si>
  <si>
    <t xml:space="preserve">8. melléklet (7B.  Melléklet) </t>
  </si>
  <si>
    <t xml:space="preserve">                 1. melléklet (1. melléklet)</t>
  </si>
  <si>
    <t>2. melléklet (2. melléklet)</t>
  </si>
  <si>
    <t>3. melléklet (3. melléklet)</t>
  </si>
  <si>
    <t>4. melléklet (4. melléklet)</t>
  </si>
  <si>
    <t xml:space="preserve">   5. melléklet (5.  melléklet)</t>
  </si>
  <si>
    <t>Elszámolásból származó bevételek</t>
  </si>
  <si>
    <t>szociális étkeztetés</t>
  </si>
  <si>
    <t>Müködési összesen</t>
  </si>
  <si>
    <t xml:space="preserve">    Az Újcsanálos Általános Iskoláért Alapítvány</t>
  </si>
  <si>
    <t xml:space="preserve">    Újcsanálosi Polgárőr Egyesület</t>
  </si>
  <si>
    <t>B64. Működési célú visszatérítendő támogatások, kölcsönök visszatérülése államháztartáson kívülről</t>
  </si>
  <si>
    <t>B65. Egyéb működési célú átvett pénzeszköz</t>
  </si>
  <si>
    <t xml:space="preserve">B75. Egyéb felhalmozási célú átvett pénzeszközök </t>
  </si>
  <si>
    <t>7 262 330</t>
  </si>
  <si>
    <t>2 562 270</t>
  </si>
  <si>
    <t>2 816 000</t>
  </si>
  <si>
    <t>345 000</t>
  </si>
  <si>
    <t>1 539 060</t>
  </si>
  <si>
    <t>5 000 000</t>
  </si>
  <si>
    <t>3 678 699</t>
  </si>
  <si>
    <t>A 2015. évről áthúzódó bérkompenzáció támogatása</t>
  </si>
  <si>
    <t>15 941 029</t>
  </si>
  <si>
    <t>10 414</t>
  </si>
  <si>
    <t>9 181 297</t>
  </si>
  <si>
    <t>608 960</t>
  </si>
  <si>
    <t>2 350 080</t>
  </si>
  <si>
    <t>2 290 980</t>
  </si>
  <si>
    <t xml:space="preserve">A rászoruló gyermekek intézményen kívüli szünidei étkeztetésének támogatása </t>
  </si>
  <si>
    <t>1 614 240</t>
  </si>
  <si>
    <t>16 045 557</t>
  </si>
  <si>
    <t>2 832</t>
  </si>
  <si>
    <t xml:space="preserve">     A 2016. évi bevételi előirányzatok intézményenként és összesen</t>
  </si>
  <si>
    <t>2016. év</t>
  </si>
  <si>
    <t xml:space="preserve"> Újcsanálos Református Egyházközösség</t>
  </si>
  <si>
    <t>Újcsanálos Evangélikus Egyházközösség</t>
  </si>
  <si>
    <t>Egyéb vállalkozások</t>
  </si>
  <si>
    <t>Előirányzat-felhasználási terv
2016. évre</t>
  </si>
  <si>
    <t xml:space="preserve">     A KÖTELEZŐ feladatok 2016. évi kiadási előirányzatai intézményenként összesen</t>
  </si>
  <si>
    <t>Újcsanálos Önkormányzat Likviditási terve  2016. év</t>
  </si>
</sst>
</file>

<file path=xl/styles.xml><?xml version="1.0" encoding="utf-8"?>
<styleSheet xmlns="http://schemas.openxmlformats.org/spreadsheetml/2006/main">
  <numFmts count="1">
    <numFmt numFmtId="164" formatCode="#,###"/>
  </numFmts>
  <fonts count="56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 CE"/>
      <charset val="238"/>
    </font>
    <font>
      <sz val="10"/>
      <name val="Arial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color indexed="9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6"/>
      <name val="Arial"/>
      <family val="2"/>
      <charset val="238"/>
    </font>
    <font>
      <b/>
      <i/>
      <sz val="10"/>
      <name val="Arial CE"/>
      <charset val="238"/>
    </font>
    <font>
      <i/>
      <sz val="8"/>
      <name val="Arial CE"/>
      <charset val="238"/>
    </font>
    <font>
      <sz val="9"/>
      <color indexed="8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25" fillId="0" borderId="0"/>
    <xf numFmtId="0" fontId="38" fillId="0" borderId="0"/>
    <xf numFmtId="0" fontId="25" fillId="0" borderId="0"/>
    <xf numFmtId="0" fontId="24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310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0" fontId="0" fillId="0" borderId="0" xfId="0" applyFill="1"/>
    <xf numFmtId="0" fontId="25" fillId="0" borderId="0" xfId="40"/>
    <xf numFmtId="0" fontId="26" fillId="0" borderId="0" xfId="40" applyFont="1"/>
    <xf numFmtId="0" fontId="27" fillId="0" borderId="10" xfId="40" applyFont="1" applyBorder="1" applyAlignment="1">
      <alignment horizontal="center"/>
    </xf>
    <xf numFmtId="0" fontId="27" fillId="0" borderId="0" xfId="40" applyFont="1"/>
    <xf numFmtId="0" fontId="27" fillId="0" borderId="10" xfId="40" applyFont="1" applyBorder="1"/>
    <xf numFmtId="3" fontId="27" fillId="0" borderId="10" xfId="40" applyNumberFormat="1" applyFont="1" applyBorder="1"/>
    <xf numFmtId="0" fontId="25" fillId="0" borderId="10" xfId="40" applyBorder="1"/>
    <xf numFmtId="3" fontId="25" fillId="0" borderId="10" xfId="40" applyNumberFormat="1" applyBorder="1"/>
    <xf numFmtId="0" fontId="25" fillId="0" borderId="10" xfId="40" applyFont="1" applyBorder="1"/>
    <xf numFmtId="0" fontId="25" fillId="0" borderId="10" xfId="40" applyFont="1" applyBorder="1" applyAlignment="1">
      <alignment wrapText="1"/>
    </xf>
    <xf numFmtId="0" fontId="25" fillId="0" borderId="10" xfId="40" applyBorder="1" applyAlignment="1">
      <alignment horizontal="left" indent="3"/>
    </xf>
    <xf numFmtId="0" fontId="25" fillId="0" borderId="10" xfId="40" applyFont="1" applyBorder="1" applyAlignment="1">
      <alignment horizontal="left" indent="3"/>
    </xf>
    <xf numFmtId="0" fontId="27" fillId="0" borderId="10" xfId="40" applyFont="1" applyBorder="1" applyAlignment="1">
      <alignment horizontal="left" indent="3"/>
    </xf>
    <xf numFmtId="0" fontId="25" fillId="0" borderId="10" xfId="40" applyFont="1" applyBorder="1" applyAlignment="1">
      <alignment horizontal="left" wrapText="1" indent="3"/>
    </xf>
    <xf numFmtId="0" fontId="29" fillId="0" borderId="0" xfId="0" applyFont="1"/>
    <xf numFmtId="3" fontId="0" fillId="0" borderId="0" xfId="0" applyNumberFormat="1"/>
    <xf numFmtId="0" fontId="32" fillId="0" borderId="10" xfId="0" applyFont="1" applyBorder="1" applyAlignment="1">
      <alignment horizontal="left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/>
    </xf>
    <xf numFmtId="0" fontId="34" fillId="0" borderId="11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/>
    </xf>
    <xf numFmtId="0" fontId="32" fillId="0" borderId="10" xfId="0" applyFont="1" applyFill="1" applyBorder="1" applyAlignment="1">
      <alignment horizontal="left"/>
    </xf>
    <xf numFmtId="0" fontId="32" fillId="0" borderId="10" xfId="0" applyFont="1" applyBorder="1" applyAlignment="1">
      <alignment horizontal="left" vertical="center" wrapText="1"/>
    </xf>
    <xf numFmtId="3" fontId="0" fillId="0" borderId="0" xfId="0" applyNumberFormat="1" applyFill="1"/>
    <xf numFmtId="3" fontId="35" fillId="0" borderId="10" xfId="0" applyNumberFormat="1" applyFont="1" applyFill="1" applyBorder="1"/>
    <xf numFmtId="3" fontId="29" fillId="0" borderId="10" xfId="0" applyNumberFormat="1" applyFont="1" applyFill="1" applyBorder="1"/>
    <xf numFmtId="0" fontId="32" fillId="0" borderId="10" xfId="0" applyFont="1" applyFill="1" applyBorder="1" applyAlignment="1">
      <alignment horizontal="left" wrapText="1"/>
    </xf>
    <xf numFmtId="3" fontId="27" fillId="0" borderId="10" xfId="0" applyNumberFormat="1" applyFont="1" applyBorder="1"/>
    <xf numFmtId="0" fontId="27" fillId="0" borderId="10" xfId="0" applyFont="1" applyBorder="1"/>
    <xf numFmtId="0" fontId="34" fillId="18" borderId="10" xfId="0" applyFont="1" applyFill="1" applyBorder="1" applyAlignment="1">
      <alignment horizontal="left"/>
    </xf>
    <xf numFmtId="0" fontId="30" fillId="0" borderId="10" xfId="0" applyFont="1" applyBorder="1" applyAlignment="1">
      <alignment horizontal="center" vertical="center"/>
    </xf>
    <xf numFmtId="0" fontId="38" fillId="0" borderId="0" xfId="0" applyFont="1"/>
    <xf numFmtId="0" fontId="35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7" fillId="18" borderId="10" xfId="0" applyFont="1" applyFill="1" applyBorder="1" applyAlignment="1">
      <alignment horizontal="left" wrapText="1"/>
    </xf>
    <xf numFmtId="3" fontId="39" fillId="0" borderId="11" xfId="0" applyNumberFormat="1" applyFont="1" applyFill="1" applyBorder="1"/>
    <xf numFmtId="3" fontId="40" fillId="0" borderId="12" xfId="0" applyNumberFormat="1" applyFont="1" applyFill="1" applyBorder="1"/>
    <xf numFmtId="3" fontId="39" fillId="18" borderId="10" xfId="0" applyNumberFormat="1" applyFont="1" applyFill="1" applyBorder="1"/>
    <xf numFmtId="0" fontId="37" fillId="0" borderId="0" xfId="0" applyFont="1"/>
    <xf numFmtId="3" fontId="37" fillId="0" borderId="0" xfId="0" applyNumberFormat="1" applyFont="1"/>
    <xf numFmtId="0" fontId="37" fillId="0" borderId="10" xfId="0" applyFont="1" applyBorder="1" applyAlignment="1">
      <alignment horizontal="left" wrapText="1"/>
    </xf>
    <xf numFmtId="0" fontId="37" fillId="0" borderId="11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wrapText="1"/>
    </xf>
    <xf numFmtId="0" fontId="37" fillId="0" borderId="0" xfId="0" applyFont="1" applyFill="1"/>
    <xf numFmtId="0" fontId="39" fillId="0" borderId="11" xfId="0" applyFont="1" applyBorder="1" applyAlignment="1">
      <alignment horizontal="left" vertical="center" wrapText="1"/>
    </xf>
    <xf numFmtId="49" fontId="39" fillId="0" borderId="11" xfId="0" applyNumberFormat="1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wrapText="1"/>
    </xf>
    <xf numFmtId="0" fontId="37" fillId="0" borderId="10" xfId="0" applyFont="1" applyFill="1" applyBorder="1" applyAlignment="1">
      <alignment horizontal="left" wrapText="1"/>
    </xf>
    <xf numFmtId="0" fontId="37" fillId="0" borderId="10" xfId="0" applyFont="1" applyBorder="1" applyAlignment="1">
      <alignment horizontal="left" vertical="center" wrapText="1"/>
    </xf>
    <xf numFmtId="3" fontId="37" fillId="0" borderId="0" xfId="0" applyNumberFormat="1" applyFont="1" applyFill="1"/>
    <xf numFmtId="0" fontId="37" fillId="19" borderId="0" xfId="0" applyFont="1" applyFill="1"/>
    <xf numFmtId="0" fontId="37" fillId="0" borderId="10" xfId="0" applyFont="1" applyBorder="1" applyAlignment="1">
      <alignment horizontal="center" wrapText="1"/>
    </xf>
    <xf numFmtId="0" fontId="37" fillId="0" borderId="10" xfId="0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left" wrapText="1"/>
    </xf>
    <xf numFmtId="0" fontId="39" fillId="0" borderId="10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center" vertical="center" wrapText="1"/>
    </xf>
    <xf numFmtId="49" fontId="39" fillId="0" borderId="10" xfId="0" applyNumberFormat="1" applyFont="1" applyBorder="1" applyAlignment="1">
      <alignment horizontal="center" vertical="center" wrapText="1"/>
    </xf>
    <xf numFmtId="49" fontId="39" fillId="0" borderId="10" xfId="0" applyNumberFormat="1" applyFont="1" applyBorder="1" applyAlignment="1">
      <alignment horizontal="left" vertical="center" wrapText="1"/>
    </xf>
    <xf numFmtId="0" fontId="37" fillId="0" borderId="10" xfId="0" applyFont="1" applyBorder="1"/>
    <xf numFmtId="0" fontId="39" fillId="0" borderId="10" xfId="0" applyFont="1" applyFill="1" applyBorder="1" applyAlignment="1">
      <alignment horizontal="left" wrapText="1"/>
    </xf>
    <xf numFmtId="0" fontId="37" fillId="0" borderId="10" xfId="0" applyFont="1" applyBorder="1" applyAlignment="1">
      <alignment wrapText="1"/>
    </xf>
    <xf numFmtId="0" fontId="39" fillId="18" borderId="10" xfId="0" applyFont="1" applyFill="1" applyBorder="1" applyAlignment="1">
      <alignment horizontal="left" wrapText="1"/>
    </xf>
    <xf numFmtId="0" fontId="36" fillId="0" borderId="0" xfId="0" applyFont="1" applyAlignment="1">
      <alignment horizontal="right"/>
    </xf>
    <xf numFmtId="3" fontId="31" fillId="0" borderId="10" xfId="0" applyNumberFormat="1" applyFont="1" applyBorder="1"/>
    <xf numFmtId="0" fontId="43" fillId="0" borderId="11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3" fontId="30" fillId="0" borderId="10" xfId="0" applyNumberFormat="1" applyFont="1" applyBorder="1"/>
    <xf numFmtId="0" fontId="34" fillId="0" borderId="11" xfId="0" applyFont="1" applyBorder="1" applyAlignment="1">
      <alignment horizontal="left"/>
    </xf>
    <xf numFmtId="0" fontId="34" fillId="0" borderId="11" xfId="0" applyFont="1" applyBorder="1" applyAlignment="1">
      <alignment horizontal="center"/>
    </xf>
    <xf numFmtId="0" fontId="34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/>
    </xf>
    <xf numFmtId="0" fontId="32" fillId="0" borderId="10" xfId="0" applyFont="1" applyBorder="1" applyAlignment="1">
      <alignment horizontal="left" wrapText="1"/>
    </xf>
    <xf numFmtId="0" fontId="34" fillId="0" borderId="11" xfId="0" applyFont="1" applyBorder="1" applyAlignment="1">
      <alignment horizontal="center" vertical="center" wrapText="1"/>
    </xf>
    <xf numFmtId="3" fontId="0" fillId="0" borderId="10" xfId="0" applyNumberFormat="1" applyFill="1" applyBorder="1"/>
    <xf numFmtId="3" fontId="27" fillId="0" borderId="10" xfId="0" applyNumberFormat="1" applyFont="1" applyFill="1" applyBorder="1"/>
    <xf numFmtId="0" fontId="27" fillId="0" borderId="10" xfId="0" applyFont="1" applyFill="1" applyBorder="1"/>
    <xf numFmtId="0" fontId="27" fillId="0" borderId="0" xfId="0" applyFont="1" applyAlignment="1">
      <alignment horizontal="right"/>
    </xf>
    <xf numFmtId="0" fontId="27" fillId="0" borderId="0" xfId="0" applyFont="1" applyBorder="1"/>
    <xf numFmtId="0" fontId="27" fillId="0" borderId="10" xfId="0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0" fontId="27" fillId="0" borderId="10" xfId="0" applyFont="1" applyFill="1" applyBorder="1" applyAlignment="1">
      <alignment wrapText="1"/>
    </xf>
    <xf numFmtId="0" fontId="38" fillId="0" borderId="10" xfId="0" applyFont="1" applyFill="1" applyBorder="1"/>
    <xf numFmtId="0" fontId="38" fillId="0" borderId="10" xfId="0" applyFont="1" applyFill="1" applyBorder="1" applyAlignment="1">
      <alignment wrapText="1"/>
    </xf>
    <xf numFmtId="3" fontId="27" fillId="0" borderId="0" xfId="0" applyNumberFormat="1" applyFont="1" applyBorder="1"/>
    <xf numFmtId="0" fontId="39" fillId="18" borderId="11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11" xfId="0" applyFont="1" applyBorder="1" applyAlignment="1">
      <alignment horizontal="center"/>
    </xf>
    <xf numFmtId="0" fontId="38" fillId="0" borderId="10" xfId="0" applyFont="1" applyFill="1" applyBorder="1" applyAlignment="1">
      <alignment vertical="center"/>
    </xf>
    <xf numFmtId="3" fontId="38" fillId="0" borderId="10" xfId="0" applyNumberFormat="1" applyFont="1" applyFill="1" applyBorder="1" applyAlignment="1">
      <alignment vertical="center"/>
    </xf>
    <xf numFmtId="3" fontId="38" fillId="0" borderId="10" xfId="0" applyNumberFormat="1" applyFont="1" applyFill="1" applyBorder="1"/>
    <xf numFmtId="0" fontId="41" fillId="0" borderId="10" xfId="0" applyFont="1" applyBorder="1"/>
    <xf numFmtId="3" fontId="41" fillId="0" borderId="10" xfId="0" applyNumberFormat="1" applyFont="1" applyBorder="1"/>
    <xf numFmtId="0" fontId="41" fillId="0" borderId="10" xfId="0" applyFont="1" applyBorder="1" applyAlignment="1">
      <alignment horizontal="center" wrapText="1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vertical="center" wrapText="1"/>
    </xf>
    <xf numFmtId="3" fontId="31" fillId="0" borderId="11" xfId="0" applyNumberFormat="1" applyFont="1" applyBorder="1"/>
    <xf numFmtId="3" fontId="30" fillId="0" borderId="10" xfId="0" applyNumberFormat="1" applyFont="1" applyBorder="1" applyAlignment="1"/>
    <xf numFmtId="3" fontId="30" fillId="0" borderId="11" xfId="0" applyNumberFormat="1" applyFont="1" applyBorder="1" applyAlignment="1"/>
    <xf numFmtId="3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1" fillId="0" borderId="10" xfId="0" applyFont="1" applyBorder="1"/>
    <xf numFmtId="3" fontId="30" fillId="0" borderId="11" xfId="0" applyNumberFormat="1" applyFont="1" applyBorder="1"/>
    <xf numFmtId="3" fontId="34" fillId="0" borderId="10" xfId="0" applyNumberFormat="1" applyFont="1" applyBorder="1" applyAlignment="1">
      <alignment vertical="center" wrapText="1"/>
    </xf>
    <xf numFmtId="0" fontId="27" fillId="0" borderId="10" xfId="0" applyFont="1" applyBorder="1" applyAlignment="1">
      <alignment horizontal="center"/>
    </xf>
    <xf numFmtId="0" fontId="38" fillId="0" borderId="10" xfId="40" applyFont="1" applyBorder="1" applyAlignment="1">
      <alignment horizontal="left" wrapText="1" indent="3"/>
    </xf>
    <xf numFmtId="0" fontId="34" fillId="0" borderId="10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0" fillId="0" borderId="0" xfId="0" applyFill="1" applyAlignment="1">
      <alignment wrapText="1"/>
    </xf>
    <xf numFmtId="0" fontId="44" fillId="0" borderId="0" xfId="0" applyFont="1" applyFill="1"/>
    <xf numFmtId="3" fontId="31" fillId="0" borderId="10" xfId="0" applyNumberFormat="1" applyFont="1" applyFill="1" applyBorder="1" applyAlignment="1"/>
    <xf numFmtId="0" fontId="32" fillId="0" borderId="11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/>
    </xf>
    <xf numFmtId="3" fontId="30" fillId="0" borderId="10" xfId="0" applyNumberFormat="1" applyFont="1" applyFill="1" applyBorder="1" applyAlignment="1"/>
    <xf numFmtId="0" fontId="34" fillId="0" borderId="11" xfId="0" applyFont="1" applyFill="1" applyBorder="1" applyAlignment="1">
      <alignment horizontal="left"/>
    </xf>
    <xf numFmtId="3" fontId="31" fillId="0" borderId="10" xfId="0" applyNumberFormat="1" applyFont="1" applyFill="1" applyBorder="1" applyAlignment="1">
      <alignment vertical="center" wrapText="1"/>
    </xf>
    <xf numFmtId="3" fontId="30" fillId="0" borderId="10" xfId="0" applyNumberFormat="1" applyFont="1" applyFill="1" applyBorder="1" applyAlignment="1">
      <alignment horizontal="right"/>
    </xf>
    <xf numFmtId="3" fontId="29" fillId="0" borderId="10" xfId="0" applyNumberFormat="1" applyFont="1" applyFill="1" applyBorder="1" applyAlignment="1"/>
    <xf numFmtId="3" fontId="31" fillId="20" borderId="10" xfId="0" applyNumberFormat="1" applyFont="1" applyFill="1" applyBorder="1" applyAlignment="1">
      <alignment vertical="center" wrapText="1"/>
    </xf>
    <xf numFmtId="3" fontId="31" fillId="0" borderId="10" xfId="0" applyNumberFormat="1" applyFont="1" applyFill="1" applyBorder="1" applyAlignment="1">
      <alignment wrapText="1"/>
    </xf>
    <xf numFmtId="3" fontId="30" fillId="0" borderId="10" xfId="0" applyNumberFormat="1" applyFont="1" applyFill="1" applyBorder="1" applyAlignment="1">
      <alignment vertical="center" wrapText="1"/>
    </xf>
    <xf numFmtId="3" fontId="30" fillId="0" borderId="10" xfId="0" applyNumberFormat="1" applyFont="1" applyFill="1" applyBorder="1" applyAlignment="1">
      <alignment wrapText="1"/>
    </xf>
    <xf numFmtId="3" fontId="31" fillId="0" borderId="10" xfId="0" applyNumberFormat="1" applyFont="1" applyFill="1" applyBorder="1" applyAlignment="1">
      <alignment horizontal="right"/>
    </xf>
    <xf numFmtId="3" fontId="31" fillId="20" borderId="10" xfId="0" applyNumberFormat="1" applyFont="1" applyFill="1" applyBorder="1" applyAlignment="1">
      <alignment horizontal="right"/>
    </xf>
    <xf numFmtId="3" fontId="29" fillId="0" borderId="1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50" fillId="0" borderId="0" xfId="41" applyFont="1" applyFill="1" applyProtection="1">
      <protection locked="0"/>
    </xf>
    <xf numFmtId="0" fontId="50" fillId="0" borderId="0" xfId="41" applyFont="1" applyFill="1" applyProtection="1"/>
    <xf numFmtId="0" fontId="28" fillId="0" borderId="0" xfId="0" applyFont="1" applyFill="1" applyAlignment="1">
      <alignment horizontal="right"/>
    </xf>
    <xf numFmtId="0" fontId="35" fillId="0" borderId="15" xfId="41" applyFont="1" applyFill="1" applyBorder="1" applyAlignment="1" applyProtection="1">
      <alignment horizontal="center" vertical="center" wrapText="1"/>
    </xf>
    <xf numFmtId="0" fontId="35" fillId="0" borderId="16" xfId="41" applyFont="1" applyFill="1" applyBorder="1" applyAlignment="1" applyProtection="1">
      <alignment horizontal="center" vertical="center"/>
    </xf>
    <xf numFmtId="0" fontId="37" fillId="0" borderId="17" xfId="41" applyFont="1" applyFill="1" applyBorder="1" applyAlignment="1" applyProtection="1">
      <alignment horizontal="left" vertical="center" indent="1"/>
    </xf>
    <xf numFmtId="0" fontId="50" fillId="0" borderId="0" xfId="41" applyFont="1" applyFill="1" applyAlignment="1" applyProtection="1">
      <alignment vertical="center"/>
    </xf>
    <xf numFmtId="164" fontId="37" fillId="0" borderId="14" xfId="41" applyNumberFormat="1" applyFont="1" applyFill="1" applyBorder="1" applyAlignment="1" applyProtection="1">
      <alignment vertical="center"/>
      <protection locked="0"/>
    </xf>
    <xf numFmtId="164" fontId="37" fillId="0" borderId="18" xfId="41" applyNumberFormat="1" applyFont="1" applyFill="1" applyBorder="1" applyAlignment="1" applyProtection="1">
      <alignment vertical="center"/>
    </xf>
    <xf numFmtId="0" fontId="37" fillId="0" borderId="10" xfId="41" applyFont="1" applyFill="1" applyBorder="1" applyAlignment="1" applyProtection="1">
      <alignment horizontal="left" vertical="center" wrapText="1" indent="1"/>
    </xf>
    <xf numFmtId="164" fontId="37" fillId="0" borderId="10" xfId="41" applyNumberFormat="1" applyFont="1" applyFill="1" applyBorder="1" applyAlignment="1" applyProtection="1">
      <alignment vertical="center"/>
      <protection locked="0"/>
    </xf>
    <xf numFmtId="164" fontId="37" fillId="0" borderId="19" xfId="41" applyNumberFormat="1" applyFont="1" applyFill="1" applyBorder="1" applyAlignment="1" applyProtection="1">
      <alignment vertical="center"/>
    </xf>
    <xf numFmtId="0" fontId="50" fillId="0" borderId="0" xfId="41" applyFont="1" applyFill="1" applyAlignment="1" applyProtection="1">
      <alignment vertical="center"/>
      <protection locked="0"/>
    </xf>
    <xf numFmtId="0" fontId="37" fillId="0" borderId="20" xfId="41" applyFont="1" applyFill="1" applyBorder="1" applyAlignment="1" applyProtection="1">
      <alignment horizontal="left" vertical="center" wrapText="1" indent="1"/>
    </xf>
    <xf numFmtId="164" fontId="37" fillId="0" borderId="20" xfId="41" applyNumberFormat="1" applyFont="1" applyFill="1" applyBorder="1" applyAlignment="1" applyProtection="1">
      <alignment vertical="center"/>
      <protection locked="0"/>
    </xf>
    <xf numFmtId="164" fontId="37" fillId="0" borderId="21" xfId="41" applyNumberFormat="1" applyFont="1" applyFill="1" applyBorder="1" applyAlignment="1" applyProtection="1">
      <alignment vertical="center"/>
    </xf>
    <xf numFmtId="0" fontId="35" fillId="0" borderId="22" xfId="41" applyFont="1" applyFill="1" applyBorder="1" applyAlignment="1" applyProtection="1">
      <alignment horizontal="left" vertical="center" indent="1"/>
    </xf>
    <xf numFmtId="164" fontId="39" fillId="0" borderId="22" xfId="41" applyNumberFormat="1" applyFont="1" applyFill="1" applyBorder="1" applyAlignment="1" applyProtection="1">
      <alignment vertical="center"/>
    </xf>
    <xf numFmtId="164" fontId="39" fillId="0" borderId="23" xfId="41" applyNumberFormat="1" applyFont="1" applyFill="1" applyBorder="1" applyAlignment="1" applyProtection="1">
      <alignment vertical="center"/>
    </xf>
    <xf numFmtId="0" fontId="35" fillId="0" borderId="22" xfId="41" applyFont="1" applyFill="1" applyBorder="1" applyAlignment="1" applyProtection="1">
      <alignment horizontal="left" vertical="center" wrapText="1" indent="1"/>
    </xf>
    <xf numFmtId="0" fontId="35" fillId="0" borderId="22" xfId="41" applyFont="1" applyFill="1" applyBorder="1" applyAlignment="1" applyProtection="1">
      <alignment horizontal="left" indent="1"/>
    </xf>
    <xf numFmtId="164" fontId="39" fillId="0" borderId="22" xfId="41" applyNumberFormat="1" applyFont="1" applyFill="1" applyBorder="1" applyProtection="1"/>
    <xf numFmtId="164" fontId="39" fillId="0" borderId="23" xfId="41" applyNumberFormat="1" applyFont="1" applyFill="1" applyBorder="1" applyProtection="1"/>
    <xf numFmtId="0" fontId="38" fillId="0" borderId="0" xfId="41" applyFont="1" applyFill="1" applyProtection="1"/>
    <xf numFmtId="0" fontId="47" fillId="0" borderId="0" xfId="41" applyFont="1" applyFill="1" applyProtection="1">
      <protection locked="0"/>
    </xf>
    <xf numFmtId="0" fontId="49" fillId="0" borderId="0" xfId="41" applyFont="1" applyFill="1" applyProtection="1">
      <protection locked="0"/>
    </xf>
    <xf numFmtId="0" fontId="39" fillId="0" borderId="24" xfId="41" applyFont="1" applyFill="1" applyBorder="1" applyAlignment="1" applyProtection="1">
      <alignment horizontal="center" vertical="center"/>
    </xf>
    <xf numFmtId="0" fontId="25" fillId="0" borderId="0" xfId="38" applyFill="1"/>
    <xf numFmtId="3" fontId="30" fillId="0" borderId="10" xfId="38" applyNumberFormat="1" applyFont="1" applyFill="1" applyBorder="1" applyAlignment="1">
      <alignment horizontal="right" vertical="center"/>
    </xf>
    <xf numFmtId="3" fontId="33" fillId="0" borderId="12" xfId="38" applyNumberFormat="1" applyFont="1" applyFill="1" applyBorder="1" applyAlignment="1">
      <alignment horizontal="right"/>
    </xf>
    <xf numFmtId="3" fontId="30" fillId="0" borderId="11" xfId="38" applyNumberFormat="1" applyFont="1" applyFill="1" applyBorder="1" applyAlignment="1">
      <alignment horizontal="right"/>
    </xf>
    <xf numFmtId="3" fontId="30" fillId="0" borderId="10" xfId="38" applyNumberFormat="1" applyFont="1" applyFill="1" applyBorder="1" applyAlignment="1">
      <alignment horizontal="right"/>
    </xf>
    <xf numFmtId="0" fontId="34" fillId="0" borderId="10" xfId="38" applyFont="1" applyFill="1" applyBorder="1" applyAlignment="1">
      <alignment vertical="center" wrapText="1"/>
    </xf>
    <xf numFmtId="0" fontId="32" fillId="0" borderId="10" xfId="38" applyFont="1" applyFill="1" applyBorder="1"/>
    <xf numFmtId="0" fontId="25" fillId="0" borderId="0" xfId="38" applyFill="1" applyBorder="1"/>
    <xf numFmtId="0" fontId="34" fillId="0" borderId="11" xfId="38" applyFont="1" applyFill="1" applyBorder="1" applyAlignment="1"/>
    <xf numFmtId="0" fontId="34" fillId="0" borderId="11" xfId="38" applyFont="1" applyFill="1" applyBorder="1" applyAlignment="1">
      <alignment horizontal="left"/>
    </xf>
    <xf numFmtId="0" fontId="32" fillId="0" borderId="11" xfId="38" applyFont="1" applyFill="1" applyBorder="1" applyAlignment="1"/>
    <xf numFmtId="3" fontId="25" fillId="0" borderId="0" xfId="38" applyNumberFormat="1" applyFill="1" applyBorder="1"/>
    <xf numFmtId="0" fontId="32" fillId="0" borderId="11" xfId="38" applyFont="1" applyFill="1" applyBorder="1" applyAlignment="1">
      <alignment vertical="center"/>
    </xf>
    <xf numFmtId="0" fontId="34" fillId="0" borderId="11" xfId="38" applyFont="1" applyFill="1" applyBorder="1" applyAlignment="1">
      <alignment horizontal="left" vertical="center"/>
    </xf>
    <xf numFmtId="0" fontId="27" fillId="0" borderId="0" xfId="38" applyFont="1" applyFill="1"/>
    <xf numFmtId="0" fontId="27" fillId="0" borderId="0" xfId="38" applyFont="1" applyFill="1" applyBorder="1"/>
    <xf numFmtId="3" fontId="25" fillId="0" borderId="0" xfId="38" applyNumberFormat="1" applyFill="1"/>
    <xf numFmtId="3" fontId="27" fillId="0" borderId="0" xfId="38" applyNumberFormat="1" applyFont="1" applyFill="1"/>
    <xf numFmtId="16" fontId="32" fillId="0" borderId="11" xfId="38" applyNumberFormat="1" applyFont="1" applyFill="1" applyBorder="1" applyAlignment="1">
      <alignment horizontal="left" vertical="center" wrapText="1"/>
    </xf>
    <xf numFmtId="0" fontId="32" fillId="0" borderId="11" xfId="38" applyFont="1" applyFill="1" applyBorder="1"/>
    <xf numFmtId="0" fontId="43" fillId="0" borderId="11" xfId="38" applyFont="1" applyFill="1" applyBorder="1" applyAlignment="1">
      <alignment horizontal="left"/>
    </xf>
    <xf numFmtId="0" fontId="32" fillId="0" borderId="11" xfId="38" applyFont="1" applyFill="1" applyBorder="1" applyAlignment="1">
      <alignment horizontal="left"/>
    </xf>
    <xf numFmtId="16" fontId="32" fillId="0" borderId="11" xfId="38" applyNumberFormat="1" applyFont="1" applyFill="1" applyBorder="1" applyAlignment="1">
      <alignment horizontal="left" wrapText="1"/>
    </xf>
    <xf numFmtId="3" fontId="27" fillId="0" borderId="0" xfId="38" applyNumberFormat="1" applyFont="1" applyFill="1" applyBorder="1"/>
    <xf numFmtId="0" fontId="32" fillId="0" borderId="11" xfId="38" applyFont="1" applyFill="1" applyBorder="1" applyAlignment="1">
      <alignment horizontal="left" vertical="center" wrapText="1"/>
    </xf>
    <xf numFmtId="0" fontId="45" fillId="0" borderId="0" xfId="38" applyFont="1" applyFill="1" applyAlignment="1">
      <alignment horizontal="right"/>
    </xf>
    <xf numFmtId="0" fontId="51" fillId="0" borderId="0" xfId="38" applyFont="1" applyFill="1"/>
    <xf numFmtId="0" fontId="46" fillId="0" borderId="0" xfId="38" applyFont="1" applyFill="1" applyAlignment="1"/>
    <xf numFmtId="3" fontId="20" fillId="0" borderId="0" xfId="0" applyNumberFormat="1" applyFont="1" applyFill="1"/>
    <xf numFmtId="0" fontId="20" fillId="0" borderId="0" xfId="0" applyFont="1" applyFill="1" applyAlignment="1">
      <alignment wrapText="1"/>
    </xf>
    <xf numFmtId="0" fontId="53" fillId="0" borderId="25" xfId="0" applyFont="1" applyFill="1" applyBorder="1" applyAlignment="1">
      <alignment wrapText="1"/>
    </xf>
    <xf numFmtId="0" fontId="53" fillId="0" borderId="26" xfId="0" applyFont="1" applyFill="1" applyBorder="1" applyAlignment="1">
      <alignment horizontal="center"/>
    </xf>
    <xf numFmtId="0" fontId="53" fillId="0" borderId="27" xfId="0" applyFont="1" applyFill="1" applyBorder="1" applyAlignment="1">
      <alignment horizontal="center"/>
    </xf>
    <xf numFmtId="0" fontId="53" fillId="0" borderId="28" xfId="0" applyFont="1" applyFill="1" applyBorder="1" applyAlignment="1">
      <alignment wrapText="1"/>
    </xf>
    <xf numFmtId="3" fontId="20" fillId="0" borderId="10" xfId="0" applyNumberFormat="1" applyFont="1" applyFill="1" applyBorder="1" applyAlignment="1">
      <alignment horizontal="right"/>
    </xf>
    <xf numFmtId="3" fontId="20" fillId="0" borderId="19" xfId="0" applyNumberFormat="1" applyFont="1" applyFill="1" applyBorder="1" applyAlignment="1">
      <alignment horizontal="right"/>
    </xf>
    <xf numFmtId="0" fontId="31" fillId="0" borderId="10" xfId="0" applyFont="1" applyFill="1" applyBorder="1" applyAlignment="1">
      <alignment horizontal="left"/>
    </xf>
    <xf numFmtId="3" fontId="35" fillId="0" borderId="19" xfId="0" applyNumberFormat="1" applyFont="1" applyFill="1" applyBorder="1" applyAlignment="1">
      <alignment horizontal="right"/>
    </xf>
    <xf numFmtId="0" fontId="31" fillId="0" borderId="11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/>
    </xf>
    <xf numFmtId="0" fontId="30" fillId="0" borderId="10" xfId="0" applyFont="1" applyFill="1" applyBorder="1" applyAlignment="1">
      <alignment horizontal="left"/>
    </xf>
    <xf numFmtId="0" fontId="31" fillId="0" borderId="10" xfId="0" applyFont="1" applyFill="1" applyBorder="1" applyAlignment="1">
      <alignment horizontal="center"/>
    </xf>
    <xf numFmtId="0" fontId="35" fillId="0" borderId="0" xfId="0" applyFont="1" applyFill="1"/>
    <xf numFmtId="0" fontId="30" fillId="0" borderId="10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/>
    </xf>
    <xf numFmtId="3" fontId="35" fillId="0" borderId="0" xfId="0" applyNumberFormat="1" applyFont="1" applyFill="1"/>
    <xf numFmtId="0" fontId="30" fillId="0" borderId="10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54" fillId="0" borderId="10" xfId="0" applyFont="1" applyFill="1" applyBorder="1" applyAlignment="1">
      <alignment horizontal="left"/>
    </xf>
    <xf numFmtId="0" fontId="31" fillId="0" borderId="10" xfId="0" applyFont="1" applyFill="1" applyBorder="1" applyAlignment="1">
      <alignment horizontal="left" wrapText="1"/>
    </xf>
    <xf numFmtId="0" fontId="30" fillId="20" borderId="11" xfId="0" applyFont="1" applyFill="1" applyBorder="1" applyAlignment="1">
      <alignment horizontal="left" vertical="center" wrapText="1"/>
    </xf>
    <xf numFmtId="3" fontId="35" fillId="20" borderId="19" xfId="0" applyNumberFormat="1" applyFont="1" applyFill="1" applyBorder="1" applyAlignment="1">
      <alignment horizontal="right"/>
    </xf>
    <xf numFmtId="3" fontId="20" fillId="20" borderId="0" xfId="0" applyNumberFormat="1" applyFont="1" applyFill="1"/>
    <xf numFmtId="0" fontId="20" fillId="20" borderId="0" xfId="0" applyFont="1" applyFill="1"/>
    <xf numFmtId="0" fontId="30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29" fillId="0" borderId="0" xfId="0" applyFont="1" applyFill="1"/>
    <xf numFmtId="0" fontId="54" fillId="0" borderId="11" xfId="0" applyFont="1" applyFill="1" applyBorder="1" applyAlignment="1">
      <alignment horizontal="left"/>
    </xf>
    <xf numFmtId="0" fontId="31" fillId="0" borderId="11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left" wrapText="1"/>
    </xf>
    <xf numFmtId="3" fontId="29" fillId="0" borderId="0" xfId="0" applyNumberFormat="1" applyFont="1" applyFill="1"/>
    <xf numFmtId="0" fontId="30" fillId="0" borderId="11" xfId="0" applyFont="1" applyFill="1" applyBorder="1" applyAlignment="1">
      <alignment horizontal="center" wrapText="1"/>
    </xf>
    <xf numFmtId="0" fontId="30" fillId="20" borderId="11" xfId="0" applyFont="1" applyFill="1" applyBorder="1" applyAlignment="1">
      <alignment horizontal="left"/>
    </xf>
    <xf numFmtId="3" fontId="29" fillId="20" borderId="0" xfId="0" applyNumberFormat="1" applyFont="1" applyFill="1"/>
    <xf numFmtId="3" fontId="35" fillId="20" borderId="0" xfId="0" applyNumberFormat="1" applyFont="1" applyFill="1"/>
    <xf numFmtId="0" fontId="35" fillId="20" borderId="0" xfId="0" applyFont="1" applyFill="1"/>
    <xf numFmtId="0" fontId="30" fillId="0" borderId="11" xfId="0" applyFont="1" applyFill="1" applyBorder="1" applyAlignment="1">
      <alignment horizontal="center"/>
    </xf>
    <xf numFmtId="0" fontId="55" fillId="0" borderId="29" xfId="0" applyFont="1" applyFill="1" applyBorder="1" applyAlignment="1">
      <alignment wrapText="1"/>
    </xf>
    <xf numFmtId="0" fontId="55" fillId="0" borderId="30" xfId="0" applyFont="1" applyFill="1" applyBorder="1" applyAlignment="1">
      <alignment wrapText="1"/>
    </xf>
    <xf numFmtId="3" fontId="29" fillId="0" borderId="31" xfId="0" applyNumberFormat="1" applyFont="1" applyFill="1" applyBorder="1" applyAlignment="1">
      <alignment horizontal="right"/>
    </xf>
    <xf numFmtId="3" fontId="38" fillId="0" borderId="10" xfId="39" applyNumberFormat="1" applyFont="1" applyBorder="1" applyAlignment="1">
      <alignment horizontal="right" vertical="top" wrapText="1"/>
    </xf>
    <xf numFmtId="3" fontId="27" fillId="0" borderId="10" xfId="39" applyNumberFormat="1" applyFont="1" applyBorder="1" applyAlignment="1">
      <alignment horizontal="right" vertical="top" wrapText="1"/>
    </xf>
    <xf numFmtId="0" fontId="38" fillId="0" borderId="10" xfId="0" applyFont="1" applyBorder="1"/>
    <xf numFmtId="164" fontId="38" fillId="0" borderId="20" xfId="0" applyNumberFormat="1" applyFont="1" applyFill="1" applyBorder="1" applyAlignment="1" applyProtection="1">
      <alignment vertical="center" wrapText="1"/>
      <protection locked="0"/>
    </xf>
    <xf numFmtId="3" fontId="38" fillId="0" borderId="10" xfId="39" applyNumberFormat="1" applyFont="1" applyBorder="1" applyAlignment="1">
      <alignment horizontal="right" wrapText="1"/>
    </xf>
    <xf numFmtId="0" fontId="38" fillId="0" borderId="10" xfId="0" applyFont="1" applyBorder="1" applyAlignment="1">
      <alignment horizontal="right"/>
    </xf>
    <xf numFmtId="2" fontId="38" fillId="0" borderId="13" xfId="0" applyNumberFormat="1" applyFont="1" applyBorder="1" applyAlignment="1">
      <alignment horizontal="right"/>
    </xf>
    <xf numFmtId="2" fontId="38" fillId="0" borderId="10" xfId="0" applyNumberFormat="1" applyFont="1" applyFill="1" applyBorder="1" applyAlignment="1">
      <alignment horizontal="right" vertical="center"/>
    </xf>
    <xf numFmtId="2" fontId="27" fillId="0" borderId="10" xfId="0" applyNumberFormat="1" applyFont="1" applyFill="1" applyBorder="1" applyAlignment="1">
      <alignment horizontal="right" vertical="center"/>
    </xf>
    <xf numFmtId="2" fontId="38" fillId="0" borderId="10" xfId="0" applyNumberFormat="1" applyFont="1" applyBorder="1" applyAlignment="1">
      <alignment horizontal="right"/>
    </xf>
    <xf numFmtId="2" fontId="38" fillId="0" borderId="32" xfId="0" applyNumberFormat="1" applyFont="1" applyBorder="1" applyAlignment="1">
      <alignment horizontal="right"/>
    </xf>
    <xf numFmtId="2" fontId="38" fillId="0" borderId="33" xfId="0" applyNumberFormat="1" applyFont="1" applyBorder="1" applyAlignment="1">
      <alignment horizontal="right"/>
    </xf>
    <xf numFmtId="2" fontId="38" fillId="0" borderId="20" xfId="0" applyNumberFormat="1" applyFont="1" applyBorder="1" applyAlignment="1">
      <alignment horizontal="right"/>
    </xf>
    <xf numFmtId="2" fontId="38" fillId="0" borderId="10" xfId="0" applyNumberFormat="1" applyFont="1" applyFill="1" applyBorder="1" applyAlignment="1">
      <alignment horizontal="right"/>
    </xf>
    <xf numFmtId="2" fontId="27" fillId="0" borderId="10" xfId="0" applyNumberFormat="1" applyFont="1" applyFill="1" applyBorder="1" applyAlignment="1">
      <alignment horizontal="right"/>
    </xf>
    <xf numFmtId="0" fontId="38" fillId="0" borderId="0" xfId="0" applyFont="1" applyAlignment="1">
      <alignment horizontal="right"/>
    </xf>
    <xf numFmtId="0" fontId="38" fillId="0" borderId="0" xfId="0" applyFont="1" applyBorder="1" applyAlignment="1">
      <alignment wrapText="1"/>
    </xf>
    <xf numFmtId="3" fontId="27" fillId="0" borderId="10" xfId="0" applyNumberFormat="1" applyFont="1" applyFill="1" applyBorder="1" applyAlignment="1">
      <alignment horizontal="center"/>
    </xf>
    <xf numFmtId="0" fontId="39" fillId="0" borderId="10" xfId="0" applyFont="1" applyBorder="1"/>
    <xf numFmtId="0" fontId="39" fillId="0" borderId="34" xfId="0" applyFont="1" applyBorder="1" applyAlignment="1">
      <alignment horizontal="left"/>
    </xf>
    <xf numFmtId="0" fontId="39" fillId="0" borderId="10" xfId="0" applyFont="1" applyBorder="1" applyAlignment="1">
      <alignment horizontal="center" wrapText="1"/>
    </xf>
    <xf numFmtId="0" fontId="38" fillId="0" borderId="10" xfId="0" applyFont="1" applyBorder="1" applyAlignment="1">
      <alignment wrapText="1"/>
    </xf>
    <xf numFmtId="0" fontId="39" fillId="0" borderId="0" xfId="0" applyFont="1" applyBorder="1" applyAlignment="1">
      <alignment horizontal="left"/>
    </xf>
    <xf numFmtId="0" fontId="39" fillId="18" borderId="0" xfId="0" applyFont="1" applyFill="1" applyBorder="1" applyAlignment="1">
      <alignment horizontal="left"/>
    </xf>
    <xf numFmtId="2" fontId="38" fillId="0" borderId="35" xfId="0" applyNumberFormat="1" applyFont="1" applyBorder="1" applyAlignment="1">
      <alignment horizontal="right" wrapText="1"/>
    </xf>
    <xf numFmtId="0" fontId="0" fillId="0" borderId="36" xfId="0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38" fillId="0" borderId="11" xfId="0" applyFont="1" applyBorder="1" applyAlignment="1">
      <alignment horizontal="right" wrapText="1"/>
    </xf>
    <xf numFmtId="0" fontId="38" fillId="0" borderId="11" xfId="0" applyFont="1" applyBorder="1" applyAlignment="1">
      <alignment horizontal="right"/>
    </xf>
    <xf numFmtId="0" fontId="38" fillId="0" borderId="36" xfId="0" applyFont="1" applyBorder="1" applyAlignment="1">
      <alignment horizontal="right" wrapText="1"/>
    </xf>
    <xf numFmtId="0" fontId="0" fillId="0" borderId="36" xfId="0" applyBorder="1"/>
    <xf numFmtId="0" fontId="38" fillId="0" borderId="36" xfId="0" applyFont="1" applyBorder="1" applyAlignment="1">
      <alignment wrapText="1"/>
    </xf>
    <xf numFmtId="3" fontId="38" fillId="0" borderId="10" xfId="0" applyNumberFormat="1" applyFont="1" applyBorder="1"/>
    <xf numFmtId="49" fontId="38" fillId="0" borderId="10" xfId="40" applyNumberFormat="1" applyFont="1" applyBorder="1" applyAlignment="1">
      <alignment horizontal="left" wrapText="1" indent="3"/>
    </xf>
    <xf numFmtId="0" fontId="38" fillId="0" borderId="10" xfId="0" applyFont="1" applyBorder="1" applyAlignment="1">
      <alignment horizontal="center"/>
    </xf>
    <xf numFmtId="3" fontId="37" fillId="0" borderId="10" xfId="38" applyNumberFormat="1" applyFont="1" applyFill="1" applyBorder="1" applyAlignment="1">
      <alignment horizontal="right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9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0" fillId="0" borderId="10" xfId="0" applyFont="1" applyBorder="1" applyAlignment="1">
      <alignment horizontal="center"/>
    </xf>
    <xf numFmtId="0" fontId="37" fillId="0" borderId="0" xfId="0" applyFont="1" applyBorder="1" applyAlignment="1">
      <alignment horizontal="right"/>
    </xf>
    <xf numFmtId="3" fontId="27" fillId="0" borderId="11" xfId="0" applyNumberFormat="1" applyFont="1" applyBorder="1" applyAlignment="1">
      <alignment horizontal="center"/>
    </xf>
    <xf numFmtId="3" fontId="27" fillId="0" borderId="40" xfId="0" applyNumberFormat="1" applyFont="1" applyBorder="1" applyAlignment="1">
      <alignment horizontal="center"/>
    </xf>
    <xf numFmtId="3" fontId="27" fillId="0" borderId="12" xfId="0" applyNumberFormat="1" applyFont="1" applyBorder="1" applyAlignment="1">
      <alignment horizontal="center"/>
    </xf>
    <xf numFmtId="3" fontId="27" fillId="0" borderId="10" xfId="0" applyNumberFormat="1" applyFont="1" applyBorder="1" applyAlignment="1">
      <alignment horizontal="center"/>
    </xf>
    <xf numFmtId="0" fontId="36" fillId="0" borderId="0" xfId="0" applyFont="1" applyAlignment="1">
      <alignment horizontal="right"/>
    </xf>
    <xf numFmtId="0" fontId="30" fillId="0" borderId="11" xfId="0" applyFont="1" applyBorder="1" applyAlignment="1">
      <alignment horizontal="center"/>
    </xf>
    <xf numFmtId="0" fontId="30" fillId="0" borderId="40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52" fillId="0" borderId="0" xfId="38" applyFont="1" applyFill="1" applyAlignment="1">
      <alignment horizontal="right"/>
    </xf>
    <xf numFmtId="0" fontId="25" fillId="0" borderId="0" xfId="38" applyFill="1" applyAlignment="1">
      <alignment horizontal="right"/>
    </xf>
    <xf numFmtId="0" fontId="34" fillId="0" borderId="10" xfId="38" applyFont="1" applyFill="1" applyBorder="1" applyAlignment="1">
      <alignment horizontal="center" vertical="center"/>
    </xf>
    <xf numFmtId="0" fontId="34" fillId="0" borderId="37" xfId="38" applyFont="1" applyFill="1" applyBorder="1" applyAlignment="1">
      <alignment horizontal="center" vertical="center" wrapText="1"/>
    </xf>
    <xf numFmtId="0" fontId="34" fillId="0" borderId="38" xfId="38" applyFont="1" applyFill="1" applyBorder="1" applyAlignment="1">
      <alignment horizontal="center" vertical="center" wrapText="1"/>
    </xf>
    <xf numFmtId="0" fontId="34" fillId="0" borderId="34" xfId="38" applyFont="1" applyFill="1" applyBorder="1" applyAlignment="1">
      <alignment horizontal="center" vertical="center" wrapText="1"/>
    </xf>
    <xf numFmtId="0" fontId="34" fillId="0" borderId="39" xfId="38" applyFont="1" applyFill="1" applyBorder="1" applyAlignment="1">
      <alignment horizontal="center" vertical="center" wrapText="1"/>
    </xf>
    <xf numFmtId="0" fontId="25" fillId="0" borderId="0" xfId="40" applyAlignment="1">
      <alignment horizontal="center"/>
    </xf>
    <xf numFmtId="0" fontId="27" fillId="0" borderId="0" xfId="40" applyFont="1" applyAlignment="1">
      <alignment horizontal="center" wrapText="1"/>
    </xf>
    <xf numFmtId="0" fontId="27" fillId="0" borderId="41" xfId="40" applyFont="1" applyBorder="1" applyAlignment="1">
      <alignment horizontal="center"/>
    </xf>
    <xf numFmtId="0" fontId="28" fillId="0" borderId="36" xfId="40" applyFont="1" applyBorder="1" applyAlignment="1">
      <alignment horizontal="center" textRotation="180"/>
    </xf>
    <xf numFmtId="0" fontId="49" fillId="0" borderId="0" xfId="41" applyFont="1" applyFill="1" applyAlignment="1" applyProtection="1">
      <alignment horizontal="center" wrapText="1"/>
    </xf>
    <xf numFmtId="0" fontId="49" fillId="0" borderId="0" xfId="41" applyFont="1" applyFill="1" applyAlignment="1" applyProtection="1">
      <alignment horizontal="center"/>
    </xf>
    <xf numFmtId="0" fontId="28" fillId="0" borderId="0" xfId="41" applyFont="1" applyFill="1" applyAlignment="1" applyProtection="1">
      <alignment horizontal="center" textRotation="180"/>
      <protection locked="0"/>
    </xf>
    <xf numFmtId="0" fontId="48" fillId="0" borderId="42" xfId="41" applyFont="1" applyFill="1" applyBorder="1" applyAlignment="1" applyProtection="1">
      <alignment horizontal="left" vertical="center" indent="1"/>
    </xf>
    <xf numFmtId="0" fontId="48" fillId="0" borderId="43" xfId="41" applyFont="1" applyFill="1" applyBorder="1" applyAlignment="1" applyProtection="1">
      <alignment horizontal="left" vertical="center" indent="1"/>
    </xf>
    <xf numFmtId="0" fontId="48" fillId="0" borderId="44" xfId="41" applyFont="1" applyFill="1" applyBorder="1" applyAlignment="1" applyProtection="1">
      <alignment horizontal="left" vertical="center" indent="1"/>
    </xf>
    <xf numFmtId="0" fontId="53" fillId="0" borderId="0" xfId="0" applyFont="1" applyFill="1" applyAlignment="1">
      <alignment horizontal="center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 3" xfId="39"/>
    <cellStyle name="Normál_köteleő,önként vállalt feladat megoszlása" xfId="40"/>
    <cellStyle name="Normál_SEGEDLETEK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2015k&#246;lts&#233;gvet&#233;s/m&#243;dos&#237;t&#225;s1/mell&#233;klet%20a%20rendelethe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.1"/>
      <sheetName val="2"/>
      <sheetName val="2.1"/>
      <sheetName val="2.2"/>
      <sheetName val="2.3.-2.6."/>
      <sheetName val="2.7.-2.10"/>
      <sheetName val="3"/>
      <sheetName val="3.1"/>
      <sheetName val="4"/>
      <sheetName val="5"/>
      <sheetName val="5.1"/>
      <sheetName val="5.2"/>
      <sheetName val="5.3-5.5"/>
      <sheetName val="6"/>
      <sheetName val="6.1"/>
      <sheetName val="7"/>
      <sheetName val="8,9"/>
      <sheetName val="10,11"/>
      <sheetName val="12"/>
      <sheetName val="14-16"/>
      <sheetName val="17"/>
      <sheetName val="18"/>
      <sheetName val="19"/>
      <sheetName val="20"/>
      <sheetName val="21"/>
      <sheetName val="22"/>
      <sheetName val="23"/>
      <sheetName val="24.1"/>
      <sheetName val="24.2"/>
      <sheetName val="24.3"/>
      <sheetName val="24.4"/>
      <sheetName val="24.5"/>
      <sheetName val="24.6."/>
      <sheetName val="25"/>
    </sheetNames>
    <sheetDataSet>
      <sheetData sheetId="0"/>
      <sheetData sheetId="1">
        <row r="13">
          <cell r="F13">
            <v>0</v>
          </cell>
          <cell r="G13">
            <v>0</v>
          </cell>
          <cell r="H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</row>
        <row r="24">
          <cell r="F24">
            <v>0</v>
          </cell>
          <cell r="G24">
            <v>0</v>
          </cell>
          <cell r="H24">
            <v>0</v>
          </cell>
        </row>
      </sheetData>
      <sheetData sheetId="2"/>
      <sheetData sheetId="3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  <cell r="C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0</v>
          </cell>
        </row>
        <row r="38">
          <cell r="B38">
            <v>0</v>
          </cell>
          <cell r="C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6">
          <cell r="B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  <cell r="C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</row>
        <row r="71">
          <cell r="B71">
            <v>0</v>
          </cell>
          <cell r="C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</row>
        <row r="84">
          <cell r="B84">
            <v>0</v>
          </cell>
          <cell r="C84">
            <v>0</v>
          </cell>
        </row>
      </sheetData>
      <sheetData sheetId="4"/>
      <sheetData sheetId="5"/>
      <sheetData sheetId="6">
        <row r="36">
          <cell r="B36">
            <v>0</v>
          </cell>
        </row>
      </sheetData>
      <sheetData sheetId="7">
        <row r="17">
          <cell r="D17">
            <v>0</v>
          </cell>
        </row>
        <row r="19">
          <cell r="D19">
            <v>0</v>
          </cell>
        </row>
        <row r="31">
          <cell r="D31">
            <v>0</v>
          </cell>
        </row>
        <row r="36">
          <cell r="D36">
            <v>0</v>
          </cell>
        </row>
        <row r="47">
          <cell r="D47">
            <v>0</v>
          </cell>
        </row>
        <row r="55">
          <cell r="D55">
            <v>0</v>
          </cell>
        </row>
        <row r="63">
          <cell r="D63">
            <v>0</v>
          </cell>
        </row>
        <row r="69">
          <cell r="D69">
            <v>0</v>
          </cell>
        </row>
        <row r="75">
          <cell r="D75">
            <v>0</v>
          </cell>
        </row>
        <row r="80">
          <cell r="D80">
            <v>0</v>
          </cell>
        </row>
      </sheetData>
      <sheetData sheetId="8" refreshError="1"/>
      <sheetData sheetId="9">
        <row r="31">
          <cell r="B31">
            <v>0</v>
          </cell>
        </row>
        <row r="36">
          <cell r="B36">
            <v>0</v>
          </cell>
        </row>
        <row r="47">
          <cell r="B47">
            <v>0</v>
          </cell>
        </row>
        <row r="55">
          <cell r="B55">
            <v>0</v>
          </cell>
        </row>
        <row r="63">
          <cell r="B63">
            <v>0</v>
          </cell>
        </row>
        <row r="69">
          <cell r="B69">
            <v>0</v>
          </cell>
        </row>
        <row r="80">
          <cell r="B80">
            <v>0</v>
          </cell>
        </row>
      </sheetData>
      <sheetData sheetId="10" refreshError="1"/>
      <sheetData sheetId="11"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C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  <cell r="C24">
            <v>0</v>
          </cell>
        </row>
        <row r="25">
          <cell r="B25">
            <v>0</v>
          </cell>
        </row>
        <row r="26">
          <cell r="C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</row>
        <row r="44">
          <cell r="C44">
            <v>0</v>
          </cell>
        </row>
      </sheetData>
      <sheetData sheetId="12" refreshError="1"/>
      <sheetData sheetId="13"/>
      <sheetData sheetId="14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3">
          <cell r="D13">
            <v>0</v>
          </cell>
        </row>
        <row r="14">
          <cell r="D14">
            <v>0</v>
          </cell>
        </row>
        <row r="25">
          <cell r="D25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41">
          <cell r="D41">
            <v>0</v>
          </cell>
        </row>
      </sheetData>
      <sheetData sheetId="15" refreshError="1"/>
      <sheetData sheetId="16">
        <row r="25">
          <cell r="B25">
            <v>0</v>
          </cell>
        </row>
        <row r="41">
          <cell r="B41">
            <v>0</v>
          </cell>
        </row>
      </sheetData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>
      <selection activeCell="A23" sqref="A23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0</v>
      </c>
    </row>
    <row r="4" spans="1:2">
      <c r="A4" s="1"/>
      <c r="B4" s="1"/>
    </row>
    <row r="5" spans="1:2" s="4" customFormat="1" ht="15.75">
      <c r="A5" s="2" t="s">
        <v>81</v>
      </c>
      <c r="B5" s="3"/>
    </row>
    <row r="6" spans="1:2">
      <c r="A6" s="1"/>
      <c r="B6" s="1"/>
    </row>
    <row r="7" spans="1:2">
      <c r="A7" s="1" t="s">
        <v>1</v>
      </c>
      <c r="B7" s="1" t="s">
        <v>2</v>
      </c>
    </row>
    <row r="8" spans="1:2">
      <c r="A8" s="1" t="s">
        <v>3</v>
      </c>
      <c r="B8" s="1" t="s">
        <v>4</v>
      </c>
    </row>
    <row r="9" spans="1:2">
      <c r="A9" s="1" t="s">
        <v>5</v>
      </c>
      <c r="B9" s="1" t="s">
        <v>6</v>
      </c>
    </row>
    <row r="10" spans="1:2">
      <c r="A10" s="1"/>
      <c r="B10" s="1"/>
    </row>
    <row r="11" spans="1:2">
      <c r="A11" s="1"/>
      <c r="B11" s="1"/>
    </row>
    <row r="12" spans="1:2" s="4" customFormat="1" ht="15.75">
      <c r="A12" s="2" t="s">
        <v>82</v>
      </c>
      <c r="B12" s="3"/>
    </row>
    <row r="13" spans="1:2">
      <c r="A13" s="1"/>
      <c r="B13" s="1"/>
    </row>
    <row r="14" spans="1:2">
      <c r="A14" s="1" t="s">
        <v>7</v>
      </c>
      <c r="B14" s="1" t="s">
        <v>8</v>
      </c>
    </row>
    <row r="15" spans="1:2">
      <c r="A15" s="1" t="s">
        <v>9</v>
      </c>
      <c r="B15" s="1" t="s">
        <v>10</v>
      </c>
    </row>
    <row r="16" spans="1:2">
      <c r="A16" s="1" t="s">
        <v>11</v>
      </c>
      <c r="B16" s="1" t="s">
        <v>12</v>
      </c>
    </row>
  </sheetData>
  <phoneticPr fontId="1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87"/>
  <sheetViews>
    <sheetView workbookViewId="0">
      <selection activeCell="A3" sqref="A3:D3"/>
    </sheetView>
  </sheetViews>
  <sheetFormatPr defaultRowHeight="12.75"/>
  <cols>
    <col min="1" max="1" width="87" style="37" customWidth="1"/>
    <col min="2" max="2" width="12.83203125" style="37" customWidth="1"/>
    <col min="3" max="3" width="9.33203125" style="37"/>
    <col min="4" max="4" width="3.6640625" style="37" customWidth="1"/>
    <col min="5" max="5" width="11.6640625" style="37" customWidth="1"/>
    <col min="6" max="16384" width="9.33203125" style="37"/>
  </cols>
  <sheetData>
    <row r="1" spans="1:8" ht="9" customHeight="1">
      <c r="A1" s="270" t="s">
        <v>265</v>
      </c>
      <c r="B1" s="270"/>
      <c r="C1" s="270"/>
      <c r="D1" s="270"/>
      <c r="E1" s="270"/>
    </row>
    <row r="2" spans="1:8" ht="9" customHeight="1">
      <c r="A2" s="20"/>
      <c r="B2" s="20"/>
      <c r="C2" s="20"/>
      <c r="D2" s="20"/>
      <c r="E2" s="20"/>
    </row>
    <row r="3" spans="1:8">
      <c r="A3" s="271" t="s">
        <v>296</v>
      </c>
      <c r="B3" s="271"/>
      <c r="C3" s="271"/>
      <c r="D3" s="271"/>
      <c r="E3" s="38"/>
    </row>
    <row r="4" spans="1:8">
      <c r="A4" s="20"/>
      <c r="B4" s="20"/>
      <c r="C4" s="20"/>
      <c r="D4" s="20"/>
      <c r="E4" s="39" t="s">
        <v>83</v>
      </c>
    </row>
    <row r="5" spans="1:8" ht="12.75" customHeight="1">
      <c r="A5" s="272" t="s">
        <v>84</v>
      </c>
      <c r="B5" s="273" t="s">
        <v>85</v>
      </c>
      <c r="C5" s="274" t="s">
        <v>143</v>
      </c>
      <c r="D5" s="275"/>
      <c r="E5" s="273" t="s">
        <v>86</v>
      </c>
    </row>
    <row r="6" spans="1:8" ht="9.75" customHeight="1">
      <c r="A6" s="272"/>
      <c r="B6" s="273"/>
      <c r="C6" s="276"/>
      <c r="D6" s="277"/>
      <c r="E6" s="273"/>
    </row>
    <row r="7" spans="1:8" s="44" customFormat="1" ht="16.5" customHeight="1">
      <c r="A7" s="40" t="s">
        <v>87</v>
      </c>
      <c r="B7" s="234">
        <v>15951443</v>
      </c>
      <c r="C7" s="41">
        <f>+'[1]2.1'!B7</f>
        <v>0</v>
      </c>
      <c r="D7" s="42">
        <f>+'[1]2.1'!C7</f>
        <v>0</v>
      </c>
      <c r="E7" s="43">
        <f>SUM(B7:D7)</f>
        <v>15951443</v>
      </c>
      <c r="H7" s="45"/>
    </row>
    <row r="8" spans="1:8" s="44" customFormat="1" ht="16.5" customHeight="1">
      <c r="A8" s="46" t="s">
        <v>88</v>
      </c>
      <c r="B8" s="96"/>
      <c r="C8" s="41">
        <f>+'[1]2.1'!B8</f>
        <v>0</v>
      </c>
      <c r="D8" s="42">
        <f>+'[1]2.1'!C8</f>
        <v>0</v>
      </c>
      <c r="E8" s="43">
        <f t="shared" ref="E8:E77" si="0">SUM(B8:D8)</f>
        <v>0</v>
      </c>
    </row>
    <row r="9" spans="1:8" s="44" customFormat="1" ht="16.5" customHeight="1">
      <c r="A9" s="47" t="s">
        <v>89</v>
      </c>
      <c r="B9" s="234">
        <v>16945587</v>
      </c>
      <c r="C9" s="41">
        <f>+'[1]2.1'!B9</f>
        <v>0</v>
      </c>
      <c r="D9" s="42">
        <f>+'[1]2.1'!C9</f>
        <v>0</v>
      </c>
      <c r="E9" s="43">
        <f t="shared" si="0"/>
        <v>16945587</v>
      </c>
    </row>
    <row r="10" spans="1:8" s="44" customFormat="1" ht="16.5" customHeight="1">
      <c r="A10" s="48" t="s">
        <v>90</v>
      </c>
      <c r="B10" s="234">
        <v>1200000</v>
      </c>
      <c r="C10" s="41">
        <f>+'[1]2.1'!B10</f>
        <v>0</v>
      </c>
      <c r="D10" s="42">
        <f>+'[1]2.1'!C10</f>
        <v>0</v>
      </c>
      <c r="E10" s="43">
        <f t="shared" si="0"/>
        <v>1200000</v>
      </c>
    </row>
    <row r="11" spans="1:8" s="44" customFormat="1" ht="16.5" customHeight="1">
      <c r="A11" s="48" t="s">
        <v>91</v>
      </c>
      <c r="B11" s="234">
        <v>10653643</v>
      </c>
      <c r="C11" s="41">
        <f>+'[1]2.1'!B11</f>
        <v>0</v>
      </c>
      <c r="D11" s="42">
        <f>+'[1]2.1'!C11</f>
        <v>0</v>
      </c>
      <c r="E11" s="43">
        <f t="shared" si="0"/>
        <v>10653643</v>
      </c>
      <c r="H11" s="45"/>
    </row>
    <row r="12" spans="1:8" s="44" customFormat="1" ht="16.5" customHeight="1">
      <c r="A12" s="48" t="s">
        <v>92</v>
      </c>
      <c r="B12" s="96"/>
      <c r="C12" s="41">
        <f>+'[1]2.1'!B12</f>
        <v>0</v>
      </c>
      <c r="D12" s="42">
        <f>+'[1]2.1'!C12</f>
        <v>0</v>
      </c>
      <c r="E12" s="43">
        <f t="shared" si="0"/>
        <v>0</v>
      </c>
    </row>
    <row r="13" spans="1:8" s="44" customFormat="1" ht="16.5" customHeight="1">
      <c r="A13" s="47" t="s">
        <v>93</v>
      </c>
      <c r="B13" s="96"/>
      <c r="C13" s="41">
        <f>+'[1]2.1'!B13</f>
        <v>0</v>
      </c>
      <c r="D13" s="42">
        <f>+'[1]2.1'!C13</f>
        <v>0</v>
      </c>
      <c r="E13" s="43">
        <f t="shared" si="0"/>
        <v>0</v>
      </c>
    </row>
    <row r="14" spans="1:8" s="49" customFormat="1" ht="16.5" customHeight="1">
      <c r="A14" s="47" t="s">
        <v>94</v>
      </c>
      <c r="B14" s="96"/>
      <c r="C14" s="41">
        <f>+'[1]2.1'!B14</f>
        <v>0</v>
      </c>
      <c r="D14" s="42">
        <f>+'[1]2.1'!C14</f>
        <v>0</v>
      </c>
      <c r="E14" s="43">
        <f t="shared" si="0"/>
        <v>0</v>
      </c>
    </row>
    <row r="15" spans="1:8" s="44" customFormat="1" ht="16.5" customHeight="1">
      <c r="A15" s="47" t="s">
        <v>95</v>
      </c>
      <c r="B15" s="96"/>
      <c r="C15" s="41">
        <f>+'[1]2.1'!B15</f>
        <v>0</v>
      </c>
      <c r="D15" s="42">
        <f>+'[1]2.1'!C15</f>
        <v>0</v>
      </c>
      <c r="E15" s="43">
        <f t="shared" si="0"/>
        <v>0</v>
      </c>
    </row>
    <row r="16" spans="1:8" s="44" customFormat="1" ht="16.5" customHeight="1">
      <c r="A16" s="47" t="s">
        <v>96</v>
      </c>
      <c r="B16" s="234">
        <v>57233624</v>
      </c>
      <c r="C16" s="41">
        <f>+'[1]2.1'!B16</f>
        <v>0</v>
      </c>
      <c r="D16" s="42">
        <f>+'[1]2.1'!C16</f>
        <v>0</v>
      </c>
      <c r="E16" s="43">
        <f t="shared" si="0"/>
        <v>57233624</v>
      </c>
    </row>
    <row r="17" spans="1:52" s="44" customFormat="1" ht="16.5" customHeight="1">
      <c r="A17" s="50" t="s">
        <v>97</v>
      </c>
      <c r="B17" s="81">
        <f>SUM(B7:B16)</f>
        <v>101984297</v>
      </c>
      <c r="C17" s="41">
        <f>+'[1]2.1'!B17</f>
        <v>0</v>
      </c>
      <c r="D17" s="42">
        <f>+'[1]2.1'!C17</f>
        <v>0</v>
      </c>
      <c r="E17" s="43">
        <f t="shared" si="0"/>
        <v>101984297</v>
      </c>
    </row>
    <row r="18" spans="1:52" s="49" customFormat="1" ht="16.5" customHeight="1">
      <c r="A18" s="46"/>
      <c r="B18" s="96"/>
      <c r="C18" s="41">
        <f>+'[1]2.1'!B18</f>
        <v>0</v>
      </c>
      <c r="D18" s="42">
        <f>+'[1]2.1'!C18</f>
        <v>0</v>
      </c>
      <c r="E18" s="43">
        <f t="shared" si="0"/>
        <v>0</v>
      </c>
    </row>
    <row r="19" spans="1:52" s="49" customFormat="1" ht="16.5" customHeight="1">
      <c r="A19" s="51" t="s">
        <v>98</v>
      </c>
      <c r="B19" s="235">
        <v>8001416</v>
      </c>
      <c r="C19" s="41">
        <f>+'[1]2.1'!B19</f>
        <v>0</v>
      </c>
      <c r="D19" s="42">
        <f>+'[1]2.1'!C19</f>
        <v>0</v>
      </c>
      <c r="E19" s="43">
        <f t="shared" si="0"/>
        <v>8001416</v>
      </c>
    </row>
    <row r="20" spans="1:52" s="49" customFormat="1" ht="16.5" customHeight="1">
      <c r="A20" s="52"/>
      <c r="B20" s="96"/>
      <c r="C20" s="41">
        <f>+'[1]2.1'!B20</f>
        <v>0</v>
      </c>
      <c r="D20" s="42">
        <f>+'[1]2.1'!C20</f>
        <v>0</v>
      </c>
      <c r="E20" s="43">
        <f t="shared" si="0"/>
        <v>0</v>
      </c>
    </row>
    <row r="21" spans="1:52" s="44" customFormat="1" ht="16.5" customHeight="1">
      <c r="A21" s="53" t="s">
        <v>99</v>
      </c>
      <c r="B21" s="96"/>
      <c r="C21" s="41">
        <f>+'[1]2.1'!B21</f>
        <v>0</v>
      </c>
      <c r="D21" s="42">
        <f>+'[1]2.1'!C21</f>
        <v>0</v>
      </c>
      <c r="E21" s="43">
        <f t="shared" si="0"/>
        <v>0</v>
      </c>
    </row>
    <row r="22" spans="1:52" s="44" customFormat="1" ht="16.5" customHeight="1">
      <c r="A22" s="54" t="s">
        <v>100</v>
      </c>
      <c r="B22" s="234">
        <v>7365836</v>
      </c>
      <c r="C22" s="41">
        <f>+'[1]2.1'!B22</f>
        <v>0</v>
      </c>
      <c r="D22" s="42">
        <f>+'[1]2.1'!C22</f>
        <v>0</v>
      </c>
      <c r="E22" s="43">
        <f t="shared" si="0"/>
        <v>7365836</v>
      </c>
    </row>
    <row r="23" spans="1:52" s="44" customFormat="1" ht="16.5" customHeight="1">
      <c r="A23" s="46" t="s">
        <v>101</v>
      </c>
      <c r="B23" s="81"/>
      <c r="C23" s="41">
        <f>+'[1]2.1'!B23</f>
        <v>0</v>
      </c>
      <c r="D23" s="42">
        <f>+'[1]2.1'!C23</f>
        <v>0</v>
      </c>
      <c r="E23" s="43">
        <f t="shared" si="0"/>
        <v>0</v>
      </c>
      <c r="H23" s="45"/>
    </row>
    <row r="24" spans="1:52" s="44" customFormat="1" ht="16.5" customHeight="1">
      <c r="A24" s="53" t="s">
        <v>102</v>
      </c>
      <c r="B24" s="96"/>
      <c r="C24" s="41">
        <f>+'[1]2.1'!B24</f>
        <v>0</v>
      </c>
      <c r="D24" s="42">
        <f>+'[1]2.1'!C24</f>
        <v>0</v>
      </c>
      <c r="E24" s="43">
        <f t="shared" si="0"/>
        <v>0</v>
      </c>
      <c r="H24" s="45"/>
    </row>
    <row r="25" spans="1:52" s="44" customFormat="1" ht="16.5" customHeight="1">
      <c r="A25" s="53" t="s">
        <v>103</v>
      </c>
      <c r="B25" s="234">
        <v>6786000</v>
      </c>
      <c r="C25" s="41">
        <f>+'[1]2.1'!B25</f>
        <v>0</v>
      </c>
      <c r="D25" s="42">
        <f>+'[1]2.1'!C25</f>
        <v>0</v>
      </c>
      <c r="E25" s="43">
        <f t="shared" si="0"/>
        <v>6786000</v>
      </c>
    </row>
    <row r="26" spans="1:52" s="44" customFormat="1" ht="16.5" customHeight="1">
      <c r="A26" s="46" t="s">
        <v>104</v>
      </c>
      <c r="B26" s="234">
        <v>2179776</v>
      </c>
      <c r="C26" s="41">
        <f>+'[1]2.1'!B26</f>
        <v>0</v>
      </c>
      <c r="D26" s="42">
        <f>+'[1]2.1'!C26</f>
        <v>0</v>
      </c>
      <c r="E26" s="43">
        <f t="shared" si="0"/>
        <v>2179776</v>
      </c>
    </row>
    <row r="27" spans="1:52" s="44" customFormat="1" ht="16.5" customHeight="1">
      <c r="A27" s="48" t="s">
        <v>105</v>
      </c>
      <c r="B27" s="96"/>
      <c r="C27" s="41">
        <f>+'[1]2.1'!B27</f>
        <v>0</v>
      </c>
      <c r="D27" s="42">
        <f>+'[1]2.1'!C27</f>
        <v>0</v>
      </c>
      <c r="E27" s="43">
        <f t="shared" si="0"/>
        <v>0</v>
      </c>
    </row>
    <row r="28" spans="1:52" s="44" customFormat="1" ht="16.5" customHeight="1">
      <c r="A28" s="46" t="s">
        <v>106</v>
      </c>
      <c r="B28" s="96"/>
      <c r="C28" s="41">
        <f>+'[1]2.1'!B28</f>
        <v>0</v>
      </c>
      <c r="D28" s="42">
        <f>+'[1]2.1'!C28</f>
        <v>0</v>
      </c>
      <c r="E28" s="43">
        <f t="shared" si="0"/>
        <v>0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</row>
    <row r="29" spans="1:52" s="56" customFormat="1" ht="16.5" customHeight="1">
      <c r="A29" s="46" t="s">
        <v>107</v>
      </c>
      <c r="B29" s="81"/>
      <c r="C29" s="41">
        <f>+'[1]2.1'!B29</f>
        <v>0</v>
      </c>
      <c r="D29" s="42">
        <f>+'[1]2.1'!C29</f>
        <v>0</v>
      </c>
      <c r="E29" s="43">
        <f t="shared" si="0"/>
        <v>0</v>
      </c>
      <c r="F29" s="49"/>
      <c r="G29" s="49"/>
      <c r="H29" s="55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</row>
    <row r="30" spans="1:52" s="44" customFormat="1" ht="16.5" customHeight="1">
      <c r="A30" s="48" t="s">
        <v>108</v>
      </c>
      <c r="B30" s="234">
        <v>760325</v>
      </c>
      <c r="C30" s="41">
        <f>+'[1]2.1'!B30</f>
        <v>0</v>
      </c>
      <c r="D30" s="42">
        <f>+'[1]2.1'!C30</f>
        <v>0</v>
      </c>
      <c r="E30" s="43">
        <f t="shared" si="0"/>
        <v>760325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</row>
    <row r="31" spans="1:52" s="44" customFormat="1" ht="16.5" customHeight="1">
      <c r="A31" s="52" t="s">
        <v>109</v>
      </c>
      <c r="B31" s="81">
        <f>SUM(B21:B30)</f>
        <v>17091937</v>
      </c>
      <c r="C31" s="41">
        <f>+'[1]2.1'!B31</f>
        <v>0</v>
      </c>
      <c r="D31" s="42">
        <f>+'[1]2.1'!C31</f>
        <v>0</v>
      </c>
      <c r="E31" s="43">
        <f t="shared" si="0"/>
        <v>17091937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</row>
    <row r="32" spans="1:52" s="44" customFormat="1" ht="16.5" customHeight="1">
      <c r="A32" s="57"/>
      <c r="B32" s="81"/>
      <c r="C32" s="41">
        <f>+'[1]2.1'!B32</f>
        <v>0</v>
      </c>
      <c r="D32" s="42">
        <f>+'[1]2.1'!C32</f>
        <v>0</v>
      </c>
      <c r="E32" s="43">
        <f t="shared" si="0"/>
        <v>0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</row>
    <row r="33" spans="1:5" s="44" customFormat="1" ht="16.5" customHeight="1">
      <c r="A33" s="54" t="s">
        <v>110</v>
      </c>
      <c r="B33" s="81"/>
      <c r="C33" s="41">
        <f>+'[1]2.1'!B33</f>
        <v>0</v>
      </c>
      <c r="D33" s="42">
        <f>+'[1]2.1'!C33</f>
        <v>0</v>
      </c>
      <c r="E33" s="43">
        <f t="shared" si="0"/>
        <v>0</v>
      </c>
    </row>
    <row r="34" spans="1:5" s="44" customFormat="1" ht="16.5" customHeight="1">
      <c r="A34" s="54" t="s">
        <v>111</v>
      </c>
      <c r="B34" s="96"/>
      <c r="C34" s="41">
        <f>+'[1]2.1'!B34</f>
        <v>0</v>
      </c>
      <c r="D34" s="42">
        <f>+'[1]2.1'!C34</f>
        <v>0</v>
      </c>
      <c r="E34" s="43">
        <f t="shared" si="0"/>
        <v>0</v>
      </c>
    </row>
    <row r="35" spans="1:5" s="44" customFormat="1" ht="16.5" customHeight="1">
      <c r="A35" s="46" t="s">
        <v>112</v>
      </c>
      <c r="B35" s="96"/>
      <c r="C35" s="41">
        <f>+'[1]2.1'!B35</f>
        <v>0</v>
      </c>
      <c r="D35" s="42">
        <f>+'[1]2.1'!C35</f>
        <v>0</v>
      </c>
      <c r="E35" s="43">
        <f t="shared" si="0"/>
        <v>0</v>
      </c>
    </row>
    <row r="36" spans="1:5" s="44" customFormat="1" ht="16.5" customHeight="1">
      <c r="A36" s="46" t="s">
        <v>275</v>
      </c>
      <c r="B36" s="234">
        <v>955200</v>
      </c>
      <c r="C36" s="41">
        <v>0</v>
      </c>
      <c r="D36" s="42"/>
      <c r="E36" s="43">
        <f>SUM(B36:C36)</f>
        <v>955200</v>
      </c>
    </row>
    <row r="37" spans="1:5" s="44" customFormat="1" ht="16.5" customHeight="1">
      <c r="A37" s="46" t="s">
        <v>276</v>
      </c>
      <c r="B37" s="234">
        <v>912030</v>
      </c>
      <c r="C37" s="41">
        <v>0</v>
      </c>
      <c r="D37" s="42"/>
      <c r="E37" s="43">
        <f>SUM(B37:C37)</f>
        <v>912030</v>
      </c>
    </row>
    <row r="38" spans="1:5" s="44" customFormat="1" ht="16.5" customHeight="1">
      <c r="A38" s="52" t="s">
        <v>113</v>
      </c>
      <c r="B38" s="81">
        <f>SUM(B33:B37)</f>
        <v>1867230</v>
      </c>
      <c r="C38" s="41">
        <f>+'[1]2.1'!B36</f>
        <v>0</v>
      </c>
      <c r="D38" s="42">
        <f>+'[1]2.1'!C36</f>
        <v>0</v>
      </c>
      <c r="E38" s="43">
        <f t="shared" si="0"/>
        <v>1867230</v>
      </c>
    </row>
    <row r="39" spans="1:5" s="44" customFormat="1" ht="16.5" customHeight="1">
      <c r="A39" s="46"/>
      <c r="B39" s="96"/>
      <c r="C39" s="41">
        <f>+'[1]2.1'!B37</f>
        <v>0</v>
      </c>
      <c r="D39" s="42">
        <f>+'[1]2.1'!C37</f>
        <v>0</v>
      </c>
      <c r="E39" s="43">
        <f t="shared" si="0"/>
        <v>0</v>
      </c>
    </row>
    <row r="40" spans="1:5" s="44" customFormat="1" ht="16.5" customHeight="1">
      <c r="A40" s="52" t="s">
        <v>114</v>
      </c>
      <c r="B40" s="81">
        <f>+B17+B19+B31+B38</f>
        <v>128944880</v>
      </c>
      <c r="C40" s="41">
        <f>+'[1]2.1'!B38</f>
        <v>0</v>
      </c>
      <c r="D40" s="42">
        <f>+'[1]2.1'!C38</f>
        <v>0</v>
      </c>
      <c r="E40" s="43">
        <f t="shared" si="0"/>
        <v>128944880</v>
      </c>
    </row>
    <row r="41" spans="1:5" s="44" customFormat="1" ht="16.5" customHeight="1">
      <c r="A41" s="46"/>
      <c r="B41" s="96"/>
      <c r="C41" s="41">
        <f>+'[1]2.1'!B39</f>
        <v>0</v>
      </c>
      <c r="D41" s="42">
        <f>+'[1]2.1'!C39</f>
        <v>0</v>
      </c>
      <c r="E41" s="43">
        <f t="shared" si="0"/>
        <v>0</v>
      </c>
    </row>
    <row r="42" spans="1:5" s="44" customFormat="1" ht="16.5" customHeight="1">
      <c r="A42" s="46" t="s">
        <v>115</v>
      </c>
      <c r="B42" s="96"/>
      <c r="C42" s="41">
        <f>+'[1]2.1'!B40</f>
        <v>0</v>
      </c>
      <c r="D42" s="42">
        <f>+'[1]2.1'!C40</f>
        <v>0</v>
      </c>
      <c r="E42" s="43">
        <f t="shared" si="0"/>
        <v>0</v>
      </c>
    </row>
    <row r="43" spans="1:5" s="44" customFormat="1" ht="16.5" customHeight="1">
      <c r="A43" s="46" t="s">
        <v>116</v>
      </c>
      <c r="B43" s="96"/>
      <c r="C43" s="41">
        <f>+'[1]2.1'!B41</f>
        <v>0</v>
      </c>
      <c r="D43" s="42">
        <f>+'[1]2.1'!C41</f>
        <v>0</v>
      </c>
      <c r="E43" s="43">
        <f t="shared" si="0"/>
        <v>0</v>
      </c>
    </row>
    <row r="44" spans="1:5" s="44" customFormat="1" ht="16.5" customHeight="1">
      <c r="A44" s="46" t="s">
        <v>117</v>
      </c>
      <c r="B44" s="96">
        <v>11511234</v>
      </c>
      <c r="C44" s="41">
        <f>+'[1]2.1'!B42</f>
        <v>0</v>
      </c>
      <c r="D44" s="42">
        <f>+'[1]2.1'!C42</f>
        <v>0</v>
      </c>
      <c r="E44" s="43">
        <f t="shared" si="0"/>
        <v>11511234</v>
      </c>
    </row>
    <row r="45" spans="1:5" s="44" customFormat="1" ht="16.5" customHeight="1">
      <c r="A45" s="46" t="s">
        <v>118</v>
      </c>
      <c r="B45" s="96"/>
      <c r="C45" s="41">
        <f>+'[1]2.1'!B43</f>
        <v>0</v>
      </c>
      <c r="D45" s="42">
        <f>+'[1]2.1'!C43</f>
        <v>0</v>
      </c>
      <c r="E45" s="43">
        <f t="shared" si="0"/>
        <v>0</v>
      </c>
    </row>
    <row r="46" spans="1:5" s="44" customFormat="1" ht="16.5" customHeight="1">
      <c r="A46" s="46" t="s">
        <v>119</v>
      </c>
      <c r="B46" s="81"/>
      <c r="C46" s="41">
        <f>+'[1]2.1'!B44</f>
        <v>0</v>
      </c>
      <c r="D46" s="42">
        <f>+'[1]2.1'!C44</f>
        <v>0</v>
      </c>
      <c r="E46" s="43">
        <f t="shared" si="0"/>
        <v>0</v>
      </c>
    </row>
    <row r="47" spans="1:5" s="44" customFormat="1" ht="16.5" customHeight="1">
      <c r="A47" s="48" t="s">
        <v>120</v>
      </c>
      <c r="B47" s="81"/>
      <c r="C47" s="41"/>
      <c r="D47" s="42">
        <f>+'[1]2.1'!C45</f>
        <v>0</v>
      </c>
      <c r="E47" s="43">
        <f t="shared" si="0"/>
        <v>0</v>
      </c>
    </row>
    <row r="48" spans="1:5" s="44" customFormat="1" ht="16.5" customHeight="1">
      <c r="A48" s="48" t="s">
        <v>121</v>
      </c>
      <c r="B48" s="81"/>
      <c r="C48" s="41">
        <f>+'[1]2.1'!B46</f>
        <v>0</v>
      </c>
      <c r="D48" s="42">
        <f>+'[1]2.1'!C46</f>
        <v>0</v>
      </c>
      <c r="E48" s="43">
        <f t="shared" si="0"/>
        <v>0</v>
      </c>
    </row>
    <row r="49" spans="1:5" s="44" customFormat="1" ht="16.5" customHeight="1">
      <c r="A49" s="52" t="s">
        <v>122</v>
      </c>
      <c r="B49" s="81">
        <f>SUM(B42:B48)</f>
        <v>11511234</v>
      </c>
      <c r="C49" s="41">
        <f>+'[1]2.1'!B47</f>
        <v>0</v>
      </c>
      <c r="D49" s="42">
        <f>+'[1]2.1'!C47</f>
        <v>0</v>
      </c>
      <c r="E49" s="43">
        <f t="shared" si="0"/>
        <v>11511234</v>
      </c>
    </row>
    <row r="50" spans="1:5" s="44" customFormat="1" ht="16.5" customHeight="1">
      <c r="A50" s="46"/>
      <c r="B50" s="81"/>
      <c r="C50" s="41">
        <f>+'[1]2.1'!B48</f>
        <v>0</v>
      </c>
      <c r="D50" s="42">
        <f>+'[1]2.1'!C48</f>
        <v>0</v>
      </c>
      <c r="E50" s="43">
        <f t="shared" si="0"/>
        <v>0</v>
      </c>
    </row>
    <row r="51" spans="1:5" s="44" customFormat="1" ht="16.5" customHeight="1">
      <c r="A51" s="52" t="s">
        <v>123</v>
      </c>
      <c r="B51" s="81">
        <f>+B40+B49</f>
        <v>140456114</v>
      </c>
      <c r="C51" s="41">
        <f>+'[1]2.1'!B49</f>
        <v>0</v>
      </c>
      <c r="D51" s="42">
        <f>+'[1]2.1'!C49</f>
        <v>0</v>
      </c>
      <c r="E51" s="43">
        <f t="shared" si="0"/>
        <v>140456114</v>
      </c>
    </row>
    <row r="52" spans="1:5" s="44" customFormat="1" ht="16.5" customHeight="1">
      <c r="A52" s="53" t="s">
        <v>124</v>
      </c>
      <c r="B52" s="96">
        <f>+'[1]2.7.-2.10'!B8</f>
        <v>0</v>
      </c>
      <c r="C52" s="41">
        <f>+'[1]2.1'!B50</f>
        <v>0</v>
      </c>
      <c r="D52" s="42">
        <f>+'[1]2.1'!C50</f>
        <v>0</v>
      </c>
      <c r="E52" s="43">
        <f t="shared" si="0"/>
        <v>0</v>
      </c>
    </row>
    <row r="53" spans="1:5" s="44" customFormat="1" ht="16.5" customHeight="1">
      <c r="A53" s="58" t="s">
        <v>125</v>
      </c>
      <c r="B53" s="96"/>
      <c r="C53" s="41">
        <f>+'[1]2.1'!B51</f>
        <v>0</v>
      </c>
      <c r="D53" s="42">
        <f>+'[1]2.1'!C51</f>
        <v>0</v>
      </c>
      <c r="E53" s="43">
        <f t="shared" si="0"/>
        <v>0</v>
      </c>
    </row>
    <row r="54" spans="1:5" s="44" customFormat="1" ht="16.5" customHeight="1">
      <c r="A54" s="53" t="s">
        <v>126</v>
      </c>
      <c r="B54" s="96"/>
      <c r="C54" s="41">
        <f>+'[1]2.1'!B52</f>
        <v>0</v>
      </c>
      <c r="D54" s="42">
        <f>+'[1]2.1'!C52</f>
        <v>0</v>
      </c>
      <c r="E54" s="43">
        <f t="shared" si="0"/>
        <v>0</v>
      </c>
    </row>
    <row r="55" spans="1:5" s="44" customFormat="1" ht="16.5" customHeight="1">
      <c r="A55" s="53" t="s">
        <v>127</v>
      </c>
      <c r="B55" s="96"/>
      <c r="C55" s="41">
        <f>+'[1]2.1'!B53</f>
        <v>0</v>
      </c>
      <c r="D55" s="42">
        <f>+'[1]2.1'!C53</f>
        <v>0</v>
      </c>
      <c r="E55" s="43">
        <f t="shared" si="0"/>
        <v>0</v>
      </c>
    </row>
    <row r="56" spans="1:5" s="44" customFormat="1" ht="16.5" customHeight="1">
      <c r="A56" s="59" t="s">
        <v>128</v>
      </c>
      <c r="B56" s="96"/>
      <c r="C56" s="41">
        <f>+'[1]2.1'!B54</f>
        <v>0</v>
      </c>
      <c r="D56" s="42">
        <f>+'[1]2.1'!C54</f>
        <v>0</v>
      </c>
      <c r="E56" s="43">
        <f t="shared" si="0"/>
        <v>0</v>
      </c>
    </row>
    <row r="57" spans="1:5" s="44" customFormat="1" ht="16.5" customHeight="1">
      <c r="A57" s="60" t="s">
        <v>129</v>
      </c>
      <c r="B57" s="81">
        <f>SUM(B52:B56)</f>
        <v>0</v>
      </c>
      <c r="C57" s="41">
        <f>+'[1]2.1'!B55</f>
        <v>0</v>
      </c>
      <c r="D57" s="42">
        <f>+'[1]2.1'!C55</f>
        <v>0</v>
      </c>
      <c r="E57" s="43">
        <f t="shared" si="0"/>
        <v>0</v>
      </c>
    </row>
    <row r="58" spans="1:5" s="44" customFormat="1" ht="16.5" customHeight="1">
      <c r="A58" s="61"/>
      <c r="B58" s="81"/>
      <c r="C58" s="41">
        <f>+'[1]2.1'!B56</f>
        <v>0</v>
      </c>
      <c r="D58" s="42">
        <f>+'[1]2.1'!C56</f>
        <v>0</v>
      </c>
      <c r="E58" s="43">
        <f t="shared" si="0"/>
        <v>0</v>
      </c>
    </row>
    <row r="59" spans="1:5" s="44" customFormat="1" ht="16.5" customHeight="1">
      <c r="A59" s="53" t="s">
        <v>130</v>
      </c>
      <c r="B59" s="88">
        <v>0</v>
      </c>
      <c r="C59" s="41">
        <f>+'[1]2.1'!B57</f>
        <v>0</v>
      </c>
      <c r="D59" s="42">
        <f>+'[1]2.1'!C57</f>
        <v>0</v>
      </c>
      <c r="E59" s="43">
        <f t="shared" si="0"/>
        <v>0</v>
      </c>
    </row>
    <row r="60" spans="1:5" s="44" customFormat="1" ht="16.5" customHeight="1">
      <c r="A60" s="53" t="s">
        <v>131</v>
      </c>
      <c r="B60" s="96"/>
      <c r="C60" s="41">
        <f>+'[1]2.1'!B58</f>
        <v>0</v>
      </c>
      <c r="D60" s="42">
        <f>+'[1]2.1'!C58</f>
        <v>0</v>
      </c>
      <c r="E60" s="43">
        <f t="shared" si="0"/>
        <v>0</v>
      </c>
    </row>
    <row r="61" spans="1:5" s="44" customFormat="1" ht="16.5" customHeight="1">
      <c r="A61" s="46" t="s">
        <v>132</v>
      </c>
      <c r="B61" s="237">
        <v>118110</v>
      </c>
      <c r="C61" s="41">
        <f>+'[1]2.1'!B59</f>
        <v>0</v>
      </c>
      <c r="D61" s="42">
        <f>+'[1]2.1'!C59</f>
        <v>0</v>
      </c>
      <c r="E61" s="43">
        <f t="shared" si="0"/>
        <v>118110</v>
      </c>
    </row>
    <row r="62" spans="1:5" s="44" customFormat="1" ht="16.5" customHeight="1">
      <c r="A62" s="48" t="s">
        <v>133</v>
      </c>
      <c r="B62" s="96"/>
      <c r="C62" s="41">
        <f>+'[1]2.1'!B60</f>
        <v>0</v>
      </c>
      <c r="D62" s="42">
        <f>+'[1]2.1'!C60</f>
        <v>0</v>
      </c>
      <c r="E62" s="43">
        <f t="shared" si="0"/>
        <v>0</v>
      </c>
    </row>
    <row r="63" spans="1:5" s="44" customFormat="1" ht="16.5" customHeight="1">
      <c r="A63" s="48" t="s">
        <v>134</v>
      </c>
      <c r="B63" s="96"/>
      <c r="C63" s="41">
        <f>+'[1]2.1'!B61</f>
        <v>0</v>
      </c>
      <c r="D63" s="42">
        <f>+'[1]2.1'!C61</f>
        <v>0</v>
      </c>
      <c r="E63" s="43">
        <f t="shared" si="0"/>
        <v>0</v>
      </c>
    </row>
    <row r="64" spans="1:5" s="44" customFormat="1" ht="16.5" customHeight="1">
      <c r="A64" s="62"/>
      <c r="B64" s="96"/>
      <c r="C64" s="41">
        <f>+'[1]2.1'!B62</f>
        <v>0</v>
      </c>
      <c r="D64" s="42">
        <f>+'[1]2.1'!C62</f>
        <v>0</v>
      </c>
      <c r="E64" s="43">
        <f t="shared" si="0"/>
        <v>0</v>
      </c>
    </row>
    <row r="65" spans="1:5" s="44" customFormat="1" ht="16.5" customHeight="1">
      <c r="A65" s="63" t="s">
        <v>135</v>
      </c>
      <c r="B65" s="81">
        <f>SUM(B59:B63)</f>
        <v>118110</v>
      </c>
      <c r="C65" s="41">
        <f>+'[1]2.1'!B63</f>
        <v>0</v>
      </c>
      <c r="D65" s="42">
        <f>+'[1]2.1'!C63</f>
        <v>0</v>
      </c>
      <c r="E65" s="43">
        <f t="shared" si="0"/>
        <v>118110</v>
      </c>
    </row>
    <row r="66" spans="1:5" s="44" customFormat="1" ht="16.5" customHeight="1">
      <c r="A66" s="62"/>
      <c r="B66" s="88"/>
      <c r="C66" s="41">
        <f>+'[1]2.1'!B64</f>
        <v>0</v>
      </c>
      <c r="D66" s="42">
        <f>+'[1]2.1'!C64</f>
        <v>0</v>
      </c>
      <c r="E66" s="43">
        <f t="shared" si="0"/>
        <v>0</v>
      </c>
    </row>
    <row r="67" spans="1:5" s="44" customFormat="1" ht="16.5" customHeight="1">
      <c r="A67" s="58" t="s">
        <v>136</v>
      </c>
      <c r="B67" s="88"/>
      <c r="C67" s="41">
        <f>+'[1]2.1'!B65</f>
        <v>0</v>
      </c>
      <c r="D67" s="42">
        <f>+'[1]2.1'!C65</f>
        <v>0</v>
      </c>
      <c r="E67" s="43">
        <f t="shared" si="0"/>
        <v>0</v>
      </c>
    </row>
    <row r="68" spans="1:5" s="44" customFormat="1" ht="16.5" customHeight="1">
      <c r="A68" s="53" t="s">
        <v>137</v>
      </c>
      <c r="B68" s="88">
        <f>+'[1]2.7.-2.10'!B36</f>
        <v>0</v>
      </c>
      <c r="C68" s="41">
        <f>+'[1]2.1'!B66</f>
        <v>0</v>
      </c>
      <c r="D68" s="42">
        <f>+'[1]2.1'!C66</f>
        <v>0</v>
      </c>
      <c r="E68" s="43">
        <f t="shared" si="0"/>
        <v>0</v>
      </c>
    </row>
    <row r="69" spans="1:5" s="44" customFormat="1" ht="16.5" customHeight="1">
      <c r="A69" s="53" t="s">
        <v>138</v>
      </c>
      <c r="B69" s="88">
        <f>+'[1]2.7.-2.10'!B46</f>
        <v>0</v>
      </c>
      <c r="C69" s="41">
        <f>+'[1]2.1'!B67</f>
        <v>0</v>
      </c>
      <c r="D69" s="42">
        <f>+'[1]2.1'!C67</f>
        <v>0</v>
      </c>
      <c r="E69" s="43">
        <f t="shared" si="0"/>
        <v>0</v>
      </c>
    </row>
    <row r="70" spans="1:5" s="44" customFormat="1" ht="16.5" customHeight="1">
      <c r="A70" s="53" t="s">
        <v>277</v>
      </c>
      <c r="B70" s="238">
        <v>132000000</v>
      </c>
      <c r="C70" s="41">
        <v>0</v>
      </c>
      <c r="D70" s="42"/>
      <c r="E70" s="43">
        <f>SUM(B70:C70)</f>
        <v>132000000</v>
      </c>
    </row>
    <row r="71" spans="1:5" s="44" customFormat="1" ht="16.5" customHeight="1">
      <c r="A71" s="46"/>
      <c r="B71" s="88"/>
      <c r="C71" s="41">
        <f>+'[1]2.1'!B68</f>
        <v>0</v>
      </c>
      <c r="D71" s="42">
        <f>+'[1]2.1'!C68</f>
        <v>0</v>
      </c>
      <c r="E71" s="43">
        <f t="shared" si="0"/>
        <v>0</v>
      </c>
    </row>
    <row r="72" spans="1:5" s="44" customFormat="1" ht="16.5" customHeight="1">
      <c r="A72" s="65" t="s">
        <v>139</v>
      </c>
      <c r="B72" s="82">
        <f>SUM(B67:B70)</f>
        <v>132000000</v>
      </c>
      <c r="C72" s="41">
        <f>+'[1]2.1'!B69</f>
        <v>0</v>
      </c>
      <c r="D72" s="42">
        <f>+'[1]2.1'!C69</f>
        <v>0</v>
      </c>
      <c r="E72" s="43">
        <f t="shared" si="0"/>
        <v>132000000</v>
      </c>
    </row>
    <row r="73" spans="1:5" s="44" customFormat="1" ht="16.5" customHeight="1">
      <c r="A73" s="46"/>
      <c r="B73" s="88"/>
      <c r="C73" s="41">
        <f>+'[1]2.1'!B70</f>
        <v>0</v>
      </c>
      <c r="D73" s="42">
        <f>+'[1]2.1'!C70</f>
        <v>0</v>
      </c>
      <c r="E73" s="43">
        <f t="shared" si="0"/>
        <v>0</v>
      </c>
    </row>
    <row r="74" spans="1:5" s="44" customFormat="1" ht="16.5" customHeight="1">
      <c r="A74" s="50" t="s">
        <v>140</v>
      </c>
      <c r="B74" s="81">
        <f>+B57+B65+B72</f>
        <v>132118110</v>
      </c>
      <c r="C74" s="41">
        <f>+'[1]2.1'!B71</f>
        <v>0</v>
      </c>
      <c r="D74" s="42">
        <f>+'[1]2.1'!C71</f>
        <v>0</v>
      </c>
      <c r="E74" s="43">
        <f t="shared" si="0"/>
        <v>132118110</v>
      </c>
    </row>
    <row r="75" spans="1:5" s="44" customFormat="1" ht="16.5" customHeight="1">
      <c r="A75" s="46"/>
      <c r="B75" s="88"/>
      <c r="C75" s="41">
        <f>+'[1]2.1'!B72</f>
        <v>0</v>
      </c>
      <c r="D75" s="42">
        <f>+'[1]2.1'!C72</f>
        <v>0</v>
      </c>
      <c r="E75" s="43">
        <f t="shared" si="0"/>
        <v>0</v>
      </c>
    </row>
    <row r="76" spans="1:5" s="44" customFormat="1" ht="16.5" customHeight="1">
      <c r="A76" s="46" t="s">
        <v>115</v>
      </c>
      <c r="B76" s="96"/>
      <c r="C76" s="41">
        <f>+'[1]2.1'!B73</f>
        <v>0</v>
      </c>
      <c r="D76" s="42">
        <f>+'[1]2.1'!C73</f>
        <v>0</v>
      </c>
      <c r="E76" s="43">
        <f t="shared" si="0"/>
        <v>0</v>
      </c>
    </row>
    <row r="77" spans="1:5" s="44" customFormat="1" ht="16.5" customHeight="1">
      <c r="A77" s="46" t="s">
        <v>116</v>
      </c>
      <c r="B77" s="88"/>
      <c r="C77" s="41">
        <f>+'[1]2.1'!B74</f>
        <v>0</v>
      </c>
      <c r="D77" s="42">
        <f>+'[1]2.1'!C74</f>
        <v>0</v>
      </c>
      <c r="E77" s="43">
        <f t="shared" si="0"/>
        <v>0</v>
      </c>
    </row>
    <row r="78" spans="1:5" s="44" customFormat="1" ht="16.5" customHeight="1">
      <c r="A78" s="46" t="s">
        <v>117</v>
      </c>
      <c r="B78" s="96"/>
      <c r="C78" s="41">
        <f>+'[1]2.1'!B75</f>
        <v>0</v>
      </c>
      <c r="D78" s="42">
        <f>+'[1]2.1'!C75</f>
        <v>0</v>
      </c>
      <c r="E78" s="43">
        <f t="shared" ref="E78:E87" si="1">SUM(B78:D78)</f>
        <v>0</v>
      </c>
    </row>
    <row r="79" spans="1:5" s="44" customFormat="1" ht="16.5" customHeight="1">
      <c r="A79" s="46" t="s">
        <v>118</v>
      </c>
      <c r="B79" s="96"/>
      <c r="C79" s="41">
        <f>+'[1]2.1'!B76</f>
        <v>0</v>
      </c>
      <c r="D79" s="42">
        <f>+'[1]2.1'!C76</f>
        <v>0</v>
      </c>
      <c r="E79" s="43">
        <f t="shared" si="1"/>
        <v>0</v>
      </c>
    </row>
    <row r="80" spans="1:5" s="44" customFormat="1" ht="16.5" customHeight="1">
      <c r="A80" s="46" t="s">
        <v>119</v>
      </c>
      <c r="B80" s="96"/>
      <c r="C80" s="41">
        <f>+'[1]2.1'!B77</f>
        <v>0</v>
      </c>
      <c r="D80" s="42">
        <f>+'[1]2.1'!C77</f>
        <v>0</v>
      </c>
      <c r="E80" s="43">
        <f t="shared" si="1"/>
        <v>0</v>
      </c>
    </row>
    <row r="81" spans="1:5" s="44" customFormat="1" ht="16.5" customHeight="1">
      <c r="A81" s="48" t="s">
        <v>120</v>
      </c>
      <c r="B81" s="96"/>
      <c r="C81" s="41">
        <f>+'[1]2.1'!B78</f>
        <v>0</v>
      </c>
      <c r="D81" s="42">
        <f>+'[1]2.1'!C78</f>
        <v>0</v>
      </c>
      <c r="E81" s="43">
        <f t="shared" si="1"/>
        <v>0</v>
      </c>
    </row>
    <row r="82" spans="1:5" s="44" customFormat="1" ht="16.5" customHeight="1">
      <c r="A82" s="48" t="s">
        <v>121</v>
      </c>
      <c r="B82" s="96"/>
      <c r="C82" s="41">
        <f>+'[1]2.1'!B79</f>
        <v>0</v>
      </c>
      <c r="D82" s="42">
        <f>+'[1]2.1'!C79</f>
        <v>0</v>
      </c>
      <c r="E82" s="43">
        <f t="shared" si="1"/>
        <v>0</v>
      </c>
    </row>
    <row r="83" spans="1:5" s="44" customFormat="1" ht="16.5" customHeight="1">
      <c r="A83" s="52" t="s">
        <v>122</v>
      </c>
      <c r="B83" s="81"/>
      <c r="C83" s="41">
        <f>+'[1]2.1'!B80</f>
        <v>0</v>
      </c>
      <c r="D83" s="42">
        <f>+'[1]2.1'!C80</f>
        <v>0</v>
      </c>
      <c r="E83" s="43">
        <f t="shared" si="1"/>
        <v>0</v>
      </c>
    </row>
    <row r="84" spans="1:5" s="44" customFormat="1" ht="16.5" customHeight="1">
      <c r="A84" s="57"/>
      <c r="B84" s="88"/>
      <c r="C84" s="41">
        <f>+'[1]2.1'!B81</f>
        <v>0</v>
      </c>
      <c r="D84" s="42">
        <f>+'[1]2.1'!C81</f>
        <v>0</v>
      </c>
      <c r="E84" s="43">
        <f t="shared" si="1"/>
        <v>0</v>
      </c>
    </row>
    <row r="85" spans="1:5" s="44" customFormat="1" ht="16.5" customHeight="1">
      <c r="A85" s="52" t="s">
        <v>141</v>
      </c>
      <c r="B85" s="33">
        <f>+B74+B83</f>
        <v>132118110</v>
      </c>
      <c r="C85" s="41">
        <f>+'[1]2.1'!B82</f>
        <v>0</v>
      </c>
      <c r="D85" s="42">
        <f>+'[1]2.1'!C82</f>
        <v>0</v>
      </c>
      <c r="E85" s="43">
        <f t="shared" si="1"/>
        <v>132118110</v>
      </c>
    </row>
    <row r="86" spans="1:5" s="44" customFormat="1" ht="16.5" customHeight="1">
      <c r="A86" s="66"/>
      <c r="B86" s="236"/>
      <c r="C86" s="41">
        <f>+'[1]2.1'!B83</f>
        <v>0</v>
      </c>
      <c r="D86" s="42">
        <f>+'[1]2.1'!C83</f>
        <v>0</v>
      </c>
      <c r="E86" s="43">
        <f t="shared" si="1"/>
        <v>0</v>
      </c>
    </row>
    <row r="87" spans="1:5" s="44" customFormat="1" ht="16.5" customHeight="1">
      <c r="A87" s="67" t="s">
        <v>142</v>
      </c>
      <c r="B87" s="33">
        <f>+B51+B85</f>
        <v>272574224</v>
      </c>
      <c r="C87" s="41">
        <f>+'[1]2.1'!B84</f>
        <v>0</v>
      </c>
      <c r="D87" s="42">
        <f>+'[1]2.1'!C84</f>
        <v>0</v>
      </c>
      <c r="E87" s="43">
        <f t="shared" si="1"/>
        <v>272574224</v>
      </c>
    </row>
  </sheetData>
  <mergeCells count="6">
    <mergeCell ref="A1:E1"/>
    <mergeCell ref="A3:D3"/>
    <mergeCell ref="A5:A6"/>
    <mergeCell ref="B5:B6"/>
    <mergeCell ref="C5:D6"/>
    <mergeCell ref="E5:E6"/>
  </mergeCells>
  <phoneticPr fontId="19" type="noConversion"/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G15" sqref="G15"/>
    </sheetView>
  </sheetViews>
  <sheetFormatPr defaultRowHeight="12.75"/>
  <cols>
    <col min="1" max="1" width="59.1640625" customWidth="1"/>
    <col min="2" max="2" width="15.83203125" customWidth="1"/>
    <col min="3" max="3" width="49.1640625" customWidth="1"/>
    <col min="4" max="4" width="13.83203125" customWidth="1"/>
  </cols>
  <sheetData>
    <row r="1" spans="1:4">
      <c r="D1" s="68" t="s">
        <v>266</v>
      </c>
    </row>
    <row r="2" spans="1:4">
      <c r="A2" s="278" t="s">
        <v>257</v>
      </c>
      <c r="B2" s="278"/>
      <c r="C2" s="278"/>
      <c r="D2" s="278"/>
    </row>
    <row r="3" spans="1:4">
      <c r="A3" s="278">
        <v>2016</v>
      </c>
      <c r="B3" s="278"/>
      <c r="C3" s="278"/>
      <c r="D3" s="278"/>
    </row>
    <row r="4" spans="1:4">
      <c r="A4" t="s">
        <v>144</v>
      </c>
      <c r="D4" s="68"/>
    </row>
    <row r="5" spans="1:4" ht="13.5" customHeight="1">
      <c r="A5" s="279" t="s">
        <v>146</v>
      </c>
      <c r="B5" s="279"/>
      <c r="C5" s="279" t="s">
        <v>147</v>
      </c>
      <c r="D5" s="279"/>
    </row>
    <row r="6" spans="1:4" ht="13.5" customHeight="1">
      <c r="A6" s="36" t="s">
        <v>148</v>
      </c>
      <c r="B6" s="36" t="s">
        <v>47</v>
      </c>
      <c r="C6" s="36" t="s">
        <v>148</v>
      </c>
      <c r="D6" s="36" t="s">
        <v>47</v>
      </c>
    </row>
    <row r="7" spans="1:4" ht="13.5" customHeight="1">
      <c r="A7" s="22" t="s">
        <v>149</v>
      </c>
      <c r="B7" s="69">
        <v>101984297</v>
      </c>
      <c r="C7" s="22" t="s">
        <v>150</v>
      </c>
      <c r="D7" s="69">
        <v>59296651</v>
      </c>
    </row>
    <row r="8" spans="1:4" ht="27" customHeight="1">
      <c r="A8" s="23" t="s">
        <v>151</v>
      </c>
      <c r="B8" s="69">
        <v>8001416</v>
      </c>
      <c r="C8" s="28" t="s">
        <v>152</v>
      </c>
      <c r="D8" s="69">
        <v>11667524</v>
      </c>
    </row>
    <row r="9" spans="1:4" ht="13.5" customHeight="1">
      <c r="A9" s="24" t="s">
        <v>153</v>
      </c>
      <c r="B9" s="69">
        <v>17091937</v>
      </c>
      <c r="C9" s="22" t="s">
        <v>154</v>
      </c>
      <c r="D9" s="69">
        <v>53998929</v>
      </c>
    </row>
    <row r="10" spans="1:4" ht="13.5" customHeight="1">
      <c r="A10" s="24" t="s">
        <v>155</v>
      </c>
      <c r="B10" s="69">
        <v>1867230</v>
      </c>
      <c r="C10" s="22" t="s">
        <v>156</v>
      </c>
      <c r="D10" s="69">
        <v>5799992</v>
      </c>
    </row>
    <row r="11" spans="1:4" ht="13.5" customHeight="1">
      <c r="A11" s="24"/>
      <c r="B11" s="69"/>
      <c r="C11" s="22" t="s">
        <v>157</v>
      </c>
      <c r="D11" s="69">
        <v>10131616</v>
      </c>
    </row>
    <row r="12" spans="1:4" ht="13.5" customHeight="1">
      <c r="A12" s="26"/>
      <c r="B12" s="69">
        <f>+'[1]1.1'!B13+'[1]1.1'!C13+'[1]1.1'!D13</f>
        <v>0</v>
      </c>
      <c r="C12" s="70" t="s">
        <v>158</v>
      </c>
      <c r="D12" s="69">
        <f>+'[1]1.1'!F13+'[1]1.1'!G13+'[1]1.1'!H13</f>
        <v>0</v>
      </c>
    </row>
    <row r="13" spans="1:4" ht="13.5" customHeight="1">
      <c r="A13" s="71"/>
      <c r="B13" s="69">
        <f>+'[1]1.1'!B14+'[1]1.1'!C14+'[1]1.1'!D14</f>
        <v>0</v>
      </c>
      <c r="C13" s="24" t="s">
        <v>159</v>
      </c>
      <c r="D13" s="69">
        <f>+'[1]1.1'!F14+'[1]1.1'!G14+'[1]1.1'!H14</f>
        <v>0</v>
      </c>
    </row>
    <row r="14" spans="1:4" ht="13.5" customHeight="1">
      <c r="A14" s="24"/>
      <c r="B14" s="69">
        <f>+'[1]1.1'!B15+'[1]1.1'!C15+'[1]1.1'!D15</f>
        <v>0</v>
      </c>
      <c r="C14" s="72"/>
      <c r="D14" s="69">
        <f>+'[1]1.1'!F15+'[1]1.1'!G15+'[1]1.1'!H15</f>
        <v>0</v>
      </c>
    </row>
    <row r="15" spans="1:4" ht="13.5" customHeight="1">
      <c r="A15" s="26" t="s">
        <v>160</v>
      </c>
      <c r="B15" s="73">
        <f>SUM(B7:B14)</f>
        <v>128944880</v>
      </c>
      <c r="C15" s="74" t="s">
        <v>161</v>
      </c>
      <c r="D15" s="73">
        <f>+SUM(D7:D14)</f>
        <v>140894712</v>
      </c>
    </row>
    <row r="16" spans="1:4" ht="13.5" customHeight="1">
      <c r="A16" s="24"/>
      <c r="B16" s="69"/>
      <c r="C16" s="24"/>
      <c r="D16" s="69"/>
    </row>
    <row r="17" spans="1:4" ht="13.5" customHeight="1">
      <c r="A17" s="74" t="s">
        <v>162</v>
      </c>
      <c r="B17" s="73">
        <v>11511234</v>
      </c>
      <c r="C17" s="74" t="s">
        <v>163</v>
      </c>
      <c r="D17" s="73">
        <v>1217492</v>
      </c>
    </row>
    <row r="18" spans="1:4" ht="13.5" customHeight="1">
      <c r="A18" s="71"/>
      <c r="B18" s="69"/>
      <c r="C18" s="75"/>
      <c r="D18" s="69"/>
    </row>
    <row r="19" spans="1:4" ht="13.5" customHeight="1">
      <c r="A19" s="76" t="s">
        <v>164</v>
      </c>
      <c r="B19" s="73">
        <f>SUM(B15,B17)</f>
        <v>140456114</v>
      </c>
      <c r="C19" s="74" t="s">
        <v>165</v>
      </c>
      <c r="D19" s="73">
        <f>+D15+D17</f>
        <v>142112204</v>
      </c>
    </row>
    <row r="20" spans="1:4" ht="13.5" customHeight="1">
      <c r="A20" s="28"/>
      <c r="B20" s="69"/>
      <c r="C20" s="24"/>
      <c r="D20" s="69"/>
    </row>
    <row r="21" spans="1:4" ht="13.5" customHeight="1">
      <c r="A21" s="23" t="s">
        <v>166</v>
      </c>
      <c r="B21" s="69"/>
      <c r="C21" s="24" t="s">
        <v>167</v>
      </c>
      <c r="D21" s="69">
        <v>3449320</v>
      </c>
    </row>
    <row r="22" spans="1:4" ht="13.5" customHeight="1">
      <c r="A22" s="23" t="s">
        <v>168</v>
      </c>
      <c r="B22" s="69">
        <v>118110</v>
      </c>
      <c r="C22" s="24" t="s">
        <v>169</v>
      </c>
      <c r="D22" s="69">
        <v>127012700</v>
      </c>
    </row>
    <row r="23" spans="1:4" ht="13.5" customHeight="1">
      <c r="A23" s="22" t="s">
        <v>139</v>
      </c>
      <c r="B23" s="69">
        <v>132000000</v>
      </c>
      <c r="C23" s="24" t="s">
        <v>170</v>
      </c>
      <c r="D23" s="69">
        <f>+'[1]1.1'!F24+'[1]1.1'!G24+'[1]1.1'!H24</f>
        <v>0</v>
      </c>
    </row>
    <row r="24" spans="1:4" ht="13.5" customHeight="1">
      <c r="A24" s="26" t="s">
        <v>171</v>
      </c>
      <c r="B24" s="73">
        <f>SUM(B21:B23)</f>
        <v>132118110</v>
      </c>
      <c r="C24" s="74" t="s">
        <v>172</v>
      </c>
      <c r="D24" s="73">
        <f>+SUM(D21:D23)</f>
        <v>130462020</v>
      </c>
    </row>
    <row r="25" spans="1:4" ht="13.5" customHeight="1">
      <c r="A25" s="22"/>
      <c r="B25" s="69"/>
      <c r="C25" s="24"/>
      <c r="D25" s="69"/>
    </row>
    <row r="26" spans="1:4" ht="13.5" customHeight="1">
      <c r="A26" s="74" t="s">
        <v>173</v>
      </c>
      <c r="B26" s="73"/>
      <c r="C26" s="74" t="s">
        <v>174</v>
      </c>
      <c r="D26" s="73">
        <v>0</v>
      </c>
    </row>
    <row r="27" spans="1:4" ht="13.5" customHeight="1">
      <c r="A27" s="77" t="s">
        <v>175</v>
      </c>
      <c r="B27" s="69"/>
      <c r="C27" s="74"/>
      <c r="D27" s="69"/>
    </row>
    <row r="28" spans="1:4" ht="13.5" customHeight="1">
      <c r="A28" s="22"/>
      <c r="B28" s="69">
        <f>+'[1]1.1'!B29+'[1]1.1'!C29+'[1]1.1'!D29</f>
        <v>0</v>
      </c>
      <c r="C28" s="24"/>
      <c r="D28" s="69"/>
    </row>
    <row r="29" spans="1:4" ht="13.5" customHeight="1">
      <c r="A29" s="76" t="s">
        <v>176</v>
      </c>
      <c r="B29" s="73">
        <f>+B24+B26</f>
        <v>132118110</v>
      </c>
      <c r="C29" s="74" t="s">
        <v>177</v>
      </c>
      <c r="D29" s="73">
        <f>+D24+D26</f>
        <v>130462020</v>
      </c>
    </row>
    <row r="30" spans="1:4" ht="13.5" customHeight="1">
      <c r="A30" s="78"/>
      <c r="B30" s="69"/>
      <c r="C30" s="72"/>
      <c r="D30" s="69"/>
    </row>
    <row r="31" spans="1:4" ht="13.5" customHeight="1">
      <c r="A31" s="25" t="s">
        <v>178</v>
      </c>
      <c r="B31" s="73">
        <f>+B24+B15</f>
        <v>261062990</v>
      </c>
      <c r="C31" s="74" t="s">
        <v>179</v>
      </c>
      <c r="D31" s="73">
        <f>+D15+D24</f>
        <v>271356732</v>
      </c>
    </row>
    <row r="32" spans="1:4" ht="13.5" customHeight="1">
      <c r="A32" s="79"/>
      <c r="B32" s="69"/>
      <c r="C32" s="75"/>
      <c r="D32" s="69"/>
    </row>
    <row r="33" spans="1:4" ht="13.5" customHeight="1">
      <c r="A33" s="25" t="s">
        <v>180</v>
      </c>
      <c r="B33" s="73">
        <f>+B17+B26</f>
        <v>11511234</v>
      </c>
      <c r="C33" s="74" t="s">
        <v>181</v>
      </c>
      <c r="D33" s="73">
        <f>+D17+D26</f>
        <v>1217492</v>
      </c>
    </row>
    <row r="34" spans="1:4" ht="13.5" customHeight="1">
      <c r="A34" s="78"/>
      <c r="B34" s="69"/>
      <c r="C34" s="72"/>
      <c r="D34" s="69"/>
    </row>
    <row r="35" spans="1:4" ht="13.5" customHeight="1">
      <c r="A35" s="35" t="s">
        <v>182</v>
      </c>
      <c r="B35" s="73">
        <f>SUM(B19,B29)</f>
        <v>272574224</v>
      </c>
      <c r="C35" s="35" t="s">
        <v>183</v>
      </c>
      <c r="D35" s="73">
        <f>+D19+D29</f>
        <v>272574224</v>
      </c>
    </row>
    <row r="36" spans="1:4">
      <c r="B36" s="21"/>
      <c r="D36" s="21"/>
    </row>
  </sheetData>
  <mergeCells count="4">
    <mergeCell ref="A2:D2"/>
    <mergeCell ref="A3:D3"/>
    <mergeCell ref="A5:B5"/>
    <mergeCell ref="C5:D5"/>
  </mergeCells>
  <phoneticPr fontId="19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workbookViewId="0">
      <selection activeCell="G36" sqref="G36"/>
    </sheetView>
  </sheetViews>
  <sheetFormatPr defaultRowHeight="12.75"/>
  <cols>
    <col min="1" max="1" width="74.83203125" customWidth="1"/>
    <col min="2" max="2" width="8.33203125" customWidth="1"/>
    <col min="3" max="3" width="13.83203125" customWidth="1"/>
    <col min="4" max="4" width="16.33203125" customWidth="1"/>
  </cols>
  <sheetData>
    <row r="1" spans="1:5" ht="16.5" customHeight="1">
      <c r="A1" s="270" t="s">
        <v>267</v>
      </c>
      <c r="B1" s="270"/>
      <c r="C1" s="270"/>
      <c r="D1" s="270"/>
    </row>
    <row r="2" spans="1:5" ht="16.5" customHeight="1">
      <c r="A2" s="83" t="s">
        <v>184</v>
      </c>
      <c r="B2" s="37"/>
      <c r="C2" s="37"/>
      <c r="D2" s="37"/>
    </row>
    <row r="3" spans="1:5" ht="16.5" customHeight="1">
      <c r="A3" s="91" t="s">
        <v>87</v>
      </c>
      <c r="B3" s="92"/>
      <c r="C3" s="37"/>
      <c r="D3" s="84"/>
    </row>
    <row r="4" spans="1:5" ht="16.5" customHeight="1">
      <c r="A4" s="280" t="s">
        <v>185</v>
      </c>
      <c r="B4" s="280"/>
      <c r="C4" s="37"/>
      <c r="D4" s="37" t="s">
        <v>186</v>
      </c>
    </row>
    <row r="5" spans="1:5" ht="16.5" customHeight="1">
      <c r="A5" s="93" t="s">
        <v>187</v>
      </c>
      <c r="B5" s="97" t="s">
        <v>188</v>
      </c>
      <c r="C5" s="98" t="s">
        <v>189</v>
      </c>
      <c r="D5" s="99" t="s">
        <v>190</v>
      </c>
    </row>
    <row r="6" spans="1:5" ht="16.5" customHeight="1">
      <c r="A6" s="88" t="s">
        <v>191</v>
      </c>
      <c r="B6" s="94"/>
      <c r="C6" s="95"/>
      <c r="D6" s="241"/>
    </row>
    <row r="7" spans="1:5" ht="16.5" customHeight="1">
      <c r="A7" s="82" t="s">
        <v>192</v>
      </c>
      <c r="B7" s="85"/>
      <c r="C7" s="86"/>
      <c r="D7" s="242"/>
    </row>
    <row r="8" spans="1:5" ht="27" customHeight="1">
      <c r="A8" s="89" t="s">
        <v>193</v>
      </c>
      <c r="B8" s="88"/>
      <c r="C8" s="96"/>
      <c r="D8" s="243" t="s">
        <v>278</v>
      </c>
    </row>
    <row r="9" spans="1:5" ht="24.75" customHeight="1">
      <c r="A9" s="87" t="s">
        <v>194</v>
      </c>
      <c r="B9" s="82"/>
      <c r="C9" s="81"/>
      <c r="D9" s="240" t="s">
        <v>278</v>
      </c>
    </row>
    <row r="10" spans="1:5" ht="24" customHeight="1">
      <c r="A10" s="89" t="s">
        <v>195</v>
      </c>
      <c r="B10" s="88"/>
      <c r="C10" s="96"/>
      <c r="D10" s="243" t="s">
        <v>279</v>
      </c>
    </row>
    <row r="11" spans="1:5" ht="24" customHeight="1">
      <c r="A11" s="89" t="s">
        <v>196</v>
      </c>
      <c r="B11" s="88"/>
      <c r="C11" s="96"/>
      <c r="D11" s="244" t="s">
        <v>279</v>
      </c>
    </row>
    <row r="12" spans="1:5" ht="16.5" customHeight="1">
      <c r="A12" s="89" t="s">
        <v>197</v>
      </c>
      <c r="B12" s="88"/>
      <c r="C12" s="96"/>
      <c r="D12" s="258" t="s">
        <v>280</v>
      </c>
      <c r="E12" s="259"/>
    </row>
    <row r="13" spans="1:5" ht="16.5" customHeight="1">
      <c r="A13" s="89" t="s">
        <v>198</v>
      </c>
      <c r="B13" s="88"/>
      <c r="C13" s="96"/>
      <c r="D13" s="258" t="s">
        <v>280</v>
      </c>
      <c r="E13" s="259"/>
    </row>
    <row r="14" spans="1:5" ht="16.5" customHeight="1">
      <c r="A14" s="89" t="s">
        <v>199</v>
      </c>
      <c r="B14" s="88"/>
      <c r="C14" s="96"/>
      <c r="D14" s="245" t="s">
        <v>281</v>
      </c>
    </row>
    <row r="15" spans="1:5" ht="27.75" customHeight="1">
      <c r="A15" s="89" t="s">
        <v>200</v>
      </c>
      <c r="B15" s="88"/>
      <c r="C15" s="96"/>
      <c r="D15" s="243" t="s">
        <v>281</v>
      </c>
    </row>
    <row r="16" spans="1:5" ht="16.5" customHeight="1">
      <c r="A16" s="89" t="s">
        <v>201</v>
      </c>
      <c r="B16" s="88"/>
      <c r="C16" s="96"/>
      <c r="D16" s="243" t="s">
        <v>282</v>
      </c>
    </row>
    <row r="17" spans="1:5" ht="16.5" customHeight="1">
      <c r="A17" s="89" t="s">
        <v>202</v>
      </c>
      <c r="B17" s="88"/>
      <c r="C17" s="96"/>
      <c r="D17" s="246" t="s">
        <v>282</v>
      </c>
    </row>
    <row r="18" spans="1:5" ht="16.5" customHeight="1">
      <c r="A18" s="88" t="s">
        <v>203</v>
      </c>
      <c r="B18" s="88"/>
      <c r="C18" s="96"/>
      <c r="D18" s="247"/>
    </row>
    <row r="19" spans="1:5" ht="16.5" customHeight="1">
      <c r="A19" s="82" t="s">
        <v>204</v>
      </c>
      <c r="B19" s="81"/>
      <c r="C19" s="81"/>
      <c r="D19" s="243" t="s">
        <v>286</v>
      </c>
    </row>
    <row r="20" spans="1:5" ht="16.5" customHeight="1">
      <c r="A20" s="88" t="s">
        <v>205</v>
      </c>
      <c r="B20" s="88"/>
      <c r="C20" s="96"/>
      <c r="D20" s="243" t="s">
        <v>283</v>
      </c>
    </row>
    <row r="21" spans="1:5" ht="16.5" customHeight="1">
      <c r="A21" s="82" t="s">
        <v>206</v>
      </c>
      <c r="B21" s="82"/>
      <c r="C21" s="81"/>
      <c r="D21" s="246" t="s">
        <v>284</v>
      </c>
    </row>
    <row r="22" spans="1:5" ht="16.5" customHeight="1">
      <c r="A22" s="37" t="s">
        <v>285</v>
      </c>
      <c r="B22" s="82"/>
      <c r="C22" s="81"/>
      <c r="D22" s="258" t="s">
        <v>287</v>
      </c>
      <c r="E22" s="259"/>
    </row>
    <row r="23" spans="1:5" ht="16.5" customHeight="1">
      <c r="A23" s="82"/>
      <c r="B23" s="82"/>
      <c r="C23" s="81"/>
      <c r="D23" s="248">
        <f>+B23*C23</f>
        <v>0</v>
      </c>
    </row>
    <row r="24" spans="1:5" ht="16.5" customHeight="1">
      <c r="A24" s="82" t="s">
        <v>45</v>
      </c>
      <c r="B24" s="82"/>
      <c r="C24" s="81"/>
      <c r="D24" s="251">
        <v>15951443</v>
      </c>
    </row>
    <row r="25" spans="1:5" ht="16.5" customHeight="1">
      <c r="A25" s="37"/>
      <c r="B25" s="37"/>
      <c r="C25" s="37"/>
      <c r="D25" s="37"/>
    </row>
    <row r="26" spans="1:5" ht="16.5" customHeight="1">
      <c r="A26" s="257" t="s">
        <v>258</v>
      </c>
      <c r="B26" s="92"/>
      <c r="C26" s="37"/>
      <c r="D26" s="84"/>
    </row>
    <row r="27" spans="1:5" ht="16.5" customHeight="1">
      <c r="A27" s="37"/>
      <c r="B27" s="37"/>
      <c r="C27" s="37"/>
      <c r="D27" s="37"/>
    </row>
    <row r="28" spans="1:5" ht="22.5" customHeight="1">
      <c r="A28" s="113" t="s">
        <v>187</v>
      </c>
      <c r="B28" s="34" t="s">
        <v>188</v>
      </c>
      <c r="C28" s="33" t="s">
        <v>189</v>
      </c>
      <c r="D28" s="254" t="s">
        <v>190</v>
      </c>
    </row>
    <row r="29" spans="1:5" ht="16.5" customHeight="1">
      <c r="A29" s="88" t="s">
        <v>207</v>
      </c>
      <c r="B29" s="88"/>
      <c r="C29" s="96"/>
      <c r="D29" s="96"/>
    </row>
    <row r="30" spans="1:5" ht="16.5" customHeight="1">
      <c r="A30" s="82" t="s">
        <v>208</v>
      </c>
      <c r="B30" s="82"/>
      <c r="C30" s="81"/>
      <c r="D30" s="81"/>
    </row>
    <row r="31" spans="1:5" ht="31.5" customHeight="1">
      <c r="A31" s="87" t="s">
        <v>209</v>
      </c>
      <c r="B31" s="82"/>
      <c r="C31" s="81"/>
      <c r="D31" s="260" t="s">
        <v>288</v>
      </c>
      <c r="E31" s="263"/>
    </row>
    <row r="32" spans="1:5" ht="16.5" customHeight="1">
      <c r="A32" s="88" t="s">
        <v>210</v>
      </c>
      <c r="B32" s="88">
        <v>1.44</v>
      </c>
      <c r="C32" s="96">
        <v>1632000</v>
      </c>
      <c r="D32" s="261" t="s">
        <v>290</v>
      </c>
      <c r="E32" s="259"/>
    </row>
    <row r="33" spans="1:5" ht="16.5" customHeight="1">
      <c r="A33" s="88" t="s">
        <v>80</v>
      </c>
      <c r="B33" s="88"/>
      <c r="C33" s="96"/>
      <c r="D33" s="262" t="s">
        <v>291</v>
      </c>
      <c r="E33" s="264"/>
    </row>
    <row r="34" spans="1:5" ht="16.5" customHeight="1">
      <c r="A34" s="88" t="s">
        <v>271</v>
      </c>
      <c r="B34" s="88"/>
      <c r="C34" s="96"/>
      <c r="D34" s="261" t="s">
        <v>289</v>
      </c>
      <c r="E34" s="265"/>
    </row>
    <row r="35" spans="1:5" ht="24.95" customHeight="1">
      <c r="A35" s="255" t="s">
        <v>292</v>
      </c>
      <c r="B35" s="249" t="s">
        <v>295</v>
      </c>
      <c r="C35" s="236">
        <v>570</v>
      </c>
      <c r="D35" s="239" t="s">
        <v>293</v>
      </c>
      <c r="E35" s="250"/>
    </row>
    <row r="36" spans="1:5" ht="16.5" customHeight="1">
      <c r="A36" s="34" t="s">
        <v>45</v>
      </c>
      <c r="B36" s="34"/>
      <c r="C36" s="34"/>
      <c r="D36" s="113" t="s">
        <v>294</v>
      </c>
    </row>
    <row r="37" spans="1:5" ht="16.5" customHeight="1">
      <c r="A37" s="84"/>
      <c r="B37" s="84"/>
      <c r="C37" s="84"/>
      <c r="D37" s="90"/>
    </row>
    <row r="38" spans="1:5" ht="16.5" customHeight="1">
      <c r="A38" s="256" t="s">
        <v>90</v>
      </c>
      <c r="B38" s="37"/>
      <c r="C38" s="37"/>
      <c r="D38" s="37"/>
    </row>
    <row r="39" spans="1:5" ht="16.5" customHeight="1">
      <c r="A39" s="253"/>
      <c r="B39" s="37"/>
      <c r="C39" s="37"/>
      <c r="D39" s="37"/>
    </row>
    <row r="40" spans="1:5" ht="16.5" customHeight="1">
      <c r="A40" s="34" t="s">
        <v>211</v>
      </c>
      <c r="B40" s="33"/>
      <c r="C40" s="33"/>
      <c r="D40" s="33">
        <v>1200000</v>
      </c>
    </row>
    <row r="41" spans="1:5" ht="16.5" customHeight="1">
      <c r="A41" s="84"/>
      <c r="B41" s="90"/>
      <c r="C41" s="90"/>
      <c r="D41" s="90"/>
    </row>
    <row r="42" spans="1:5" ht="16.5" customHeight="1">
      <c r="A42" s="252" t="s">
        <v>260</v>
      </c>
      <c r="B42" s="33"/>
      <c r="C42" s="33"/>
      <c r="D42" s="33"/>
    </row>
    <row r="43" spans="1:5" ht="16.5" customHeight="1">
      <c r="A43" s="64" t="s">
        <v>261</v>
      </c>
      <c r="B43" s="236"/>
      <c r="C43" s="236"/>
      <c r="D43" s="266">
        <v>10653643</v>
      </c>
    </row>
    <row r="44" spans="1:5" ht="16.5" customHeight="1">
      <c r="A44" s="64" t="s">
        <v>270</v>
      </c>
      <c r="B44" s="236"/>
      <c r="C44" s="236"/>
      <c r="D44" s="236">
        <v>0</v>
      </c>
    </row>
    <row r="45" spans="1:5" ht="16.5" customHeight="1">
      <c r="A45" s="34" t="s">
        <v>212</v>
      </c>
      <c r="B45" s="34"/>
      <c r="C45" s="34"/>
      <c r="D45" s="33">
        <v>43850643</v>
      </c>
    </row>
  </sheetData>
  <mergeCells count="2">
    <mergeCell ref="A1:D1"/>
    <mergeCell ref="A4:B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workbookViewId="0">
      <selection activeCell="F24" sqref="F24"/>
    </sheetView>
  </sheetViews>
  <sheetFormatPr defaultRowHeight="12.75"/>
  <cols>
    <col min="1" max="1" width="49" customWidth="1"/>
    <col min="2" max="2" width="14.1640625" customWidth="1"/>
    <col min="3" max="3" width="12" customWidth="1"/>
    <col min="4" max="4" width="13" customWidth="1"/>
    <col min="5" max="5" width="45.83203125" customWidth="1"/>
    <col min="6" max="6" width="12.5" customWidth="1"/>
    <col min="7" max="7" width="10.6640625" customWidth="1"/>
    <col min="8" max="8" width="11.33203125" customWidth="1"/>
  </cols>
  <sheetData>
    <row r="1" spans="1:8" ht="10.5" customHeight="1">
      <c r="A1" s="285" t="s">
        <v>268</v>
      </c>
      <c r="B1" s="285"/>
      <c r="C1" s="285"/>
      <c r="D1" s="285"/>
      <c r="E1" s="285"/>
      <c r="F1" s="285"/>
      <c r="G1" s="285"/>
      <c r="H1" s="285"/>
    </row>
    <row r="2" spans="1:8" ht="18.75" customHeight="1">
      <c r="A2" s="278" t="s">
        <v>259</v>
      </c>
      <c r="B2" s="278"/>
      <c r="C2" s="278"/>
      <c r="D2" s="278"/>
      <c r="E2" s="278"/>
      <c r="F2" s="278"/>
      <c r="G2" s="278"/>
      <c r="H2" s="278"/>
    </row>
    <row r="3" spans="1:8" ht="18.75" customHeight="1">
      <c r="A3" s="278">
        <v>2016</v>
      </c>
      <c r="B3" s="278"/>
      <c r="C3" s="278"/>
      <c r="D3" s="278"/>
      <c r="E3" s="278"/>
      <c r="F3" s="278"/>
    </row>
    <row r="4" spans="1:8" ht="18.75" customHeight="1">
      <c r="A4" t="s">
        <v>144</v>
      </c>
      <c r="F4" s="68" t="s">
        <v>145</v>
      </c>
    </row>
    <row r="5" spans="1:8" ht="18.75" customHeight="1">
      <c r="A5" s="286" t="s">
        <v>146</v>
      </c>
      <c r="B5" s="287"/>
      <c r="C5" s="287"/>
      <c r="D5" s="288"/>
      <c r="E5" s="286" t="s">
        <v>147</v>
      </c>
      <c r="F5" s="287"/>
      <c r="G5" s="287"/>
      <c r="H5" s="288"/>
    </row>
    <row r="6" spans="1:8" ht="18.75" customHeight="1">
      <c r="A6" s="100" t="s">
        <v>148</v>
      </c>
      <c r="B6" s="289" t="s">
        <v>47</v>
      </c>
      <c r="C6" s="290"/>
      <c r="D6" s="291"/>
      <c r="E6" s="101" t="s">
        <v>148</v>
      </c>
      <c r="F6" s="289" t="s">
        <v>47</v>
      </c>
      <c r="G6" s="290"/>
      <c r="H6" s="291"/>
    </row>
    <row r="7" spans="1:8" ht="33.75">
      <c r="A7" s="102"/>
      <c r="B7" s="103" t="s">
        <v>213</v>
      </c>
      <c r="C7" s="103" t="s">
        <v>214</v>
      </c>
      <c r="D7" s="79" t="s">
        <v>215</v>
      </c>
      <c r="E7" s="102"/>
      <c r="F7" s="103" t="s">
        <v>213</v>
      </c>
      <c r="G7" s="103" t="s">
        <v>214</v>
      </c>
      <c r="H7" s="103" t="s">
        <v>215</v>
      </c>
    </row>
    <row r="8" spans="1:8" ht="18.75" customHeight="1">
      <c r="A8" s="22" t="s">
        <v>149</v>
      </c>
      <c r="B8" s="104">
        <f ca="1">'1.'!B17</f>
        <v>101984297</v>
      </c>
      <c r="C8" s="104">
        <f>+'[1]3'!D17</f>
        <v>0</v>
      </c>
      <c r="D8" s="104">
        <v>0</v>
      </c>
      <c r="E8" s="22" t="s">
        <v>150</v>
      </c>
      <c r="F8" s="69">
        <f ca="1">'2.'!D7</f>
        <v>59296651</v>
      </c>
      <c r="G8" s="80">
        <f>+'[1]6'!D8</f>
        <v>0</v>
      </c>
      <c r="H8" s="31">
        <v>0</v>
      </c>
    </row>
    <row r="9" spans="1:8" ht="24" customHeight="1">
      <c r="A9" s="23" t="s">
        <v>151</v>
      </c>
      <c r="B9" s="69">
        <f ca="1">'1.'!B19</f>
        <v>8001416</v>
      </c>
      <c r="C9" s="69">
        <f>+'[1]3'!D19</f>
        <v>0</v>
      </c>
      <c r="D9" s="104">
        <f>+'[1]4'!B19</f>
        <v>0</v>
      </c>
      <c r="E9" s="28" t="s">
        <v>152</v>
      </c>
      <c r="F9" s="69">
        <f ca="1">'2.'!D8</f>
        <v>11667524</v>
      </c>
      <c r="G9" s="80">
        <f>+'[1]6'!D9</f>
        <v>0</v>
      </c>
      <c r="H9" s="31">
        <v>0</v>
      </c>
    </row>
    <row r="10" spans="1:8" ht="18.75" customHeight="1">
      <c r="A10" s="24" t="s">
        <v>153</v>
      </c>
      <c r="B10" s="69">
        <f ca="1">'1.'!B31</f>
        <v>17091937</v>
      </c>
      <c r="C10" s="69">
        <f>+'[1]3'!D31</f>
        <v>0</v>
      </c>
      <c r="D10" s="104">
        <f>+'[1]4'!B31</f>
        <v>0</v>
      </c>
      <c r="E10" s="22" t="s">
        <v>154</v>
      </c>
      <c r="F10" s="69">
        <f ca="1">'2.'!D9</f>
        <v>53998929</v>
      </c>
      <c r="G10" s="80">
        <f>+'[1]6'!D10</f>
        <v>0</v>
      </c>
      <c r="H10" s="31">
        <v>0</v>
      </c>
    </row>
    <row r="11" spans="1:8" ht="18.75" customHeight="1">
      <c r="A11" s="24" t="s">
        <v>155</v>
      </c>
      <c r="B11" s="69">
        <f ca="1">'1.'!B38</f>
        <v>1867230</v>
      </c>
      <c r="C11" s="69">
        <f>+'[1]3'!D36</f>
        <v>0</v>
      </c>
      <c r="D11" s="104">
        <f>+'[1]4'!B36</f>
        <v>0</v>
      </c>
      <c r="E11" s="22" t="s">
        <v>156</v>
      </c>
      <c r="F11" s="69">
        <f ca="1">'2.'!D10</f>
        <v>5799992</v>
      </c>
      <c r="G11" s="80"/>
      <c r="H11" s="31">
        <f>+'[1]7'!B11</f>
        <v>0</v>
      </c>
    </row>
    <row r="12" spans="1:8" ht="18.75" customHeight="1">
      <c r="A12" s="22"/>
      <c r="B12" s="69"/>
      <c r="C12" s="69"/>
      <c r="D12" s="104"/>
      <c r="E12" s="22" t="s">
        <v>157</v>
      </c>
      <c r="F12" s="69">
        <v>2372651</v>
      </c>
      <c r="G12" s="80">
        <v>7758965</v>
      </c>
      <c r="H12" s="31">
        <f>+'[1]7'!B12</f>
        <v>0</v>
      </c>
    </row>
    <row r="13" spans="1:8" ht="18.75" customHeight="1">
      <c r="A13" s="26"/>
      <c r="B13" s="69"/>
      <c r="C13" s="69"/>
      <c r="D13" s="104"/>
      <c r="E13" s="70" t="s">
        <v>158</v>
      </c>
      <c r="F13" s="69">
        <f ca="1">+'5'!E11</f>
        <v>0</v>
      </c>
      <c r="G13" s="80">
        <f>+'[1]6'!D13</f>
        <v>0</v>
      </c>
      <c r="H13" s="31">
        <f>+'[1]7'!B13</f>
        <v>0</v>
      </c>
    </row>
    <row r="14" spans="1:8" ht="18.75" customHeight="1">
      <c r="A14" s="71"/>
      <c r="B14" s="69"/>
      <c r="C14" s="69"/>
      <c r="D14" s="104"/>
      <c r="E14" s="24" t="s">
        <v>159</v>
      </c>
      <c r="F14" s="69">
        <f ca="1">+'5'!E12</f>
        <v>0</v>
      </c>
      <c r="G14" s="80">
        <f>+'[1]6'!D14</f>
        <v>0</v>
      </c>
      <c r="H14" s="31">
        <f>+'[1]7'!B14</f>
        <v>0</v>
      </c>
    </row>
    <row r="15" spans="1:8" ht="18.75" customHeight="1">
      <c r="A15" s="24"/>
      <c r="B15" s="73"/>
      <c r="C15" s="73"/>
      <c r="D15" s="104"/>
      <c r="E15" s="72"/>
      <c r="F15" s="73"/>
      <c r="G15" s="73"/>
      <c r="H15" s="73"/>
    </row>
    <row r="16" spans="1:8" ht="22.5">
      <c r="A16" s="115" t="s">
        <v>160</v>
      </c>
      <c r="B16" s="73">
        <f>SUM(B8:B11)</f>
        <v>128944880</v>
      </c>
      <c r="C16" s="73">
        <f>SUM(C8:C11)</f>
        <v>0</v>
      </c>
      <c r="D16" s="73">
        <f>SUM(D8:D11)</f>
        <v>0</v>
      </c>
      <c r="E16" s="116" t="s">
        <v>161</v>
      </c>
      <c r="F16" s="73">
        <f>SUM(F8:F12)</f>
        <v>133135747</v>
      </c>
      <c r="G16" s="73">
        <f>SUM(G8:G12)</f>
        <v>7758965</v>
      </c>
      <c r="H16" s="73">
        <f>SUM(H8:H12)</f>
        <v>0</v>
      </c>
    </row>
    <row r="17" spans="1:8" ht="18.75" customHeight="1">
      <c r="A17" s="24"/>
      <c r="B17" s="69"/>
      <c r="C17" s="105"/>
      <c r="D17" s="104"/>
      <c r="E17" s="24"/>
      <c r="F17" s="69"/>
      <c r="G17" s="80"/>
      <c r="H17" s="31"/>
    </row>
    <row r="18" spans="1:8" ht="18.75" customHeight="1">
      <c r="A18" s="74" t="s">
        <v>162</v>
      </c>
      <c r="B18" s="106">
        <f ca="1">'1.'!B49</f>
        <v>11511234</v>
      </c>
      <c r="C18" s="107">
        <f>+'[1]3'!D47</f>
        <v>0</v>
      </c>
      <c r="D18" s="108">
        <f>+'[1]4'!B47</f>
        <v>0</v>
      </c>
      <c r="E18" s="74" t="s">
        <v>163</v>
      </c>
      <c r="F18" s="73">
        <f ca="1">'2.'!D17</f>
        <v>1217492</v>
      </c>
      <c r="G18" s="81">
        <f>+'[1]6'!D25</f>
        <v>0</v>
      </c>
      <c r="H18" s="30">
        <f>+'[1]7'!B25</f>
        <v>0</v>
      </c>
    </row>
    <row r="19" spans="1:8" ht="18.75" customHeight="1">
      <c r="A19" s="71"/>
      <c r="B19" s="69"/>
      <c r="C19" s="105"/>
      <c r="D19" s="104"/>
      <c r="E19" s="75"/>
      <c r="F19" s="69"/>
      <c r="G19" s="80"/>
      <c r="H19" s="31"/>
    </row>
    <row r="20" spans="1:8" ht="18.75" customHeight="1">
      <c r="A20" s="76" t="s">
        <v>164</v>
      </c>
      <c r="B20" s="73">
        <f>+B16+B18</f>
        <v>140456114</v>
      </c>
      <c r="C20" s="73">
        <f>+C16+C18</f>
        <v>0</v>
      </c>
      <c r="D20" s="73">
        <f>+D16+D18</f>
        <v>0</v>
      </c>
      <c r="E20" s="74" t="s">
        <v>165</v>
      </c>
      <c r="F20" s="73">
        <f>+F16+F18</f>
        <v>134353239</v>
      </c>
      <c r="G20" s="73">
        <f>+G16+G18</f>
        <v>7758965</v>
      </c>
      <c r="H20" s="73">
        <f>+H16+H18</f>
        <v>0</v>
      </c>
    </row>
    <row r="21" spans="1:8" ht="18.75" customHeight="1">
      <c r="A21" s="28"/>
      <c r="B21" s="109"/>
      <c r="C21" s="73"/>
      <c r="D21" s="104"/>
      <c r="E21" s="24"/>
      <c r="F21" s="73"/>
      <c r="G21" s="73"/>
      <c r="H21" s="73"/>
    </row>
    <row r="22" spans="1:8" ht="22.5">
      <c r="A22" s="23" t="s">
        <v>166</v>
      </c>
      <c r="B22" s="69"/>
      <c r="C22" s="105">
        <f>+'[1]3'!D55</f>
        <v>0</v>
      </c>
      <c r="D22" s="104">
        <f>+'[1]4'!B55</f>
        <v>0</v>
      </c>
      <c r="E22" s="24" t="s">
        <v>167</v>
      </c>
      <c r="F22" s="69">
        <f ca="1">'2.'!D21</f>
        <v>3449320</v>
      </c>
      <c r="G22" s="80">
        <f>+'[1]6'!D29</f>
        <v>0</v>
      </c>
      <c r="H22" s="31">
        <f>+'[1]7'!B29</f>
        <v>0</v>
      </c>
    </row>
    <row r="23" spans="1:8" ht="18.75" customHeight="1">
      <c r="A23" s="23" t="s">
        <v>168</v>
      </c>
      <c r="B23" s="69">
        <f ca="1">'1.'!B65</f>
        <v>118110</v>
      </c>
      <c r="C23" s="69">
        <f>+'[1]3'!D63</f>
        <v>0</v>
      </c>
      <c r="D23" s="104">
        <f>+'[1]4'!B63</f>
        <v>0</v>
      </c>
      <c r="E23" s="24" t="s">
        <v>169</v>
      </c>
      <c r="F23" s="69">
        <f ca="1">'2.'!D22</f>
        <v>127012700</v>
      </c>
      <c r="G23" s="80">
        <f>+'[1]6'!D30</f>
        <v>0</v>
      </c>
      <c r="H23" s="31">
        <f>+'[1]7'!B30</f>
        <v>0</v>
      </c>
    </row>
    <row r="24" spans="1:8" ht="18.75" customHeight="1">
      <c r="A24" s="22" t="s">
        <v>139</v>
      </c>
      <c r="B24" s="110">
        <f ca="1">'1.'!B72</f>
        <v>132000000</v>
      </c>
      <c r="C24" s="105">
        <f>+'[1]3'!D69</f>
        <v>0</v>
      </c>
      <c r="D24" s="104">
        <f>+'[1]4'!B69</f>
        <v>0</v>
      </c>
      <c r="E24" s="24" t="s">
        <v>170</v>
      </c>
      <c r="F24" s="69">
        <f ca="1">+'5'!E29</f>
        <v>0</v>
      </c>
      <c r="G24" s="80">
        <f>+'[1]6'!D31</f>
        <v>0</v>
      </c>
      <c r="H24" s="31">
        <f>+'[1]7'!B31</f>
        <v>0</v>
      </c>
    </row>
    <row r="25" spans="1:8" ht="18.75" customHeight="1">
      <c r="A25" s="26" t="s">
        <v>171</v>
      </c>
      <c r="B25" s="73">
        <f>SUM(B22:B24)</f>
        <v>132118110</v>
      </c>
      <c r="C25" s="73">
        <f>SUM(C22:C24)</f>
        <v>0</v>
      </c>
      <c r="D25" s="73">
        <f>SUM(D22:D24)</f>
        <v>0</v>
      </c>
      <c r="E25" s="74" t="s">
        <v>172</v>
      </c>
      <c r="F25" s="73">
        <f ca="1">SUM(F22:F24)</f>
        <v>130462020</v>
      </c>
      <c r="G25" s="73">
        <f>SUM(G22:G24)</f>
        <v>0</v>
      </c>
      <c r="H25" s="73">
        <f>SUM(H22:H24)</f>
        <v>0</v>
      </c>
    </row>
    <row r="26" spans="1:8" ht="18.75" customHeight="1">
      <c r="A26" s="22"/>
      <c r="B26" s="69"/>
      <c r="C26" s="105"/>
      <c r="D26" s="104"/>
      <c r="E26" s="24"/>
      <c r="F26" s="69"/>
      <c r="G26" s="80"/>
      <c r="H26" s="31"/>
    </row>
    <row r="27" spans="1:8" ht="18.75" customHeight="1">
      <c r="A27" s="74" t="s">
        <v>173</v>
      </c>
      <c r="B27" s="73"/>
      <c r="C27" s="111">
        <f>+'[1]3'!D80</f>
        <v>0</v>
      </c>
      <c r="D27" s="112">
        <f>+'[1]4'!B80</f>
        <v>0</v>
      </c>
      <c r="E27" s="74" t="s">
        <v>174</v>
      </c>
      <c r="F27" s="73">
        <f ca="1">+'5'!E39</f>
        <v>0</v>
      </c>
      <c r="G27" s="81">
        <f>+'[1]6'!D41</f>
        <v>0</v>
      </c>
      <c r="H27" s="30">
        <f>+'[1]7'!B41</f>
        <v>0</v>
      </c>
    </row>
    <row r="28" spans="1:8" ht="18.75" customHeight="1">
      <c r="A28" s="77" t="s">
        <v>175</v>
      </c>
      <c r="B28" s="69"/>
      <c r="C28" s="105">
        <f>+'[1]3'!D75</f>
        <v>0</v>
      </c>
      <c r="D28" s="104">
        <f>+'[1]4'!B75</f>
        <v>0</v>
      </c>
      <c r="E28" s="74"/>
      <c r="F28" s="69"/>
      <c r="G28" s="80"/>
      <c r="H28" s="31"/>
    </row>
    <row r="29" spans="1:8" ht="18.75" customHeight="1">
      <c r="A29" s="22"/>
      <c r="B29" s="110"/>
      <c r="C29" s="105"/>
      <c r="D29" s="104"/>
      <c r="E29" s="24"/>
      <c r="F29" s="69"/>
      <c r="G29" s="80"/>
      <c r="H29" s="31"/>
    </row>
    <row r="30" spans="1:8" ht="18.75" customHeight="1">
      <c r="A30" s="76" t="s">
        <v>176</v>
      </c>
      <c r="B30" s="73">
        <f>+B25+B27</f>
        <v>132118110</v>
      </c>
      <c r="C30" s="73">
        <f>+C25+C27</f>
        <v>0</v>
      </c>
      <c r="D30" s="73">
        <f>+D25+D27</f>
        <v>0</v>
      </c>
      <c r="E30" s="74" t="s">
        <v>177</v>
      </c>
      <c r="F30" s="73">
        <f>+F25+F27</f>
        <v>130462020</v>
      </c>
      <c r="G30" s="73">
        <f>+G25+G27</f>
        <v>0</v>
      </c>
      <c r="H30" s="73">
        <f>+H25+H27</f>
        <v>0</v>
      </c>
    </row>
    <row r="31" spans="1:8" ht="18.75" customHeight="1">
      <c r="A31" s="78"/>
      <c r="B31" s="69"/>
      <c r="C31" s="69"/>
      <c r="D31" s="69"/>
      <c r="E31" s="72"/>
      <c r="F31" s="69"/>
      <c r="G31" s="80"/>
      <c r="H31" s="31"/>
    </row>
    <row r="32" spans="1:8" ht="18.75" customHeight="1">
      <c r="A32" s="25" t="s">
        <v>178</v>
      </c>
      <c r="B32" s="73">
        <f>+B16+B25</f>
        <v>261062990</v>
      </c>
      <c r="C32" s="73">
        <f>+C16+C25</f>
        <v>0</v>
      </c>
      <c r="D32" s="73">
        <f>+D16+D25</f>
        <v>0</v>
      </c>
      <c r="E32" s="74" t="s">
        <v>179</v>
      </c>
      <c r="F32" s="73">
        <f>+F16+F25</f>
        <v>263597767</v>
      </c>
      <c r="G32" s="73">
        <f>+G16+G25</f>
        <v>7758965</v>
      </c>
      <c r="H32" s="73">
        <f>+H16+H25</f>
        <v>0</v>
      </c>
    </row>
    <row r="33" spans="1:8" ht="18.75" customHeight="1">
      <c r="A33" s="79"/>
      <c r="B33" s="73"/>
      <c r="C33" s="73"/>
      <c r="D33" s="73"/>
      <c r="E33" s="75"/>
      <c r="F33" s="73"/>
      <c r="G33" s="73"/>
      <c r="H33" s="73"/>
    </row>
    <row r="34" spans="1:8" ht="18.75" customHeight="1">
      <c r="A34" s="25" t="s">
        <v>180</v>
      </c>
      <c r="B34" s="106">
        <v>11511234</v>
      </c>
      <c r="C34" s="73">
        <f>+C18+C27</f>
        <v>0</v>
      </c>
      <c r="D34" s="73">
        <f>+D18+D27</f>
        <v>0</v>
      </c>
      <c r="E34" s="74" t="s">
        <v>181</v>
      </c>
      <c r="F34" s="73">
        <f>+F18+F27</f>
        <v>1217492</v>
      </c>
      <c r="G34" s="73">
        <f>+G18+G27</f>
        <v>0</v>
      </c>
      <c r="H34" s="73">
        <f>+H18+H27</f>
        <v>0</v>
      </c>
    </row>
    <row r="35" spans="1:8" ht="18.75" customHeight="1">
      <c r="A35" s="78"/>
      <c r="B35" s="73"/>
      <c r="C35" s="73"/>
      <c r="D35" s="73"/>
      <c r="E35" s="72"/>
      <c r="F35" s="73"/>
      <c r="G35" s="73"/>
      <c r="H35" s="73"/>
    </row>
    <row r="36" spans="1:8" ht="18.75" customHeight="1">
      <c r="A36" s="35" t="s">
        <v>182</v>
      </c>
      <c r="B36" s="73">
        <f>B20+B30</f>
        <v>272574224</v>
      </c>
      <c r="C36" s="73">
        <f>+C32+C34</f>
        <v>0</v>
      </c>
      <c r="D36" s="73">
        <f>+D32+D34</f>
        <v>0</v>
      </c>
      <c r="E36" s="35" t="s">
        <v>183</v>
      </c>
      <c r="F36" s="73">
        <f>+F32+F34</f>
        <v>264815259</v>
      </c>
      <c r="G36" s="73">
        <f>+G32+G34</f>
        <v>7758965</v>
      </c>
      <c r="H36" s="73">
        <f>+H32+H34</f>
        <v>0</v>
      </c>
    </row>
    <row r="37" spans="1:8" ht="18.75" customHeight="1">
      <c r="A37" s="113" t="s">
        <v>216</v>
      </c>
      <c r="B37" s="281">
        <f>+B36+C36+D36</f>
        <v>272574224</v>
      </c>
      <c r="C37" s="282"/>
      <c r="D37" s="283"/>
      <c r="E37" s="113" t="s">
        <v>217</v>
      </c>
      <c r="F37" s="284">
        <f>+F36+G36+H36</f>
        <v>272574224</v>
      </c>
      <c r="G37" s="284"/>
      <c r="H37" s="284"/>
    </row>
    <row r="38" spans="1:8" ht="18.75" customHeight="1"/>
  </sheetData>
  <mergeCells count="9">
    <mergeCell ref="B37:D37"/>
    <mergeCell ref="F37:H37"/>
    <mergeCell ref="A2:H2"/>
    <mergeCell ref="A1:H1"/>
    <mergeCell ref="A3:F3"/>
    <mergeCell ref="A5:D5"/>
    <mergeCell ref="E5:H5"/>
    <mergeCell ref="B6:D6"/>
    <mergeCell ref="F6:H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43"/>
  <sheetViews>
    <sheetView topLeftCell="A13" workbookViewId="0">
      <selection activeCell="C8" sqref="C8"/>
    </sheetView>
  </sheetViews>
  <sheetFormatPr defaultRowHeight="12.75"/>
  <cols>
    <col min="1" max="1" width="54.33203125" style="163" customWidth="1"/>
    <col min="2" max="2" width="14.83203125" style="163" customWidth="1"/>
    <col min="3" max="3" width="20.1640625" style="163" customWidth="1"/>
    <col min="4" max="4" width="3.5" style="163" customWidth="1"/>
    <col min="5" max="5" width="15.83203125" style="163" customWidth="1"/>
    <col min="6" max="6" width="11.83203125" style="163" customWidth="1"/>
    <col min="7" max="7" width="11.5" style="163" customWidth="1"/>
    <col min="8" max="8" width="13.33203125" style="163" customWidth="1"/>
    <col min="9" max="9" width="11.83203125" style="163" customWidth="1"/>
    <col min="10" max="11" width="11.6640625" style="163" customWidth="1"/>
    <col min="12" max="12" width="11" style="163" customWidth="1"/>
    <col min="13" max="13" width="11.83203125" style="163" customWidth="1"/>
    <col min="14" max="14" width="13.33203125" style="163" customWidth="1"/>
    <col min="15" max="15" width="14.83203125" style="163" customWidth="1"/>
    <col min="16" max="16384" width="9.33203125" style="163"/>
  </cols>
  <sheetData>
    <row r="1" spans="1:15" ht="12.75" customHeight="1">
      <c r="A1" s="292" t="s">
        <v>269</v>
      </c>
      <c r="B1" s="292"/>
      <c r="C1" s="292"/>
      <c r="D1" s="292"/>
      <c r="E1" s="292"/>
    </row>
    <row r="2" spans="1:15" ht="18" customHeight="1">
      <c r="A2" s="190" t="s">
        <v>302</v>
      </c>
      <c r="B2" s="190"/>
      <c r="C2" s="190"/>
      <c r="D2" s="190"/>
      <c r="E2" s="190"/>
      <c r="F2" s="190"/>
      <c r="G2" s="190"/>
      <c r="H2" s="190"/>
    </row>
    <row r="3" spans="1:15" ht="15" customHeight="1">
      <c r="A3" s="293" t="s">
        <v>83</v>
      </c>
      <c r="B3" s="293"/>
      <c r="C3" s="293"/>
      <c r="D3" s="293"/>
      <c r="E3" s="293"/>
      <c r="F3" s="189"/>
      <c r="G3" s="188"/>
    </row>
    <row r="4" spans="1:15" ht="15" customHeight="1">
      <c r="A4" s="294" t="s">
        <v>256</v>
      </c>
      <c r="B4" s="294" t="s">
        <v>85</v>
      </c>
      <c r="C4" s="295" t="s">
        <v>255</v>
      </c>
      <c r="D4" s="296"/>
      <c r="E4" s="294" t="s">
        <v>86</v>
      </c>
      <c r="H4" s="179"/>
    </row>
    <row r="5" spans="1:15" ht="22.5" customHeight="1">
      <c r="A5" s="294"/>
      <c r="B5" s="294"/>
      <c r="C5" s="297"/>
      <c r="D5" s="298"/>
      <c r="E5" s="294"/>
    </row>
    <row r="6" spans="1:15" s="177" customFormat="1" ht="13.5" customHeight="1">
      <c r="A6" s="184" t="s">
        <v>150</v>
      </c>
      <c r="B6" s="167">
        <f ca="1">'2.'!D7</f>
        <v>59296651</v>
      </c>
      <c r="C6" s="166">
        <v>0</v>
      </c>
      <c r="D6" s="165">
        <f>+'[1]5.1'!C7</f>
        <v>0</v>
      </c>
      <c r="E6" s="164">
        <f t="shared" ref="E6:E43" si="0">SUM(B6:D6)</f>
        <v>59296651</v>
      </c>
      <c r="F6" s="178"/>
      <c r="G6" s="178"/>
      <c r="I6" s="178"/>
      <c r="J6" s="178"/>
      <c r="K6" s="178"/>
      <c r="L6" s="178"/>
      <c r="M6" s="178"/>
      <c r="O6" s="178"/>
    </row>
    <row r="7" spans="1:15" s="177" customFormat="1" ht="27" customHeight="1">
      <c r="A7" s="187" t="s">
        <v>254</v>
      </c>
      <c r="B7" s="167">
        <f ca="1">'2.'!D8</f>
        <v>11667524</v>
      </c>
      <c r="C7" s="166">
        <v>0</v>
      </c>
      <c r="D7" s="165">
        <f>+'[1]5.1'!C8</f>
        <v>0</v>
      </c>
      <c r="E7" s="164">
        <f t="shared" si="0"/>
        <v>11667524</v>
      </c>
      <c r="F7" s="178"/>
      <c r="G7" s="178"/>
      <c r="H7" s="180"/>
      <c r="I7" s="178"/>
      <c r="J7" s="178"/>
      <c r="K7" s="178"/>
      <c r="L7" s="178"/>
      <c r="M7" s="178"/>
      <c r="O7" s="178"/>
    </row>
    <row r="8" spans="1:15" s="177" customFormat="1" ht="13.5" customHeight="1">
      <c r="A8" s="184" t="s">
        <v>253</v>
      </c>
      <c r="B8" s="167">
        <f ca="1">'2.'!D9</f>
        <v>53998929</v>
      </c>
      <c r="C8" s="166">
        <v>0</v>
      </c>
      <c r="D8" s="165">
        <f>+'[1]5.1'!C9</f>
        <v>0</v>
      </c>
      <c r="E8" s="164">
        <f t="shared" si="0"/>
        <v>53998929</v>
      </c>
      <c r="F8" s="178"/>
      <c r="G8" s="186"/>
      <c r="I8" s="178"/>
      <c r="J8" s="178"/>
      <c r="K8" s="178"/>
      <c r="L8" s="178"/>
      <c r="M8" s="178"/>
      <c r="O8" s="178"/>
    </row>
    <row r="9" spans="1:15" s="177" customFormat="1" ht="13.5" customHeight="1">
      <c r="A9" s="185" t="s">
        <v>252</v>
      </c>
      <c r="B9" s="167">
        <f ca="1">'2.'!D10</f>
        <v>5799992</v>
      </c>
      <c r="C9" s="166">
        <f>+'[1]5.1'!B10</f>
        <v>0</v>
      </c>
      <c r="D9" s="165">
        <f>+'[1]5.1'!C10</f>
        <v>0</v>
      </c>
      <c r="E9" s="164">
        <f t="shared" si="0"/>
        <v>5799992</v>
      </c>
      <c r="F9" s="178"/>
      <c r="G9" s="178"/>
      <c r="H9" s="180"/>
      <c r="I9" s="178"/>
      <c r="J9" s="178"/>
      <c r="K9" s="178"/>
      <c r="L9" s="178"/>
      <c r="M9" s="178"/>
      <c r="O9" s="178"/>
    </row>
    <row r="10" spans="1:15" s="177" customFormat="1" ht="13.5" customHeight="1">
      <c r="A10" s="184" t="s">
        <v>251</v>
      </c>
      <c r="B10" s="167">
        <f ca="1">'2.'!D11</f>
        <v>10131616</v>
      </c>
      <c r="C10" s="166">
        <f>+'[1]5.1'!B11</f>
        <v>0</v>
      </c>
      <c r="D10" s="165">
        <f>+'[1]5.1'!C11</f>
        <v>0</v>
      </c>
      <c r="E10" s="164">
        <f t="shared" si="0"/>
        <v>10131616</v>
      </c>
      <c r="F10" s="178"/>
      <c r="G10" s="178"/>
      <c r="I10" s="178"/>
      <c r="J10" s="178"/>
      <c r="K10" s="178"/>
      <c r="L10" s="178"/>
      <c r="M10" s="178"/>
      <c r="O10" s="178"/>
    </row>
    <row r="11" spans="1:15" ht="13.5" customHeight="1">
      <c r="A11" s="183" t="s">
        <v>250</v>
      </c>
      <c r="B11" s="167"/>
      <c r="C11" s="166">
        <f>+'[1]5.1'!B12</f>
        <v>0</v>
      </c>
      <c r="D11" s="165">
        <f>+'[1]5.1'!C12</f>
        <v>0</v>
      </c>
      <c r="E11" s="164">
        <f t="shared" si="0"/>
        <v>0</v>
      </c>
      <c r="F11" s="170"/>
      <c r="G11" s="170"/>
      <c r="I11" s="170"/>
      <c r="J11" s="170"/>
      <c r="K11" s="170"/>
      <c r="L11" s="170"/>
      <c r="M11" s="170"/>
      <c r="O11" s="170"/>
    </row>
    <row r="12" spans="1:15" ht="13.5" customHeight="1">
      <c r="A12" s="182" t="s">
        <v>249</v>
      </c>
      <c r="B12" s="167"/>
      <c r="C12" s="166">
        <f>+'[1]5.1'!B13</f>
        <v>0</v>
      </c>
      <c r="D12" s="165">
        <f>+'[1]5.1'!C13</f>
        <v>0</v>
      </c>
      <c r="E12" s="164">
        <f t="shared" si="0"/>
        <v>0</v>
      </c>
      <c r="F12" s="170"/>
      <c r="G12" s="170"/>
      <c r="H12" s="179"/>
      <c r="I12" s="170"/>
      <c r="J12" s="170"/>
      <c r="K12" s="170"/>
      <c r="L12" s="170"/>
      <c r="M12" s="170"/>
      <c r="O12" s="170"/>
    </row>
    <row r="13" spans="1:15" ht="33" customHeight="1">
      <c r="A13" s="181"/>
      <c r="B13" s="167"/>
      <c r="C13" s="166">
        <f>+'[1]5.1'!B14</f>
        <v>0</v>
      </c>
      <c r="D13" s="165">
        <f>+'[1]5.1'!C14</f>
        <v>0</v>
      </c>
      <c r="E13" s="164">
        <f t="shared" si="0"/>
        <v>0</v>
      </c>
      <c r="F13" s="170"/>
      <c r="G13" s="170"/>
      <c r="I13" s="170"/>
      <c r="J13" s="170"/>
      <c r="K13" s="170"/>
      <c r="L13" s="170"/>
      <c r="M13" s="170"/>
      <c r="O13" s="170"/>
    </row>
    <row r="14" spans="1:15" ht="13.5" customHeight="1">
      <c r="A14" s="176" t="s">
        <v>248</v>
      </c>
      <c r="B14" s="167">
        <f>SUM(B6:B10)</f>
        <v>140894712</v>
      </c>
      <c r="C14" s="166">
        <v>0</v>
      </c>
      <c r="D14" s="165">
        <f>+'[1]5.1'!C15</f>
        <v>0</v>
      </c>
      <c r="E14" s="164">
        <f t="shared" si="0"/>
        <v>140894712</v>
      </c>
      <c r="F14" s="170"/>
      <c r="G14" s="170"/>
      <c r="I14" s="170"/>
      <c r="J14" s="170"/>
      <c r="K14" s="170"/>
      <c r="L14" s="170"/>
      <c r="M14" s="170"/>
      <c r="O14" s="170"/>
    </row>
    <row r="15" spans="1:15" ht="13.5" customHeight="1">
      <c r="A15" s="176"/>
      <c r="B15" s="167"/>
      <c r="C15" s="166">
        <f>+'[1]5.1'!B16</f>
        <v>0</v>
      </c>
      <c r="D15" s="165">
        <f>+'[1]5.1'!C16</f>
        <v>0</v>
      </c>
      <c r="E15" s="164">
        <f t="shared" si="0"/>
        <v>0</v>
      </c>
      <c r="F15" s="170"/>
      <c r="G15" s="170"/>
      <c r="H15" s="179"/>
      <c r="I15" s="170"/>
      <c r="J15" s="170"/>
      <c r="K15" s="170"/>
      <c r="L15" s="170"/>
      <c r="M15" s="170"/>
      <c r="O15" s="170"/>
    </row>
    <row r="16" spans="1:15" s="177" customFormat="1" ht="13.5" customHeight="1">
      <c r="A16" s="173" t="s">
        <v>244</v>
      </c>
      <c r="B16" s="167"/>
      <c r="C16" s="166">
        <f>+'[1]5.1'!B17</f>
        <v>0</v>
      </c>
      <c r="D16" s="165">
        <f>+'[1]5.1'!C17</f>
        <v>0</v>
      </c>
      <c r="E16" s="164">
        <f t="shared" si="0"/>
        <v>0</v>
      </c>
      <c r="F16" s="178"/>
      <c r="G16" s="178"/>
      <c r="H16" s="180"/>
      <c r="I16" s="178"/>
      <c r="J16" s="178"/>
      <c r="K16" s="178"/>
      <c r="L16" s="178"/>
      <c r="M16" s="178"/>
      <c r="O16" s="178"/>
    </row>
    <row r="17" spans="1:15" s="177" customFormat="1" ht="13.5" customHeight="1">
      <c r="A17" s="173" t="s">
        <v>243</v>
      </c>
      <c r="B17" s="167"/>
      <c r="C17" s="166">
        <f>+'[1]5.1'!B18</f>
        <v>0</v>
      </c>
      <c r="D17" s="165">
        <f>+'[1]5.1'!C18</f>
        <v>0</v>
      </c>
      <c r="E17" s="164">
        <f t="shared" si="0"/>
        <v>0</v>
      </c>
      <c r="F17" s="178"/>
      <c r="G17" s="178"/>
      <c r="H17" s="180"/>
      <c r="I17" s="178"/>
      <c r="J17" s="178"/>
      <c r="K17" s="178"/>
      <c r="L17" s="178"/>
      <c r="M17" s="178"/>
      <c r="O17" s="178"/>
    </row>
    <row r="18" spans="1:15" ht="13.5" customHeight="1">
      <c r="A18" s="175" t="s">
        <v>242</v>
      </c>
      <c r="B18" s="167"/>
      <c r="C18" s="166">
        <f>+'[1]5.1'!B19</f>
        <v>0</v>
      </c>
      <c r="D18" s="165">
        <f>+'[1]5.1'!C19</f>
        <v>0</v>
      </c>
      <c r="E18" s="164">
        <f t="shared" si="0"/>
        <v>0</v>
      </c>
      <c r="F18" s="170"/>
      <c r="G18" s="174"/>
      <c r="H18" s="179"/>
      <c r="I18" s="170"/>
      <c r="J18" s="170"/>
      <c r="K18" s="170"/>
      <c r="L18" s="170"/>
      <c r="M18" s="170"/>
      <c r="O18" s="170"/>
    </row>
    <row r="19" spans="1:15" ht="13.5" customHeight="1">
      <c r="A19" s="173" t="s">
        <v>241</v>
      </c>
      <c r="B19" s="167">
        <v>1217492</v>
      </c>
      <c r="C19" s="166">
        <f>+'[1]5.1'!B20</f>
        <v>0</v>
      </c>
      <c r="D19" s="165">
        <f>+'[1]5.1'!C20</f>
        <v>0</v>
      </c>
      <c r="E19" s="164">
        <f t="shared" si="0"/>
        <v>1217492</v>
      </c>
      <c r="F19" s="170"/>
      <c r="G19" s="170"/>
      <c r="H19" s="179"/>
      <c r="I19" s="170"/>
      <c r="J19" s="170"/>
      <c r="K19" s="170"/>
      <c r="L19" s="170"/>
      <c r="M19" s="170"/>
      <c r="O19" s="170"/>
    </row>
    <row r="20" spans="1:15" ht="13.5" customHeight="1">
      <c r="A20" s="173" t="s">
        <v>240</v>
      </c>
      <c r="B20" s="167"/>
      <c r="C20" s="166">
        <f>+'[1]5.1'!B21</f>
        <v>0</v>
      </c>
      <c r="D20" s="165">
        <f>+'[1]5.1'!C21</f>
        <v>0</v>
      </c>
      <c r="E20" s="164">
        <f t="shared" si="0"/>
        <v>0</v>
      </c>
      <c r="F20" s="170"/>
      <c r="G20" s="170"/>
      <c r="H20" s="179"/>
      <c r="I20" s="170"/>
      <c r="J20" s="170"/>
      <c r="K20" s="170"/>
      <c r="L20" s="170"/>
      <c r="M20" s="170"/>
      <c r="O20" s="170"/>
    </row>
    <row r="21" spans="1:15" ht="13.5" customHeight="1">
      <c r="A21" s="173" t="s">
        <v>239</v>
      </c>
      <c r="B21" s="167"/>
      <c r="C21" s="166">
        <f>+'[1]5.1'!B22</f>
        <v>0</v>
      </c>
      <c r="D21" s="165">
        <f>+'[1]5.1'!C22</f>
        <v>0</v>
      </c>
      <c r="E21" s="164">
        <f t="shared" si="0"/>
        <v>0</v>
      </c>
      <c r="F21" s="170"/>
      <c r="G21" s="170"/>
      <c r="H21" s="179"/>
      <c r="I21" s="170"/>
      <c r="J21" s="170"/>
      <c r="K21" s="170"/>
      <c r="L21" s="170"/>
      <c r="M21" s="170"/>
      <c r="O21" s="170"/>
    </row>
    <row r="22" spans="1:15" ht="13.5" customHeight="1">
      <c r="A22" s="173" t="s">
        <v>238</v>
      </c>
      <c r="B22" s="167"/>
      <c r="C22" s="166">
        <f>+'[1]5.1'!B23</f>
        <v>0</v>
      </c>
      <c r="D22" s="165">
        <f>+'[1]5.1'!C23</f>
        <v>0</v>
      </c>
      <c r="E22" s="164">
        <f t="shared" si="0"/>
        <v>0</v>
      </c>
      <c r="F22" s="170"/>
      <c r="G22" s="170"/>
      <c r="H22" s="179"/>
      <c r="I22" s="170"/>
      <c r="J22" s="170"/>
      <c r="K22" s="170"/>
      <c r="L22" s="170"/>
      <c r="M22" s="170"/>
      <c r="O22" s="170"/>
    </row>
    <row r="23" spans="1:15" ht="13.5" customHeight="1">
      <c r="A23" s="171" t="s">
        <v>247</v>
      </c>
      <c r="B23" s="167">
        <f>SUM(B16:B22)</f>
        <v>1217492</v>
      </c>
      <c r="C23" s="166">
        <f>+'[1]5.1'!B24</f>
        <v>0</v>
      </c>
      <c r="D23" s="165">
        <f>+'[1]5.1'!C24</f>
        <v>0</v>
      </c>
      <c r="E23" s="164">
        <f t="shared" si="0"/>
        <v>1217492</v>
      </c>
      <c r="F23" s="170"/>
      <c r="G23" s="170"/>
      <c r="H23" s="179"/>
      <c r="I23" s="170"/>
      <c r="J23" s="170"/>
      <c r="K23" s="170"/>
      <c r="L23" s="170"/>
      <c r="M23" s="170"/>
      <c r="O23" s="170"/>
    </row>
    <row r="24" spans="1:15" ht="13.5" customHeight="1">
      <c r="A24" s="176"/>
      <c r="B24" s="167"/>
      <c r="C24" s="166">
        <f>+'[1]5.1'!B25</f>
        <v>0</v>
      </c>
      <c r="D24" s="165">
        <f>+'[1]5.1'!C25</f>
        <v>0</v>
      </c>
      <c r="E24" s="164">
        <f t="shared" si="0"/>
        <v>0</v>
      </c>
      <c r="F24" s="170"/>
      <c r="G24" s="170"/>
      <c r="H24" s="179"/>
      <c r="I24" s="170"/>
      <c r="J24" s="170"/>
      <c r="K24" s="170"/>
      <c r="L24" s="170"/>
      <c r="M24" s="170"/>
      <c r="O24" s="170"/>
    </row>
    <row r="25" spans="1:15" ht="13.5" customHeight="1">
      <c r="A25" s="171" t="s">
        <v>165</v>
      </c>
      <c r="B25" s="167">
        <f>SUM(B14,B23)</f>
        <v>142112204</v>
      </c>
      <c r="C25" s="166">
        <v>0</v>
      </c>
      <c r="D25" s="165">
        <f>+'[1]5.1'!C26</f>
        <v>0</v>
      </c>
      <c r="E25" s="164">
        <f t="shared" si="0"/>
        <v>142112204</v>
      </c>
      <c r="F25" s="170"/>
      <c r="G25" s="170"/>
      <c r="H25" s="179"/>
      <c r="I25" s="170"/>
      <c r="J25" s="170"/>
      <c r="K25" s="170"/>
      <c r="L25" s="170"/>
      <c r="M25" s="170"/>
      <c r="O25" s="170"/>
    </row>
    <row r="26" spans="1:15" s="177" customFormat="1">
      <c r="A26" s="176"/>
      <c r="B26" s="167"/>
      <c r="C26" s="166">
        <f>+'[1]5.1'!B27</f>
        <v>0</v>
      </c>
      <c r="D26" s="165">
        <f>+'[1]5.1'!C27</f>
        <v>0</v>
      </c>
      <c r="E26" s="164">
        <f t="shared" si="0"/>
        <v>0</v>
      </c>
      <c r="F26" s="178"/>
      <c r="G26" s="178"/>
      <c r="I26" s="178"/>
      <c r="J26" s="178"/>
      <c r="K26" s="178"/>
      <c r="L26" s="178"/>
      <c r="M26" s="178"/>
      <c r="O26" s="178"/>
    </row>
    <row r="27" spans="1:15" s="177" customFormat="1" ht="13.5" customHeight="1">
      <c r="A27" s="173" t="s">
        <v>167</v>
      </c>
      <c r="B27" s="167">
        <f ca="1">'2.'!D21</f>
        <v>3449320</v>
      </c>
      <c r="C27" s="166">
        <f>+'[1]5.1'!B28</f>
        <v>0</v>
      </c>
      <c r="D27" s="165">
        <f>+'[1]5.1'!C28</f>
        <v>0</v>
      </c>
      <c r="E27" s="164">
        <f t="shared" si="0"/>
        <v>3449320</v>
      </c>
      <c r="F27" s="178"/>
      <c r="G27" s="178"/>
      <c r="I27" s="178"/>
      <c r="J27" s="178"/>
      <c r="K27" s="178"/>
      <c r="L27" s="178"/>
      <c r="M27" s="178"/>
      <c r="O27" s="178"/>
    </row>
    <row r="28" spans="1:15" s="177" customFormat="1" ht="13.5" customHeight="1">
      <c r="A28" s="173" t="s">
        <v>169</v>
      </c>
      <c r="B28" s="167">
        <f ca="1">'2.'!D22</f>
        <v>127012700</v>
      </c>
      <c r="C28" s="166">
        <f>+'[1]5.1'!B29</f>
        <v>0</v>
      </c>
      <c r="D28" s="165">
        <f>+'[1]5.1'!C29</f>
        <v>0</v>
      </c>
      <c r="E28" s="164">
        <f t="shared" si="0"/>
        <v>127012700</v>
      </c>
      <c r="F28" s="178"/>
      <c r="G28" s="178"/>
      <c r="I28" s="178"/>
      <c r="J28" s="178"/>
      <c r="K28" s="178"/>
      <c r="L28" s="178"/>
      <c r="M28" s="178"/>
      <c r="O28" s="178"/>
    </row>
    <row r="29" spans="1:15" ht="13.5" customHeight="1">
      <c r="A29" s="175" t="s">
        <v>246</v>
      </c>
      <c r="B29" s="167"/>
      <c r="C29" s="166">
        <f>+'[1]5.1'!B30</f>
        <v>0</v>
      </c>
      <c r="D29" s="165">
        <f>+'[1]5.1'!C30</f>
        <v>0</v>
      </c>
      <c r="E29" s="164">
        <f t="shared" si="0"/>
        <v>0</v>
      </c>
      <c r="F29" s="170"/>
      <c r="G29" s="170"/>
      <c r="I29" s="170"/>
      <c r="J29" s="170"/>
      <c r="K29" s="170"/>
      <c r="L29" s="170"/>
      <c r="M29" s="170"/>
      <c r="O29" s="170"/>
    </row>
    <row r="30" spans="1:15" ht="13.5" customHeight="1">
      <c r="A30" s="176" t="s">
        <v>245</v>
      </c>
      <c r="B30" s="167">
        <f>SUM(B27:B29)</f>
        <v>130462020</v>
      </c>
      <c r="C30" s="166">
        <f>+'[1]5.1'!B31</f>
        <v>0</v>
      </c>
      <c r="D30" s="165">
        <f>+'[1]5.1'!C31</f>
        <v>0</v>
      </c>
      <c r="E30" s="164">
        <f t="shared" si="0"/>
        <v>130462020</v>
      </c>
      <c r="F30" s="170"/>
      <c r="G30" s="170"/>
      <c r="I30" s="170"/>
    </row>
    <row r="31" spans="1:15" ht="13.5" customHeight="1">
      <c r="A31" s="176"/>
      <c r="B31" s="167"/>
      <c r="C31" s="166">
        <f>+'[1]5.1'!B32</f>
        <v>0</v>
      </c>
      <c r="D31" s="165">
        <f>+'[1]5.1'!C32</f>
        <v>0</v>
      </c>
      <c r="E31" s="164">
        <f t="shared" si="0"/>
        <v>0</v>
      </c>
      <c r="F31" s="170"/>
      <c r="G31" s="170"/>
      <c r="I31" s="170"/>
    </row>
    <row r="32" spans="1:15" ht="13.5" customHeight="1">
      <c r="A32" s="173" t="s">
        <v>244</v>
      </c>
      <c r="B32" s="167"/>
      <c r="C32" s="166">
        <f>+'[1]5.1'!B33</f>
        <v>0</v>
      </c>
      <c r="D32" s="165">
        <f>+'[1]5.1'!C33</f>
        <v>0</v>
      </c>
      <c r="E32" s="164">
        <f t="shared" si="0"/>
        <v>0</v>
      </c>
      <c r="F32" s="170"/>
      <c r="G32" s="170"/>
      <c r="I32" s="170"/>
    </row>
    <row r="33" spans="1:9" ht="13.5" customHeight="1">
      <c r="A33" s="173" t="s">
        <v>243</v>
      </c>
      <c r="B33" s="167"/>
      <c r="C33" s="166">
        <f>+'[1]5.1'!B34</f>
        <v>0</v>
      </c>
      <c r="D33" s="165">
        <f>+'[1]5.1'!C34</f>
        <v>0</v>
      </c>
      <c r="E33" s="164">
        <f t="shared" si="0"/>
        <v>0</v>
      </c>
      <c r="F33" s="170"/>
      <c r="G33" s="170"/>
      <c r="I33" s="170"/>
    </row>
    <row r="34" spans="1:9" ht="13.5" customHeight="1">
      <c r="A34" s="175" t="s">
        <v>242</v>
      </c>
      <c r="B34" s="167"/>
      <c r="C34" s="166">
        <f>+'[1]5.1'!B35</f>
        <v>0</v>
      </c>
      <c r="D34" s="165">
        <f>+'[1]5.1'!C35</f>
        <v>0</v>
      </c>
      <c r="E34" s="164">
        <f t="shared" si="0"/>
        <v>0</v>
      </c>
      <c r="F34" s="170"/>
      <c r="G34" s="170"/>
      <c r="I34" s="170"/>
    </row>
    <row r="35" spans="1:9" ht="13.5" customHeight="1">
      <c r="A35" s="173" t="s">
        <v>241</v>
      </c>
      <c r="B35" s="167"/>
      <c r="C35" s="166">
        <f>+'[1]5.1'!B36</f>
        <v>0</v>
      </c>
      <c r="D35" s="165">
        <f>+'[1]5.1'!C36</f>
        <v>0</v>
      </c>
      <c r="E35" s="164">
        <f t="shared" si="0"/>
        <v>0</v>
      </c>
      <c r="F35" s="170"/>
      <c r="G35" s="170"/>
      <c r="I35" s="170"/>
    </row>
    <row r="36" spans="1:9" ht="13.5" customHeight="1">
      <c r="A36" s="173" t="s">
        <v>240</v>
      </c>
      <c r="B36" s="167"/>
      <c r="C36" s="166">
        <f>+'[1]5.1'!B37</f>
        <v>0</v>
      </c>
      <c r="D36" s="165">
        <f>+'[1]5.1'!C37</f>
        <v>0</v>
      </c>
      <c r="E36" s="164">
        <f t="shared" si="0"/>
        <v>0</v>
      </c>
      <c r="F36" s="174"/>
      <c r="G36" s="170"/>
      <c r="I36" s="170"/>
    </row>
    <row r="37" spans="1:9" ht="13.5" customHeight="1">
      <c r="A37" s="173" t="s">
        <v>239</v>
      </c>
      <c r="B37" s="167"/>
      <c r="C37" s="166">
        <f>+'[1]5.1'!B38</f>
        <v>0</v>
      </c>
      <c r="D37" s="165">
        <f>+'[1]5.1'!C38</f>
        <v>0</v>
      </c>
      <c r="E37" s="164">
        <f t="shared" si="0"/>
        <v>0</v>
      </c>
      <c r="F37" s="170"/>
      <c r="G37" s="170"/>
      <c r="I37" s="170"/>
    </row>
    <row r="38" spans="1:9" ht="13.5" customHeight="1">
      <c r="A38" s="173" t="s">
        <v>238</v>
      </c>
      <c r="B38" s="167"/>
      <c r="C38" s="166">
        <f>+'[1]5.1'!B39</f>
        <v>0</v>
      </c>
      <c r="D38" s="165">
        <f>+'[1]5.1'!C39</f>
        <v>0</v>
      </c>
      <c r="E38" s="164">
        <f t="shared" si="0"/>
        <v>0</v>
      </c>
      <c r="F38" s="170"/>
      <c r="G38" s="170"/>
      <c r="I38" s="170"/>
    </row>
    <row r="39" spans="1:9" ht="13.5" customHeight="1">
      <c r="A39" s="171" t="s">
        <v>237</v>
      </c>
      <c r="B39" s="167"/>
      <c r="C39" s="166">
        <f>+'[1]5.1'!B40</f>
        <v>0</v>
      </c>
      <c r="D39" s="165">
        <f>+'[1]5.1'!C40</f>
        <v>0</v>
      </c>
      <c r="E39" s="164">
        <f t="shared" si="0"/>
        <v>0</v>
      </c>
      <c r="F39" s="170"/>
      <c r="G39" s="170"/>
      <c r="I39" s="170"/>
    </row>
    <row r="40" spans="1:9" ht="13.5" customHeight="1">
      <c r="A40" s="172"/>
      <c r="B40" s="167"/>
      <c r="C40" s="166">
        <f>+'[1]5.1'!B41</f>
        <v>0</v>
      </c>
      <c r="D40" s="165">
        <f>+'[1]5.1'!C41</f>
        <v>0</v>
      </c>
      <c r="E40" s="164">
        <f t="shared" si="0"/>
        <v>0</v>
      </c>
      <c r="F40" s="170"/>
      <c r="G40" s="170"/>
      <c r="I40" s="170"/>
    </row>
    <row r="41" spans="1:9" ht="13.5" customHeight="1">
      <c r="A41" s="171" t="s">
        <v>177</v>
      </c>
      <c r="B41" s="167">
        <f>SUM(B30,B39)</f>
        <v>130462020</v>
      </c>
      <c r="C41" s="166">
        <f>+'[1]5.1'!B42</f>
        <v>0</v>
      </c>
      <c r="D41" s="165">
        <f>+'[1]5.1'!C42</f>
        <v>0</v>
      </c>
      <c r="E41" s="164">
        <f t="shared" si="0"/>
        <v>130462020</v>
      </c>
      <c r="F41" s="170"/>
      <c r="G41" s="170"/>
      <c r="I41" s="170"/>
    </row>
    <row r="42" spans="1:9" ht="13.5" customHeight="1">
      <c r="A42" s="169"/>
      <c r="B42" s="167"/>
      <c r="C42" s="166">
        <f>+'[1]5.1'!B43</f>
        <v>0</v>
      </c>
      <c r="D42" s="165">
        <f>+'[1]5.1'!C43</f>
        <v>0</v>
      </c>
      <c r="E42" s="164">
        <f t="shared" si="0"/>
        <v>0</v>
      </c>
    </row>
    <row r="43" spans="1:9" ht="13.5" customHeight="1">
      <c r="A43" s="168" t="s">
        <v>236</v>
      </c>
      <c r="B43" s="167">
        <f>SUM(B25,B41)</f>
        <v>272574224</v>
      </c>
      <c r="C43" s="166">
        <v>0</v>
      </c>
      <c r="D43" s="165">
        <f>+'[1]5.1'!C44</f>
        <v>0</v>
      </c>
      <c r="E43" s="164">
        <f t="shared" si="0"/>
        <v>272574224</v>
      </c>
    </row>
  </sheetData>
  <mergeCells count="6">
    <mergeCell ref="A1:E1"/>
    <mergeCell ref="A3:E3"/>
    <mergeCell ref="A4:A5"/>
    <mergeCell ref="B4:B5"/>
    <mergeCell ref="E4:E5"/>
    <mergeCell ref="C4:D5"/>
  </mergeCells>
  <phoneticPr fontId="19" type="noConversion"/>
  <pageMargins left="0.26" right="0.28999999999999998" top="1" bottom="0.18" header="0.5" footer="0.18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D18" sqref="D18"/>
    </sheetView>
  </sheetViews>
  <sheetFormatPr defaultColWidth="10.6640625" defaultRowHeight="12.75"/>
  <cols>
    <col min="1" max="1" width="2.6640625" style="6" customWidth="1"/>
    <col min="2" max="2" width="61.1640625" style="6" bestFit="1" customWidth="1"/>
    <col min="3" max="3" width="16.33203125" style="6" customWidth="1"/>
    <col min="4" max="4" width="13.1640625" style="6" customWidth="1"/>
    <col min="5" max="5" width="4.1640625" style="6" customWidth="1"/>
    <col min="6" max="16384" width="10.6640625" style="6"/>
  </cols>
  <sheetData>
    <row r="1" spans="1:5">
      <c r="A1" s="299"/>
      <c r="B1" s="299"/>
      <c r="C1" s="299"/>
      <c r="D1" s="299"/>
      <c r="E1" s="299"/>
    </row>
    <row r="2" spans="1:5" ht="24.95" customHeight="1">
      <c r="B2" s="300" t="s">
        <v>218</v>
      </c>
      <c r="C2" s="300"/>
      <c r="D2" s="300"/>
    </row>
    <row r="3" spans="1:5" ht="19.5" customHeight="1">
      <c r="B3" s="301" t="s">
        <v>297</v>
      </c>
      <c r="C3" s="301"/>
      <c r="D3" s="7" t="s">
        <v>64</v>
      </c>
    </row>
    <row r="4" spans="1:5" s="9" customFormat="1" ht="22.5" customHeight="1">
      <c r="B4" s="8" t="s">
        <v>30</v>
      </c>
      <c r="C4" s="8" t="s">
        <v>65</v>
      </c>
      <c r="D4" s="8" t="s">
        <v>45</v>
      </c>
    </row>
    <row r="5" spans="1:5" ht="24.95" customHeight="1">
      <c r="B5" s="15" t="s">
        <v>75</v>
      </c>
      <c r="C5" s="12"/>
      <c r="D5" s="12"/>
    </row>
    <row r="6" spans="1:5" ht="24.95" customHeight="1">
      <c r="B6" s="16" t="s">
        <v>66</v>
      </c>
      <c r="C6" s="13">
        <f ca="1">'4.'!F20</f>
        <v>134353239</v>
      </c>
      <c r="D6" s="13">
        <f>SUM(C6:C6)</f>
        <v>134353239</v>
      </c>
    </row>
    <row r="7" spans="1:5" ht="24.95" customHeight="1">
      <c r="B7" s="17" t="s">
        <v>67</v>
      </c>
      <c r="C7" s="13">
        <f ca="1">'2.'!D29</f>
        <v>130462020</v>
      </c>
      <c r="D7" s="13">
        <f>SUM(C7:C7)</f>
        <v>130462020</v>
      </c>
    </row>
    <row r="8" spans="1:5" s="9" customFormat="1" ht="24.95" customHeight="1">
      <c r="B8" s="18" t="s">
        <v>70</v>
      </c>
      <c r="C8" s="11">
        <f>SUM(C6:C7)</f>
        <v>264815259</v>
      </c>
      <c r="D8" s="11">
        <f>SUM(D6:D7)</f>
        <v>264815259</v>
      </c>
    </row>
    <row r="9" spans="1:5" ht="24.95" customHeight="1">
      <c r="B9" s="14" t="s">
        <v>73</v>
      </c>
      <c r="C9" s="13"/>
      <c r="D9" s="13"/>
    </row>
    <row r="10" spans="1:5" ht="24.95" customHeight="1">
      <c r="B10" s="114" t="s">
        <v>66</v>
      </c>
      <c r="C10" s="13"/>
      <c r="D10" s="13"/>
    </row>
    <row r="11" spans="1:5" ht="24.95" customHeight="1">
      <c r="B11" s="114" t="s">
        <v>273</v>
      </c>
      <c r="C11" s="13">
        <v>455065</v>
      </c>
      <c r="D11" s="13">
        <f>SUM(C11)</f>
        <v>455065</v>
      </c>
    </row>
    <row r="12" spans="1:5" ht="24.95" customHeight="1">
      <c r="B12" s="267" t="s">
        <v>298</v>
      </c>
      <c r="C12" s="13">
        <v>0</v>
      </c>
      <c r="D12" s="13"/>
    </row>
    <row r="13" spans="1:5" ht="24.95" customHeight="1">
      <c r="B13" s="267" t="s">
        <v>299</v>
      </c>
      <c r="C13" s="13">
        <v>0</v>
      </c>
      <c r="D13" s="13"/>
    </row>
    <row r="14" spans="1:5" ht="24.95" customHeight="1">
      <c r="B14" s="114" t="s">
        <v>274</v>
      </c>
      <c r="C14" s="13">
        <v>150000</v>
      </c>
      <c r="D14" s="13">
        <f>SUM(C14)</f>
        <v>150000</v>
      </c>
    </row>
    <row r="15" spans="1:5" ht="24.95" customHeight="1">
      <c r="B15" s="268" t="s">
        <v>300</v>
      </c>
      <c r="C15" s="13">
        <v>7153900</v>
      </c>
      <c r="D15" s="13">
        <f>SUM(C15:C15)</f>
        <v>7153900</v>
      </c>
    </row>
    <row r="16" spans="1:5" ht="24.95" customHeight="1">
      <c r="B16" s="114" t="s">
        <v>272</v>
      </c>
      <c r="C16" s="11"/>
      <c r="D16" s="11"/>
    </row>
    <row r="17" spans="2:5" s="9" customFormat="1" ht="24.95" customHeight="1">
      <c r="B17" s="17" t="s">
        <v>67</v>
      </c>
      <c r="C17" s="11"/>
      <c r="D17" s="11"/>
    </row>
    <row r="18" spans="2:5" ht="24.95" customHeight="1">
      <c r="B18" s="18" t="s">
        <v>71</v>
      </c>
      <c r="C18" s="13">
        <f>SUM(C11,C14,C15)</f>
        <v>7758965</v>
      </c>
      <c r="D18" s="13">
        <f>SUM(C18)</f>
        <v>7758965</v>
      </c>
    </row>
    <row r="19" spans="2:5" ht="24.95" customHeight="1">
      <c r="B19" s="14" t="s">
        <v>74</v>
      </c>
      <c r="C19" s="13">
        <v>0</v>
      </c>
      <c r="D19" s="13">
        <f>SUM(C19:C19)</f>
        <v>0</v>
      </c>
      <c r="E19" s="302" t="s">
        <v>262</v>
      </c>
    </row>
    <row r="20" spans="2:5" ht="24.95" customHeight="1">
      <c r="B20" s="19" t="s">
        <v>76</v>
      </c>
      <c r="C20" s="13">
        <v>0</v>
      </c>
      <c r="D20" s="13">
        <f>SUM(C20:C20)</f>
        <v>0</v>
      </c>
      <c r="E20" s="302"/>
    </row>
    <row r="21" spans="2:5" s="9" customFormat="1" ht="24.95" customHeight="1">
      <c r="B21" s="17" t="s">
        <v>67</v>
      </c>
      <c r="C21" s="11">
        <f>SUM(C19:C20)</f>
        <v>0</v>
      </c>
      <c r="D21" s="11">
        <f>SUM(D19:D20)</f>
        <v>0</v>
      </c>
      <c r="E21" s="302"/>
    </row>
    <row r="22" spans="2:5" s="9" customFormat="1" ht="24.95" customHeight="1">
      <c r="B22" s="18" t="s">
        <v>72</v>
      </c>
      <c r="C22" s="11">
        <f>SUM(C20:C21)</f>
        <v>0</v>
      </c>
      <c r="D22" s="11"/>
      <c r="E22" s="302"/>
    </row>
    <row r="23" spans="2:5" s="9" customFormat="1" ht="24.95" customHeight="1">
      <c r="B23" s="10" t="s">
        <v>69</v>
      </c>
      <c r="C23" s="11">
        <f>SUM(C8,C18,C22)</f>
        <v>272574224</v>
      </c>
      <c r="D23" s="11">
        <f>SUM(C23)</f>
        <v>272574224</v>
      </c>
      <c r="E23" s="302"/>
    </row>
    <row r="24" spans="2:5" s="9" customFormat="1" ht="24.95" customHeight="1">
      <c r="B24" s="10" t="s">
        <v>68</v>
      </c>
      <c r="C24" s="11"/>
      <c r="D24" s="11"/>
      <c r="E24" s="302"/>
    </row>
    <row r="25" spans="2:5">
      <c r="B25" s="10" t="s">
        <v>45</v>
      </c>
    </row>
  </sheetData>
  <mergeCells count="4">
    <mergeCell ref="A1:E1"/>
    <mergeCell ref="B2:D2"/>
    <mergeCell ref="B3:C3"/>
    <mergeCell ref="E19:E24"/>
  </mergeCells>
  <phoneticPr fontId="19" type="noConversion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C22" sqref="C22:N22"/>
    </sheetView>
  </sheetViews>
  <sheetFormatPr defaultRowHeight="15"/>
  <cols>
    <col min="1" max="1" width="4.83203125" style="137" customWidth="1"/>
    <col min="2" max="2" width="35.1640625" style="136" customWidth="1"/>
    <col min="3" max="5" width="9.83203125" style="136" customWidth="1"/>
    <col min="6" max="7" width="10.33203125" style="136" customWidth="1"/>
    <col min="8" max="8" width="11.1640625" style="136" customWidth="1"/>
    <col min="9" max="11" width="10.83203125" style="136" customWidth="1"/>
    <col min="12" max="14" width="9.83203125" style="136" customWidth="1"/>
    <col min="15" max="15" width="10.83203125" style="137" customWidth="1"/>
    <col min="16" max="16" width="6.83203125" style="136" customWidth="1"/>
    <col min="17" max="16384" width="9.33203125" style="136"/>
  </cols>
  <sheetData>
    <row r="1" spans="1:16" ht="30.75" customHeight="1">
      <c r="A1" s="303" t="s">
        <v>301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5" t="s">
        <v>263</v>
      </c>
    </row>
    <row r="2" spans="1:16" ht="12" customHeight="1" thickBot="1">
      <c r="O2" s="138"/>
      <c r="P2" s="305"/>
    </row>
    <row r="3" spans="1:16" s="137" customFormat="1" ht="26.1" customHeight="1" thickBot="1">
      <c r="A3" s="139" t="s">
        <v>23</v>
      </c>
      <c r="B3" s="140" t="s">
        <v>31</v>
      </c>
      <c r="C3" s="140" t="s">
        <v>48</v>
      </c>
      <c r="D3" s="140" t="s">
        <v>49</v>
      </c>
      <c r="E3" s="140" t="s">
        <v>50</v>
      </c>
      <c r="F3" s="140" t="s">
        <v>51</v>
      </c>
      <c r="G3" s="140" t="s">
        <v>52</v>
      </c>
      <c r="H3" s="140" t="s">
        <v>53</v>
      </c>
      <c r="I3" s="140" t="s">
        <v>54</v>
      </c>
      <c r="J3" s="140" t="s">
        <v>55</v>
      </c>
      <c r="K3" s="140" t="s">
        <v>56</v>
      </c>
      <c r="L3" s="140" t="s">
        <v>57</v>
      </c>
      <c r="M3" s="140" t="s">
        <v>58</v>
      </c>
      <c r="N3" s="140" t="s">
        <v>59</v>
      </c>
      <c r="O3" s="162" t="s">
        <v>46</v>
      </c>
      <c r="P3" s="305"/>
    </row>
    <row r="4" spans="1:16" s="142" customFormat="1" ht="15" customHeight="1" thickBot="1">
      <c r="A4" s="141" t="s">
        <v>13</v>
      </c>
      <c r="B4" s="306" t="s">
        <v>29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8"/>
      <c r="P4" s="305"/>
    </row>
    <row r="5" spans="1:16" s="142" customFormat="1" ht="27" customHeight="1" thickBot="1">
      <c r="A5" s="141" t="s">
        <v>14</v>
      </c>
      <c r="B5" s="32" t="s">
        <v>149</v>
      </c>
      <c r="C5" s="143">
        <v>8498691</v>
      </c>
      <c r="D5" s="143">
        <v>8498691</v>
      </c>
      <c r="E5" s="143">
        <v>8498691</v>
      </c>
      <c r="F5" s="143">
        <v>8498691</v>
      </c>
      <c r="G5" s="143">
        <v>8498691</v>
      </c>
      <c r="H5" s="143">
        <v>8498691</v>
      </c>
      <c r="I5" s="143">
        <v>8498691</v>
      </c>
      <c r="J5" s="143">
        <v>8498691</v>
      </c>
      <c r="K5" s="143">
        <v>8498691</v>
      </c>
      <c r="L5" s="143">
        <v>8498691</v>
      </c>
      <c r="M5" s="143">
        <v>8498691</v>
      </c>
      <c r="N5" s="143">
        <v>8498696</v>
      </c>
      <c r="O5" s="144">
        <f t="shared" ref="O5:O14" si="0">SUM(C5:N5)</f>
        <v>101984297</v>
      </c>
      <c r="P5" s="305"/>
    </row>
    <row r="6" spans="1:16" s="148" customFormat="1" ht="23.25" customHeight="1" thickBot="1">
      <c r="A6" s="141" t="s">
        <v>15</v>
      </c>
      <c r="B6" s="120" t="s">
        <v>151</v>
      </c>
      <c r="C6" s="146">
        <v>250118</v>
      </c>
      <c r="D6" s="146">
        <v>250118</v>
      </c>
      <c r="E6" s="146">
        <v>1000000</v>
      </c>
      <c r="F6" s="146">
        <v>1500000</v>
      </c>
      <c r="G6" s="146">
        <v>500236</v>
      </c>
      <c r="H6" s="146">
        <v>500236</v>
      </c>
      <c r="I6" s="146">
        <v>250118</v>
      </c>
      <c r="J6" s="146">
        <v>250118</v>
      </c>
      <c r="K6" s="146">
        <v>1000000</v>
      </c>
      <c r="L6" s="146">
        <v>1500000</v>
      </c>
      <c r="M6" s="146">
        <v>500236</v>
      </c>
      <c r="N6" s="146">
        <v>500236</v>
      </c>
      <c r="O6" s="147">
        <f t="shared" si="0"/>
        <v>8001416</v>
      </c>
      <c r="P6" s="305"/>
    </row>
    <row r="7" spans="1:16" s="148" customFormat="1" ht="20.25" customHeight="1" thickBot="1">
      <c r="A7" s="141" t="s">
        <v>27</v>
      </c>
      <c r="B7" s="121" t="s">
        <v>153</v>
      </c>
      <c r="C7" s="150">
        <v>1424328</v>
      </c>
      <c r="D7" s="150">
        <v>1424328</v>
      </c>
      <c r="E7" s="150">
        <v>1424328</v>
      </c>
      <c r="F7" s="150">
        <v>1424328</v>
      </c>
      <c r="G7" s="150">
        <v>1424328</v>
      </c>
      <c r="H7" s="150">
        <v>1424328</v>
      </c>
      <c r="I7" s="150">
        <v>1424328</v>
      </c>
      <c r="J7" s="150">
        <v>1424328</v>
      </c>
      <c r="K7" s="150">
        <v>1424328</v>
      </c>
      <c r="L7" s="150">
        <v>1424328</v>
      </c>
      <c r="M7" s="150">
        <v>1424328</v>
      </c>
      <c r="N7" s="150">
        <v>1424329</v>
      </c>
      <c r="O7" s="151">
        <f t="shared" si="0"/>
        <v>17091937</v>
      </c>
      <c r="P7" s="305"/>
    </row>
    <row r="8" spans="1:16" s="148" customFormat="1" ht="21.75" customHeight="1" thickBot="1">
      <c r="A8" s="141" t="s">
        <v>16</v>
      </c>
      <c r="B8" s="121" t="s">
        <v>155</v>
      </c>
      <c r="C8" s="146">
        <v>76002</v>
      </c>
      <c r="D8" s="146">
        <v>76002</v>
      </c>
      <c r="E8" s="146">
        <v>76002</v>
      </c>
      <c r="F8" s="146">
        <v>76002</v>
      </c>
      <c r="G8" s="146">
        <v>76002</v>
      </c>
      <c r="H8" s="146">
        <v>76002</v>
      </c>
      <c r="I8" s="146">
        <v>76002</v>
      </c>
      <c r="J8" s="146">
        <v>1031202</v>
      </c>
      <c r="K8" s="146">
        <v>76002</v>
      </c>
      <c r="L8" s="146">
        <v>76002</v>
      </c>
      <c r="M8" s="146">
        <v>76002</v>
      </c>
      <c r="N8" s="146">
        <v>76008</v>
      </c>
      <c r="O8" s="147">
        <f t="shared" si="0"/>
        <v>1867230</v>
      </c>
      <c r="P8" s="305"/>
    </row>
    <row r="9" spans="1:16" s="148" customFormat="1" ht="23.25" thickBot="1">
      <c r="A9" s="141" t="s">
        <v>17</v>
      </c>
      <c r="B9" s="120" t="s">
        <v>166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>
        <f t="shared" si="0"/>
        <v>0</v>
      </c>
      <c r="P9" s="305"/>
    </row>
    <row r="10" spans="1:16" s="148" customFormat="1" ht="14.1" customHeight="1" thickBot="1">
      <c r="A10" s="141" t="s">
        <v>28</v>
      </c>
      <c r="B10" s="120" t="s">
        <v>168</v>
      </c>
      <c r="C10" s="146"/>
      <c r="D10" s="146">
        <v>118110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7">
        <f t="shared" si="0"/>
        <v>118110</v>
      </c>
      <c r="P10" s="305"/>
    </row>
    <row r="11" spans="1:16" s="148" customFormat="1" ht="14.1" customHeight="1" thickBot="1">
      <c r="A11" s="141" t="s">
        <v>18</v>
      </c>
      <c r="B11" s="27" t="s">
        <v>139</v>
      </c>
      <c r="C11" s="146"/>
      <c r="D11" s="146"/>
      <c r="E11" s="146"/>
      <c r="F11" s="146"/>
      <c r="G11" s="146"/>
      <c r="H11" s="146">
        <v>132000000</v>
      </c>
      <c r="I11" s="146"/>
      <c r="J11" s="146"/>
      <c r="K11" s="146"/>
      <c r="L11" s="146"/>
      <c r="M11" s="146"/>
      <c r="N11" s="146"/>
      <c r="O11" s="147">
        <f t="shared" si="0"/>
        <v>132000000</v>
      </c>
      <c r="P11" s="305"/>
    </row>
    <row r="12" spans="1:16" s="148" customFormat="1" ht="27" customHeight="1" thickBot="1">
      <c r="A12" s="141" t="s">
        <v>34</v>
      </c>
      <c r="B12" s="145"/>
      <c r="C12" s="146"/>
      <c r="D12" s="146"/>
      <c r="E12" s="146"/>
      <c r="F12" s="146"/>
      <c r="G12" s="146"/>
      <c r="H12" s="146"/>
      <c r="I12" s="146"/>
      <c r="J12" s="146"/>
      <c r="K12" s="146">
        <v>0</v>
      </c>
      <c r="L12" s="146">
        <v>0</v>
      </c>
      <c r="M12" s="146">
        <v>0</v>
      </c>
      <c r="N12" s="146"/>
      <c r="O12" s="147">
        <f t="shared" si="0"/>
        <v>0</v>
      </c>
      <c r="P12" s="305"/>
    </row>
    <row r="13" spans="1:16" s="148" customFormat="1" ht="14.1" customHeight="1" thickBot="1">
      <c r="A13" s="141" t="s">
        <v>19</v>
      </c>
      <c r="B13" s="123" t="s">
        <v>162</v>
      </c>
      <c r="C13" s="146"/>
      <c r="D13" s="146"/>
      <c r="E13" s="146">
        <v>0</v>
      </c>
      <c r="F13" s="146"/>
      <c r="G13" s="146">
        <v>0</v>
      </c>
      <c r="H13" s="146">
        <v>1644462</v>
      </c>
      <c r="I13" s="146">
        <v>1644462</v>
      </c>
      <c r="J13" s="146">
        <v>1644462</v>
      </c>
      <c r="K13" s="146">
        <v>1644462</v>
      </c>
      <c r="L13" s="146">
        <v>1644462</v>
      </c>
      <c r="M13" s="146">
        <v>1644462</v>
      </c>
      <c r="N13" s="146">
        <v>1644462</v>
      </c>
      <c r="O13" s="147">
        <f>SUM(C13:N13)</f>
        <v>11511234</v>
      </c>
      <c r="P13" s="305"/>
    </row>
    <row r="14" spans="1:16" s="142" customFormat="1" ht="15.95" customHeight="1" thickBot="1">
      <c r="A14" s="141" t="s">
        <v>20</v>
      </c>
      <c r="B14" s="152" t="s">
        <v>60</v>
      </c>
      <c r="C14" s="153">
        <f t="shared" ref="C14:N14" si="1">SUM(C5:C13)</f>
        <v>10249139</v>
      </c>
      <c r="D14" s="153">
        <f t="shared" si="1"/>
        <v>10367249</v>
      </c>
      <c r="E14" s="153">
        <f t="shared" si="1"/>
        <v>10999021</v>
      </c>
      <c r="F14" s="153">
        <f t="shared" si="1"/>
        <v>11499021</v>
      </c>
      <c r="G14" s="153">
        <f t="shared" si="1"/>
        <v>10499257</v>
      </c>
      <c r="H14" s="153">
        <f t="shared" si="1"/>
        <v>144143719</v>
      </c>
      <c r="I14" s="153">
        <f t="shared" si="1"/>
        <v>11893601</v>
      </c>
      <c r="J14" s="153">
        <f t="shared" si="1"/>
        <v>12848801</v>
      </c>
      <c r="K14" s="153">
        <f t="shared" si="1"/>
        <v>12643483</v>
      </c>
      <c r="L14" s="153">
        <f t="shared" si="1"/>
        <v>13143483</v>
      </c>
      <c r="M14" s="153">
        <f t="shared" si="1"/>
        <v>12143719</v>
      </c>
      <c r="N14" s="153">
        <f t="shared" si="1"/>
        <v>12143731</v>
      </c>
      <c r="O14" s="154">
        <f t="shared" si="0"/>
        <v>272574224</v>
      </c>
      <c r="P14" s="305"/>
    </row>
    <row r="15" spans="1:16" s="142" customFormat="1" ht="15" customHeight="1" thickBot="1">
      <c r="A15" s="141" t="s">
        <v>21</v>
      </c>
      <c r="B15" s="306" t="s">
        <v>30</v>
      </c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8"/>
      <c r="P15" s="305"/>
    </row>
    <row r="16" spans="1:16" s="148" customFormat="1" ht="14.1" customHeight="1" thickBot="1">
      <c r="A16" s="141" t="s">
        <v>22</v>
      </c>
      <c r="B16" s="149" t="s">
        <v>32</v>
      </c>
      <c r="C16" s="150">
        <v>4941387</v>
      </c>
      <c r="D16" s="150">
        <v>4941387</v>
      </c>
      <c r="E16" s="150">
        <v>4941387</v>
      </c>
      <c r="F16" s="150">
        <v>4941387</v>
      </c>
      <c r="G16" s="150">
        <v>4941387</v>
      </c>
      <c r="H16" s="150">
        <v>4941387</v>
      </c>
      <c r="I16" s="150">
        <v>4941387</v>
      </c>
      <c r="J16" s="150">
        <v>4941387</v>
      </c>
      <c r="K16" s="150">
        <v>4941387</v>
      </c>
      <c r="L16" s="150">
        <v>4941387</v>
      </c>
      <c r="M16" s="150">
        <v>4941387</v>
      </c>
      <c r="N16" s="150">
        <v>4941394</v>
      </c>
      <c r="O16" s="151">
        <f t="shared" ref="O16:O25" si="2">SUM(C16:N16)</f>
        <v>59296651</v>
      </c>
      <c r="P16" s="305"/>
    </row>
    <row r="17" spans="1:16" s="148" customFormat="1" ht="27" customHeight="1" thickBot="1">
      <c r="A17" s="141" t="s">
        <v>35</v>
      </c>
      <c r="B17" s="145" t="s">
        <v>24</v>
      </c>
      <c r="C17" s="146">
        <v>972293</v>
      </c>
      <c r="D17" s="146">
        <v>972293</v>
      </c>
      <c r="E17" s="146">
        <v>972293</v>
      </c>
      <c r="F17" s="146">
        <v>972293</v>
      </c>
      <c r="G17" s="146">
        <v>972293</v>
      </c>
      <c r="H17" s="146">
        <v>972293</v>
      </c>
      <c r="I17" s="146">
        <v>972293</v>
      </c>
      <c r="J17" s="146">
        <v>972293</v>
      </c>
      <c r="K17" s="146">
        <v>972293</v>
      </c>
      <c r="L17" s="146">
        <v>972293</v>
      </c>
      <c r="M17" s="146">
        <v>972293</v>
      </c>
      <c r="N17" s="146">
        <v>972301</v>
      </c>
      <c r="O17" s="147">
        <f t="shared" si="2"/>
        <v>11667524</v>
      </c>
      <c r="P17" s="305"/>
    </row>
    <row r="18" spans="1:16" s="148" customFormat="1" ht="14.1" customHeight="1" thickBot="1">
      <c r="A18" s="141" t="s">
        <v>36</v>
      </c>
      <c r="B18" s="145" t="s">
        <v>33</v>
      </c>
      <c r="C18" s="146">
        <v>4499910</v>
      </c>
      <c r="D18" s="146">
        <v>4499910</v>
      </c>
      <c r="E18" s="146">
        <v>4499910</v>
      </c>
      <c r="F18" s="146">
        <v>4499910</v>
      </c>
      <c r="G18" s="146">
        <v>4499910</v>
      </c>
      <c r="H18" s="146">
        <v>4499910</v>
      </c>
      <c r="I18" s="146">
        <v>4499910</v>
      </c>
      <c r="J18" s="146">
        <v>4499919</v>
      </c>
      <c r="K18" s="146">
        <v>4499910</v>
      </c>
      <c r="L18" s="146">
        <v>4499910</v>
      </c>
      <c r="M18" s="146">
        <v>4499910</v>
      </c>
      <c r="N18" s="146">
        <v>4499910</v>
      </c>
      <c r="O18" s="147">
        <f t="shared" si="2"/>
        <v>53998929</v>
      </c>
      <c r="P18" s="305"/>
    </row>
    <row r="19" spans="1:16" s="148" customFormat="1" ht="14.1" customHeight="1" thickBot="1">
      <c r="A19" s="141" t="s">
        <v>37</v>
      </c>
      <c r="B19" s="145" t="s">
        <v>61</v>
      </c>
      <c r="C19" s="146">
        <v>1500000</v>
      </c>
      <c r="D19" s="146">
        <v>599992</v>
      </c>
      <c r="E19" s="146">
        <v>200000</v>
      </c>
      <c r="F19" s="146">
        <v>200000</v>
      </c>
      <c r="G19" s="146">
        <v>200000</v>
      </c>
      <c r="H19" s="146">
        <v>200000</v>
      </c>
      <c r="I19" s="146">
        <v>200000</v>
      </c>
      <c r="J19" s="146">
        <v>300000</v>
      </c>
      <c r="K19" s="146">
        <v>200000</v>
      </c>
      <c r="L19" s="146">
        <v>200000</v>
      </c>
      <c r="M19" s="146">
        <v>300000</v>
      </c>
      <c r="N19" s="146">
        <v>1700000</v>
      </c>
      <c r="O19" s="147">
        <f t="shared" si="2"/>
        <v>5799992</v>
      </c>
      <c r="P19" s="305"/>
    </row>
    <row r="20" spans="1:16" s="148" customFormat="1" ht="12.75" customHeight="1" thickBot="1">
      <c r="A20" s="141" t="s">
        <v>38</v>
      </c>
      <c r="B20" s="145" t="s">
        <v>25</v>
      </c>
      <c r="C20" s="146">
        <v>67374</v>
      </c>
      <c r="D20" s="146">
        <v>67374</v>
      </c>
      <c r="E20" s="146">
        <v>117374</v>
      </c>
      <c r="F20" s="146">
        <v>147374</v>
      </c>
      <c r="G20" s="146">
        <v>114257</v>
      </c>
      <c r="H20" s="146">
        <v>7242159</v>
      </c>
      <c r="I20" s="146">
        <v>114257</v>
      </c>
      <c r="J20" s="146">
        <v>1145459</v>
      </c>
      <c r="K20" s="146">
        <v>164257</v>
      </c>
      <c r="L20" s="146">
        <v>114257</v>
      </c>
      <c r="M20" s="146">
        <v>114257</v>
      </c>
      <c r="N20" s="146">
        <v>723217</v>
      </c>
      <c r="O20" s="147">
        <f t="shared" si="2"/>
        <v>10131616</v>
      </c>
      <c r="P20" s="305"/>
    </row>
    <row r="21" spans="1:16" s="148" customFormat="1" ht="24" customHeight="1" thickBot="1">
      <c r="A21" s="141" t="s">
        <v>39</v>
      </c>
      <c r="B21" s="145" t="s">
        <v>77</v>
      </c>
      <c r="C21" s="146"/>
      <c r="D21" s="146"/>
      <c r="E21" s="146"/>
      <c r="F21" s="146">
        <v>3449320</v>
      </c>
      <c r="G21" s="146"/>
      <c r="H21" s="146">
        <v>0</v>
      </c>
      <c r="I21" s="146"/>
      <c r="J21" s="146"/>
      <c r="K21" s="146"/>
      <c r="L21" s="146"/>
      <c r="M21" s="146"/>
      <c r="N21" s="146"/>
      <c r="O21" s="147">
        <f t="shared" si="2"/>
        <v>3449320</v>
      </c>
      <c r="P21" s="305"/>
    </row>
    <row r="22" spans="1:16" s="148" customFormat="1" ht="23.25" customHeight="1" thickBot="1">
      <c r="A22" s="141" t="s">
        <v>40</v>
      </c>
      <c r="B22" s="145" t="s">
        <v>26</v>
      </c>
      <c r="C22" s="146"/>
      <c r="D22" s="146"/>
      <c r="E22" s="146"/>
      <c r="F22" s="146"/>
      <c r="G22" s="146"/>
      <c r="H22" s="146">
        <v>31753175</v>
      </c>
      <c r="I22" s="146">
        <v>31753175</v>
      </c>
      <c r="J22" s="146">
        <v>31753175</v>
      </c>
      <c r="K22" s="146">
        <v>31753175</v>
      </c>
      <c r="L22" s="146"/>
      <c r="M22" s="146"/>
      <c r="N22" s="146"/>
      <c r="O22" s="147">
        <f t="shared" si="2"/>
        <v>127012700</v>
      </c>
      <c r="P22" s="305"/>
    </row>
    <row r="23" spans="1:16" s="148" customFormat="1" ht="14.1" customHeight="1" thickBot="1">
      <c r="A23" s="141" t="s">
        <v>41</v>
      </c>
      <c r="B23" s="145" t="s">
        <v>78</v>
      </c>
      <c r="C23" s="146"/>
      <c r="D23" s="146"/>
      <c r="E23" s="146"/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7">
        <f t="shared" si="2"/>
        <v>0</v>
      </c>
      <c r="P23" s="305"/>
    </row>
    <row r="24" spans="1:16" s="148" customFormat="1" ht="18" customHeight="1" thickBot="1">
      <c r="A24" s="141" t="s">
        <v>42</v>
      </c>
      <c r="B24" s="145" t="s">
        <v>79</v>
      </c>
      <c r="C24" s="269">
        <v>1217492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7">
        <f t="shared" si="2"/>
        <v>1217492</v>
      </c>
      <c r="P24" s="305"/>
    </row>
    <row r="25" spans="1:16" s="142" customFormat="1" ht="15.95" customHeight="1" thickBot="1">
      <c r="A25" s="141" t="s">
        <v>43</v>
      </c>
      <c r="B25" s="155" t="s">
        <v>62</v>
      </c>
      <c r="C25" s="153">
        <f t="shared" ref="C25:N25" si="3">SUM(C16:C24)</f>
        <v>13198456</v>
      </c>
      <c r="D25" s="153">
        <f t="shared" si="3"/>
        <v>11080956</v>
      </c>
      <c r="E25" s="153">
        <f t="shared" si="3"/>
        <v>10730964</v>
      </c>
      <c r="F25" s="153">
        <f t="shared" si="3"/>
        <v>14210284</v>
      </c>
      <c r="G25" s="153">
        <f t="shared" si="3"/>
        <v>10727847</v>
      </c>
      <c r="H25" s="153">
        <f t="shared" si="3"/>
        <v>49608924</v>
      </c>
      <c r="I25" s="153">
        <f t="shared" si="3"/>
        <v>42481022</v>
      </c>
      <c r="J25" s="153">
        <f t="shared" si="3"/>
        <v>43612233</v>
      </c>
      <c r="K25" s="153">
        <f t="shared" si="3"/>
        <v>42531022</v>
      </c>
      <c r="L25" s="153">
        <f t="shared" si="3"/>
        <v>10727847</v>
      </c>
      <c r="M25" s="153">
        <f t="shared" si="3"/>
        <v>10827847</v>
      </c>
      <c r="N25" s="153">
        <f t="shared" si="3"/>
        <v>12836822</v>
      </c>
      <c r="O25" s="154">
        <f t="shared" si="2"/>
        <v>272574224</v>
      </c>
      <c r="P25" s="305"/>
    </row>
    <row r="26" spans="1:16" ht="15.75" thickBot="1">
      <c r="A26" s="141" t="s">
        <v>44</v>
      </c>
      <c r="B26" s="156" t="s">
        <v>63</v>
      </c>
      <c r="C26" s="157">
        <f t="shared" ref="C26:O26" si="4">C14-C25</f>
        <v>-2949317</v>
      </c>
      <c r="D26" s="157">
        <f t="shared" si="4"/>
        <v>-713707</v>
      </c>
      <c r="E26" s="157">
        <f t="shared" si="4"/>
        <v>268057</v>
      </c>
      <c r="F26" s="157">
        <f t="shared" si="4"/>
        <v>-2711263</v>
      </c>
      <c r="G26" s="157">
        <f t="shared" si="4"/>
        <v>-228590</v>
      </c>
      <c r="H26" s="157">
        <f t="shared" si="4"/>
        <v>94534795</v>
      </c>
      <c r="I26" s="157">
        <f t="shared" si="4"/>
        <v>-30587421</v>
      </c>
      <c r="J26" s="157">
        <f t="shared" si="4"/>
        <v>-30763432</v>
      </c>
      <c r="K26" s="157">
        <f t="shared" si="4"/>
        <v>-29887539</v>
      </c>
      <c r="L26" s="157">
        <f t="shared" si="4"/>
        <v>2415636</v>
      </c>
      <c r="M26" s="157">
        <f t="shared" si="4"/>
        <v>1315872</v>
      </c>
      <c r="N26" s="157">
        <f t="shared" si="4"/>
        <v>-693091</v>
      </c>
      <c r="O26" s="158">
        <f t="shared" si="4"/>
        <v>0</v>
      </c>
      <c r="P26" s="305"/>
    </row>
    <row r="27" spans="1:16">
      <c r="A27" s="159"/>
    </row>
    <row r="28" spans="1:16" ht="15.75">
      <c r="B28" s="160"/>
      <c r="C28" s="161"/>
      <c r="D28" s="161"/>
    </row>
  </sheetData>
  <mergeCells count="4">
    <mergeCell ref="A1:O1"/>
    <mergeCell ref="P1:P26"/>
    <mergeCell ref="B4:O4"/>
    <mergeCell ref="B15:O15"/>
  </mergeCells>
  <phoneticPr fontId="19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R73"/>
  <sheetViews>
    <sheetView tabSelected="1" workbookViewId="0">
      <selection activeCell="F11" sqref="F11"/>
    </sheetView>
  </sheetViews>
  <sheetFormatPr defaultRowHeight="12.75"/>
  <cols>
    <col min="1" max="1" width="47.5" style="117" customWidth="1"/>
    <col min="2" max="6" width="11.33203125" style="5" customWidth="1"/>
    <col min="7" max="7" width="12.33203125" style="5" customWidth="1"/>
    <col min="8" max="10" width="11.83203125" style="5" customWidth="1"/>
    <col min="11" max="13" width="11.33203125" style="5" customWidth="1"/>
    <col min="14" max="14" width="13" style="5" customWidth="1"/>
    <col min="15" max="15" width="9.33203125" style="29"/>
    <col min="16" max="16" width="9.33203125" style="5"/>
    <col min="17" max="17" width="17.5" style="5" customWidth="1"/>
    <col min="18" max="16384" width="9.33203125" style="5"/>
  </cols>
  <sheetData>
    <row r="1" spans="1:17" s="1" customFormat="1" ht="12" customHeight="1">
      <c r="A1" s="309" t="s">
        <v>303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191"/>
    </row>
    <row r="2" spans="1:17" s="1" customFormat="1" ht="12" customHeight="1">
      <c r="A2" s="192"/>
      <c r="M2" s="118" t="s">
        <v>264</v>
      </c>
      <c r="O2" s="191"/>
    </row>
    <row r="3" spans="1:17" s="1" customFormat="1" ht="12" customHeight="1" thickBot="1">
      <c r="A3" s="192"/>
      <c r="O3" s="191"/>
    </row>
    <row r="4" spans="1:17" s="1" customFormat="1" ht="12" customHeight="1">
      <c r="A4" s="193" t="s">
        <v>219</v>
      </c>
      <c r="B4" s="194" t="s">
        <v>220</v>
      </c>
      <c r="C4" s="194" t="s">
        <v>221</v>
      </c>
      <c r="D4" s="194" t="s">
        <v>222</v>
      </c>
      <c r="E4" s="194" t="s">
        <v>223</v>
      </c>
      <c r="F4" s="194" t="s">
        <v>224</v>
      </c>
      <c r="G4" s="194" t="s">
        <v>225</v>
      </c>
      <c r="H4" s="194" t="s">
        <v>226</v>
      </c>
      <c r="I4" s="194" t="s">
        <v>227</v>
      </c>
      <c r="J4" s="194" t="s">
        <v>228</v>
      </c>
      <c r="K4" s="194" t="s">
        <v>229</v>
      </c>
      <c r="L4" s="194" t="s">
        <v>230</v>
      </c>
      <c r="M4" s="194" t="s">
        <v>231</v>
      </c>
      <c r="N4" s="195" t="s">
        <v>232</v>
      </c>
      <c r="O4" s="191"/>
    </row>
    <row r="5" spans="1:17" s="1" customFormat="1" ht="12" customHeight="1">
      <c r="A5" s="196" t="s">
        <v>233</v>
      </c>
      <c r="B5" s="197">
        <v>8157000</v>
      </c>
      <c r="C5" s="197">
        <f>+B65</f>
        <v>5207683</v>
      </c>
      <c r="D5" s="197">
        <f t="shared" ref="D5:M5" si="0">+C65</f>
        <v>4493976</v>
      </c>
      <c r="E5" s="197">
        <f t="shared" si="0"/>
        <v>4762033</v>
      </c>
      <c r="F5" s="197">
        <f t="shared" si="0"/>
        <v>2050770</v>
      </c>
      <c r="G5" s="197">
        <f t="shared" si="0"/>
        <v>1822180</v>
      </c>
      <c r="H5" s="197">
        <f t="shared" si="0"/>
        <v>96356975</v>
      </c>
      <c r="I5" s="197">
        <f t="shared" si="0"/>
        <v>65769554</v>
      </c>
      <c r="J5" s="197">
        <f t="shared" si="0"/>
        <v>35006122</v>
      </c>
      <c r="K5" s="197">
        <f t="shared" si="0"/>
        <v>5118583</v>
      </c>
      <c r="L5" s="197">
        <f t="shared" si="0"/>
        <v>7534219</v>
      </c>
      <c r="M5" s="197">
        <f t="shared" si="0"/>
        <v>8850091</v>
      </c>
      <c r="N5" s="198"/>
      <c r="O5" s="191"/>
    </row>
    <row r="6" spans="1:17" s="1" customFormat="1" ht="12" customHeight="1">
      <c r="A6" s="199" t="s">
        <v>149</v>
      </c>
      <c r="B6" s="143">
        <v>8498691</v>
      </c>
      <c r="C6" s="143">
        <v>8498691</v>
      </c>
      <c r="D6" s="143">
        <v>8498691</v>
      </c>
      <c r="E6" s="143">
        <v>8498691</v>
      </c>
      <c r="F6" s="143">
        <v>8498691</v>
      </c>
      <c r="G6" s="143">
        <v>8498691</v>
      </c>
      <c r="H6" s="143">
        <v>8498691</v>
      </c>
      <c r="I6" s="143">
        <v>8498691</v>
      </c>
      <c r="J6" s="143">
        <v>8498691</v>
      </c>
      <c r="K6" s="143">
        <v>8498691</v>
      </c>
      <c r="L6" s="143">
        <v>8498691</v>
      </c>
      <c r="M6" s="143">
        <v>8498696</v>
      </c>
      <c r="N6" s="200">
        <f>SUM(B6:M6)</f>
        <v>101984297</v>
      </c>
      <c r="O6" s="191"/>
    </row>
    <row r="7" spans="1:17" s="1" customFormat="1" ht="12" customHeight="1">
      <c r="A7" s="201" t="s">
        <v>151</v>
      </c>
      <c r="B7" s="146">
        <v>250118</v>
      </c>
      <c r="C7" s="146">
        <v>250118</v>
      </c>
      <c r="D7" s="146">
        <v>1000000</v>
      </c>
      <c r="E7" s="146">
        <v>1500000</v>
      </c>
      <c r="F7" s="146">
        <v>500236</v>
      </c>
      <c r="G7" s="146">
        <v>500236</v>
      </c>
      <c r="H7" s="146">
        <v>250118</v>
      </c>
      <c r="I7" s="146">
        <v>250118</v>
      </c>
      <c r="J7" s="146">
        <v>1000000</v>
      </c>
      <c r="K7" s="146">
        <v>1500000</v>
      </c>
      <c r="L7" s="146">
        <v>500236</v>
      </c>
      <c r="M7" s="146">
        <v>500236</v>
      </c>
      <c r="N7" s="200">
        <f t="shared" ref="N7:N62" si="1">SUM(B7:M7)</f>
        <v>8001416</v>
      </c>
      <c r="O7" s="191"/>
    </row>
    <row r="8" spans="1:17" s="1" customFormat="1" ht="12" customHeight="1">
      <c r="A8" s="202" t="s">
        <v>153</v>
      </c>
      <c r="B8" s="150">
        <v>1424328</v>
      </c>
      <c r="C8" s="150">
        <v>1424328</v>
      </c>
      <c r="D8" s="150">
        <v>1424328</v>
      </c>
      <c r="E8" s="150">
        <v>1424328</v>
      </c>
      <c r="F8" s="150">
        <v>1424328</v>
      </c>
      <c r="G8" s="150">
        <v>1424328</v>
      </c>
      <c r="H8" s="150">
        <v>1424328</v>
      </c>
      <c r="I8" s="150">
        <v>1424328</v>
      </c>
      <c r="J8" s="150">
        <v>1424328</v>
      </c>
      <c r="K8" s="150">
        <v>1424328</v>
      </c>
      <c r="L8" s="150">
        <v>1424328</v>
      </c>
      <c r="M8" s="150">
        <v>1424329</v>
      </c>
      <c r="N8" s="200">
        <f t="shared" si="1"/>
        <v>17091937</v>
      </c>
      <c r="O8" s="191"/>
    </row>
    <row r="9" spans="1:17" s="1" customFormat="1" ht="12" customHeight="1">
      <c r="A9" s="202" t="s">
        <v>155</v>
      </c>
      <c r="B9" s="146">
        <v>76002</v>
      </c>
      <c r="C9" s="146">
        <v>76002</v>
      </c>
      <c r="D9" s="146">
        <v>76002</v>
      </c>
      <c r="E9" s="146">
        <v>76002</v>
      </c>
      <c r="F9" s="146">
        <v>76002</v>
      </c>
      <c r="G9" s="146">
        <v>76002</v>
      </c>
      <c r="H9" s="146">
        <v>76002</v>
      </c>
      <c r="I9" s="146">
        <v>1031202</v>
      </c>
      <c r="J9" s="146">
        <v>76002</v>
      </c>
      <c r="K9" s="146">
        <v>76002</v>
      </c>
      <c r="L9" s="146">
        <v>76002</v>
      </c>
      <c r="M9" s="146">
        <v>76008</v>
      </c>
      <c r="N9" s="200">
        <f t="shared" si="1"/>
        <v>1867230</v>
      </c>
      <c r="O9" s="191"/>
    </row>
    <row r="10" spans="1:17" s="1" customFormat="1" ht="12" customHeight="1">
      <c r="A10" s="19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200">
        <f t="shared" si="1"/>
        <v>0</v>
      </c>
      <c r="O10" s="191"/>
    </row>
    <row r="11" spans="1:17" s="1" customFormat="1" ht="12" customHeight="1">
      <c r="A11" s="203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200">
        <f t="shared" si="1"/>
        <v>0</v>
      </c>
      <c r="O11" s="191"/>
    </row>
    <row r="12" spans="1:17" s="1" customFormat="1" ht="12" customHeight="1">
      <c r="A12" s="204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200">
        <f t="shared" si="1"/>
        <v>0</v>
      </c>
      <c r="O12" s="191"/>
    </row>
    <row r="13" spans="1:17" s="205" customFormat="1" ht="12" customHeight="1">
      <c r="A13" s="20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200">
        <f t="shared" si="1"/>
        <v>0</v>
      </c>
      <c r="O13" s="191"/>
    </row>
    <row r="14" spans="1:17" s="205" customFormat="1" ht="12" customHeight="1">
      <c r="A14" s="206" t="s">
        <v>160</v>
      </c>
      <c r="B14" s="122">
        <f>+B6+B7+B8+B9</f>
        <v>10249139</v>
      </c>
      <c r="C14" s="122">
        <f>+C6+C7+C8+C9</f>
        <v>10249139</v>
      </c>
      <c r="D14" s="122">
        <f>+D6+D7+D8+D9</f>
        <v>10999021</v>
      </c>
      <c r="E14" s="122">
        <f>+E6+E7+E8+E9</f>
        <v>11499021</v>
      </c>
      <c r="F14" s="122">
        <f>+F6+F7+F8+F9</f>
        <v>10499257</v>
      </c>
      <c r="G14" s="122">
        <f t="shared" ref="G14:M14" si="2">+G6+G7+G8+G9</f>
        <v>10499257</v>
      </c>
      <c r="H14" s="122">
        <f t="shared" si="2"/>
        <v>10249139</v>
      </c>
      <c r="I14" s="122">
        <f t="shared" si="2"/>
        <v>11204339</v>
      </c>
      <c r="J14" s="122">
        <f t="shared" si="2"/>
        <v>10999021</v>
      </c>
      <c r="K14" s="122">
        <f t="shared" si="2"/>
        <v>11499021</v>
      </c>
      <c r="L14" s="122">
        <f t="shared" si="2"/>
        <v>10499257</v>
      </c>
      <c r="M14" s="122">
        <f t="shared" si="2"/>
        <v>10499269</v>
      </c>
      <c r="N14" s="200">
        <f t="shared" si="1"/>
        <v>128944880</v>
      </c>
      <c r="O14" s="191"/>
    </row>
    <row r="15" spans="1:17" s="205" customFormat="1" ht="12" customHeight="1">
      <c r="A15" s="20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200">
        <f t="shared" si="1"/>
        <v>0</v>
      </c>
      <c r="O15" s="191"/>
    </row>
    <row r="16" spans="1:17" s="205" customFormat="1" ht="12" customHeight="1">
      <c r="A16" s="207" t="s">
        <v>162</v>
      </c>
      <c r="B16" s="146"/>
      <c r="C16" s="146"/>
      <c r="D16" s="146">
        <v>0</v>
      </c>
      <c r="E16" s="146"/>
      <c r="F16" s="146">
        <v>0</v>
      </c>
      <c r="G16" s="146">
        <v>1644462</v>
      </c>
      <c r="H16" s="146">
        <v>1644462</v>
      </c>
      <c r="I16" s="146">
        <v>1644462</v>
      </c>
      <c r="J16" s="146">
        <v>1644462</v>
      </c>
      <c r="K16" s="146">
        <v>1644462</v>
      </c>
      <c r="L16" s="146">
        <v>1644462</v>
      </c>
      <c r="M16" s="146">
        <v>1644462</v>
      </c>
      <c r="N16" s="200">
        <f t="shared" si="1"/>
        <v>11511234</v>
      </c>
      <c r="O16" s="191"/>
      <c r="Q16" s="208"/>
    </row>
    <row r="17" spans="1:15" s="1" customFormat="1" ht="12" customHeight="1">
      <c r="A17" s="204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200">
        <f t="shared" si="1"/>
        <v>0</v>
      </c>
      <c r="O17" s="191"/>
    </row>
    <row r="18" spans="1:15" s="1" customFormat="1" ht="12" customHeight="1">
      <c r="A18" s="209" t="s">
        <v>164</v>
      </c>
      <c r="B18" s="124">
        <f>+B14+B16</f>
        <v>10249139</v>
      </c>
      <c r="C18" s="124">
        <f>+C14+C16</f>
        <v>10249139</v>
      </c>
      <c r="D18" s="124">
        <f>+D14+D16</f>
        <v>10999021</v>
      </c>
      <c r="E18" s="124">
        <f>+E14+E16</f>
        <v>11499021</v>
      </c>
      <c r="F18" s="124">
        <f>+F14+F16</f>
        <v>10499257</v>
      </c>
      <c r="G18" s="124">
        <f t="shared" ref="G18:M18" si="3">+G14+G16</f>
        <v>12143719</v>
      </c>
      <c r="H18" s="124">
        <f t="shared" si="3"/>
        <v>11893601</v>
      </c>
      <c r="I18" s="124">
        <f t="shared" si="3"/>
        <v>12848801</v>
      </c>
      <c r="J18" s="124">
        <f t="shared" si="3"/>
        <v>12643483</v>
      </c>
      <c r="K18" s="124">
        <f t="shared" si="3"/>
        <v>13143483</v>
      </c>
      <c r="L18" s="124">
        <f t="shared" si="3"/>
        <v>12143719</v>
      </c>
      <c r="M18" s="124">
        <f t="shared" si="3"/>
        <v>12143731</v>
      </c>
      <c r="N18" s="200">
        <f t="shared" si="1"/>
        <v>140456114</v>
      </c>
      <c r="O18" s="191"/>
    </row>
    <row r="19" spans="1:15" s="1" customFormat="1" ht="12" customHeight="1">
      <c r="A19" s="210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200">
        <f t="shared" si="1"/>
        <v>0</v>
      </c>
      <c r="O19" s="191"/>
    </row>
    <row r="20" spans="1:15" s="1" customFormat="1" ht="12" customHeight="1">
      <c r="A20" s="201" t="s">
        <v>166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200">
        <f t="shared" si="1"/>
        <v>0</v>
      </c>
      <c r="O20" s="191"/>
    </row>
    <row r="21" spans="1:15" s="1" customFormat="1" ht="12" customHeight="1">
      <c r="A21" s="201" t="s">
        <v>168</v>
      </c>
      <c r="B21" s="146"/>
      <c r="C21" s="146">
        <v>118110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200">
        <f t="shared" si="1"/>
        <v>118110</v>
      </c>
      <c r="O21" s="191"/>
    </row>
    <row r="22" spans="1:15" s="1" customFormat="1" ht="12" customHeight="1">
      <c r="A22" s="199" t="s">
        <v>139</v>
      </c>
      <c r="B22" s="146"/>
      <c r="C22" s="146"/>
      <c r="D22" s="146"/>
      <c r="E22" s="146"/>
      <c r="F22" s="146"/>
      <c r="G22" s="146">
        <v>132000000</v>
      </c>
      <c r="H22" s="146"/>
      <c r="I22" s="146"/>
      <c r="J22" s="146"/>
      <c r="K22" s="146"/>
      <c r="L22" s="146"/>
      <c r="M22" s="146"/>
      <c r="N22" s="200">
        <f t="shared" si="1"/>
        <v>132000000</v>
      </c>
      <c r="O22" s="191"/>
    </row>
    <row r="23" spans="1:15" s="1" customFormat="1" ht="12" customHeight="1">
      <c r="A23" s="206" t="s">
        <v>171</v>
      </c>
      <c r="B23" s="125">
        <f>+B20+B21+B22</f>
        <v>0</v>
      </c>
      <c r="C23" s="125">
        <f>+C20+C21+C22</f>
        <v>118110</v>
      </c>
      <c r="D23" s="125">
        <f>+D20+D21+D22</f>
        <v>0</v>
      </c>
      <c r="E23" s="125">
        <f>+E20+E21+E22</f>
        <v>0</v>
      </c>
      <c r="F23" s="125">
        <f>+F20+F21+F22</f>
        <v>0</v>
      </c>
      <c r="G23" s="125">
        <f t="shared" ref="G23:M23" si="4">+G20+G21+G22</f>
        <v>132000000</v>
      </c>
      <c r="H23" s="125">
        <f t="shared" si="4"/>
        <v>0</v>
      </c>
      <c r="I23" s="125">
        <f t="shared" si="4"/>
        <v>0</v>
      </c>
      <c r="J23" s="125">
        <f t="shared" si="4"/>
        <v>0</v>
      </c>
      <c r="K23" s="125">
        <f t="shared" si="4"/>
        <v>0</v>
      </c>
      <c r="L23" s="125">
        <f t="shared" si="4"/>
        <v>0</v>
      </c>
      <c r="M23" s="125">
        <f t="shared" si="4"/>
        <v>0</v>
      </c>
      <c r="N23" s="200">
        <f t="shared" si="1"/>
        <v>132118110</v>
      </c>
      <c r="O23" s="191"/>
    </row>
    <row r="24" spans="1:15" s="1" customFormat="1" ht="12" customHeight="1">
      <c r="A24" s="199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200">
        <f t="shared" si="1"/>
        <v>0</v>
      </c>
      <c r="O24" s="191"/>
    </row>
    <row r="25" spans="1:15" s="1" customFormat="1" ht="12" customHeight="1">
      <c r="A25" s="207" t="s">
        <v>173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200">
        <f t="shared" si="1"/>
        <v>0</v>
      </c>
      <c r="O25" s="191"/>
    </row>
    <row r="26" spans="1:15" s="1" customFormat="1" ht="12" customHeight="1">
      <c r="A26" s="211" t="s">
        <v>175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200">
        <f t="shared" si="1"/>
        <v>0</v>
      </c>
      <c r="O26" s="191"/>
    </row>
    <row r="27" spans="1:15" s="1" customFormat="1" ht="12" customHeight="1">
      <c r="A27" s="199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200">
        <f t="shared" si="1"/>
        <v>0</v>
      </c>
      <c r="O27" s="191"/>
    </row>
    <row r="28" spans="1:15" s="1" customFormat="1" ht="12" customHeight="1">
      <c r="A28" s="209" t="s">
        <v>176</v>
      </c>
      <c r="B28" s="126"/>
      <c r="C28" s="126">
        <f>+C23+C25</f>
        <v>118110</v>
      </c>
      <c r="D28" s="126">
        <f>+D23+D25</f>
        <v>0</v>
      </c>
      <c r="E28" s="126">
        <f>+E23+E25</f>
        <v>0</v>
      </c>
      <c r="F28" s="126">
        <f>+F23+F25</f>
        <v>0</v>
      </c>
      <c r="G28" s="126">
        <f t="shared" ref="G28:M28" si="5">+G23+G25</f>
        <v>132000000</v>
      </c>
      <c r="H28" s="126">
        <f t="shared" si="5"/>
        <v>0</v>
      </c>
      <c r="I28" s="126">
        <f t="shared" si="5"/>
        <v>0</v>
      </c>
      <c r="J28" s="126">
        <f t="shared" si="5"/>
        <v>0</v>
      </c>
      <c r="K28" s="126">
        <f t="shared" si="5"/>
        <v>0</v>
      </c>
      <c r="L28" s="126">
        <f t="shared" si="5"/>
        <v>0</v>
      </c>
      <c r="M28" s="126">
        <f t="shared" si="5"/>
        <v>0</v>
      </c>
      <c r="N28" s="200">
        <f t="shared" si="1"/>
        <v>132118110</v>
      </c>
      <c r="O28" s="191"/>
    </row>
    <row r="29" spans="1:15" s="1" customFormat="1" ht="12" customHeight="1">
      <c r="A29" s="212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200">
        <f t="shared" si="1"/>
        <v>0</v>
      </c>
      <c r="O29" s="191"/>
    </row>
    <row r="30" spans="1:15" s="216" customFormat="1" ht="12" customHeight="1">
      <c r="A30" s="213" t="s">
        <v>178</v>
      </c>
      <c r="B30" s="127">
        <f>+B14+B23</f>
        <v>10249139</v>
      </c>
      <c r="C30" s="127">
        <f>+C14+C23</f>
        <v>10367249</v>
      </c>
      <c r="D30" s="127">
        <f>+D14+D23</f>
        <v>10999021</v>
      </c>
      <c r="E30" s="127">
        <f>+E14+E23</f>
        <v>11499021</v>
      </c>
      <c r="F30" s="127">
        <f>+F14+F23</f>
        <v>10499257</v>
      </c>
      <c r="G30" s="127">
        <f t="shared" ref="G30:M30" si="6">+G14+G23</f>
        <v>142499257</v>
      </c>
      <c r="H30" s="127">
        <f t="shared" si="6"/>
        <v>10249139</v>
      </c>
      <c r="I30" s="127">
        <f t="shared" si="6"/>
        <v>11204339</v>
      </c>
      <c r="J30" s="127">
        <f t="shared" si="6"/>
        <v>10999021</v>
      </c>
      <c r="K30" s="127">
        <f t="shared" si="6"/>
        <v>11499021</v>
      </c>
      <c r="L30" s="127">
        <f t="shared" si="6"/>
        <v>10499257</v>
      </c>
      <c r="M30" s="127">
        <f t="shared" si="6"/>
        <v>10499269</v>
      </c>
      <c r="N30" s="214">
        <f t="shared" si="1"/>
        <v>261062990</v>
      </c>
      <c r="O30" s="215"/>
    </row>
    <row r="31" spans="1:15" s="1" customFormat="1" ht="12" customHeight="1">
      <c r="A31" s="217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200">
        <f t="shared" si="1"/>
        <v>0</v>
      </c>
      <c r="O31" s="191"/>
    </row>
    <row r="32" spans="1:15" s="1" customFormat="1" ht="12" customHeight="1">
      <c r="A32" s="218" t="s">
        <v>180</v>
      </c>
      <c r="B32" s="128">
        <f>+B16+B25</f>
        <v>0</v>
      </c>
      <c r="C32" s="128">
        <f t="shared" ref="C32:M32" si="7">+C16+C25</f>
        <v>0</v>
      </c>
      <c r="D32" s="128">
        <f t="shared" si="7"/>
        <v>0</v>
      </c>
      <c r="E32" s="128">
        <f t="shared" si="7"/>
        <v>0</v>
      </c>
      <c r="F32" s="128">
        <f t="shared" si="7"/>
        <v>0</v>
      </c>
      <c r="G32" s="128">
        <f t="shared" si="7"/>
        <v>1644462</v>
      </c>
      <c r="H32" s="128">
        <f t="shared" si="7"/>
        <v>1644462</v>
      </c>
      <c r="I32" s="128">
        <f t="shared" si="7"/>
        <v>1644462</v>
      </c>
      <c r="J32" s="128">
        <f t="shared" si="7"/>
        <v>1644462</v>
      </c>
      <c r="K32" s="128">
        <f t="shared" si="7"/>
        <v>1644462</v>
      </c>
      <c r="L32" s="128">
        <f t="shared" si="7"/>
        <v>1644462</v>
      </c>
      <c r="M32" s="128">
        <f t="shared" si="7"/>
        <v>1644462</v>
      </c>
      <c r="N32" s="200">
        <f t="shared" si="1"/>
        <v>11511234</v>
      </c>
      <c r="O32" s="191"/>
    </row>
    <row r="33" spans="1:18" s="1" customFormat="1" ht="12" customHeight="1">
      <c r="A33" s="212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200">
        <f t="shared" si="1"/>
        <v>0</v>
      </c>
      <c r="O33" s="191"/>
    </row>
    <row r="34" spans="1:18" s="1" customFormat="1" ht="12" customHeight="1">
      <c r="A34" s="203" t="s">
        <v>182</v>
      </c>
      <c r="B34" s="130">
        <f>SUM(B18,B28)</f>
        <v>10249139</v>
      </c>
      <c r="C34" s="130">
        <f>+C18+C28</f>
        <v>10367249</v>
      </c>
      <c r="D34" s="130">
        <f>+D18+D28</f>
        <v>10999021</v>
      </c>
      <c r="E34" s="130">
        <f>+E18+E28</f>
        <v>11499021</v>
      </c>
      <c r="F34" s="130">
        <f>+F18+F28</f>
        <v>10499257</v>
      </c>
      <c r="G34" s="130">
        <f t="shared" ref="G34:M34" si="8">+G18+G28</f>
        <v>144143719</v>
      </c>
      <c r="H34" s="130">
        <f t="shared" si="8"/>
        <v>11893601</v>
      </c>
      <c r="I34" s="130">
        <f t="shared" si="8"/>
        <v>12848801</v>
      </c>
      <c r="J34" s="130">
        <f t="shared" si="8"/>
        <v>12643483</v>
      </c>
      <c r="K34" s="130">
        <f t="shared" si="8"/>
        <v>13143483</v>
      </c>
      <c r="L34" s="130">
        <f t="shared" si="8"/>
        <v>12143719</v>
      </c>
      <c r="M34" s="130">
        <f t="shared" si="8"/>
        <v>12143731</v>
      </c>
      <c r="N34" s="200">
        <f t="shared" si="1"/>
        <v>272574224</v>
      </c>
      <c r="O34" s="191"/>
    </row>
    <row r="35" spans="1:18" s="1" customFormat="1" ht="12" customHeight="1">
      <c r="A35" s="199" t="s">
        <v>150</v>
      </c>
      <c r="B35" s="150">
        <v>4941387</v>
      </c>
      <c r="C35" s="150">
        <v>4941387</v>
      </c>
      <c r="D35" s="150">
        <v>4941387</v>
      </c>
      <c r="E35" s="150">
        <v>4941387</v>
      </c>
      <c r="F35" s="150">
        <v>4941387</v>
      </c>
      <c r="G35" s="150">
        <v>4941387</v>
      </c>
      <c r="H35" s="150">
        <v>4941387</v>
      </c>
      <c r="I35" s="150">
        <v>4941387</v>
      </c>
      <c r="J35" s="150">
        <v>4941387</v>
      </c>
      <c r="K35" s="150">
        <v>4941387</v>
      </c>
      <c r="L35" s="150">
        <v>4941387</v>
      </c>
      <c r="M35" s="150">
        <v>4941394</v>
      </c>
      <c r="N35" s="200">
        <f t="shared" si="1"/>
        <v>59296651</v>
      </c>
      <c r="O35" s="191"/>
    </row>
    <row r="36" spans="1:18" s="1" customFormat="1" ht="12" customHeight="1">
      <c r="A36" s="210" t="s">
        <v>152</v>
      </c>
      <c r="B36" s="146">
        <v>972293</v>
      </c>
      <c r="C36" s="146">
        <v>972293</v>
      </c>
      <c r="D36" s="146">
        <v>972293</v>
      </c>
      <c r="E36" s="146">
        <v>972293</v>
      </c>
      <c r="F36" s="146">
        <v>972293</v>
      </c>
      <c r="G36" s="146">
        <v>972293</v>
      </c>
      <c r="H36" s="146">
        <v>972293</v>
      </c>
      <c r="I36" s="146">
        <v>972293</v>
      </c>
      <c r="J36" s="146">
        <v>972293</v>
      </c>
      <c r="K36" s="146">
        <v>972293</v>
      </c>
      <c r="L36" s="146">
        <v>972293</v>
      </c>
      <c r="M36" s="146">
        <v>972301</v>
      </c>
      <c r="N36" s="200">
        <f t="shared" si="1"/>
        <v>11667524</v>
      </c>
      <c r="O36" s="191"/>
    </row>
    <row r="37" spans="1:18" s="1" customFormat="1" ht="12" customHeight="1">
      <c r="A37" s="199" t="s">
        <v>154</v>
      </c>
      <c r="B37" s="146">
        <v>4499910</v>
      </c>
      <c r="C37" s="146">
        <v>4499910</v>
      </c>
      <c r="D37" s="146">
        <v>4499910</v>
      </c>
      <c r="E37" s="146">
        <v>4499910</v>
      </c>
      <c r="F37" s="146">
        <v>4499910</v>
      </c>
      <c r="G37" s="146">
        <v>4499910</v>
      </c>
      <c r="H37" s="146">
        <v>4499910</v>
      </c>
      <c r="I37" s="146">
        <v>4499919</v>
      </c>
      <c r="J37" s="146">
        <v>4499910</v>
      </c>
      <c r="K37" s="146">
        <v>4499910</v>
      </c>
      <c r="L37" s="146">
        <v>4499910</v>
      </c>
      <c r="M37" s="146">
        <v>4499910</v>
      </c>
      <c r="N37" s="200">
        <f t="shared" si="1"/>
        <v>53998929</v>
      </c>
      <c r="O37" s="191"/>
    </row>
    <row r="38" spans="1:18" s="1" customFormat="1" ht="12" customHeight="1">
      <c r="A38" s="199" t="s">
        <v>156</v>
      </c>
      <c r="B38" s="146">
        <v>1500000</v>
      </c>
      <c r="C38" s="146">
        <v>599992</v>
      </c>
      <c r="D38" s="146">
        <v>200000</v>
      </c>
      <c r="E38" s="146">
        <v>200000</v>
      </c>
      <c r="F38" s="146">
        <v>200000</v>
      </c>
      <c r="G38" s="146">
        <v>200000</v>
      </c>
      <c r="H38" s="146">
        <v>200000</v>
      </c>
      <c r="I38" s="146">
        <v>300000</v>
      </c>
      <c r="J38" s="146">
        <v>200000</v>
      </c>
      <c r="K38" s="146">
        <v>200000</v>
      </c>
      <c r="L38" s="146">
        <v>300000</v>
      </c>
      <c r="M38" s="146">
        <v>1700000</v>
      </c>
      <c r="N38" s="200">
        <f t="shared" si="1"/>
        <v>5799992</v>
      </c>
      <c r="O38" s="191"/>
    </row>
    <row r="39" spans="1:18" s="205" customFormat="1" ht="12" customHeight="1">
      <c r="A39" s="199" t="s">
        <v>157</v>
      </c>
      <c r="B39" s="146">
        <v>67374</v>
      </c>
      <c r="C39" s="146">
        <v>67374</v>
      </c>
      <c r="D39" s="146">
        <v>117374</v>
      </c>
      <c r="E39" s="146">
        <v>147374</v>
      </c>
      <c r="F39" s="146">
        <v>114257</v>
      </c>
      <c r="G39" s="146">
        <v>7242159</v>
      </c>
      <c r="H39" s="146">
        <v>114257</v>
      </c>
      <c r="I39" s="146">
        <v>1145459</v>
      </c>
      <c r="J39" s="146">
        <v>164257</v>
      </c>
      <c r="K39" s="146">
        <v>114257</v>
      </c>
      <c r="L39" s="146">
        <v>114257</v>
      </c>
      <c r="M39" s="146">
        <v>723217</v>
      </c>
      <c r="N39" s="200">
        <f t="shared" si="1"/>
        <v>10131616</v>
      </c>
      <c r="O39" s="191"/>
      <c r="P39" s="219"/>
    </row>
    <row r="40" spans="1:18" s="205" customFormat="1" ht="12" customHeight="1">
      <c r="A40" s="220" t="s">
        <v>158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200">
        <f t="shared" si="1"/>
        <v>0</v>
      </c>
      <c r="O40" s="191"/>
      <c r="P40" s="219"/>
    </row>
    <row r="41" spans="1:18" s="205" customFormat="1" ht="12" customHeight="1">
      <c r="A41" s="202" t="s">
        <v>159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200">
        <f t="shared" si="1"/>
        <v>0</v>
      </c>
      <c r="O41" s="191"/>
      <c r="P41" s="219"/>
    </row>
    <row r="42" spans="1:18" s="205" customFormat="1" ht="12" customHeight="1">
      <c r="A42" s="221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200">
        <f t="shared" si="1"/>
        <v>0</v>
      </c>
      <c r="O42" s="191"/>
      <c r="P42" s="219"/>
    </row>
    <row r="43" spans="1:18" s="205" customFormat="1" ht="12" customHeight="1">
      <c r="A43" s="222" t="s">
        <v>161</v>
      </c>
      <c r="B43" s="125">
        <f>+B35+B36+B37+B38+B39</f>
        <v>11980964</v>
      </c>
      <c r="C43" s="125">
        <f>+C35+C36+C37+C38+C39</f>
        <v>11080956</v>
      </c>
      <c r="D43" s="125">
        <f>+D35+D36+D37+D38+D39</f>
        <v>10730964</v>
      </c>
      <c r="E43" s="125">
        <f>+E35+E36+E37+E38+E39</f>
        <v>10760964</v>
      </c>
      <c r="F43" s="125">
        <f>+F35+F36+F37+F38+F39</f>
        <v>10727847</v>
      </c>
      <c r="G43" s="125">
        <f t="shared" ref="G43:M43" si="9">+G35+G36+G37+G38+G39</f>
        <v>17855749</v>
      </c>
      <c r="H43" s="125">
        <f t="shared" si="9"/>
        <v>10727847</v>
      </c>
      <c r="I43" s="125">
        <f t="shared" si="9"/>
        <v>11859058</v>
      </c>
      <c r="J43" s="125">
        <f t="shared" si="9"/>
        <v>10777847</v>
      </c>
      <c r="K43" s="125">
        <f t="shared" si="9"/>
        <v>10727847</v>
      </c>
      <c r="L43" s="125">
        <f t="shared" si="9"/>
        <v>10827847</v>
      </c>
      <c r="M43" s="125">
        <f t="shared" si="9"/>
        <v>12836822</v>
      </c>
      <c r="N43" s="200">
        <f t="shared" si="1"/>
        <v>140894712</v>
      </c>
      <c r="O43" s="191"/>
      <c r="P43" s="219"/>
    </row>
    <row r="44" spans="1:18" s="205" customFormat="1" ht="12" customHeight="1">
      <c r="A44" s="223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200">
        <f t="shared" si="1"/>
        <v>0</v>
      </c>
      <c r="O44" s="191"/>
      <c r="P44" s="219"/>
    </row>
    <row r="45" spans="1:18" s="205" customFormat="1" ht="12" customHeight="1">
      <c r="A45" s="222" t="s">
        <v>163</v>
      </c>
      <c r="B45" s="269">
        <v>1217492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200">
        <f t="shared" si="1"/>
        <v>1217492</v>
      </c>
      <c r="O45" s="191"/>
      <c r="P45" s="224"/>
      <c r="Q45" s="208"/>
      <c r="R45" s="208"/>
    </row>
    <row r="46" spans="1:18" s="205" customFormat="1" ht="12" customHeight="1">
      <c r="A46" s="225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200">
        <f t="shared" si="1"/>
        <v>0</v>
      </c>
      <c r="O46" s="191"/>
      <c r="P46" s="224"/>
      <c r="Q46" s="208"/>
      <c r="R46" s="208"/>
    </row>
    <row r="47" spans="1:18" s="205" customFormat="1" ht="12" customHeight="1">
      <c r="A47" s="222" t="s">
        <v>165</v>
      </c>
      <c r="B47" s="131">
        <f>+B43+B45</f>
        <v>13198456</v>
      </c>
      <c r="C47" s="131">
        <f>+C43+C45</f>
        <v>11080956</v>
      </c>
      <c r="D47" s="131">
        <f>+D43+D45</f>
        <v>10730964</v>
      </c>
      <c r="E47" s="131">
        <f>+E43+E45</f>
        <v>10760964</v>
      </c>
      <c r="F47" s="131">
        <f>+F43+F45</f>
        <v>10727847</v>
      </c>
      <c r="G47" s="131">
        <f t="shared" ref="G47:M47" si="10">+G43+G45</f>
        <v>17855749</v>
      </c>
      <c r="H47" s="131">
        <f t="shared" si="10"/>
        <v>10727847</v>
      </c>
      <c r="I47" s="131">
        <f t="shared" si="10"/>
        <v>11859058</v>
      </c>
      <c r="J47" s="131">
        <f t="shared" si="10"/>
        <v>10777847</v>
      </c>
      <c r="K47" s="131">
        <f t="shared" si="10"/>
        <v>10727847</v>
      </c>
      <c r="L47" s="131">
        <f t="shared" si="10"/>
        <v>10827847</v>
      </c>
      <c r="M47" s="131">
        <f t="shared" si="10"/>
        <v>12836822</v>
      </c>
      <c r="N47" s="200">
        <f t="shared" si="1"/>
        <v>142112204</v>
      </c>
      <c r="O47" s="191"/>
      <c r="P47" s="224"/>
      <c r="Q47" s="208"/>
      <c r="R47" s="208"/>
    </row>
    <row r="48" spans="1:18" s="205" customFormat="1" ht="12" customHeight="1">
      <c r="A48" s="223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200">
        <f t="shared" si="1"/>
        <v>0</v>
      </c>
      <c r="O48" s="191"/>
      <c r="P48" s="224"/>
      <c r="Q48" s="208"/>
      <c r="R48" s="208"/>
    </row>
    <row r="49" spans="1:18" s="205" customFormat="1" ht="12" customHeight="1">
      <c r="A49" s="223" t="s">
        <v>167</v>
      </c>
      <c r="B49" s="146"/>
      <c r="C49" s="146"/>
      <c r="D49" s="146"/>
      <c r="E49" s="146">
        <v>3449320</v>
      </c>
      <c r="F49" s="146"/>
      <c r="G49" s="146">
        <v>0</v>
      </c>
      <c r="H49" s="146"/>
      <c r="I49" s="146"/>
      <c r="J49" s="146"/>
      <c r="K49" s="146"/>
      <c r="L49" s="146"/>
      <c r="M49" s="146"/>
      <c r="N49" s="200">
        <f t="shared" si="1"/>
        <v>3449320</v>
      </c>
      <c r="O49" s="191"/>
      <c r="P49" s="224"/>
      <c r="Q49" s="208"/>
      <c r="R49" s="208"/>
    </row>
    <row r="50" spans="1:18" s="205" customFormat="1" ht="12" customHeight="1">
      <c r="A50" s="223" t="s">
        <v>169</v>
      </c>
      <c r="B50" s="146"/>
      <c r="C50" s="146"/>
      <c r="D50" s="146"/>
      <c r="E50" s="146"/>
      <c r="F50" s="146"/>
      <c r="G50" s="146">
        <v>31753175</v>
      </c>
      <c r="H50" s="146">
        <v>31753175</v>
      </c>
      <c r="I50" s="146">
        <v>31753175</v>
      </c>
      <c r="J50" s="146">
        <v>31753175</v>
      </c>
      <c r="K50" s="146"/>
      <c r="L50" s="146"/>
      <c r="M50" s="146"/>
      <c r="N50" s="200">
        <f t="shared" si="1"/>
        <v>127012700</v>
      </c>
      <c r="O50" s="191"/>
      <c r="P50" s="224"/>
      <c r="Q50" s="208"/>
      <c r="R50" s="208"/>
    </row>
    <row r="51" spans="1:18" s="205" customFormat="1" ht="12" customHeight="1">
      <c r="A51" s="223" t="s">
        <v>170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200">
        <f t="shared" si="1"/>
        <v>0</v>
      </c>
      <c r="O51" s="191"/>
      <c r="P51" s="224"/>
      <c r="Q51" s="208"/>
      <c r="R51" s="208"/>
    </row>
    <row r="52" spans="1:18" s="205" customFormat="1" ht="12" customHeight="1">
      <c r="A52" s="222" t="s">
        <v>172</v>
      </c>
      <c r="B52" s="131">
        <f>+B49+B50+B51</f>
        <v>0</v>
      </c>
      <c r="C52" s="131">
        <f>+C49+C50+C51</f>
        <v>0</v>
      </c>
      <c r="D52" s="131">
        <f>+D49+D50+D51</f>
        <v>0</v>
      </c>
      <c r="E52" s="131">
        <f>+E49+E50+E51</f>
        <v>3449320</v>
      </c>
      <c r="F52" s="131">
        <f>+F49+F50+F51</f>
        <v>0</v>
      </c>
      <c r="G52" s="131">
        <f t="shared" ref="G52:M52" si="11">+G49+G50+G51</f>
        <v>31753175</v>
      </c>
      <c r="H52" s="131">
        <f t="shared" si="11"/>
        <v>31753175</v>
      </c>
      <c r="I52" s="131">
        <f t="shared" si="11"/>
        <v>31753175</v>
      </c>
      <c r="J52" s="131">
        <f t="shared" si="11"/>
        <v>31753175</v>
      </c>
      <c r="K52" s="131">
        <f t="shared" si="11"/>
        <v>0</v>
      </c>
      <c r="L52" s="131">
        <f t="shared" si="11"/>
        <v>0</v>
      </c>
      <c r="M52" s="131">
        <f t="shared" si="11"/>
        <v>0</v>
      </c>
      <c r="N52" s="200">
        <f t="shared" si="1"/>
        <v>130462020</v>
      </c>
      <c r="O52" s="191"/>
      <c r="P52" s="224"/>
      <c r="Q52" s="208"/>
      <c r="R52" s="208"/>
    </row>
    <row r="53" spans="1:18" s="205" customFormat="1" ht="12" customHeight="1">
      <c r="A53" s="202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200">
        <f t="shared" si="1"/>
        <v>0</v>
      </c>
      <c r="O53" s="191"/>
      <c r="P53" s="224"/>
      <c r="Q53" s="208"/>
      <c r="R53" s="208"/>
    </row>
    <row r="54" spans="1:18" s="205" customFormat="1" ht="12" customHeight="1">
      <c r="A54" s="207" t="s">
        <v>174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200">
        <f t="shared" si="1"/>
        <v>0</v>
      </c>
      <c r="O54" s="191"/>
      <c r="P54" s="224"/>
      <c r="Q54" s="208"/>
      <c r="R54" s="208"/>
    </row>
    <row r="55" spans="1:18" s="205" customFormat="1" ht="12" customHeight="1">
      <c r="A55" s="207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200">
        <f t="shared" si="1"/>
        <v>0</v>
      </c>
      <c r="O55" s="191"/>
      <c r="P55" s="224"/>
      <c r="Q55" s="208"/>
      <c r="R55" s="208"/>
    </row>
    <row r="56" spans="1:18" s="205" customFormat="1" ht="12" customHeight="1">
      <c r="A56" s="202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200">
        <f t="shared" si="1"/>
        <v>0</v>
      </c>
      <c r="O56" s="191"/>
      <c r="P56" s="224"/>
      <c r="Q56" s="208"/>
      <c r="R56" s="208"/>
    </row>
    <row r="57" spans="1:18" s="205" customFormat="1" ht="12" customHeight="1">
      <c r="A57" s="207" t="s">
        <v>177</v>
      </c>
      <c r="B57" s="131">
        <f>+B52+B54</f>
        <v>0</v>
      </c>
      <c r="C57" s="131">
        <f>+C52+C54</f>
        <v>0</v>
      </c>
      <c r="D57" s="131">
        <f>+D52+D54</f>
        <v>0</v>
      </c>
      <c r="E57" s="131">
        <f>+E52+E54</f>
        <v>3449320</v>
      </c>
      <c r="F57" s="131">
        <f>+F52+F54</f>
        <v>0</v>
      </c>
      <c r="G57" s="131">
        <f t="shared" ref="G57:M57" si="12">+G52+G54</f>
        <v>31753175</v>
      </c>
      <c r="H57" s="131">
        <f t="shared" si="12"/>
        <v>31753175</v>
      </c>
      <c r="I57" s="131">
        <f t="shared" si="12"/>
        <v>31753175</v>
      </c>
      <c r="J57" s="131">
        <f t="shared" si="12"/>
        <v>31753175</v>
      </c>
      <c r="K57" s="131">
        <f t="shared" si="12"/>
        <v>0</v>
      </c>
      <c r="L57" s="131">
        <f t="shared" si="12"/>
        <v>0</v>
      </c>
      <c r="M57" s="131">
        <f t="shared" si="12"/>
        <v>0</v>
      </c>
      <c r="N57" s="200">
        <f t="shared" si="1"/>
        <v>130462020</v>
      </c>
      <c r="O57" s="191"/>
      <c r="P57" s="224"/>
      <c r="Q57" s="208"/>
      <c r="R57" s="208"/>
    </row>
    <row r="58" spans="1:18" s="205" customFormat="1" ht="12" customHeight="1">
      <c r="A58" s="22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200">
        <f t="shared" si="1"/>
        <v>0</v>
      </c>
      <c r="O58" s="191"/>
      <c r="P58" s="224"/>
      <c r="Q58" s="208"/>
      <c r="R58" s="208"/>
    </row>
    <row r="59" spans="1:18" s="229" customFormat="1" ht="12" customHeight="1">
      <c r="A59" s="226" t="s">
        <v>179</v>
      </c>
      <c r="B59" s="132">
        <f>+B43+B52</f>
        <v>11980964</v>
      </c>
      <c r="C59" s="132">
        <f>+C43+C52</f>
        <v>11080956</v>
      </c>
      <c r="D59" s="132">
        <f>+D43+D52</f>
        <v>10730964</v>
      </c>
      <c r="E59" s="132">
        <f>+E43+E52</f>
        <v>14210284</v>
      </c>
      <c r="F59" s="132">
        <f>+F43+F52</f>
        <v>10727847</v>
      </c>
      <c r="G59" s="132">
        <f t="shared" ref="G59:M59" si="13">+G43+G52</f>
        <v>49608924</v>
      </c>
      <c r="H59" s="132">
        <f t="shared" si="13"/>
        <v>42481022</v>
      </c>
      <c r="I59" s="132">
        <f t="shared" si="13"/>
        <v>43612233</v>
      </c>
      <c r="J59" s="132">
        <f t="shared" si="13"/>
        <v>42531022</v>
      </c>
      <c r="K59" s="132">
        <f t="shared" si="13"/>
        <v>10727847</v>
      </c>
      <c r="L59" s="132">
        <f t="shared" si="13"/>
        <v>10827847</v>
      </c>
      <c r="M59" s="132">
        <f t="shared" si="13"/>
        <v>12836822</v>
      </c>
      <c r="N59" s="214">
        <f t="shared" si="1"/>
        <v>271356732</v>
      </c>
      <c r="O59" s="215"/>
      <c r="P59" s="227"/>
      <c r="Q59" s="228"/>
      <c r="R59" s="228"/>
    </row>
    <row r="60" spans="1:18" s="205" customFormat="1" ht="12" customHeight="1">
      <c r="A60" s="230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200">
        <f t="shared" si="1"/>
        <v>0</v>
      </c>
      <c r="O60" s="191"/>
      <c r="P60" s="224"/>
      <c r="Q60" s="208"/>
      <c r="R60" s="208"/>
    </row>
    <row r="61" spans="1:18" s="205" customFormat="1" ht="12" customHeight="1">
      <c r="A61" s="207" t="s">
        <v>181</v>
      </c>
      <c r="B61" s="131"/>
      <c r="C61" s="131">
        <f>+C45+C54</f>
        <v>0</v>
      </c>
      <c r="D61" s="131">
        <f>+D45+D54</f>
        <v>0</v>
      </c>
      <c r="E61" s="131">
        <f>+E45+E54</f>
        <v>0</v>
      </c>
      <c r="F61" s="131">
        <f>+F45+F54</f>
        <v>0</v>
      </c>
      <c r="G61" s="131">
        <f t="shared" ref="G61:M61" si="14">+G45+G54</f>
        <v>0</v>
      </c>
      <c r="H61" s="131">
        <f t="shared" si="14"/>
        <v>0</v>
      </c>
      <c r="I61" s="131">
        <f t="shared" si="14"/>
        <v>0</v>
      </c>
      <c r="J61" s="131">
        <f t="shared" si="14"/>
        <v>0</v>
      </c>
      <c r="K61" s="131">
        <f t="shared" si="14"/>
        <v>0</v>
      </c>
      <c r="L61" s="131">
        <f t="shared" si="14"/>
        <v>0</v>
      </c>
      <c r="M61" s="131">
        <f t="shared" si="14"/>
        <v>0</v>
      </c>
      <c r="N61" s="200">
        <f t="shared" si="1"/>
        <v>0</v>
      </c>
      <c r="O61" s="191"/>
      <c r="P61" s="224"/>
      <c r="Q61" s="208"/>
      <c r="R61" s="208"/>
    </row>
    <row r="62" spans="1:18" s="205" customFormat="1" ht="12" customHeight="1">
      <c r="A62" s="221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200">
        <f t="shared" si="1"/>
        <v>0</v>
      </c>
      <c r="O62" s="191"/>
      <c r="P62" s="224"/>
      <c r="Q62" s="208"/>
      <c r="R62" s="208"/>
    </row>
    <row r="63" spans="1:18" s="205" customFormat="1" ht="12" customHeight="1">
      <c r="A63" s="203" t="s">
        <v>183</v>
      </c>
      <c r="B63" s="125">
        <f>+B47+B57</f>
        <v>13198456</v>
      </c>
      <c r="C63" s="125">
        <f>+C47+C57</f>
        <v>11080956</v>
      </c>
      <c r="D63" s="125">
        <f>+D47+D57</f>
        <v>10730964</v>
      </c>
      <c r="E63" s="125">
        <f>+E47+E57</f>
        <v>14210284</v>
      </c>
      <c r="F63" s="125">
        <f>+F47+F57</f>
        <v>10727847</v>
      </c>
      <c r="G63" s="125">
        <f t="shared" ref="G63:M63" si="15">+G47+G57</f>
        <v>49608924</v>
      </c>
      <c r="H63" s="125">
        <f t="shared" si="15"/>
        <v>42481022</v>
      </c>
      <c r="I63" s="125">
        <f t="shared" si="15"/>
        <v>43612233</v>
      </c>
      <c r="J63" s="125">
        <f t="shared" si="15"/>
        <v>42531022</v>
      </c>
      <c r="K63" s="125">
        <f t="shared" si="15"/>
        <v>10727847</v>
      </c>
      <c r="L63" s="125">
        <f t="shared" si="15"/>
        <v>10827847</v>
      </c>
      <c r="M63" s="125">
        <f t="shared" si="15"/>
        <v>12836822</v>
      </c>
      <c r="N63" s="200">
        <f>SUM(B63:M63)</f>
        <v>272574224</v>
      </c>
      <c r="O63" s="191"/>
      <c r="P63" s="224"/>
      <c r="Q63" s="208"/>
      <c r="R63" s="208"/>
    </row>
    <row r="64" spans="1:18" s="1" customFormat="1" ht="12" customHeight="1">
      <c r="A64" s="231" t="s">
        <v>234</v>
      </c>
      <c r="B64" s="133">
        <f t="shared" ref="B64:M64" si="16">+B34-B63</f>
        <v>-2949317</v>
      </c>
      <c r="C64" s="133">
        <f t="shared" si="16"/>
        <v>-713707</v>
      </c>
      <c r="D64" s="133">
        <f t="shared" si="16"/>
        <v>268057</v>
      </c>
      <c r="E64" s="133">
        <f t="shared" si="16"/>
        <v>-2711263</v>
      </c>
      <c r="F64" s="133">
        <f t="shared" si="16"/>
        <v>-228590</v>
      </c>
      <c r="G64" s="133">
        <f t="shared" si="16"/>
        <v>94534795</v>
      </c>
      <c r="H64" s="133">
        <f t="shared" si="16"/>
        <v>-30587421</v>
      </c>
      <c r="I64" s="133">
        <f t="shared" si="16"/>
        <v>-30763432</v>
      </c>
      <c r="J64" s="133">
        <f t="shared" si="16"/>
        <v>-29887539</v>
      </c>
      <c r="K64" s="133">
        <f t="shared" si="16"/>
        <v>2415636</v>
      </c>
      <c r="L64" s="133">
        <f t="shared" si="16"/>
        <v>1315872</v>
      </c>
      <c r="M64" s="133">
        <f t="shared" si="16"/>
        <v>-693091</v>
      </c>
      <c r="N64" s="200">
        <f>SUM(B64:M64)</f>
        <v>0</v>
      </c>
      <c r="O64" s="191"/>
    </row>
    <row r="65" spans="1:15" s="1" customFormat="1" ht="12" customHeight="1" thickBot="1">
      <c r="A65" s="232" t="s">
        <v>235</v>
      </c>
      <c r="B65" s="233">
        <v>5207683</v>
      </c>
      <c r="C65" s="233">
        <f>+B65+C64</f>
        <v>4493976</v>
      </c>
      <c r="D65" s="233">
        <f>+C65+D64</f>
        <v>4762033</v>
      </c>
      <c r="E65" s="233">
        <f>+D65+E64</f>
        <v>2050770</v>
      </c>
      <c r="F65" s="233">
        <f>+E65+F64</f>
        <v>1822180</v>
      </c>
      <c r="G65" s="233">
        <f>+F65+G64</f>
        <v>96356975</v>
      </c>
      <c r="H65" s="233">
        <f t="shared" ref="H65:M65" si="17">+G65+H64</f>
        <v>65769554</v>
      </c>
      <c r="I65" s="233">
        <f t="shared" si="17"/>
        <v>35006122</v>
      </c>
      <c r="J65" s="233">
        <f t="shared" si="17"/>
        <v>5118583</v>
      </c>
      <c r="K65" s="233">
        <f t="shared" si="17"/>
        <v>7534219</v>
      </c>
      <c r="L65" s="233">
        <f t="shared" si="17"/>
        <v>8850091</v>
      </c>
      <c r="M65" s="233">
        <f t="shared" si="17"/>
        <v>8157000</v>
      </c>
      <c r="N65" s="200">
        <v>8157000</v>
      </c>
      <c r="O65" s="191"/>
    </row>
    <row r="66" spans="1:15"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</row>
    <row r="67" spans="1:15"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</row>
    <row r="68" spans="1:15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</row>
    <row r="69" spans="1:15"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</row>
    <row r="70" spans="1:15"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</row>
    <row r="71" spans="1:15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</row>
    <row r="72" spans="1:15"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</row>
    <row r="73" spans="1:15"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</row>
  </sheetData>
  <mergeCells count="1">
    <mergeCell ref="A1:N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</vt:i4>
      </vt:variant>
    </vt:vector>
  </HeadingPairs>
  <TitlesOfParts>
    <vt:vector size="10" baseType="lpstr">
      <vt:lpstr>ÖSSZEFÜGGÉSEK</vt:lpstr>
      <vt:lpstr>1.</vt:lpstr>
      <vt:lpstr>2.</vt:lpstr>
      <vt:lpstr>3.</vt:lpstr>
      <vt:lpstr>4.</vt:lpstr>
      <vt:lpstr>5</vt:lpstr>
      <vt:lpstr>6</vt:lpstr>
      <vt:lpstr>7</vt:lpstr>
      <vt:lpstr>8</vt:lpstr>
      <vt:lpstr>'5'!Nyomtatási_terület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Tulajdonos</cp:lastModifiedBy>
  <cp:lastPrinted>2016-04-23T09:10:59Z</cp:lastPrinted>
  <dcterms:created xsi:type="dcterms:W3CDTF">2012-02-18T14:42:55Z</dcterms:created>
  <dcterms:modified xsi:type="dcterms:W3CDTF">2017-04-21T06:15:06Z</dcterms:modified>
</cp:coreProperties>
</file>