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8" activeTab="17"/>
  </bookViews>
  <sheets>
    <sheet name="1.mell." sheetId="1" r:id="rId1"/>
    <sheet name="2.mell." sheetId="2" r:id="rId2"/>
    <sheet name="3.mell." sheetId="3" r:id="rId3"/>
    <sheet name="4.mell." sheetId="4" r:id="rId4"/>
    <sheet name="5.mell  " sheetId="5" r:id="rId5"/>
    <sheet name="6.mell  " sheetId="6" r:id="rId6"/>
    <sheet name="7.mell.  " sheetId="7" r:id="rId7"/>
    <sheet name="8.mell." sheetId="8" r:id="rId8"/>
    <sheet name="9.mell." sheetId="9" r:id="rId9"/>
    <sheet name="10.mell." sheetId="10" r:id="rId10"/>
    <sheet name="11.mell." sheetId="11" r:id="rId11"/>
    <sheet name="12. mell. " sheetId="12" r:id="rId12"/>
    <sheet name="13. mell.   " sheetId="13" r:id="rId13"/>
    <sheet name="14. mell." sheetId="14" r:id="rId14"/>
    <sheet name="15. mell." sheetId="15" r:id="rId15"/>
    <sheet name="16. mell." sheetId="16" r:id="rId16"/>
    <sheet name="17. mell." sheetId="17" r:id="rId17"/>
    <sheet name="18. mell." sheetId="18" r:id="rId18"/>
    <sheet name="19. mell." sheetId="19" r:id="rId19"/>
    <sheet name="20. mell." sheetId="20" r:id="rId20"/>
    <sheet name="21. mell." sheetId="21" r:id="rId21"/>
    <sheet name="22.mell" sheetId="22" r:id="rId22"/>
    <sheet name="23. mell" sheetId="23" r:id="rId23"/>
    <sheet name="24. mell" sheetId="24" r:id="rId24"/>
    <sheet name="25. mell" sheetId="25" r:id="rId25"/>
    <sheet name="26. mell." sheetId="26" r:id="rId26"/>
    <sheet name="27. mell." sheetId="27" r:id="rId27"/>
    <sheet name="28. mell." sheetId="28" r:id="rId28"/>
    <sheet name="29.mell" sheetId="29" r:id="rId29"/>
    <sheet name="Munka1" sheetId="30" r:id="rId30"/>
  </sheets>
  <externalReferences>
    <externalReference r:id="rId33"/>
  </externalReferences>
  <definedNames>
    <definedName name="_xlfn.IFERROR" hidden="1">#NAME?</definedName>
    <definedName name="_xlnm.Print_Titles" localSheetId="12">'13. mell.   '!$1:$6</definedName>
    <definedName name="_xlnm.Print_Titles" localSheetId="13">'14. mell.'!$1:$6</definedName>
    <definedName name="_xlnm.Print_Titles" localSheetId="14">'15. mell.'!$1:$6</definedName>
    <definedName name="_xlnm.Print_Titles" localSheetId="15">'16. mell.'!$1:$6</definedName>
    <definedName name="_xlnm.Print_Titles" localSheetId="16">'17. mell.'!$1:$6</definedName>
    <definedName name="_xlnm.Print_Titles" localSheetId="17">'18. mell.'!$1:$6</definedName>
    <definedName name="_xlnm.Print_Titles" localSheetId="18">'19. mell.'!$1:$6</definedName>
    <definedName name="_xlnm.Print_Titles" localSheetId="19">'20. mell.'!$1:$6</definedName>
    <definedName name="_xlnm.Print_Titles" localSheetId="20">'21. mell.'!$1:$6</definedName>
    <definedName name="_xlnm.Print_Titles" localSheetId="21">'22.mell'!$1:$6</definedName>
    <definedName name="_xlnm.Print_Titles" localSheetId="22">'23. mell'!$1:$6</definedName>
    <definedName name="_xlnm.Print_Titles" localSheetId="23">'24. mell'!$1:$6</definedName>
    <definedName name="_xlnm.Print_Titles" localSheetId="24">'25. mell'!$1:$6</definedName>
    <definedName name="_xlnm.Print_Titles" localSheetId="25">'26. mell.'!$1:$6</definedName>
    <definedName name="_xlnm.Print_Titles" localSheetId="26">'27. mell.'!$1:$6</definedName>
    <definedName name="_xlnm.Print_Titles" localSheetId="27">'28. mell.'!$1:$6</definedName>
    <definedName name="_xlnm.Print_Area" localSheetId="0">'1.mell.'!$A$1:$C$159</definedName>
    <definedName name="_xlnm.Print_Area" localSheetId="1">'2.mell.'!$A$1:$C$159</definedName>
    <definedName name="_xlnm.Print_Area" localSheetId="2">'3.mell.'!$A$1:$C$159</definedName>
    <definedName name="_xlnm.Print_Area" localSheetId="3">'4.mell.'!$A$1:$C$159</definedName>
  </definedNames>
  <calcPr fullCalcOnLoad="1"/>
</workbook>
</file>

<file path=xl/sharedStrings.xml><?xml version="1.0" encoding="utf-8"?>
<sst xmlns="http://schemas.openxmlformats.org/spreadsheetml/2006/main" count="4268" uniqueCount="564">
  <si>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</si>
  <si>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</si>
  <si>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</si>
  <si>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</si>
  <si>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</si>
  <si>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</si>
  <si>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</si>
  <si>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</si>
  <si>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</si>
  <si>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</si>
  <si>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</si>
  <si>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</si>
  <si>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</si>
  <si>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</si>
  <si>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</si>
  <si>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</si>
  <si>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</si>
  <si>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</si>
  <si>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</si>
  <si>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</si>
  <si>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</si>
  <si>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</si>
  <si>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</si>
  <si>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</si>
  <si>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</si>
  <si>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</si>
  <si>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</si>
  <si>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</si>
  <si>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</si>
  <si>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</si>
  <si>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</si>
  <si>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</si>
  <si>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</si>
  <si>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</si>
  <si>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</si>
  <si>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</si>
  <si>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</si>
  <si>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</si>
  <si>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</si>
  <si>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</si>
  <si>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</si>
  <si>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</si>
  <si>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</si>
  <si>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</si>
  <si>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</si>
  <si>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</si>
  <si>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</si>
  <si>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</si>
  <si>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</si>
  <si>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</si>
  <si>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</si>
  <si>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</si>
  <si>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</si>
  <si>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</si>
  <si>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</si>
  <si>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</si>
  <si>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</si>
  <si>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</si>
  <si>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</si>
  <si>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</si>
  <si>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</si>
  <si>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</si>
  <si>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</si>
  <si>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</si>
  <si>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</si>
  <si>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</si>
  <si>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</si>
  <si>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</si>
  <si>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</si>
  <si>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</si>
  <si>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</si>
  <si>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</si>
  <si>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</si>
  <si>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</si>
  <si>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</si>
  <si>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</si>
  <si>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</si>
  <si>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</si>
  <si>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</si>
  <si>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</si>
  <si>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</si>
  <si>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</si>
  <si>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</si>
  <si>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</si>
  <si>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</si>
  <si>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</si>
  <si>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</si>
  <si>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</si>
  <si>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</si>
  <si>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</si>
  <si>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</si>
  <si>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</si>
  <si>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</si>
  <si>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</si>
  <si>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</si>
  <si>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</si>
  <si>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</si>
  <si>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</si>
  <si>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</si>
  <si>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</si>
  <si>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</si>
  <si>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</si>
  <si>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</si>
  <si>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</si>
  <si>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</si>
  <si>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</si>
  <si>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</si>
  <si>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</si>
  <si>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</si>
  <si>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</si>
  <si>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</si>
  <si>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</si>
  <si>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</si>
  <si>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</si>
  <si>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</si>
  <si>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</si>
  <si>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</si>
  <si>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</si>
  <si>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</si>
  <si>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</si>
  <si>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</si>
  <si>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</si>
  <si>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</si>
  <si>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</si>
  <si>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</si>
  <si>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</si>
  <si>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</si>
  <si>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</si>
  <si>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</si>
  <si>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</si>
  <si>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</si>
  <si>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</si>
  <si>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</si>
  <si>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</si>
  <si>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</si>
  <si>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</si>
  <si>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</si>
  <si>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</si>
  <si>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</si>
  <si>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</si>
  <si>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</si>
  <si>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</si>
  <si>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</si>
  <si>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</si>
  <si>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</si>
  <si>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</si>
  <si>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</si>
  <si>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</si>
  <si>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</si>
  <si>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</si>
  <si>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</si>
  <si>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</si>
  <si>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</si>
  <si>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</si>
  <si>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</si>
  <si>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</si>
  <si>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</si>
  <si>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</si>
  <si>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</si>
  <si>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</si>
  <si>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</si>
  <si>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</si>
  <si>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</si>
  <si>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</si>
  <si>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</si>
  <si>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</si>
  <si>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</si>
  <si>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</si>
  <si>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</si>
  <si>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</si>
  <si>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</si>
  <si>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</si>
  <si>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</si>
  <si>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</si>
  <si>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</si>
  <si>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</si>
  <si>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</si>
  <si>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</si>
  <si>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</si>
  <si>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</si>
  <si>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</si>
  <si>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</si>
  <si>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</si>
  <si>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</si>
  <si>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</si>
  <si>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</si>
  <si>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</si>
  <si>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</si>
  <si>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</si>
  <si>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</si>
  <si>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</si>
  <si>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</si>
  <si>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</si>
  <si>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</si>
  <si>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</si>
  <si>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</si>
  <si>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</si>
  <si>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</si>
  <si>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</si>
  <si>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</si>
  <si>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</si>
  <si>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</si>
  <si>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</si>
  <si>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</si>
  <si>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</si>
  <si>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</si>
  <si>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</si>
  <si>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</si>
  <si>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</si>
  <si>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</si>
  <si>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</si>
  <si>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</si>
  <si>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</si>
  <si>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</si>
  <si>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</si>
  <si>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</si>
  <si>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</si>
  <si>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</si>
  <si>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</si>
  <si>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</si>
  <si>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</si>
  <si>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</si>
  <si>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</si>
  <si>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</si>
  <si>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</si>
  <si>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</si>
  <si>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</si>
  <si>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</si>
  <si>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</si>
  <si>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</si>
  <si>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</si>
  <si>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</si>
  <si>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</si>
  <si>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</si>
  <si>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</si>
  <si>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</si>
  <si>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</si>
  <si>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</si>
  <si>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</si>
  <si>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</si>
  <si>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</si>
  <si>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</si>
  <si>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</si>
  <si>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</si>
  <si>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</si>
  <si>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</si>
  <si>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</si>
  <si>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</si>
  <si>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</si>
  <si>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</si>
  <si>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</si>
  <si>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</si>
  <si>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</si>
  <si>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</si>
  <si>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</si>
  <si>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</si>
  <si>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</si>
  <si>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</si>
  <si>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</si>
  <si>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</si>
  <si>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</si>
  <si>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</si>
  <si>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</si>
  <si>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</si>
  <si>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</si>
  <si>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</si>
  <si>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</si>
  <si>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</si>
  <si>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</si>
  <si>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</si>
  <si>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</si>
  <si>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</si>
  <si>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</si>
  <si>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</si>
  <si>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</si>
  <si>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</si>
  <si>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</si>
  <si>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</si>
  <si>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</si>
  <si>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</si>
  <si>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</si>
  <si>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</si>
  <si>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</si>
  <si>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</si>
  <si>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</si>
  <si>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</si>
  <si>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</si>
  <si>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</si>
  <si>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</si>
  <si>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</si>
  <si>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</si>
  <si>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</si>
  <si>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</si>
  <si>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</si>
  <si>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</si>
  <si>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</si>
  <si>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</si>
  <si>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</si>
  <si>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</si>
  <si>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</si>
  <si>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</si>
  <si>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</si>
  <si>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</si>
  <si>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</si>
  <si>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</si>
  <si>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</si>
  <si>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</si>
  <si>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</si>
  <si>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</si>
  <si>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</si>
  <si>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</si>
  <si>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</si>
  <si>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</si>
  <si>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</si>
  <si>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</si>
  <si>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</si>
  <si>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</si>
  <si>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</si>
  <si>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</si>
  <si>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</si>
  <si>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</si>
  <si>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</si>
  <si>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</si>
  <si>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</si>
  <si>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</si>
  <si>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</si>
  <si>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</si>
  <si>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</si>
  <si>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</si>
  <si>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</si>
  <si>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</si>
  <si>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</si>
  <si>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</si>
  <si>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</si>
  <si>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</si>
  <si>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</si>
  <si>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</si>
  <si>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</si>
  <si>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</si>
  <si>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</si>
  <si>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</si>
  <si>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</si>
  <si>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</si>
  <si>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</si>
  <si>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</si>
  <si>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</si>
  <si>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</si>
  <si>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</si>
  <si>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</si>
  <si>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</si>
  <si>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</si>
  <si>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</si>
  <si>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</si>
  <si>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</si>
  <si>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</si>
  <si>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</si>
  <si>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</si>
  <si>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</si>
  <si>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</si>
  <si>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</si>
  <si>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</si>
  <si>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</si>
  <si>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</si>
  <si>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</si>
  <si>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</si>
  <si>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</si>
  <si>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</si>
  <si>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</si>
  <si>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</si>
  <si>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</si>
  <si>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</si>
  <si>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</si>
  <si>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</si>
  <si>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</si>
  <si>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</si>
  <si>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</si>
  <si>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</si>
  <si>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</si>
  <si>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</si>
  <si>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</si>
  <si>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</si>
  <si>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</si>
  <si>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</si>
  <si>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</si>
  <si>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</si>
  <si>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</si>
  <si>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</si>
  <si>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</si>
  <si>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</si>
  <si>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</si>
  <si>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</si>
  <si>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</si>
  <si>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</si>
  <si>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</si>
  <si>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</si>
  <si>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</si>
  <si>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</si>
  <si>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</si>
  <si>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</si>
  <si>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</si>
  <si>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</si>
  <si>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</si>
  <si>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</si>
  <si>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</si>
  <si>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</si>
  <si>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</si>
  <si>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</si>
  <si>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</si>
  <si>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</si>
  <si>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</si>
  <si>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</si>
  <si>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</si>
  <si>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</si>
  <si>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</si>
  <si>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</si>
  <si>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</si>
  <si>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</si>
  <si>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</si>
  <si>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</si>
  <si>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</si>
  <si>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</si>
  <si>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</si>
  <si>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</si>
  <si>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</si>
  <si>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</si>
  <si>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</si>
  <si>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</si>
  <si>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</si>
  <si>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</si>
  <si>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</si>
  <si>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</si>
  <si>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</si>
  <si>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</si>
  <si>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</si>
  <si>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</si>
  <si>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</si>
  <si>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</si>
  <si>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</si>
  <si>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</si>
  <si>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</si>
  <si>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</si>
  <si>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</si>
  <si>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</si>
  <si>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</si>
  <si>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</si>
  <si>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</si>
  <si>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</si>
  <si>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</si>
  <si>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</si>
  <si>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</si>
  <si>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</si>
  <si>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</si>
  <si>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</si>
  <si>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</si>
  <si>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</si>
  <si>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</si>
  <si>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</si>
  <si>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</si>
  <si>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</si>
  <si>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</si>
  <si>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</si>
  <si>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</si>
  <si>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</si>
  <si>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</si>
  <si>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</si>
  <si>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</si>
  <si>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</si>
  <si>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>Petőfi Sándor Művelődési Ház</t>
  </si>
  <si>
    <t>Anóka Eszter Városi Könyvtár</t>
  </si>
  <si>
    <t>Anóka szter Városi Könyvtár</t>
  </si>
  <si>
    <t>Anóka Eszter Város Könyvtár</t>
  </si>
  <si>
    <t>Polgármesteri hivatal</t>
  </si>
  <si>
    <t>Eredeti előirányzat</t>
  </si>
  <si>
    <t>Nagyhalász Város Önkormányzat adósságot keletkeztető ügyletekből és kezességvállalásokból fennálló kötelezettségei</t>
  </si>
  <si>
    <t>Nagyhalász Város Önkormányzat saját bevételeinek részletezése az adósságot keletkeztető ügyletből származó tárgyévi fizetési kötelezettség megállapításához</t>
  </si>
  <si>
    <t>EU-s projekt neve, azonosítója:</t>
  </si>
  <si>
    <t>Ezer forintban!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</si>
  <si>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</si>
  <si>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</si>
  <si>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</si>
  <si>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</si>
  <si>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</si>
  <si>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</si>
  <si>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</si>
  <si>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Pénzmaradvány igénybevétele</t>
  </si>
  <si>
    <t>Források összesen:</t>
  </si>
  <si>
    <t>Kiadások, költségek</t>
  </si>
  <si>
    <t>forintban</t>
  </si>
  <si>
    <t>2019.</t>
  </si>
  <si>
    <t>Ingatlanvásárlás</t>
  </si>
  <si>
    <t>2020.</t>
  </si>
  <si>
    <t>2018</t>
  </si>
  <si>
    <t>EFOP-3.3.2-16.2016-00157</t>
  </si>
  <si>
    <t>"A nagyhalászi könyvtár hologramja a köznevelésben"</t>
  </si>
  <si>
    <t>EU-s pojekt neve, azonosítója:</t>
  </si>
  <si>
    <t>Működési kiadások</t>
  </si>
  <si>
    <t>Felhalmozási kiadások</t>
  </si>
  <si>
    <t>EFOP-3.3.2-16-2016-00137</t>
  </si>
  <si>
    <t>"Tudásgyarapítás a közművelődés segítségével"</t>
  </si>
  <si>
    <t>Kivitelezés kezdési éve</t>
  </si>
  <si>
    <t>Magánszemélyek kommunális adója</t>
  </si>
  <si>
    <t>ADÓSSÁGOT KELETKEZTETŐ ÜGYLETEK VÁRHATÓ EGYÜTTES ÖSSZEGE</t>
  </si>
  <si>
    <t>Fejlesztés várható kiadása</t>
  </si>
  <si>
    <t>Fejlesztési cél leírása</t>
  </si>
  <si>
    <t>Nagyhalász Város Önkormányzat 2019. évi adósságot keletkeztető fejlesztési céljai</t>
  </si>
  <si>
    <t>Felhasználás 2018. 12.31-ig</t>
  </si>
  <si>
    <t>2019. év utáni szükséglet</t>
  </si>
  <si>
    <t xml:space="preserve">2019. évi előirányzat </t>
  </si>
  <si>
    <t>2019. évi eredeti előirányzat</t>
  </si>
  <si>
    <t>2021.</t>
  </si>
  <si>
    <t>Finanszírozási bevételek, kiadások egyenlege (finanszírozási bevételek 17. sor - finanszírozási kiadások 10. sor) (+/-)</t>
  </si>
  <si>
    <t>Finanszírozási bevételek, kiadások egyenlege (finanszírozási bevételek 17. sor - finanszírozási kiadások 10. sor)  (+/-)</t>
  </si>
  <si>
    <t>Köztemető fejlesztése (LEADER)</t>
  </si>
  <si>
    <t>Nagyhalász Város épületeinek energetikai korszerüsítése</t>
  </si>
  <si>
    <t>Zöld város kialakítása</t>
  </si>
  <si>
    <t>Piac infrastruktúrális fejlesztése</t>
  </si>
  <si>
    <t>Járda építés</t>
  </si>
  <si>
    <t>2019</t>
  </si>
  <si>
    <t>Járási hivatal tetőcsere</t>
  </si>
  <si>
    <t>Erdőtelepítés</t>
  </si>
  <si>
    <t>3 db defibrilátor</t>
  </si>
  <si>
    <t>Kereszt (Görög egyház)</t>
  </si>
  <si>
    <t>Kis és nagyértékű tárgyi eszköz vásárlás (Közfoglalkozatás).</t>
  </si>
  <si>
    <t>Kis és nagyértékű tárgyi eszköz vásárlás (Városgazdálkodás)</t>
  </si>
  <si>
    <t>Kis és nagyértékű tárgyi eszköz vásárlás (Polg.Hivatal)</t>
  </si>
  <si>
    <t>Európai uniós támogatással megvalósuló projektek bevételei, kiadásai, hozzájárulások</t>
  </si>
  <si>
    <t>VP6-7.2.1-7.4.1.3-17</t>
  </si>
  <si>
    <t xml:space="preserve">"Helyi termékértékesítést szolgáló piacok infrastruktúrális fejlesztése" </t>
  </si>
  <si>
    <t>EFOP-3.7.3-16-2017-00202</t>
  </si>
  <si>
    <t>"Mindent tudni akarok! - Egész életen át tartó tanulás Nagyhalászban" (Könyvtár)</t>
  </si>
  <si>
    <t>"Mindent tudni akarok! - Egész életen át tartó tanulás Nagyhalászban" (Műv. Ház)</t>
  </si>
  <si>
    <t>2019. előtt</t>
  </si>
  <si>
    <t>2019. után</t>
  </si>
  <si>
    <t>TOP-2.1.2-15-SB1-2017-00038</t>
  </si>
  <si>
    <t>"Zöld város kialakítása - Nagyhalász környezettudatos megújítása"</t>
  </si>
  <si>
    <t>TOP-3.2.1-16-SB1-2018-00033</t>
  </si>
  <si>
    <t>"Nagyhalász Város Önkormányzat épületeinek energetikai korszerűsítése"</t>
  </si>
  <si>
    <t xml:space="preserve">"Külterületi helyi közutak fejlesztése…." Tiszarádi út felújítása </t>
  </si>
  <si>
    <t>VP6-7.2.1-7.4.1.2-16</t>
  </si>
  <si>
    <t xml:space="preserve">Tiszarádi út felújítása </t>
  </si>
  <si>
    <t>5. melléklet az 1/2019 . (II.13.) önkormányzati rendelethez</t>
  </si>
  <si>
    <t>6. melléklet az 1/2019. (II.13.) önkormányzati rendelethez</t>
  </si>
  <si>
    <t>13. melléklet az 1 /2019. (II.13.) önkormányzati rendelethez</t>
  </si>
  <si>
    <t>14. melléklet az 1/2019. (II.13.) önkormányzati rendelethez</t>
  </si>
  <si>
    <t>15. melléklet az 1/2019. (II.13.) önkormányzati rendelethez</t>
  </si>
  <si>
    <t>16. melléklet az 1/2019. (II.13.) önkormányzati rendelethez</t>
  </si>
  <si>
    <t>17. melléklet az 1/2019. (II.13.) önkormányzati rendelethez</t>
  </si>
  <si>
    <t>18.  melléklet az 1/2019.(II.13.) önkormányzati rendelethez</t>
  </si>
  <si>
    <t>19. melléklet az 1/2019. (II.13.) önkormányzati rendelethez</t>
  </si>
  <si>
    <t>20. melléklet az 1/2019. (II.13.) önkormányzati rendelethez</t>
  </si>
  <si>
    <t>21. melléklet az 1/2019. (II.13.) önkormányzati rendelethez</t>
  </si>
  <si>
    <t>22. melléklet az 1/2019. (II.13.) önkormányzati rendelethez</t>
  </si>
  <si>
    <t>23. melléklet az 1/2019. (II.13.) önkormányzati rendelethez</t>
  </si>
  <si>
    <t>24. melléklet az 1/2019. (II.13.) önkormányzati rendelethez</t>
  </si>
  <si>
    <t>25. melléklet az 1/2019. (II.13.) önkormányzati rendelethez</t>
  </si>
  <si>
    <t>26. melléklet az 1/2019. (II.13.) önkormányzati rendelethez</t>
  </si>
  <si>
    <t>27. melléklet az 1/2019 (II.13.) önkormányzati rendelethez</t>
  </si>
  <si>
    <t>28. melléklet az 1/2019. (II.13.) önkormányzati rendelethez</t>
  </si>
  <si>
    <t>9. melléklet az 1/2019. (II.13.) önkormányzati rendeletehez</t>
  </si>
  <si>
    <t>Acélágyú fa szerkezettel</t>
  </si>
  <si>
    <t>Szakított kő + gránit emléktábla</t>
  </si>
  <si>
    <t>Rákóczi utca felújítási terve</t>
  </si>
  <si>
    <t>Kiss Ernő utca felújítása (önrész)</t>
  </si>
  <si>
    <t>Útfelújítás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</si>
</sst>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8" borderId="7" applyNumberFormat="0" applyFont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16" fillId="0" borderId="10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wrapText="1" indent="1"/>
      <protection/>
    </xf>
    <xf numFmtId="0" fontId="16" fillId="0" borderId="12" xfId="60" applyFont="1" applyFill="1" applyBorder="1" applyAlignment="1" applyProtection="1">
      <alignment horizontal="left" vertical="center" wrapText="1" indent="1"/>
      <protection/>
    </xf>
    <xf numFmtId="0" fontId="16" fillId="0" borderId="13" xfId="60" applyFont="1" applyFill="1" applyBorder="1" applyAlignment="1" applyProtection="1">
      <alignment horizontal="left" vertical="center" wrapText="1" indent="1"/>
      <protection/>
    </xf>
    <xf numFmtId="0" fontId="16" fillId="0" borderId="14" xfId="60" applyFont="1" applyFill="1" applyBorder="1" applyAlignment="1" applyProtection="1">
      <alignment horizontal="left" vertical="center" wrapText="1" indent="1"/>
      <protection/>
    </xf>
    <xf numFmtId="0" fontId="16" fillId="0" borderId="15" xfId="60" applyFont="1" applyFill="1" applyBorder="1" applyAlignment="1" applyProtection="1">
      <alignment horizontal="left" vertical="center" wrapText="1" indent="1"/>
      <protection/>
    </xf>
    <xf numFmtId="49" fontId="16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60" applyFont="1" applyFill="1" applyBorder="1" applyAlignment="1" applyProtection="1">
      <alignment horizontal="left" vertical="center" wrapText="1" indent="1"/>
      <protection/>
    </xf>
    <xf numFmtId="0" fontId="14" fillId="0" borderId="22" xfId="60" applyFont="1" applyFill="1" applyBorder="1" applyAlignment="1" applyProtection="1">
      <alignment horizontal="left" vertical="center" wrapText="1" indent="1"/>
      <protection/>
    </xf>
    <xf numFmtId="0" fontId="14" fillId="0" borderId="23" xfId="60" applyFont="1" applyFill="1" applyBorder="1" applyAlignment="1" applyProtection="1">
      <alignment horizontal="left" vertical="center" wrapText="1" indent="1"/>
      <protection/>
    </xf>
    <xf numFmtId="0" fontId="14" fillId="0" borderId="24" xfId="60" applyFont="1" applyFill="1" applyBorder="1" applyAlignment="1" applyProtection="1">
      <alignment horizontal="left" vertical="center" wrapText="1" inden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60" applyFont="1" applyFill="1" applyBorder="1" applyAlignment="1" applyProtection="1">
      <alignment vertical="center" wrapText="1"/>
      <protection/>
    </xf>
    <xf numFmtId="0" fontId="14" fillId="0" borderId="25" xfId="60" applyFont="1" applyFill="1" applyBorder="1" applyAlignment="1" applyProtection="1">
      <alignment vertical="center" wrapText="1"/>
      <protection/>
    </xf>
    <xf numFmtId="0" fontId="14" fillId="0" borderId="22" xfId="60" applyFont="1" applyFill="1" applyBorder="1" applyAlignment="1" applyProtection="1">
      <alignment horizontal="center" vertical="center" wrapText="1"/>
      <protection/>
    </xf>
    <xf numFmtId="0" fontId="14" fillId="0" borderId="23" xfId="60" applyFont="1" applyFill="1" applyBorder="1" applyAlignment="1" applyProtection="1">
      <alignment horizontal="center" vertical="center" wrapText="1"/>
      <protection/>
    </xf>
    <xf numFmtId="0" fontId="14" fillId="0" borderId="26" xfId="60" applyFont="1" applyFill="1" applyBorder="1" applyAlignment="1" applyProtection="1">
      <alignment horizontal="center" vertical="center" wrapText="1"/>
      <protection/>
    </xf>
    <xf numFmtId="0" fontId="7" fillId="0" borderId="26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60" applyFont="1" applyFill="1" applyBorder="1" applyAlignment="1" applyProtection="1">
      <alignment horizontal="left" vertical="center" wrapText="1" indent="1"/>
      <protection/>
    </xf>
    <xf numFmtId="0" fontId="6" fillId="0" borderId="0" xfId="60" applyFont="1" applyFill="1">
      <alignment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16" fillId="0" borderId="28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indent="6"/>
      <protection/>
    </xf>
    <xf numFmtId="0" fontId="16" fillId="0" borderId="11" xfId="60" applyFont="1" applyFill="1" applyBorder="1" applyAlignment="1" applyProtection="1">
      <alignment horizontal="left" vertical="center" wrapText="1" indent="6"/>
      <protection/>
    </xf>
    <xf numFmtId="0" fontId="16" fillId="0" borderId="15" xfId="60" applyFont="1" applyFill="1" applyBorder="1" applyAlignment="1" applyProtection="1">
      <alignment horizontal="left" vertical="center" wrapText="1" indent="6"/>
      <protection/>
    </xf>
    <xf numFmtId="0" fontId="16" fillId="0" borderId="34" xfId="60" applyFont="1" applyFill="1" applyBorder="1" applyAlignment="1" applyProtection="1">
      <alignment horizontal="left" vertical="center" wrapText="1" indent="6"/>
      <protection/>
    </xf>
    <xf numFmtId="0" fontId="1" fillId="0" borderId="0" xfId="60" applyFont="1" applyFill="1">
      <alignment/>
      <protection/>
    </xf>
    <xf numFmtId="164" fontId="4" fillId="0" borderId="0" xfId="60" applyNumberFormat="1" applyFont="1" applyFill="1" applyBorder="1" applyAlignment="1" applyProtection="1">
      <alignment horizontal="centerContinuous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0" fillId="0" borderId="26" xfId="6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3" fillId="0" borderId="23" xfId="60" applyFont="1" applyFill="1" applyBorder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0" applyFont="1" applyFill="1" applyBorder="1" applyProtection="1">
      <alignment/>
      <protection locked="0"/>
    </xf>
    <xf numFmtId="0" fontId="0" fillId="0" borderId="11" xfId="60" applyFont="1" applyFill="1" applyBorder="1" applyProtection="1">
      <alignment/>
      <protection locked="0"/>
    </xf>
    <xf numFmtId="0" fontId="0" fillId="0" borderId="15" xfId="60" applyFont="1" applyFill="1" applyBorder="1" applyProtection="1">
      <alignment/>
      <protection locked="0"/>
    </xf>
    <xf numFmtId="0" fontId="14" fillId="0" borderId="20" xfId="60" applyFont="1" applyFill="1" applyBorder="1" applyAlignment="1" applyProtection="1">
      <alignment horizontal="center" vertical="center" wrapText="1"/>
      <protection/>
    </xf>
    <xf numFmtId="0" fontId="14" fillId="0" borderId="13" xfId="60" applyFont="1" applyFill="1" applyBorder="1" applyAlignment="1" applyProtection="1">
      <alignment horizontal="center" vertical="center" wrapText="1"/>
      <protection/>
    </xf>
    <xf numFmtId="0" fontId="14" fillId="0" borderId="35" xfId="60" applyFont="1" applyFill="1" applyBorder="1" applyAlignment="1" applyProtection="1">
      <alignment horizontal="center" vertical="center" wrapText="1"/>
      <protection/>
    </xf>
    <xf numFmtId="0" fontId="16" fillId="0" borderId="22" xfId="60" applyFont="1" applyFill="1" applyBorder="1" applyAlignment="1" applyProtection="1">
      <alignment horizontal="center" vertical="center"/>
      <protection/>
    </xf>
    <xf numFmtId="0" fontId="16" fillId="0" borderId="20" xfId="60" applyFont="1" applyFill="1" applyBorder="1" applyAlignment="1" applyProtection="1">
      <alignment horizontal="center" vertical="center"/>
      <protection/>
    </xf>
    <xf numFmtId="0" fontId="16" fillId="0" borderId="17" xfId="60" applyFont="1" applyFill="1" applyBorder="1" applyAlignment="1" applyProtection="1">
      <alignment horizontal="center" vertical="center"/>
      <protection/>
    </xf>
    <xf numFmtId="0" fontId="16" fillId="0" borderId="19" xfId="60" applyFont="1" applyFill="1" applyBorder="1" applyAlignment="1" applyProtection="1">
      <alignment horizontal="center" vertical="center"/>
      <protection/>
    </xf>
    <xf numFmtId="166" fontId="14" fillId="0" borderId="26" xfId="46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1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29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7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4" xfId="46" applyNumberFormat="1" applyFont="1" applyFill="1" applyBorder="1" applyAlignment="1" applyProtection="1">
      <alignment/>
      <protection locked="0"/>
    </xf>
    <xf numFmtId="166" fontId="16" fillId="0" borderId="45" xfId="46" applyNumberFormat="1" applyFont="1" applyFill="1" applyBorder="1" applyAlignment="1" applyProtection="1">
      <alignment/>
      <protection locked="0"/>
    </xf>
    <xf numFmtId="166" fontId="16" fillId="0" borderId="40" xfId="46" applyNumberFormat="1" applyFont="1" applyFill="1" applyBorder="1" applyAlignment="1" applyProtection="1">
      <alignment/>
      <protection locked="0"/>
    </xf>
    <xf numFmtId="0" fontId="16" fillId="0" borderId="12" xfId="60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right" vertical="center" wrapText="1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5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4" fillId="0" borderId="24" xfId="60" applyFont="1" applyFill="1" applyBorder="1" applyAlignment="1" applyProtection="1">
      <alignment horizontal="center" vertical="center" wrapText="1"/>
      <protection/>
    </xf>
    <xf numFmtId="0" fontId="14" fillId="0" borderId="25" xfId="60" applyFont="1" applyFill="1" applyBorder="1" applyAlignment="1" applyProtection="1">
      <alignment horizontal="center" vertical="center" wrapText="1"/>
      <protection/>
    </xf>
    <xf numFmtId="0" fontId="14" fillId="0" borderId="37" xfId="60" applyFont="1" applyFill="1" applyBorder="1" applyAlignment="1" applyProtection="1">
      <alignment horizontal="center" vertical="center" wrapText="1"/>
      <protection/>
    </xf>
    <xf numFmtId="164" fontId="16" fillId="0" borderId="31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6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0" fontId="2" fillId="0" borderId="0" xfId="60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60" applyNumberFormat="1" applyFont="1" applyFill="1" applyBorder="1" applyAlignment="1" applyProtection="1">
      <alignment horizontal="center" vertical="center" wrapText="1"/>
      <protection/>
    </xf>
    <xf numFmtId="49" fontId="16" fillId="0" borderId="17" xfId="60" applyNumberFormat="1" applyFont="1" applyFill="1" applyBorder="1" applyAlignment="1" applyProtection="1">
      <alignment horizontal="center" vertical="center" wrapText="1"/>
      <protection/>
    </xf>
    <xf numFmtId="49" fontId="16" fillId="0" borderId="19" xfId="6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60" applyNumberFormat="1" applyFont="1" applyFill="1" applyBorder="1" applyAlignment="1" applyProtection="1">
      <alignment horizontal="center" vertical="center" wrapText="1"/>
      <protection/>
    </xf>
    <xf numFmtId="49" fontId="16" fillId="0" borderId="16" xfId="60" applyNumberFormat="1" applyFont="1" applyFill="1" applyBorder="1" applyAlignment="1" applyProtection="1">
      <alignment horizontal="center" vertical="center" wrapText="1"/>
      <protection/>
    </xf>
    <xf numFmtId="49" fontId="16" fillId="0" borderId="21" xfId="6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5" xfId="60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60" applyFont="1" applyFill="1" applyBorder="1" applyAlignment="1" applyProtection="1">
      <alignment horizontal="left" vertical="center" wrapText="1" indent="1"/>
      <protection/>
    </xf>
    <xf numFmtId="0" fontId="14" fillId="0" borderId="28" xfId="60" applyFont="1" applyFill="1" applyBorder="1" applyAlignment="1" applyProtection="1">
      <alignment vertical="center" wrapText="1"/>
      <protection/>
    </xf>
    <xf numFmtId="164" fontId="14" fillId="0" borderId="58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34" xfId="60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60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5" xfId="0" applyNumberFormat="1" applyFont="1" applyFill="1" applyBorder="1" applyAlignment="1" applyProtection="1">
      <alignment horizontal="right" vertical="center" indent="1"/>
      <protection/>
    </xf>
    <xf numFmtId="49" fontId="14" fillId="0" borderId="22" xfId="6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indent="1"/>
      <protection/>
    </xf>
    <xf numFmtId="0" fontId="14" fillId="0" borderId="23" xfId="60" applyFont="1" applyFill="1" applyBorder="1" applyAlignment="1" applyProtection="1">
      <alignment horizontal="center" vertical="center"/>
      <protection/>
    </xf>
    <xf numFmtId="0" fontId="14" fillId="0" borderId="26" xfId="60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0" fillId="0" borderId="15" xfId="0" applyFont="1" applyBorder="1" applyAlignment="1" applyProtection="1">
      <alignment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26" fillId="0" borderId="12" xfId="46" applyNumberFormat="1" applyFont="1" applyFill="1" applyBorder="1" applyAlignment="1" applyProtection="1">
      <alignment/>
      <protection locked="0"/>
    </xf>
    <xf numFmtId="166" fontId="26" fillId="0" borderId="31" xfId="46" applyNumberFormat="1" applyFont="1" applyFill="1" applyBorder="1" applyAlignment="1">
      <alignment/>
    </xf>
    <xf numFmtId="166" fontId="26" fillId="0" borderId="11" xfId="46" applyNumberFormat="1" applyFont="1" applyFill="1" applyBorder="1" applyAlignment="1" applyProtection="1">
      <alignment/>
      <protection locked="0"/>
    </xf>
    <xf numFmtId="166" fontId="26" fillId="0" borderId="29" xfId="46" applyNumberFormat="1" applyFont="1" applyFill="1" applyBorder="1" applyAlignment="1">
      <alignment/>
    </xf>
    <xf numFmtId="166" fontId="26" fillId="0" borderId="15" xfId="46" applyNumberFormat="1" applyFont="1" applyFill="1" applyBorder="1" applyAlignment="1" applyProtection="1">
      <alignment/>
      <protection locked="0"/>
    </xf>
    <xf numFmtId="166" fontId="27" fillId="0" borderId="23" xfId="60" applyNumberFormat="1" applyFont="1" applyFill="1" applyBorder="1">
      <alignment/>
      <protection/>
    </xf>
    <xf numFmtId="166" fontId="27" fillId="0" borderId="26" xfId="60" applyNumberFormat="1" applyFont="1" applyFill="1" applyBorder="1">
      <alignment/>
      <protection/>
    </xf>
    <xf numFmtId="0" fontId="28" fillId="0" borderId="0" xfId="0" applyFont="1" applyAlignment="1" applyProtection="1">
      <alignment horizontal="right" vertical="top"/>
      <protection locked="0"/>
    </xf>
    <xf numFmtId="0" fontId="28" fillId="0" borderId="0" xfId="0" applyFont="1" applyAlignment="1" applyProtection="1">
      <alignment horizontal="right" vertical="top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16" fillId="0" borderId="35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22" fillId="0" borderId="29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29" xfId="0" applyNumberFormat="1" applyFont="1" applyFill="1" applyBorder="1" applyAlignment="1" applyProtection="1">
      <alignment vertical="center"/>
      <protection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/>
    </xf>
    <xf numFmtId="164" fontId="16" fillId="0" borderId="13" xfId="0" applyNumberFormat="1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horizontal="center" vertical="center" wrapText="1"/>
      <protection/>
    </xf>
    <xf numFmtId="164" fontId="16" fillId="0" borderId="13" xfId="0" applyNumberFormat="1" applyFont="1" applyFill="1" applyBorder="1" applyAlignment="1" applyProtection="1">
      <alignment horizontal="right" vertical="center" wrapText="1"/>
      <protection/>
    </xf>
    <xf numFmtId="164" fontId="16" fillId="0" borderId="11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Alignment="1" applyProtection="1">
      <alignment vertical="center"/>
      <protection/>
    </xf>
    <xf numFmtId="166" fontId="14" fillId="0" borderId="26" xfId="48" applyNumberFormat="1" applyFont="1" applyFill="1" applyBorder="1" applyAlignment="1" applyProtection="1">
      <alignment/>
      <protection/>
    </xf>
    <xf numFmtId="0" fontId="14" fillId="0" borderId="23" xfId="60" applyFont="1" applyFill="1" applyBorder="1" applyAlignment="1" applyProtection="1">
      <alignment horizontal="left" vertical="center" wrapText="1"/>
      <protection/>
    </xf>
    <xf numFmtId="0" fontId="14" fillId="0" borderId="22" xfId="60" applyFont="1" applyFill="1" applyBorder="1" applyAlignment="1" applyProtection="1">
      <alignment horizontal="center" vertical="center"/>
      <protection/>
    </xf>
    <xf numFmtId="166" fontId="16" fillId="0" borderId="30" xfId="48" applyNumberFormat="1" applyFont="1" applyFill="1" applyBorder="1" applyAlignment="1" applyProtection="1">
      <alignment/>
      <protection locked="0"/>
    </xf>
    <xf numFmtId="0" fontId="16" fillId="0" borderId="15" xfId="60" applyFont="1" applyFill="1" applyBorder="1" applyProtection="1">
      <alignment/>
      <protection locked="0"/>
    </xf>
    <xf numFmtId="166" fontId="16" fillId="0" borderId="29" xfId="48" applyNumberFormat="1" applyFont="1" applyFill="1" applyBorder="1" applyAlignment="1" applyProtection="1">
      <alignment/>
      <protection locked="0"/>
    </xf>
    <xf numFmtId="0" fontId="16" fillId="0" borderId="11" xfId="60" applyFont="1" applyFill="1" applyBorder="1" applyProtection="1">
      <alignment/>
      <protection locked="0"/>
    </xf>
    <xf numFmtId="166" fontId="16" fillId="0" borderId="35" xfId="48" applyNumberFormat="1" applyFont="1" applyFill="1" applyBorder="1" applyAlignment="1" applyProtection="1">
      <alignment/>
      <protection locked="0"/>
    </xf>
    <xf numFmtId="0" fontId="16" fillId="0" borderId="13" xfId="60" applyFont="1" applyFill="1" applyBorder="1" applyProtection="1">
      <alignment/>
      <protection locked="0"/>
    </xf>
    <xf numFmtId="0" fontId="14" fillId="0" borderId="35" xfId="60" applyFont="1" applyFill="1" applyBorder="1" applyAlignment="1" applyProtection="1">
      <alignment horizontal="center" vertical="center" wrapText="1"/>
      <protection locked="0"/>
    </xf>
    <xf numFmtId="0" fontId="14" fillId="0" borderId="13" xfId="60" applyFont="1" applyFill="1" applyBorder="1" applyAlignment="1" applyProtection="1">
      <alignment horizontal="center" vertical="center" wrapText="1"/>
      <protection locked="0"/>
    </xf>
    <xf numFmtId="0" fontId="14" fillId="0" borderId="20" xfId="6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164" fontId="4" fillId="0" borderId="0" xfId="60" applyNumberFormat="1" applyFont="1" applyFill="1" applyBorder="1" applyAlignment="1" applyProtection="1">
      <alignment horizontal="centerContinuous" vertical="center"/>
      <protection locked="0"/>
    </xf>
    <xf numFmtId="0" fontId="1" fillId="0" borderId="0" xfId="60" applyFont="1" applyFill="1" applyProtection="1">
      <alignment/>
      <protection locked="0"/>
    </xf>
    <xf numFmtId="49" fontId="1" fillId="0" borderId="17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64" fontId="6" fillId="0" borderId="0" xfId="60" applyNumberFormat="1" applyFont="1" applyFill="1" applyBorder="1" applyAlignment="1" applyProtection="1">
      <alignment horizontal="center" vertical="center"/>
      <protection/>
    </xf>
    <xf numFmtId="164" fontId="15" fillId="0" borderId="33" xfId="60" applyNumberFormat="1" applyFont="1" applyFill="1" applyBorder="1" applyAlignment="1" applyProtection="1">
      <alignment horizontal="left" vertical="center"/>
      <protection/>
    </xf>
    <xf numFmtId="164" fontId="15" fillId="0" borderId="33" xfId="60" applyNumberFormat="1" applyFont="1" applyFill="1" applyBorder="1" applyAlignment="1" applyProtection="1">
      <alignment horizontal="left"/>
      <protection/>
    </xf>
    <xf numFmtId="0" fontId="6" fillId="0" borderId="0" xfId="60" applyFont="1" applyFill="1" applyAlignment="1" applyProtection="1">
      <alignment horizont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8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60" applyFont="1" applyFill="1" applyBorder="1" applyAlignment="1">
      <alignment horizontal="center" vertical="center" wrapText="1"/>
      <protection/>
    </xf>
    <xf numFmtId="0" fontId="3" fillId="0" borderId="30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60" applyFont="1" applyFill="1" applyBorder="1" applyAlignment="1" applyProtection="1">
      <alignment horizontal="left"/>
      <protection/>
    </xf>
    <xf numFmtId="0" fontId="7" fillId="0" borderId="23" xfId="60" applyFont="1" applyFill="1" applyBorder="1" applyAlignment="1" applyProtection="1">
      <alignment horizontal="left"/>
      <protection/>
    </xf>
    <xf numFmtId="0" fontId="16" fillId="0" borderId="61" xfId="60" applyFont="1" applyFill="1" applyBorder="1" applyAlignment="1">
      <alignment horizontal="justify" vertical="center" wrapText="1"/>
      <protection/>
    </xf>
    <xf numFmtId="164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60" applyFont="1" applyFill="1" applyAlignment="1" applyProtection="1">
      <alignment horizontal="right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perhivatkozá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_ASP9\Desktop\k&#246;lts&#233;gvet&#233;sek\2019.kgtv\&#214;nkorm\I.ford\Minta\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sz.mell."/>
      <sheetName val="KV_2.sz.mell."/>
      <sheetName val="KV_3.sz.mell."/>
      <sheetName val="KV_4.sz.mell."/>
      <sheetName val="KV_5.sz.mell."/>
      <sheetName val="KV_6.sz.mell."/>
      <sheetName val="KV_ELLENŐRZÉS"/>
      <sheetName val="KV_7.sz.mell."/>
      <sheetName val="KV_8.sz.mell."/>
      <sheetName val="KV_9.sz.mell."/>
      <sheetName val="KV_10.sz.mell."/>
      <sheetName val="KV_11.sz.mell."/>
      <sheetName val="KV_12.sz.mell."/>
      <sheetName val="KV_13.sz.mell"/>
      <sheetName val="KV_14.sz.mell"/>
      <sheetName val="KV_15.sz.mell."/>
      <sheetName val="KV_16.sz.mell"/>
      <sheetName val="KV_17.sz.mell"/>
      <sheetName val="KV_18.sz.mell"/>
      <sheetName val="KV_19.sz.mell"/>
      <sheetName val="KV_20.sz.mell"/>
      <sheetName val="KV_21.sz.mell"/>
      <sheetName val="KV_22.sz.mell"/>
      <sheetName val="KV_23.sz.mell"/>
      <sheetName val="KV_24.sz.mell"/>
      <sheetName val="KV_25.sz.mell"/>
      <sheetName val="KV_26.sz.mell"/>
      <sheetName val="KV_27.sz.mell"/>
      <sheetName val="KV_28.sz.mell"/>
      <sheetName val="KV_29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11">
        <row r="5">
          <cell r="C5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="130" zoomScaleNormal="130" zoomScaleSheetLayoutView="100" zoomScalePageLayoutView="130" workbookViewId="0" topLeftCell="A83">
      <selection activeCell="C106" sqref="C106"/>
    </sheetView>
  </sheetViews>
  <sheetFormatPr defaultColWidth="9.00390625" defaultRowHeight="12.75"/>
  <cols>
    <col min="1" max="1" width="9.50390625" style="255" customWidth="1"/>
    <col min="2" max="2" width="91.625" style="255" customWidth="1"/>
    <col min="3" max="3" width="21.625" style="256" customWidth="1"/>
    <col min="4" max="4" width="9.00390625" style="277" customWidth="1"/>
    <col min="5" max="16384" width="9.375" style="277" customWidth="1"/>
  </cols>
  <sheetData>
    <row r="1" spans="1:3" ht="15.75" customHeight="1">
      <c r="A1" s="405" t="s">
        <v>6</v>
      </c>
      <c r="B1" s="405"/>
      <c r="C1" s="405"/>
    </row>
    <row r="2" spans="1:3" ht="15.75" customHeight="1" thickBot="1">
      <c r="A2" s="406" t="s">
        <v>92</v>
      </c>
      <c r="B2" s="406"/>
      <c r="C2" s="186" t="s">
        <v>463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8" customFormat="1" ht="12" customHeight="1" thickBot="1">
      <c r="A4" s="272"/>
      <c r="B4" s="273" t="s">
        <v>413</v>
      </c>
      <c r="C4" s="274" t="s">
        <v>414</v>
      </c>
    </row>
    <row r="5" spans="1:3" s="279" customFormat="1" ht="12" customHeight="1" thickBot="1">
      <c r="A5" s="18" t="s">
        <v>9</v>
      </c>
      <c r="B5" s="19" t="s">
        <v>177</v>
      </c>
      <c r="C5" s="176">
        <f>+C6+C7+C8+C9+C10+C11</f>
        <v>415219736</v>
      </c>
    </row>
    <row r="6" spans="1:3" s="279" customFormat="1" ht="12" customHeight="1">
      <c r="A6" s="13" t="s">
        <v>69</v>
      </c>
      <c r="B6" s="280" t="s">
        <v>178</v>
      </c>
      <c r="C6" s="179">
        <v>186305801</v>
      </c>
    </row>
    <row r="7" spans="1:3" s="279" customFormat="1" ht="12" customHeight="1">
      <c r="A7" s="12" t="s">
        <v>70</v>
      </c>
      <c r="B7" s="281" t="s">
        <v>179</v>
      </c>
      <c r="C7" s="178"/>
    </row>
    <row r="8" spans="1:3" s="279" customFormat="1" ht="12" customHeight="1">
      <c r="A8" s="12" t="s">
        <v>71</v>
      </c>
      <c r="B8" s="281" t="s">
        <v>449</v>
      </c>
      <c r="C8" s="178">
        <v>201327024</v>
      </c>
    </row>
    <row r="9" spans="1:3" s="279" customFormat="1" ht="12" customHeight="1">
      <c r="A9" s="12" t="s">
        <v>72</v>
      </c>
      <c r="B9" s="281" t="s">
        <v>180</v>
      </c>
      <c r="C9" s="178">
        <v>9134156</v>
      </c>
    </row>
    <row r="10" spans="1:3" s="279" customFormat="1" ht="12" customHeight="1">
      <c r="A10" s="12" t="s">
        <v>89</v>
      </c>
      <c r="B10" s="172" t="s">
        <v>358</v>
      </c>
      <c r="C10" s="178">
        <v>16462000</v>
      </c>
    </row>
    <row r="11" spans="1:3" s="279" customFormat="1" ht="12" customHeight="1" thickBot="1">
      <c r="A11" s="14" t="s">
        <v>73</v>
      </c>
      <c r="B11" s="173" t="s">
        <v>359</v>
      </c>
      <c r="C11" s="178">
        <v>1990755</v>
      </c>
    </row>
    <row r="12" spans="1:3" s="279" customFormat="1" ht="12" customHeight="1" thickBot="1">
      <c r="A12" s="18" t="s">
        <v>10</v>
      </c>
      <c r="B12" s="171" t="s">
        <v>181</v>
      </c>
      <c r="C12" s="176">
        <f>+C13+C14+C15+C16+C17</f>
        <v>325984526</v>
      </c>
    </row>
    <row r="13" spans="1:3" s="279" customFormat="1" ht="12" customHeight="1">
      <c r="A13" s="13" t="s">
        <v>75</v>
      </c>
      <c r="B13" s="280" t="s">
        <v>182</v>
      </c>
      <c r="C13" s="179"/>
    </row>
    <row r="14" spans="1:3" s="279" customFormat="1" ht="12" customHeight="1">
      <c r="A14" s="12" t="s">
        <v>76</v>
      </c>
      <c r="B14" s="281" t="s">
        <v>183</v>
      </c>
      <c r="C14" s="178"/>
    </row>
    <row r="15" spans="1:3" s="279" customFormat="1" ht="12" customHeight="1">
      <c r="A15" s="12" t="s">
        <v>77</v>
      </c>
      <c r="B15" s="281" t="s">
        <v>348</v>
      </c>
      <c r="C15" s="178"/>
    </row>
    <row r="16" spans="1:3" s="279" customFormat="1" ht="12" customHeight="1">
      <c r="A16" s="12" t="s">
        <v>78</v>
      </c>
      <c r="B16" s="281" t="s">
        <v>349</v>
      </c>
      <c r="C16" s="178"/>
    </row>
    <row r="17" spans="1:3" s="279" customFormat="1" ht="12" customHeight="1">
      <c r="A17" s="12" t="s">
        <v>79</v>
      </c>
      <c r="B17" s="281" t="s">
        <v>184</v>
      </c>
      <c r="C17" s="178">
        <v>325984526</v>
      </c>
    </row>
    <row r="18" spans="1:3" s="279" customFormat="1" ht="12" customHeight="1" thickBot="1">
      <c r="A18" s="14" t="s">
        <v>85</v>
      </c>
      <c r="B18" s="173" t="s">
        <v>185</v>
      </c>
      <c r="C18" s="180">
        <v>1750000</v>
      </c>
    </row>
    <row r="19" spans="1:3" s="279" customFormat="1" ht="12" customHeight="1" thickBot="1">
      <c r="A19" s="18" t="s">
        <v>11</v>
      </c>
      <c r="B19" s="19" t="s">
        <v>186</v>
      </c>
      <c r="C19" s="176">
        <f>+C20+C21+C22+C23+C24</f>
        <v>341898205</v>
      </c>
    </row>
    <row r="20" spans="1:3" s="279" customFormat="1" ht="12" customHeight="1">
      <c r="A20" s="13" t="s">
        <v>58</v>
      </c>
      <c r="B20" s="280" t="s">
        <v>187</v>
      </c>
      <c r="C20" s="179"/>
    </row>
    <row r="21" spans="1:3" s="279" customFormat="1" ht="12" customHeight="1">
      <c r="A21" s="12" t="s">
        <v>59</v>
      </c>
      <c r="B21" s="281" t="s">
        <v>188</v>
      </c>
      <c r="C21" s="178"/>
    </row>
    <row r="22" spans="1:3" s="279" customFormat="1" ht="12" customHeight="1">
      <c r="A22" s="12" t="s">
        <v>60</v>
      </c>
      <c r="B22" s="281" t="s">
        <v>350</v>
      </c>
      <c r="C22" s="178"/>
    </row>
    <row r="23" spans="1:3" s="279" customFormat="1" ht="12" customHeight="1">
      <c r="A23" s="12" t="s">
        <v>61</v>
      </c>
      <c r="B23" s="281" t="s">
        <v>351</v>
      </c>
      <c r="C23" s="178"/>
    </row>
    <row r="24" spans="1:3" s="279" customFormat="1" ht="12" customHeight="1">
      <c r="A24" s="12" t="s">
        <v>101</v>
      </c>
      <c r="B24" s="281" t="s">
        <v>189</v>
      </c>
      <c r="C24" s="178">
        <v>341898205</v>
      </c>
    </row>
    <row r="25" spans="1:3" s="279" customFormat="1" ht="12" customHeight="1" thickBot="1">
      <c r="A25" s="14" t="s">
        <v>102</v>
      </c>
      <c r="B25" s="282" t="s">
        <v>190</v>
      </c>
      <c r="C25" s="180">
        <v>326898205</v>
      </c>
    </row>
    <row r="26" spans="1:3" s="279" customFormat="1" ht="12" customHeight="1" thickBot="1">
      <c r="A26" s="18" t="s">
        <v>103</v>
      </c>
      <c r="B26" s="19" t="s">
        <v>450</v>
      </c>
      <c r="C26" s="182">
        <f>SUM(C27:C33)</f>
        <v>85878535</v>
      </c>
    </row>
    <row r="27" spans="1:3" s="279" customFormat="1" ht="12" customHeight="1">
      <c r="A27" s="13" t="s">
        <v>192</v>
      </c>
      <c r="B27" s="280" t="s">
        <v>500</v>
      </c>
      <c r="C27" s="179">
        <v>10000000</v>
      </c>
    </row>
    <row r="28" spans="1:3" s="279" customFormat="1" ht="12" customHeight="1">
      <c r="A28" s="12" t="s">
        <v>193</v>
      </c>
      <c r="B28" s="281" t="s">
        <v>455</v>
      </c>
      <c r="C28" s="178"/>
    </row>
    <row r="29" spans="1:3" s="279" customFormat="1" ht="12" customHeight="1">
      <c r="A29" s="12" t="s">
        <v>194</v>
      </c>
      <c r="B29" s="281" t="s">
        <v>456</v>
      </c>
      <c r="C29" s="178">
        <v>64378535</v>
      </c>
    </row>
    <row r="30" spans="1:3" s="279" customFormat="1" ht="12" customHeight="1">
      <c r="A30" s="12" t="s">
        <v>195</v>
      </c>
      <c r="B30" s="281" t="s">
        <v>457</v>
      </c>
      <c r="C30" s="178"/>
    </row>
    <row r="31" spans="1:3" s="279" customFormat="1" ht="12" customHeight="1">
      <c r="A31" s="12" t="s">
        <v>451</v>
      </c>
      <c r="B31" s="281" t="s">
        <v>196</v>
      </c>
      <c r="C31" s="178">
        <v>11000000</v>
      </c>
    </row>
    <row r="32" spans="1:3" s="279" customFormat="1" ht="12" customHeight="1">
      <c r="A32" s="12" t="s">
        <v>452</v>
      </c>
      <c r="B32" s="281" t="s">
        <v>197</v>
      </c>
      <c r="C32" s="178"/>
    </row>
    <row r="33" spans="1:3" s="279" customFormat="1" ht="12" customHeight="1" thickBot="1">
      <c r="A33" s="14" t="s">
        <v>453</v>
      </c>
      <c r="B33" s="344" t="s">
        <v>198</v>
      </c>
      <c r="C33" s="180">
        <v>500000</v>
      </c>
    </row>
    <row r="34" spans="1:3" s="279" customFormat="1" ht="12" customHeight="1" thickBot="1">
      <c r="A34" s="18" t="s">
        <v>13</v>
      </c>
      <c r="B34" s="19" t="s">
        <v>360</v>
      </c>
      <c r="C34" s="176">
        <f>SUM(C35:C45)</f>
        <v>18175476</v>
      </c>
    </row>
    <row r="35" spans="1:3" s="279" customFormat="1" ht="12" customHeight="1">
      <c r="A35" s="13" t="s">
        <v>62</v>
      </c>
      <c r="B35" s="280" t="s">
        <v>201</v>
      </c>
      <c r="C35" s="179">
        <v>5216400</v>
      </c>
    </row>
    <row r="36" spans="1:3" s="279" customFormat="1" ht="12" customHeight="1">
      <c r="A36" s="12" t="s">
        <v>63</v>
      </c>
      <c r="B36" s="281" t="s">
        <v>202</v>
      </c>
      <c r="C36" s="178">
        <v>6514602</v>
      </c>
    </row>
    <row r="37" spans="1:3" s="279" customFormat="1" ht="12" customHeight="1">
      <c r="A37" s="12" t="s">
        <v>64</v>
      </c>
      <c r="B37" s="281" t="s">
        <v>203</v>
      </c>
      <c r="C37" s="178">
        <v>650000</v>
      </c>
    </row>
    <row r="38" spans="1:3" s="279" customFormat="1" ht="12" customHeight="1">
      <c r="A38" s="12" t="s">
        <v>105</v>
      </c>
      <c r="B38" s="281" t="s">
        <v>204</v>
      </c>
      <c r="C38" s="178"/>
    </row>
    <row r="39" spans="1:3" s="279" customFormat="1" ht="12" customHeight="1">
      <c r="A39" s="12" t="s">
        <v>106</v>
      </c>
      <c r="B39" s="281" t="s">
        <v>205</v>
      </c>
      <c r="C39" s="178"/>
    </row>
    <row r="40" spans="1:3" s="279" customFormat="1" ht="12" customHeight="1">
      <c r="A40" s="12" t="s">
        <v>107</v>
      </c>
      <c r="B40" s="281" t="s">
        <v>206</v>
      </c>
      <c r="C40" s="178">
        <v>2540728</v>
      </c>
    </row>
    <row r="41" spans="1:3" s="279" customFormat="1" ht="12" customHeight="1">
      <c r="A41" s="12" t="s">
        <v>108</v>
      </c>
      <c r="B41" s="281" t="s">
        <v>207</v>
      </c>
      <c r="C41" s="178"/>
    </row>
    <row r="42" spans="1:3" s="279" customFormat="1" ht="12" customHeight="1">
      <c r="A42" s="12" t="s">
        <v>109</v>
      </c>
      <c r="B42" s="281" t="s">
        <v>458</v>
      </c>
      <c r="C42" s="178"/>
    </row>
    <row r="43" spans="1:3" s="279" customFormat="1" ht="12" customHeight="1">
      <c r="A43" s="12" t="s">
        <v>199</v>
      </c>
      <c r="B43" s="281" t="s">
        <v>209</v>
      </c>
      <c r="C43" s="181"/>
    </row>
    <row r="44" spans="1:3" s="279" customFormat="1" ht="12" customHeight="1">
      <c r="A44" s="14" t="s">
        <v>200</v>
      </c>
      <c r="B44" s="282" t="s">
        <v>362</v>
      </c>
      <c r="C44" s="269"/>
    </row>
    <row r="45" spans="1:3" s="279" customFormat="1" ht="12" customHeight="1" thickBot="1">
      <c r="A45" s="14" t="s">
        <v>361</v>
      </c>
      <c r="B45" s="173" t="s">
        <v>210</v>
      </c>
      <c r="C45" s="269">
        <v>3253746</v>
      </c>
    </row>
    <row r="46" spans="1:3" s="279" customFormat="1" ht="12" customHeight="1" thickBot="1">
      <c r="A46" s="18" t="s">
        <v>14</v>
      </c>
      <c r="B46" s="19" t="s">
        <v>211</v>
      </c>
      <c r="C46" s="176">
        <f>SUM(C47:C51)</f>
        <v>8300000</v>
      </c>
    </row>
    <row r="47" spans="1:3" s="279" customFormat="1" ht="12" customHeight="1">
      <c r="A47" s="13" t="s">
        <v>65</v>
      </c>
      <c r="B47" s="280" t="s">
        <v>215</v>
      </c>
      <c r="C47" s="322"/>
    </row>
    <row r="48" spans="1:3" s="279" customFormat="1" ht="12" customHeight="1">
      <c r="A48" s="12" t="s">
        <v>66</v>
      </c>
      <c r="B48" s="281" t="s">
        <v>216</v>
      </c>
      <c r="C48" s="181">
        <v>8300000</v>
      </c>
    </row>
    <row r="49" spans="1:3" s="279" customFormat="1" ht="12" customHeight="1">
      <c r="A49" s="12" t="s">
        <v>212</v>
      </c>
      <c r="B49" s="281" t="s">
        <v>217</v>
      </c>
      <c r="C49" s="181"/>
    </row>
    <row r="50" spans="1:3" s="279" customFormat="1" ht="12" customHeight="1">
      <c r="A50" s="12" t="s">
        <v>213</v>
      </c>
      <c r="B50" s="281" t="s">
        <v>218</v>
      </c>
      <c r="C50" s="181"/>
    </row>
    <row r="51" spans="1:3" s="279" customFormat="1" ht="12" customHeight="1" thickBot="1">
      <c r="A51" s="14" t="s">
        <v>214</v>
      </c>
      <c r="B51" s="173" t="s">
        <v>219</v>
      </c>
      <c r="C51" s="269"/>
    </row>
    <row r="52" spans="1:3" s="279" customFormat="1" ht="12" customHeight="1" thickBot="1">
      <c r="A52" s="18" t="s">
        <v>110</v>
      </c>
      <c r="B52" s="19" t="s">
        <v>220</v>
      </c>
      <c r="C52" s="176">
        <f>SUM(C53:C55)</f>
        <v>0</v>
      </c>
    </row>
    <row r="53" spans="1:3" s="279" customFormat="1" ht="12" customHeight="1">
      <c r="A53" s="13" t="s">
        <v>67</v>
      </c>
      <c r="B53" s="280" t="s">
        <v>221</v>
      </c>
      <c r="C53" s="179"/>
    </row>
    <row r="54" spans="1:3" s="279" customFormat="1" ht="12" customHeight="1">
      <c r="A54" s="12" t="s">
        <v>68</v>
      </c>
      <c r="B54" s="281" t="s">
        <v>352</v>
      </c>
      <c r="C54" s="178"/>
    </row>
    <row r="55" spans="1:3" s="279" customFormat="1" ht="12" customHeight="1">
      <c r="A55" s="12" t="s">
        <v>224</v>
      </c>
      <c r="B55" s="281" t="s">
        <v>222</v>
      </c>
      <c r="C55" s="178"/>
    </row>
    <row r="56" spans="1:3" s="279" customFormat="1" ht="12" customHeight="1" thickBot="1">
      <c r="A56" s="14" t="s">
        <v>225</v>
      </c>
      <c r="B56" s="173" t="s">
        <v>223</v>
      </c>
      <c r="C56" s="180"/>
    </row>
    <row r="57" spans="1:3" s="279" customFormat="1" ht="12" customHeight="1" thickBot="1">
      <c r="A57" s="18" t="s">
        <v>16</v>
      </c>
      <c r="B57" s="171" t="s">
        <v>226</v>
      </c>
      <c r="C57" s="176">
        <f>SUM(C58:C60)</f>
        <v>2198511</v>
      </c>
    </row>
    <row r="58" spans="1:3" s="279" customFormat="1" ht="12" customHeight="1">
      <c r="A58" s="13" t="s">
        <v>111</v>
      </c>
      <c r="B58" s="280" t="s">
        <v>228</v>
      </c>
      <c r="C58" s="181"/>
    </row>
    <row r="59" spans="1:3" s="279" customFormat="1" ht="12" customHeight="1">
      <c r="A59" s="12" t="s">
        <v>112</v>
      </c>
      <c r="B59" s="281" t="s">
        <v>353</v>
      </c>
      <c r="C59" s="181">
        <v>2198511</v>
      </c>
    </row>
    <row r="60" spans="1:3" s="279" customFormat="1" ht="12" customHeight="1">
      <c r="A60" s="12" t="s">
        <v>155</v>
      </c>
      <c r="B60" s="281" t="s">
        <v>229</v>
      </c>
      <c r="C60" s="181"/>
    </row>
    <row r="61" spans="1:3" s="279" customFormat="1" ht="12" customHeight="1" thickBot="1">
      <c r="A61" s="14" t="s">
        <v>227</v>
      </c>
      <c r="B61" s="173" t="s">
        <v>230</v>
      </c>
      <c r="C61" s="181"/>
    </row>
    <row r="62" spans="1:3" s="279" customFormat="1" ht="12" customHeight="1" thickBot="1">
      <c r="A62" s="340" t="s">
        <v>402</v>
      </c>
      <c r="B62" s="19" t="s">
        <v>231</v>
      </c>
      <c r="C62" s="182">
        <f>+C5+C12+C19+C26+C34+C46+C52+C57</f>
        <v>1197654989</v>
      </c>
    </row>
    <row r="63" spans="1:3" s="279" customFormat="1" ht="12" customHeight="1" thickBot="1">
      <c r="A63" s="324" t="s">
        <v>232</v>
      </c>
      <c r="B63" s="171" t="s">
        <v>233</v>
      </c>
      <c r="C63" s="176">
        <f>SUM(C64:C66)</f>
        <v>0</v>
      </c>
    </row>
    <row r="64" spans="1:3" s="279" customFormat="1" ht="12" customHeight="1">
      <c r="A64" s="13" t="s">
        <v>264</v>
      </c>
      <c r="B64" s="280" t="s">
        <v>234</v>
      </c>
      <c r="C64" s="181"/>
    </row>
    <row r="65" spans="1:3" s="279" customFormat="1" ht="12" customHeight="1">
      <c r="A65" s="12" t="s">
        <v>273</v>
      </c>
      <c r="B65" s="281" t="s">
        <v>235</v>
      </c>
      <c r="C65" s="181"/>
    </row>
    <row r="66" spans="1:3" s="279" customFormat="1" ht="12" customHeight="1" thickBot="1">
      <c r="A66" s="14" t="s">
        <v>274</v>
      </c>
      <c r="B66" s="334" t="s">
        <v>387</v>
      </c>
      <c r="C66" s="181"/>
    </row>
    <row r="67" spans="1:3" s="279" customFormat="1" ht="12" customHeight="1" thickBot="1">
      <c r="A67" s="324" t="s">
        <v>237</v>
      </c>
      <c r="B67" s="171" t="s">
        <v>238</v>
      </c>
      <c r="C67" s="176">
        <f>SUM(C68:C71)</f>
        <v>0</v>
      </c>
    </row>
    <row r="68" spans="1:3" s="279" customFormat="1" ht="12" customHeight="1">
      <c r="A68" s="13" t="s">
        <v>90</v>
      </c>
      <c r="B68" s="280" t="s">
        <v>239</v>
      </c>
      <c r="C68" s="181"/>
    </row>
    <row r="69" spans="1:3" s="279" customFormat="1" ht="12" customHeight="1">
      <c r="A69" s="12" t="s">
        <v>91</v>
      </c>
      <c r="B69" s="281" t="s">
        <v>240</v>
      </c>
      <c r="C69" s="181"/>
    </row>
    <row r="70" spans="1:3" s="279" customFormat="1" ht="12" customHeight="1">
      <c r="A70" s="12" t="s">
        <v>265</v>
      </c>
      <c r="B70" s="281" t="s">
        <v>241</v>
      </c>
      <c r="C70" s="181"/>
    </row>
    <row r="71" spans="1:3" s="279" customFormat="1" ht="12" customHeight="1" thickBot="1">
      <c r="A71" s="14" t="s">
        <v>266</v>
      </c>
      <c r="B71" s="173" t="s">
        <v>242</v>
      </c>
      <c r="C71" s="181"/>
    </row>
    <row r="72" spans="1:3" s="279" customFormat="1" ht="12" customHeight="1" thickBot="1">
      <c r="A72" s="324" t="s">
        <v>243</v>
      </c>
      <c r="B72" s="171" t="s">
        <v>244</v>
      </c>
      <c r="C72" s="176">
        <f>SUM(C73:C74)</f>
        <v>110885535</v>
      </c>
    </row>
    <row r="73" spans="1:3" s="279" customFormat="1" ht="12" customHeight="1">
      <c r="A73" s="13" t="s">
        <v>267</v>
      </c>
      <c r="B73" s="280" t="s">
        <v>245</v>
      </c>
      <c r="C73" s="181">
        <v>110885535</v>
      </c>
    </row>
    <row r="74" spans="1:3" s="279" customFormat="1" ht="12" customHeight="1" thickBot="1">
      <c r="A74" s="14" t="s">
        <v>268</v>
      </c>
      <c r="B74" s="173" t="s">
        <v>246</v>
      </c>
      <c r="C74" s="181"/>
    </row>
    <row r="75" spans="1:3" s="279" customFormat="1" ht="12" customHeight="1" thickBot="1">
      <c r="A75" s="324" t="s">
        <v>247</v>
      </c>
      <c r="B75" s="171" t="s">
        <v>248</v>
      </c>
      <c r="C75" s="176">
        <f>SUM(C76:C78)</f>
        <v>2950130</v>
      </c>
    </row>
    <row r="76" spans="1:3" s="279" customFormat="1" ht="12" customHeight="1">
      <c r="A76" s="13" t="s">
        <v>269</v>
      </c>
      <c r="B76" s="280" t="s">
        <v>249</v>
      </c>
      <c r="C76" s="181">
        <v>2950130</v>
      </c>
    </row>
    <row r="77" spans="1:3" s="279" customFormat="1" ht="12" customHeight="1">
      <c r="A77" s="12" t="s">
        <v>270</v>
      </c>
      <c r="B77" s="281" t="s">
        <v>250</v>
      </c>
      <c r="C77" s="181"/>
    </row>
    <row r="78" spans="1:3" s="279" customFormat="1" ht="12" customHeight="1" thickBot="1">
      <c r="A78" s="14" t="s">
        <v>271</v>
      </c>
      <c r="B78" s="173" t="s">
        <v>251</v>
      </c>
      <c r="C78" s="181"/>
    </row>
    <row r="79" spans="1:3" s="279" customFormat="1" ht="12" customHeight="1" thickBot="1">
      <c r="A79" s="324" t="s">
        <v>252</v>
      </c>
      <c r="B79" s="171" t="s">
        <v>272</v>
      </c>
      <c r="C79" s="176">
        <f>SUM(C80:C83)</f>
        <v>0</v>
      </c>
    </row>
    <row r="80" spans="1:3" s="279" customFormat="1" ht="12" customHeight="1">
      <c r="A80" s="284" t="s">
        <v>253</v>
      </c>
      <c r="B80" s="280" t="s">
        <v>254</v>
      </c>
      <c r="C80" s="181"/>
    </row>
    <row r="81" spans="1:3" s="279" customFormat="1" ht="12" customHeight="1">
      <c r="A81" s="285" t="s">
        <v>255</v>
      </c>
      <c r="B81" s="281" t="s">
        <v>256</v>
      </c>
      <c r="C81" s="181"/>
    </row>
    <row r="82" spans="1:3" s="279" customFormat="1" ht="12" customHeight="1">
      <c r="A82" s="285" t="s">
        <v>257</v>
      </c>
      <c r="B82" s="281" t="s">
        <v>258</v>
      </c>
      <c r="C82" s="181"/>
    </row>
    <row r="83" spans="1:3" s="279" customFormat="1" ht="12" customHeight="1" thickBot="1">
      <c r="A83" s="286" t="s">
        <v>259</v>
      </c>
      <c r="B83" s="173" t="s">
        <v>260</v>
      </c>
      <c r="C83" s="181"/>
    </row>
    <row r="84" spans="1:3" s="279" customFormat="1" ht="12" customHeight="1" thickBot="1">
      <c r="A84" s="324" t="s">
        <v>261</v>
      </c>
      <c r="B84" s="171" t="s">
        <v>401</v>
      </c>
      <c r="C84" s="323"/>
    </row>
    <row r="85" spans="1:3" s="279" customFormat="1" ht="13.5" customHeight="1" thickBot="1">
      <c r="A85" s="324" t="s">
        <v>263</v>
      </c>
      <c r="B85" s="171" t="s">
        <v>262</v>
      </c>
      <c r="C85" s="323"/>
    </row>
    <row r="86" spans="1:3" s="279" customFormat="1" ht="15.75" customHeight="1" thickBot="1">
      <c r="A86" s="324" t="s">
        <v>275</v>
      </c>
      <c r="B86" s="287" t="s">
        <v>404</v>
      </c>
      <c r="C86" s="182">
        <f>+C63+C67+C72+C75+C79+C85+C84</f>
        <v>113835665</v>
      </c>
    </row>
    <row r="87" spans="1:3" s="279" customFormat="1" ht="16.5" customHeight="1" thickBot="1">
      <c r="A87" s="325" t="s">
        <v>403</v>
      </c>
      <c r="B87" s="288" t="s">
        <v>405</v>
      </c>
      <c r="C87" s="182">
        <f>+C62+C86</f>
        <v>1311490654</v>
      </c>
    </row>
    <row r="88" spans="1:3" s="279" customFormat="1" ht="83.25" customHeight="1">
      <c r="A88" s="3"/>
      <c r="B88" s="4"/>
      <c r="C88" s="183"/>
    </row>
    <row r="89" spans="1:3" ht="16.5" customHeight="1">
      <c r="A89" s="405" t="s">
        <v>37</v>
      </c>
      <c r="B89" s="405"/>
      <c r="C89" s="405"/>
    </row>
    <row r="90" spans="1:3" s="289" customFormat="1" ht="16.5" customHeight="1" thickBot="1">
      <c r="A90" s="407" t="s">
        <v>93</v>
      </c>
      <c r="B90" s="407"/>
      <c r="C90" s="73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8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5">
        <f>C94+C95+C96+C97+C98+C111</f>
        <v>916605358</v>
      </c>
    </row>
    <row r="94" spans="1:3" ht="12" customHeight="1">
      <c r="A94" s="15" t="s">
        <v>69</v>
      </c>
      <c r="B94" s="8" t="s">
        <v>39</v>
      </c>
      <c r="C94" s="177">
        <v>377790174</v>
      </c>
    </row>
    <row r="95" spans="1:3" ht="12" customHeight="1">
      <c r="A95" s="12" t="s">
        <v>70</v>
      </c>
      <c r="B95" s="6" t="s">
        <v>113</v>
      </c>
      <c r="C95" s="178">
        <v>53535503</v>
      </c>
    </row>
    <row r="96" spans="1:3" ht="12" customHeight="1">
      <c r="A96" s="12" t="s">
        <v>71</v>
      </c>
      <c r="B96" s="6" t="s">
        <v>88</v>
      </c>
      <c r="C96" s="180">
        <v>251835723</v>
      </c>
    </row>
    <row r="97" spans="1:3" ht="12" customHeight="1">
      <c r="A97" s="12" t="s">
        <v>72</v>
      </c>
      <c r="B97" s="9" t="s">
        <v>114</v>
      </c>
      <c r="C97" s="180">
        <v>44800290</v>
      </c>
    </row>
    <row r="98" spans="1:3" ht="12" customHeight="1">
      <c r="A98" s="12" t="s">
        <v>80</v>
      </c>
      <c r="B98" s="17" t="s">
        <v>115</v>
      </c>
      <c r="C98" s="180">
        <v>184445157</v>
      </c>
    </row>
    <row r="99" spans="1:3" ht="12" customHeight="1">
      <c r="A99" s="12" t="s">
        <v>73</v>
      </c>
      <c r="B99" s="6" t="s">
        <v>368</v>
      </c>
      <c r="C99" s="180"/>
    </row>
    <row r="100" spans="1:3" ht="12" customHeight="1">
      <c r="A100" s="12" t="s">
        <v>74</v>
      </c>
      <c r="B100" s="77" t="s">
        <v>367</v>
      </c>
      <c r="C100" s="180"/>
    </row>
    <row r="101" spans="1:3" ht="12" customHeight="1">
      <c r="A101" s="12" t="s">
        <v>81</v>
      </c>
      <c r="B101" s="77" t="s">
        <v>366</v>
      </c>
      <c r="C101" s="180"/>
    </row>
    <row r="102" spans="1:3" ht="12" customHeight="1">
      <c r="A102" s="12" t="s">
        <v>82</v>
      </c>
      <c r="B102" s="75" t="s">
        <v>278</v>
      </c>
      <c r="C102" s="180"/>
    </row>
    <row r="103" spans="1:3" ht="12" customHeight="1">
      <c r="A103" s="12" t="s">
        <v>83</v>
      </c>
      <c r="B103" s="76" t="s">
        <v>279</v>
      </c>
      <c r="C103" s="180"/>
    </row>
    <row r="104" spans="1:3" ht="12" customHeight="1">
      <c r="A104" s="12" t="s">
        <v>84</v>
      </c>
      <c r="B104" s="76" t="s">
        <v>280</v>
      </c>
      <c r="C104" s="180"/>
    </row>
    <row r="105" spans="1:3" ht="12" customHeight="1">
      <c r="A105" s="12" t="s">
        <v>86</v>
      </c>
      <c r="B105" s="75" t="s">
        <v>281</v>
      </c>
      <c r="C105" s="180">
        <v>159669899</v>
      </c>
    </row>
    <row r="106" spans="1:3" ht="12" customHeight="1">
      <c r="A106" s="12" t="s">
        <v>116</v>
      </c>
      <c r="B106" s="75" t="s">
        <v>282</v>
      </c>
      <c r="C106" s="180"/>
    </row>
    <row r="107" spans="1:3" ht="12" customHeight="1">
      <c r="A107" s="12" t="s">
        <v>276</v>
      </c>
      <c r="B107" s="76" t="s">
        <v>283</v>
      </c>
      <c r="C107" s="180"/>
    </row>
    <row r="108" spans="1:3" ht="12" customHeight="1">
      <c r="A108" s="11" t="s">
        <v>277</v>
      </c>
      <c r="B108" s="77" t="s">
        <v>284</v>
      </c>
      <c r="C108" s="180"/>
    </row>
    <row r="109" spans="1:3" ht="12" customHeight="1">
      <c r="A109" s="12" t="s">
        <v>364</v>
      </c>
      <c r="B109" s="77" t="s">
        <v>285</v>
      </c>
      <c r="C109" s="180"/>
    </row>
    <row r="110" spans="1:3" ht="12" customHeight="1">
      <c r="A110" s="14" t="s">
        <v>365</v>
      </c>
      <c r="B110" s="77" t="s">
        <v>286</v>
      </c>
      <c r="C110" s="180">
        <v>24775258</v>
      </c>
    </row>
    <row r="111" spans="1:3" ht="12" customHeight="1">
      <c r="A111" s="12" t="s">
        <v>369</v>
      </c>
      <c r="B111" s="9" t="s">
        <v>40</v>
      </c>
      <c r="C111" s="178">
        <v>4198511</v>
      </c>
    </row>
    <row r="112" spans="1:3" ht="12" customHeight="1">
      <c r="A112" s="12" t="s">
        <v>370</v>
      </c>
      <c r="B112" s="6" t="s">
        <v>372</v>
      </c>
      <c r="C112" s="178">
        <v>2198511</v>
      </c>
    </row>
    <row r="113" spans="1:3" ht="12" customHeight="1" thickBot="1">
      <c r="A113" s="16" t="s">
        <v>371</v>
      </c>
      <c r="B113" s="338" t="s">
        <v>373</v>
      </c>
      <c r="C113" s="184">
        <v>2000000</v>
      </c>
    </row>
    <row r="114" spans="1:3" ht="12" customHeight="1" thickBot="1">
      <c r="A114" s="335" t="s">
        <v>10</v>
      </c>
      <c r="B114" s="336" t="s">
        <v>287</v>
      </c>
      <c r="C114" s="337">
        <f>+C115+C117+C119</f>
        <v>377515593</v>
      </c>
    </row>
    <row r="115" spans="1:3" ht="12" customHeight="1">
      <c r="A115" s="13" t="s">
        <v>75</v>
      </c>
      <c r="B115" s="6" t="s">
        <v>154</v>
      </c>
      <c r="C115" s="179">
        <v>331528854</v>
      </c>
    </row>
    <row r="116" spans="1:3" ht="12" customHeight="1">
      <c r="A116" s="13" t="s">
        <v>76</v>
      </c>
      <c r="B116" s="10" t="s">
        <v>291</v>
      </c>
      <c r="C116" s="179">
        <v>290258711</v>
      </c>
    </row>
    <row r="117" spans="1:3" ht="12" customHeight="1">
      <c r="A117" s="13" t="s">
        <v>77</v>
      </c>
      <c r="B117" s="10" t="s">
        <v>117</v>
      </c>
      <c r="C117" s="178">
        <v>45986739</v>
      </c>
    </row>
    <row r="118" spans="1:3" ht="12" customHeight="1">
      <c r="A118" s="13" t="s">
        <v>78</v>
      </c>
      <c r="B118" s="10" t="s">
        <v>292</v>
      </c>
      <c r="C118" s="169">
        <v>11624559</v>
      </c>
    </row>
    <row r="119" spans="1:3" ht="12" customHeight="1">
      <c r="A119" s="13" t="s">
        <v>79</v>
      </c>
      <c r="B119" s="173" t="s">
        <v>156</v>
      </c>
      <c r="C119" s="169"/>
    </row>
    <row r="120" spans="1:3" ht="12" customHeight="1">
      <c r="A120" s="13" t="s">
        <v>85</v>
      </c>
      <c r="B120" s="172" t="s">
        <v>354</v>
      </c>
      <c r="C120" s="169"/>
    </row>
    <row r="121" spans="1:3" ht="12" customHeight="1">
      <c r="A121" s="13" t="s">
        <v>87</v>
      </c>
      <c r="B121" s="276" t="s">
        <v>297</v>
      </c>
      <c r="C121" s="169"/>
    </row>
    <row r="122" spans="1:3" ht="15.75">
      <c r="A122" s="13" t="s">
        <v>118</v>
      </c>
      <c r="B122" s="76" t="s">
        <v>280</v>
      </c>
      <c r="C122" s="169"/>
    </row>
    <row r="123" spans="1:3" ht="12" customHeight="1">
      <c r="A123" s="13" t="s">
        <v>119</v>
      </c>
      <c r="B123" s="76" t="s">
        <v>296</v>
      </c>
      <c r="C123" s="169"/>
    </row>
    <row r="124" spans="1:3" ht="12" customHeight="1">
      <c r="A124" s="13" t="s">
        <v>120</v>
      </c>
      <c r="B124" s="76" t="s">
        <v>295</v>
      </c>
      <c r="C124" s="169"/>
    </row>
    <row r="125" spans="1:3" ht="12" customHeight="1">
      <c r="A125" s="13" t="s">
        <v>288</v>
      </c>
      <c r="B125" s="76" t="s">
        <v>283</v>
      </c>
      <c r="C125" s="169"/>
    </row>
    <row r="126" spans="1:3" ht="12" customHeight="1">
      <c r="A126" s="13" t="s">
        <v>289</v>
      </c>
      <c r="B126" s="76" t="s">
        <v>294</v>
      </c>
      <c r="C126" s="169"/>
    </row>
    <row r="127" spans="1:3" ht="16.5" thickBot="1">
      <c r="A127" s="11" t="s">
        <v>290</v>
      </c>
      <c r="B127" s="76" t="s">
        <v>293</v>
      </c>
      <c r="C127" s="170"/>
    </row>
    <row r="128" spans="1:3" ht="12" customHeight="1" thickBot="1">
      <c r="A128" s="18" t="s">
        <v>11</v>
      </c>
      <c r="B128" s="70" t="s">
        <v>374</v>
      </c>
      <c r="C128" s="176">
        <f>+C93+C114</f>
        <v>1294120951</v>
      </c>
    </row>
    <row r="129" spans="1:3" ht="12" customHeight="1" thickBot="1">
      <c r="A129" s="18" t="s">
        <v>12</v>
      </c>
      <c r="B129" s="70" t="s">
        <v>375</v>
      </c>
      <c r="C129" s="176">
        <f>+C130+C131+C132</f>
        <v>0</v>
      </c>
    </row>
    <row r="130" spans="1:3" ht="12" customHeight="1">
      <c r="A130" s="13" t="s">
        <v>192</v>
      </c>
      <c r="B130" s="10" t="s">
        <v>382</v>
      </c>
      <c r="C130" s="169"/>
    </row>
    <row r="131" spans="1:3" ht="12" customHeight="1">
      <c r="A131" s="13" t="s">
        <v>193</v>
      </c>
      <c r="B131" s="10" t="s">
        <v>383</v>
      </c>
      <c r="C131" s="169"/>
    </row>
    <row r="132" spans="1:3" ht="12" customHeight="1" thickBot="1">
      <c r="A132" s="11" t="s">
        <v>194</v>
      </c>
      <c r="B132" s="10" t="s">
        <v>384</v>
      </c>
      <c r="C132" s="169"/>
    </row>
    <row r="133" spans="1:3" ht="12" customHeight="1" thickBot="1">
      <c r="A133" s="18" t="s">
        <v>13</v>
      </c>
      <c r="B133" s="70" t="s">
        <v>376</v>
      </c>
      <c r="C133" s="176">
        <f>SUM(C134:C139)</f>
        <v>0</v>
      </c>
    </row>
    <row r="134" spans="1:3" ht="12" customHeight="1">
      <c r="A134" s="13" t="s">
        <v>62</v>
      </c>
      <c r="B134" s="7" t="s">
        <v>385</v>
      </c>
      <c r="C134" s="169"/>
    </row>
    <row r="135" spans="1:3" ht="12" customHeight="1">
      <c r="A135" s="13" t="s">
        <v>63</v>
      </c>
      <c r="B135" s="7" t="s">
        <v>377</v>
      </c>
      <c r="C135" s="169"/>
    </row>
    <row r="136" spans="1:3" ht="12" customHeight="1">
      <c r="A136" s="13" t="s">
        <v>64</v>
      </c>
      <c r="B136" s="7" t="s">
        <v>378</v>
      </c>
      <c r="C136" s="169"/>
    </row>
    <row r="137" spans="1:3" ht="12" customHeight="1">
      <c r="A137" s="13" t="s">
        <v>105</v>
      </c>
      <c r="B137" s="7" t="s">
        <v>379</v>
      </c>
      <c r="C137" s="169"/>
    </row>
    <row r="138" spans="1:3" ht="12" customHeight="1">
      <c r="A138" s="13" t="s">
        <v>106</v>
      </c>
      <c r="B138" s="7" t="s">
        <v>380</v>
      </c>
      <c r="C138" s="169"/>
    </row>
    <row r="139" spans="1:3" ht="12" customHeight="1" thickBot="1">
      <c r="A139" s="11" t="s">
        <v>107</v>
      </c>
      <c r="B139" s="7" t="s">
        <v>381</v>
      </c>
      <c r="C139" s="169"/>
    </row>
    <row r="140" spans="1:3" ht="12" customHeight="1" thickBot="1">
      <c r="A140" s="18" t="s">
        <v>14</v>
      </c>
      <c r="B140" s="70" t="s">
        <v>389</v>
      </c>
      <c r="C140" s="182">
        <f>+C141+C142+C143+C144</f>
        <v>17369703</v>
      </c>
    </row>
    <row r="141" spans="1:3" ht="12" customHeight="1">
      <c r="A141" s="13" t="s">
        <v>65</v>
      </c>
      <c r="B141" s="7" t="s">
        <v>298</v>
      </c>
      <c r="C141" s="169"/>
    </row>
    <row r="142" spans="1:3" ht="12" customHeight="1">
      <c r="A142" s="13" t="s">
        <v>66</v>
      </c>
      <c r="B142" s="7" t="s">
        <v>299</v>
      </c>
      <c r="C142" s="169">
        <v>17369703</v>
      </c>
    </row>
    <row r="143" spans="1:3" ht="12" customHeight="1">
      <c r="A143" s="13" t="s">
        <v>212</v>
      </c>
      <c r="B143" s="7" t="s">
        <v>390</v>
      </c>
      <c r="C143" s="169"/>
    </row>
    <row r="144" spans="1:3" ht="12" customHeight="1" thickBot="1">
      <c r="A144" s="11" t="s">
        <v>213</v>
      </c>
      <c r="B144" s="5" t="s">
        <v>318</v>
      </c>
      <c r="C144" s="169"/>
    </row>
    <row r="145" spans="1:3" ht="12" customHeight="1" thickBot="1">
      <c r="A145" s="18" t="s">
        <v>15</v>
      </c>
      <c r="B145" s="70" t="s">
        <v>391</v>
      </c>
      <c r="C145" s="185">
        <f>SUM(C146:C150)</f>
        <v>0</v>
      </c>
    </row>
    <row r="146" spans="1:3" ht="12" customHeight="1">
      <c r="A146" s="13" t="s">
        <v>67</v>
      </c>
      <c r="B146" s="7" t="s">
        <v>386</v>
      </c>
      <c r="C146" s="169"/>
    </row>
    <row r="147" spans="1:3" ht="12" customHeight="1">
      <c r="A147" s="13" t="s">
        <v>68</v>
      </c>
      <c r="B147" s="7" t="s">
        <v>393</v>
      </c>
      <c r="C147" s="169"/>
    </row>
    <row r="148" spans="1:3" ht="12" customHeight="1">
      <c r="A148" s="13" t="s">
        <v>224</v>
      </c>
      <c r="B148" s="7" t="s">
        <v>388</v>
      </c>
      <c r="C148" s="169"/>
    </row>
    <row r="149" spans="1:3" ht="12" customHeight="1">
      <c r="A149" s="13" t="s">
        <v>225</v>
      </c>
      <c r="B149" s="7" t="s">
        <v>394</v>
      </c>
      <c r="C149" s="169"/>
    </row>
    <row r="150" spans="1:3" ht="12" customHeight="1" thickBot="1">
      <c r="A150" s="13" t="s">
        <v>392</v>
      </c>
      <c r="B150" s="7" t="s">
        <v>395</v>
      </c>
      <c r="C150" s="169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90">
        <f>+C129+C133+C140+C145+C151+C152</f>
        <v>17369703</v>
      </c>
      <c r="F153" s="291"/>
      <c r="G153" s="292"/>
      <c r="H153" s="292"/>
      <c r="I153" s="292"/>
    </row>
    <row r="154" spans="1:3" s="279" customFormat="1" ht="12.75" customHeight="1" thickBot="1">
      <c r="A154" s="174" t="s">
        <v>19</v>
      </c>
      <c r="B154" s="254" t="s">
        <v>398</v>
      </c>
      <c r="C154" s="290">
        <f>+C128+C153</f>
        <v>1311490654</v>
      </c>
    </row>
    <row r="155" ht="7.5" customHeight="1"/>
    <row r="156" spans="1:3" ht="15.75">
      <c r="A156" s="408" t="s">
        <v>300</v>
      </c>
      <c r="B156" s="408"/>
      <c r="C156" s="408"/>
    </row>
    <row r="157" spans="1:3" ht="15" customHeight="1" thickBot="1">
      <c r="A157" s="406" t="s">
        <v>94</v>
      </c>
      <c r="B157" s="406"/>
      <c r="C157" s="186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6">
        <f>+C62-C128</f>
        <v>-96465962</v>
      </c>
      <c r="D158" s="293"/>
    </row>
    <row r="159" spans="1:3" ht="27.75" customHeight="1" thickBot="1">
      <c r="A159" s="18" t="s">
        <v>10</v>
      </c>
      <c r="B159" s="25" t="s">
        <v>406</v>
      </c>
      <c r="C159" s="176">
        <f>+C86-C153</f>
        <v>96465962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2019. ÉVI KÖLTSÉGVETÉSÉNEK ÖSSZEVONT MÉRLEGE&amp;10
&amp;R&amp;"Times New Roman CE,Félkövér dőlt"&amp;11 1. melléklet az 1/2019. (II.13.)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view="pageLayout" workbookViewId="0" topLeftCell="A4">
      <selection activeCell="F13" sqref="F13"/>
    </sheetView>
  </sheetViews>
  <sheetFormatPr defaultColWidth="9.0039062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4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5.5" customHeight="1">
      <c r="A1" s="429" t="s">
        <v>0</v>
      </c>
      <c r="B1" s="429"/>
      <c r="C1" s="429"/>
      <c r="D1" s="429"/>
      <c r="E1" s="429"/>
      <c r="F1" s="429"/>
    </row>
    <row r="2" spans="1:6" ht="22.5" customHeight="1" thickBot="1">
      <c r="A2" s="112"/>
      <c r="B2" s="41"/>
      <c r="C2" s="41"/>
      <c r="D2" s="41"/>
      <c r="E2" s="41"/>
      <c r="F2" s="37" t="s">
        <v>487</v>
      </c>
    </row>
    <row r="3" spans="1:6" s="33" customFormat="1" ht="44.25" customHeight="1" thickBot="1">
      <c r="A3" s="113" t="s">
        <v>53</v>
      </c>
      <c r="B3" s="114" t="s">
        <v>54</v>
      </c>
      <c r="C3" s="114" t="s">
        <v>499</v>
      </c>
      <c r="D3" s="114" t="s">
        <v>505</v>
      </c>
      <c r="E3" s="114" t="s">
        <v>508</v>
      </c>
      <c r="F3" s="38" t="s">
        <v>506</v>
      </c>
    </row>
    <row r="4" spans="1:6" s="41" customFormat="1" ht="12" customHeight="1" thickBot="1">
      <c r="A4" s="39" t="s">
        <v>413</v>
      </c>
      <c r="B4" s="40" t="s">
        <v>414</v>
      </c>
      <c r="C4" s="40" t="s">
        <v>415</v>
      </c>
      <c r="D4" s="40" t="s">
        <v>417</v>
      </c>
      <c r="E4" s="40" t="s">
        <v>416</v>
      </c>
      <c r="F4" s="349" t="s">
        <v>461</v>
      </c>
    </row>
    <row r="5" spans="1:6" s="41" customFormat="1" ht="15.75" customHeight="1">
      <c r="A5" s="381" t="s">
        <v>512</v>
      </c>
      <c r="B5" s="385">
        <v>32856644</v>
      </c>
      <c r="C5" s="383">
        <v>2019</v>
      </c>
      <c r="D5" s="385"/>
      <c r="E5" s="385">
        <v>32856644</v>
      </c>
      <c r="F5" s="42">
        <f>B5-D5-E5</f>
        <v>0</v>
      </c>
    </row>
    <row r="6" spans="1:6" s="41" customFormat="1" ht="15.75" customHeight="1">
      <c r="A6" s="382" t="s">
        <v>513</v>
      </c>
      <c r="B6" s="386">
        <v>107721044</v>
      </c>
      <c r="C6" s="384">
        <v>2019</v>
      </c>
      <c r="D6" s="386"/>
      <c r="E6" s="386">
        <v>107721044</v>
      </c>
      <c r="F6" s="42">
        <f>B6-D6-E6</f>
        <v>0</v>
      </c>
    </row>
    <row r="7" spans="1:6" s="41" customFormat="1" ht="15.75" customHeight="1">
      <c r="A7" s="382" t="s">
        <v>514</v>
      </c>
      <c r="B7" s="386">
        <v>99555300</v>
      </c>
      <c r="C7" s="384">
        <v>2019</v>
      </c>
      <c r="D7" s="386"/>
      <c r="E7" s="386">
        <v>99555300</v>
      </c>
      <c r="F7" s="42">
        <f>B7-D7-E7</f>
        <v>0</v>
      </c>
    </row>
    <row r="8" spans="1:6" s="41" customFormat="1" ht="15.75" customHeight="1">
      <c r="A8" s="382" t="s">
        <v>515</v>
      </c>
      <c r="B8" s="386">
        <v>50125723</v>
      </c>
      <c r="C8" s="384">
        <v>2019</v>
      </c>
      <c r="D8" s="386"/>
      <c r="E8" s="386">
        <v>50125723</v>
      </c>
      <c r="F8" s="42">
        <f>B8-D8-E8</f>
        <v>0</v>
      </c>
    </row>
    <row r="9" spans="1:6" s="41" customFormat="1" ht="15.75" customHeight="1">
      <c r="A9" s="382" t="s">
        <v>516</v>
      </c>
      <c r="B9" s="386">
        <v>2000000</v>
      </c>
      <c r="C9" s="384">
        <v>2019</v>
      </c>
      <c r="D9" s="386"/>
      <c r="E9" s="386">
        <v>2000000</v>
      </c>
      <c r="F9" s="42">
        <f>B9-D9-E9</f>
        <v>0</v>
      </c>
    </row>
    <row r="10" spans="1:6" ht="15.75" customHeight="1">
      <c r="A10" s="328" t="s">
        <v>489</v>
      </c>
      <c r="B10" s="23">
        <v>2160000</v>
      </c>
      <c r="C10" s="329" t="s">
        <v>517</v>
      </c>
      <c r="D10" s="23"/>
      <c r="E10" s="23">
        <v>2160000</v>
      </c>
      <c r="F10" s="42">
        <f aca="true" t="shared" si="0" ref="F10:F19">B10-D10-E10</f>
        <v>0</v>
      </c>
    </row>
    <row r="11" spans="1:6" ht="15.75" customHeight="1">
      <c r="A11" s="328" t="s">
        <v>518</v>
      </c>
      <c r="B11" s="23">
        <v>3800000</v>
      </c>
      <c r="C11" s="329" t="s">
        <v>491</v>
      </c>
      <c r="D11" s="23"/>
      <c r="E11" s="23">
        <v>3800000</v>
      </c>
      <c r="F11" s="42">
        <f t="shared" si="0"/>
        <v>0</v>
      </c>
    </row>
    <row r="12" spans="1:6" ht="15.75" customHeight="1">
      <c r="A12" s="328" t="s">
        <v>519</v>
      </c>
      <c r="B12" s="23">
        <v>4000000</v>
      </c>
      <c r="C12" s="329" t="s">
        <v>517</v>
      </c>
      <c r="D12" s="23"/>
      <c r="E12" s="23">
        <v>4000000</v>
      </c>
      <c r="F12" s="42">
        <f t="shared" si="0"/>
        <v>0</v>
      </c>
    </row>
    <row r="13" spans="1:6" ht="15.75" customHeight="1">
      <c r="A13" s="328" t="s">
        <v>560</v>
      </c>
      <c r="B13" s="23">
        <v>885608</v>
      </c>
      <c r="C13" s="329" t="s">
        <v>517</v>
      </c>
      <c r="D13" s="23"/>
      <c r="E13" s="23">
        <v>885608</v>
      </c>
      <c r="F13" s="42">
        <f t="shared" si="0"/>
        <v>0</v>
      </c>
    </row>
    <row r="14" spans="1:6" ht="15.75" customHeight="1">
      <c r="A14" s="328" t="s">
        <v>521</v>
      </c>
      <c r="B14" s="23">
        <v>1500000</v>
      </c>
      <c r="C14" s="329" t="s">
        <v>517</v>
      </c>
      <c r="D14" s="23"/>
      <c r="E14" s="23">
        <v>1500000</v>
      </c>
      <c r="F14" s="42">
        <f t="shared" si="0"/>
        <v>0</v>
      </c>
    </row>
    <row r="15" spans="1:6" ht="15" customHeight="1">
      <c r="A15" s="328" t="s">
        <v>522</v>
      </c>
      <c r="B15" s="23">
        <v>12384535</v>
      </c>
      <c r="C15" s="329" t="s">
        <v>517</v>
      </c>
      <c r="D15" s="23"/>
      <c r="E15" s="23">
        <v>12384535</v>
      </c>
      <c r="F15" s="42">
        <f t="shared" si="0"/>
        <v>0</v>
      </c>
    </row>
    <row r="16" spans="1:6" ht="15.75" customHeight="1">
      <c r="A16" s="328" t="s">
        <v>523</v>
      </c>
      <c r="B16" s="23">
        <v>5080000</v>
      </c>
      <c r="C16" s="329" t="s">
        <v>517</v>
      </c>
      <c r="D16" s="23"/>
      <c r="E16" s="23">
        <v>5080000</v>
      </c>
      <c r="F16" s="42">
        <f t="shared" si="0"/>
        <v>0</v>
      </c>
    </row>
    <row r="17" spans="1:6" ht="15.75" customHeight="1">
      <c r="A17" s="328" t="s">
        <v>524</v>
      </c>
      <c r="B17" s="23">
        <v>6350000</v>
      </c>
      <c r="C17" s="329" t="s">
        <v>517</v>
      </c>
      <c r="D17" s="23"/>
      <c r="E17" s="23">
        <v>6350000</v>
      </c>
      <c r="F17" s="42">
        <f t="shared" si="0"/>
        <v>0</v>
      </c>
    </row>
    <row r="18" spans="1:6" ht="15.75" customHeight="1">
      <c r="A18" s="43" t="s">
        <v>520</v>
      </c>
      <c r="B18" s="24">
        <v>1710000</v>
      </c>
      <c r="C18" s="330" t="s">
        <v>517</v>
      </c>
      <c r="D18" s="24"/>
      <c r="E18" s="24">
        <v>1710000</v>
      </c>
      <c r="F18" s="44">
        <f t="shared" si="0"/>
        <v>0</v>
      </c>
    </row>
    <row r="19" spans="1:6" ht="15.75" customHeight="1" thickBot="1">
      <c r="A19" s="43" t="s">
        <v>559</v>
      </c>
      <c r="B19" s="24">
        <v>1400000</v>
      </c>
      <c r="C19" s="330" t="s">
        <v>517</v>
      </c>
      <c r="D19" s="24"/>
      <c r="E19" s="24">
        <v>1400000</v>
      </c>
      <c r="F19" s="44">
        <f t="shared" si="0"/>
        <v>0</v>
      </c>
    </row>
    <row r="20" spans="1:6" s="47" customFormat="1" ht="18" customHeight="1" thickBot="1">
      <c r="A20" s="115" t="s">
        <v>52</v>
      </c>
      <c r="B20" s="45">
        <f>SUM(B5:B19)</f>
        <v>331528854</v>
      </c>
      <c r="C20" s="66"/>
      <c r="D20" s="45">
        <f>SUM(D5:D19)</f>
        <v>0</v>
      </c>
      <c r="E20" s="45">
        <f>SUM(E5:E19)</f>
        <v>331528854</v>
      </c>
      <c r="F20" s="46">
        <f>SUM(F10:F19)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10. melléklet az 1/2019. (II.13.)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view="pageLayout" workbookViewId="0" topLeftCell="A1">
      <selection activeCell="B8" sqref="B8"/>
    </sheetView>
  </sheetViews>
  <sheetFormatPr defaultColWidth="9.0039062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4.75" customHeight="1">
      <c r="A1" s="429" t="s">
        <v>1</v>
      </c>
      <c r="B1" s="429"/>
      <c r="C1" s="429"/>
      <c r="D1" s="429"/>
      <c r="E1" s="429"/>
      <c r="F1" s="429"/>
    </row>
    <row r="2" spans="1:6" ht="23.25" customHeight="1" thickBot="1">
      <c r="A2" s="112"/>
      <c r="B2" s="41"/>
      <c r="C2" s="41"/>
      <c r="D2" s="41"/>
      <c r="E2" s="41"/>
      <c r="F2" s="37" t="s">
        <v>487</v>
      </c>
    </row>
    <row r="3" spans="1:6" s="33" customFormat="1" ht="48.75" customHeight="1" thickBot="1">
      <c r="A3" s="113" t="s">
        <v>56</v>
      </c>
      <c r="B3" s="114" t="s">
        <v>54</v>
      </c>
      <c r="C3" s="114" t="s">
        <v>55</v>
      </c>
      <c r="D3" s="114" t="s">
        <v>505</v>
      </c>
      <c r="E3" s="114" t="s">
        <v>507</v>
      </c>
      <c r="F3" s="347" t="s">
        <v>506</v>
      </c>
    </row>
    <row r="4" spans="1:6" s="41" customFormat="1" ht="15" customHeight="1" thickBot="1">
      <c r="A4" s="39" t="s">
        <v>413</v>
      </c>
      <c r="B4" s="40" t="s">
        <v>414</v>
      </c>
      <c r="C4" s="40" t="s">
        <v>415</v>
      </c>
      <c r="D4" s="40" t="s">
        <v>417</v>
      </c>
      <c r="E4" s="40" t="s">
        <v>416</v>
      </c>
      <c r="F4" s="350" t="s">
        <v>461</v>
      </c>
    </row>
    <row r="5" spans="1:6" ht="15.75" customHeight="1">
      <c r="A5" s="48" t="s">
        <v>539</v>
      </c>
      <c r="B5" s="49">
        <v>40325543</v>
      </c>
      <c r="C5" s="331" t="s">
        <v>491</v>
      </c>
      <c r="D5" s="49">
        <v>28700984</v>
      </c>
      <c r="E5" s="49">
        <v>11624559</v>
      </c>
      <c r="F5" s="50">
        <f aca="true" t="shared" si="0" ref="F5:F17">B5-D5-E5</f>
        <v>0</v>
      </c>
    </row>
    <row r="6" spans="1:6" ht="15.75" customHeight="1">
      <c r="A6" s="48" t="s">
        <v>561</v>
      </c>
      <c r="B6" s="49">
        <v>560000</v>
      </c>
      <c r="C6" s="331" t="s">
        <v>517</v>
      </c>
      <c r="D6" s="49"/>
      <c r="E6" s="49">
        <v>560000</v>
      </c>
      <c r="F6" s="50"/>
    </row>
    <row r="7" spans="1:6" ht="15.75" customHeight="1">
      <c r="A7" s="48" t="s">
        <v>562</v>
      </c>
      <c r="B7" s="49">
        <v>21358395</v>
      </c>
      <c r="C7" s="331" t="s">
        <v>517</v>
      </c>
      <c r="D7" s="49"/>
      <c r="E7" s="49">
        <v>21358395</v>
      </c>
      <c r="F7" s="50"/>
    </row>
    <row r="8" spans="1:6" ht="15.75" customHeight="1">
      <c r="A8" s="48" t="s">
        <v>563</v>
      </c>
      <c r="B8" s="49">
        <v>12443785</v>
      </c>
      <c r="C8" s="331" t="s">
        <v>517</v>
      </c>
      <c r="D8" s="49"/>
      <c r="E8" s="49">
        <v>12443785</v>
      </c>
      <c r="F8" s="50"/>
    </row>
    <row r="9" spans="1:6" ht="15.75" customHeight="1">
      <c r="A9" s="48"/>
      <c r="B9" s="49"/>
      <c r="C9" s="331"/>
      <c r="D9" s="49"/>
      <c r="E9" s="49"/>
      <c r="F9" s="50"/>
    </row>
    <row r="10" spans="1:6" ht="15.75" customHeight="1">
      <c r="A10" s="48"/>
      <c r="B10" s="49"/>
      <c r="C10" s="331"/>
      <c r="D10" s="49"/>
      <c r="E10" s="49"/>
      <c r="F10" s="50"/>
    </row>
    <row r="11" spans="1:6" ht="15.75" customHeight="1">
      <c r="A11" s="48"/>
      <c r="B11" s="49"/>
      <c r="C11" s="331"/>
      <c r="D11" s="49"/>
      <c r="E11" s="49"/>
      <c r="F11" s="50">
        <f t="shared" si="0"/>
        <v>0</v>
      </c>
    </row>
    <row r="12" spans="1:6" ht="15.75" customHeight="1">
      <c r="A12" s="48"/>
      <c r="B12" s="49"/>
      <c r="C12" s="331"/>
      <c r="D12" s="49"/>
      <c r="E12" s="49"/>
      <c r="F12" s="50">
        <f t="shared" si="0"/>
        <v>0</v>
      </c>
    </row>
    <row r="13" spans="1:6" ht="15.75" customHeight="1">
      <c r="A13" s="48"/>
      <c r="B13" s="49"/>
      <c r="C13" s="331"/>
      <c r="D13" s="49"/>
      <c r="E13" s="49"/>
      <c r="F13" s="50">
        <f t="shared" si="0"/>
        <v>0</v>
      </c>
    </row>
    <row r="14" spans="1:6" ht="15.75" customHeight="1">
      <c r="A14" s="48"/>
      <c r="B14" s="49"/>
      <c r="C14" s="331"/>
      <c r="D14" s="49"/>
      <c r="E14" s="49"/>
      <c r="F14" s="50">
        <f t="shared" si="0"/>
        <v>0</v>
      </c>
    </row>
    <row r="15" spans="1:6" ht="15.75" customHeight="1">
      <c r="A15" s="48"/>
      <c r="B15" s="49"/>
      <c r="C15" s="331"/>
      <c r="D15" s="49"/>
      <c r="E15" s="49"/>
      <c r="F15" s="50">
        <f t="shared" si="0"/>
        <v>0</v>
      </c>
    </row>
    <row r="16" spans="1:6" ht="15.75" customHeight="1">
      <c r="A16" s="48"/>
      <c r="B16" s="49"/>
      <c r="C16" s="331"/>
      <c r="D16" s="49"/>
      <c r="E16" s="49"/>
      <c r="F16" s="50">
        <f t="shared" si="0"/>
        <v>0</v>
      </c>
    </row>
    <row r="17" spans="1:6" ht="15.75" customHeight="1" thickBot="1">
      <c r="A17" s="51"/>
      <c r="B17" s="52"/>
      <c r="C17" s="332"/>
      <c r="D17" s="52"/>
      <c r="E17" s="52"/>
      <c r="F17" s="53">
        <f t="shared" si="0"/>
        <v>0</v>
      </c>
    </row>
    <row r="18" spans="1:6" s="47" customFormat="1" ht="18" customHeight="1" thickBot="1">
      <c r="A18" s="115" t="s">
        <v>52</v>
      </c>
      <c r="B18" s="116">
        <f>SUM(B5:B17)</f>
        <v>74687723</v>
      </c>
      <c r="C18" s="67"/>
      <c r="D18" s="116">
        <f>SUM(D5:D17)</f>
        <v>28700984</v>
      </c>
      <c r="E18" s="116">
        <f>SUM(E5:E17)</f>
        <v>45986739</v>
      </c>
      <c r="F18" s="54">
        <f>SUM(F5:F17)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11. melléklet az 1/2019. (II.13.)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0"/>
  <sheetViews>
    <sheetView view="pageLayout" workbookViewId="0" topLeftCell="A1">
      <selection activeCell="D188" sqref="D188"/>
    </sheetView>
  </sheetViews>
  <sheetFormatPr defaultColWidth="9.00390625" defaultRowHeight="12.75"/>
  <cols>
    <col min="1" max="1" width="38.625" style="35" customWidth="1"/>
    <col min="2" max="5" width="13.875" style="35" customWidth="1"/>
    <col min="6" max="16384" width="9.375" style="35" customWidth="1"/>
  </cols>
  <sheetData>
    <row r="1" spans="1:5" ht="26.25" customHeight="1">
      <c r="A1" s="432" t="s">
        <v>525</v>
      </c>
      <c r="B1" s="433"/>
      <c r="C1" s="433"/>
      <c r="D1" s="433"/>
      <c r="E1" s="433"/>
    </row>
    <row r="2" spans="1:5" ht="12.75">
      <c r="A2" s="126"/>
      <c r="B2" s="126"/>
      <c r="C2" s="126"/>
      <c r="D2" s="126"/>
      <c r="E2" s="126"/>
    </row>
    <row r="3" spans="1:5" ht="15.75">
      <c r="A3" s="362" t="s">
        <v>475</v>
      </c>
      <c r="B3" s="430" t="s">
        <v>492</v>
      </c>
      <c r="C3" s="430"/>
      <c r="D3" s="430"/>
      <c r="E3" s="430"/>
    </row>
    <row r="4" spans="1:5" ht="14.25" thickBot="1">
      <c r="A4" s="126" t="s">
        <v>493</v>
      </c>
      <c r="B4" s="126"/>
      <c r="C4" s="126"/>
      <c r="D4" s="431" t="s">
        <v>476</v>
      </c>
      <c r="E4" s="431"/>
    </row>
    <row r="5" spans="1:5" ht="15" customHeight="1" thickBot="1">
      <c r="A5" s="363" t="s">
        <v>477</v>
      </c>
      <c r="B5" s="364" t="s">
        <v>531</v>
      </c>
      <c r="C5" s="364" t="s">
        <v>488</v>
      </c>
      <c r="D5" s="364" t="s">
        <v>532</v>
      </c>
      <c r="E5" s="365" t="s">
        <v>41</v>
      </c>
    </row>
    <row r="6" spans="1:5" ht="12.75">
      <c r="A6" s="366" t="s">
        <v>478</v>
      </c>
      <c r="B6" s="367"/>
      <c r="C6" s="367"/>
      <c r="D6" s="367"/>
      <c r="E6" s="368">
        <f aca="true" t="shared" si="0" ref="E6:E12">SUM(B6:D6)</f>
        <v>0</v>
      </c>
    </row>
    <row r="7" spans="1:5" ht="12.75">
      <c r="A7" s="369" t="s">
        <v>479</v>
      </c>
      <c r="B7" s="370"/>
      <c r="C7" s="370"/>
      <c r="D7" s="370"/>
      <c r="E7" s="371">
        <f t="shared" si="0"/>
        <v>0</v>
      </c>
    </row>
    <row r="8" spans="1:5" ht="12.75">
      <c r="A8" s="372" t="s">
        <v>480</v>
      </c>
      <c r="B8" s="373">
        <v>9981555</v>
      </c>
      <c r="C8" s="373"/>
      <c r="D8" s="373"/>
      <c r="E8" s="374">
        <f t="shared" si="0"/>
        <v>9981555</v>
      </c>
    </row>
    <row r="9" spans="1:5" ht="12.75">
      <c r="A9" s="372" t="s">
        <v>481</v>
      </c>
      <c r="B9" s="373"/>
      <c r="C9" s="373"/>
      <c r="D9" s="373"/>
      <c r="E9" s="374">
        <f t="shared" si="0"/>
        <v>0</v>
      </c>
    </row>
    <row r="10" spans="1:5" ht="12.75">
      <c r="A10" s="372" t="s">
        <v>482</v>
      </c>
      <c r="B10" s="373"/>
      <c r="C10" s="373"/>
      <c r="D10" s="373"/>
      <c r="E10" s="374">
        <f t="shared" si="0"/>
        <v>0</v>
      </c>
    </row>
    <row r="11" spans="1:5" ht="15">
      <c r="A11" s="403" t="s">
        <v>483</v>
      </c>
      <c r="B11" s="373"/>
      <c r="C11" s="373"/>
      <c r="D11" s="373"/>
      <c r="E11" s="374">
        <f t="shared" si="0"/>
        <v>0</v>
      </c>
    </row>
    <row r="12" spans="1:5" ht="13.5" thickBot="1">
      <c r="A12" s="375" t="s">
        <v>484</v>
      </c>
      <c r="B12" s="376"/>
      <c r="C12" s="376"/>
      <c r="D12" s="376"/>
      <c r="E12" s="374">
        <f t="shared" si="0"/>
        <v>0</v>
      </c>
    </row>
    <row r="13" spans="1:5" ht="13.5" thickBot="1">
      <c r="A13" s="377" t="s">
        <v>485</v>
      </c>
      <c r="B13" s="378">
        <f>B6+SUM(B8:B12)</f>
        <v>9981555</v>
      </c>
      <c r="C13" s="378">
        <f>C6+SUM(C8:C12)</f>
        <v>0</v>
      </c>
      <c r="D13" s="378">
        <f>D6+SUM(D8:D12)</f>
        <v>0</v>
      </c>
      <c r="E13" s="379">
        <f>E6+SUM(E8:E12)</f>
        <v>9981555</v>
      </c>
    </row>
    <row r="14" spans="1:5" ht="13.5" thickBot="1">
      <c r="A14" s="36"/>
      <c r="B14" s="36"/>
      <c r="C14" s="387"/>
      <c r="D14" s="36"/>
      <c r="E14" s="36"/>
    </row>
    <row r="15" spans="1:5" ht="15" customHeight="1">
      <c r="A15" s="363" t="s">
        <v>486</v>
      </c>
      <c r="B15" s="364" t="str">
        <f>+B5</f>
        <v>2019. előtt</v>
      </c>
      <c r="C15" s="364" t="str">
        <f>+C5</f>
        <v>2019.</v>
      </c>
      <c r="D15" s="364" t="str">
        <f>+D5</f>
        <v>2019. után</v>
      </c>
      <c r="E15" s="365" t="s">
        <v>41</v>
      </c>
    </row>
    <row r="16" spans="1:5" ht="12.75">
      <c r="A16" s="372" t="s">
        <v>495</v>
      </c>
      <c r="B16" s="373">
        <v>3792416</v>
      </c>
      <c r="C16" s="373">
        <v>5075680</v>
      </c>
      <c r="D16" s="373"/>
      <c r="E16" s="374">
        <f>SUM(B16:D16)</f>
        <v>8868096</v>
      </c>
    </row>
    <row r="17" spans="1:5" ht="12.75">
      <c r="A17" s="372" t="s">
        <v>496</v>
      </c>
      <c r="B17" s="373">
        <v>1113459</v>
      </c>
      <c r="C17" s="373"/>
      <c r="D17" s="373"/>
      <c r="E17" s="374">
        <f>SUM(B17:D17)</f>
        <v>1113459</v>
      </c>
    </row>
    <row r="18" spans="1:5" ht="12.75">
      <c r="A18" s="380"/>
      <c r="B18" s="373"/>
      <c r="C18" s="373"/>
      <c r="D18" s="373"/>
      <c r="E18" s="374">
        <f>SUM(B18:D18)</f>
        <v>0</v>
      </c>
    </row>
    <row r="19" spans="1:5" ht="12.75">
      <c r="A19" s="380"/>
      <c r="B19" s="373"/>
      <c r="C19" s="373"/>
      <c r="D19" s="373"/>
      <c r="E19" s="374">
        <f>SUM(B19:D19)</f>
        <v>0</v>
      </c>
    </row>
    <row r="20" spans="1:5" ht="13.5" thickBot="1">
      <c r="A20" s="375"/>
      <c r="B20" s="376"/>
      <c r="C20" s="376"/>
      <c r="D20" s="376"/>
      <c r="E20" s="374">
        <f>SUM(B20:D20)</f>
        <v>0</v>
      </c>
    </row>
    <row r="21" spans="1:5" ht="13.5" thickBot="1">
      <c r="A21" s="377" t="s">
        <v>42</v>
      </c>
      <c r="B21" s="378">
        <f>SUM(B16:B20)</f>
        <v>4905875</v>
      </c>
      <c r="C21" s="378">
        <f>SUM(C16:C20)</f>
        <v>5075680</v>
      </c>
      <c r="D21" s="378">
        <f>SUM(D16:D20)</f>
        <v>0</v>
      </c>
      <c r="E21" s="379">
        <f>SUM(E16:E20)</f>
        <v>9981555</v>
      </c>
    </row>
    <row r="22" spans="1:5" ht="12.75">
      <c r="A22" s="126"/>
      <c r="B22" s="126"/>
      <c r="C22" s="126"/>
      <c r="D22" s="126"/>
      <c r="E22" s="126"/>
    </row>
    <row r="23" spans="1:5" ht="12.75">
      <c r="A23" s="126"/>
      <c r="B23" s="126"/>
      <c r="C23" s="126"/>
      <c r="D23" s="126"/>
      <c r="E23" s="126"/>
    </row>
    <row r="24" spans="1:5" ht="15.75">
      <c r="A24" s="362" t="s">
        <v>494</v>
      </c>
      <c r="B24" s="430" t="s">
        <v>497</v>
      </c>
      <c r="C24" s="430"/>
      <c r="D24" s="430"/>
      <c r="E24" s="430"/>
    </row>
    <row r="25" spans="1:5" ht="14.25" thickBot="1">
      <c r="A25" s="126" t="s">
        <v>498</v>
      </c>
      <c r="B25" s="126"/>
      <c r="C25" s="126"/>
      <c r="D25" s="431" t="s">
        <v>476</v>
      </c>
      <c r="E25" s="431"/>
    </row>
    <row r="26" spans="1:5" ht="13.5" thickBot="1">
      <c r="A26" s="363" t="s">
        <v>477</v>
      </c>
      <c r="B26" s="364" t="str">
        <f>+B15</f>
        <v>2019. előtt</v>
      </c>
      <c r="C26" s="364" t="str">
        <f>+C15</f>
        <v>2019.</v>
      </c>
      <c r="D26" s="364" t="str">
        <f>+D15</f>
        <v>2019. után</v>
      </c>
      <c r="E26" s="365" t="s">
        <v>41</v>
      </c>
    </row>
    <row r="27" spans="1:5" ht="12.75">
      <c r="A27" s="366" t="s">
        <v>478</v>
      </c>
      <c r="B27" s="367"/>
      <c r="C27" s="367"/>
      <c r="D27" s="367"/>
      <c r="E27" s="368">
        <f aca="true" t="shared" si="1" ref="E27:E33">SUM(B27:D27)</f>
        <v>0</v>
      </c>
    </row>
    <row r="28" spans="1:5" ht="12.75">
      <c r="A28" s="369" t="s">
        <v>479</v>
      </c>
      <c r="B28" s="370"/>
      <c r="C28" s="370"/>
      <c r="D28" s="370"/>
      <c r="E28" s="371">
        <f t="shared" si="1"/>
        <v>0</v>
      </c>
    </row>
    <row r="29" spans="1:5" ht="12.75">
      <c r="A29" s="372" t="s">
        <v>480</v>
      </c>
      <c r="B29" s="373">
        <v>24993626</v>
      </c>
      <c r="C29" s="373"/>
      <c r="D29" s="373"/>
      <c r="E29" s="374">
        <f t="shared" si="1"/>
        <v>24993626</v>
      </c>
    </row>
    <row r="30" spans="1:5" ht="12.75">
      <c r="A30" s="372" t="s">
        <v>481</v>
      </c>
      <c r="B30" s="373"/>
      <c r="C30" s="373"/>
      <c r="D30" s="373"/>
      <c r="E30" s="374">
        <f t="shared" si="1"/>
        <v>0</v>
      </c>
    </row>
    <row r="31" spans="1:5" ht="12.75">
      <c r="A31" s="372" t="s">
        <v>482</v>
      </c>
      <c r="B31" s="373"/>
      <c r="C31" s="373"/>
      <c r="D31" s="373"/>
      <c r="E31" s="374">
        <f t="shared" si="1"/>
        <v>0</v>
      </c>
    </row>
    <row r="32" spans="1:5" ht="12.75">
      <c r="A32" s="372" t="s">
        <v>483</v>
      </c>
      <c r="B32" s="373"/>
      <c r="C32" s="373"/>
      <c r="D32" s="373"/>
      <c r="E32" s="374">
        <f t="shared" si="1"/>
        <v>0</v>
      </c>
    </row>
    <row r="33" spans="1:5" ht="13.5" thickBot="1">
      <c r="A33" s="375"/>
      <c r="B33" s="376"/>
      <c r="C33" s="376"/>
      <c r="D33" s="376"/>
      <c r="E33" s="374">
        <f t="shared" si="1"/>
        <v>0</v>
      </c>
    </row>
    <row r="34" spans="1:5" ht="13.5" thickBot="1">
      <c r="A34" s="377" t="s">
        <v>485</v>
      </c>
      <c r="B34" s="378">
        <f>B27+SUM(B29:B33)</f>
        <v>24993626</v>
      </c>
      <c r="C34" s="378">
        <f>C27+SUM(C29:C33)</f>
        <v>0</v>
      </c>
      <c r="D34" s="378">
        <f>D27+SUM(D29:D33)</f>
        <v>0</v>
      </c>
      <c r="E34" s="379">
        <f>E27+SUM(E29:E33)</f>
        <v>24993626</v>
      </c>
    </row>
    <row r="35" spans="1:5" ht="13.5" thickBot="1">
      <c r="A35" s="36"/>
      <c r="B35" s="36"/>
      <c r="C35" s="36"/>
      <c r="D35" s="36"/>
      <c r="E35" s="36"/>
    </row>
    <row r="36" spans="1:5" ht="12.75">
      <c r="A36" s="363" t="s">
        <v>486</v>
      </c>
      <c r="B36" s="364" t="str">
        <f>+B26</f>
        <v>2019. előtt</v>
      </c>
      <c r="C36" s="364" t="str">
        <f>+C26</f>
        <v>2019.</v>
      </c>
      <c r="D36" s="364" t="str">
        <f>+D26</f>
        <v>2019. után</v>
      </c>
      <c r="E36" s="365" t="s">
        <v>41</v>
      </c>
    </row>
    <row r="37" spans="1:5" ht="12.75">
      <c r="A37" s="372" t="s">
        <v>495</v>
      </c>
      <c r="B37" s="373">
        <v>10773522</v>
      </c>
      <c r="C37" s="373">
        <v>11720742</v>
      </c>
      <c r="D37" s="373"/>
      <c r="E37" s="374">
        <f>SUM(B37:D37)</f>
        <v>22494264</v>
      </c>
    </row>
    <row r="38" spans="1:5" ht="12.75">
      <c r="A38" s="372" t="s">
        <v>496</v>
      </c>
      <c r="B38" s="373">
        <v>2499362</v>
      </c>
      <c r="C38" s="373"/>
      <c r="D38" s="373"/>
      <c r="E38" s="374">
        <f>SUM(B38:D38)</f>
        <v>2499362</v>
      </c>
    </row>
    <row r="39" spans="1:5" ht="12.75">
      <c r="A39" s="380"/>
      <c r="B39" s="373"/>
      <c r="C39" s="373"/>
      <c r="D39" s="373"/>
      <c r="E39" s="374">
        <f>SUM(B39:D39)</f>
        <v>0</v>
      </c>
    </row>
    <row r="40" spans="1:5" ht="12.75">
      <c r="A40" s="380"/>
      <c r="B40" s="373"/>
      <c r="C40" s="373"/>
      <c r="D40" s="373"/>
      <c r="E40" s="374">
        <f>SUM(B40:D40)</f>
        <v>0</v>
      </c>
    </row>
    <row r="41" spans="1:5" ht="13.5" thickBot="1">
      <c r="A41" s="375"/>
      <c r="B41" s="376"/>
      <c r="C41" s="376"/>
      <c r="D41" s="376"/>
      <c r="E41" s="374">
        <f>SUM(B41:D41)</f>
        <v>0</v>
      </c>
    </row>
    <row r="42" spans="1:5" ht="13.5" thickBot="1">
      <c r="A42" s="377" t="s">
        <v>42</v>
      </c>
      <c r="B42" s="378">
        <f>SUM(B37:B41)</f>
        <v>13272884</v>
      </c>
      <c r="C42" s="378">
        <f>SUM(C37:C41)</f>
        <v>11720742</v>
      </c>
      <c r="D42" s="378">
        <f>SUM(D37:D41)</f>
        <v>0</v>
      </c>
      <c r="E42" s="379">
        <f>SUM(E37:E41)</f>
        <v>24993626</v>
      </c>
    </row>
    <row r="43" spans="1:5" ht="12.75">
      <c r="A43" s="126"/>
      <c r="B43" s="126"/>
      <c r="C43" s="126"/>
      <c r="D43" s="126"/>
      <c r="E43" s="126"/>
    </row>
    <row r="44" spans="1:5" ht="12.75">
      <c r="A44" s="126"/>
      <c r="B44" s="126"/>
      <c r="C44" s="126"/>
      <c r="D44" s="126"/>
      <c r="E44" s="126"/>
    </row>
    <row r="45" spans="1:5" ht="12.75">
      <c r="A45" s="126"/>
      <c r="B45" s="126"/>
      <c r="C45" s="126"/>
      <c r="D45" s="126"/>
      <c r="E45" s="126"/>
    </row>
    <row r="46" spans="1:5" ht="12.75">
      <c r="A46" s="126"/>
      <c r="B46" s="126"/>
      <c r="C46" s="126"/>
      <c r="D46" s="126"/>
      <c r="E46" s="126"/>
    </row>
    <row r="47" spans="1:5" ht="12.75">
      <c r="A47" s="126"/>
      <c r="B47" s="126"/>
      <c r="C47" s="126"/>
      <c r="D47" s="126"/>
      <c r="E47" s="126"/>
    </row>
    <row r="48" spans="1:5" ht="12.75">
      <c r="A48" s="126"/>
      <c r="B48" s="126"/>
      <c r="C48" s="126"/>
      <c r="D48" s="126"/>
      <c r="E48" s="126"/>
    </row>
    <row r="49" spans="1:5" ht="12.75">
      <c r="A49" s="126"/>
      <c r="B49" s="126"/>
      <c r="C49" s="126"/>
      <c r="D49" s="126"/>
      <c r="E49" s="126"/>
    </row>
    <row r="50" spans="1:5" ht="12.75">
      <c r="A50" s="126"/>
      <c r="B50" s="126"/>
      <c r="C50" s="126"/>
      <c r="D50" s="126"/>
      <c r="E50" s="126"/>
    </row>
    <row r="51" spans="1:5" ht="12.75">
      <c r="A51" s="126"/>
      <c r="B51" s="126"/>
      <c r="C51" s="126"/>
      <c r="D51" s="126"/>
      <c r="E51" s="126"/>
    </row>
    <row r="52" spans="1:5" ht="12.75">
      <c r="A52" s="126"/>
      <c r="B52" s="126"/>
      <c r="C52" s="126"/>
      <c r="D52" s="126"/>
      <c r="E52" s="126"/>
    </row>
    <row r="53" spans="1:5" ht="12.75">
      <c r="A53" s="126"/>
      <c r="B53" s="126"/>
      <c r="C53" s="126"/>
      <c r="D53" s="126"/>
      <c r="E53" s="126"/>
    </row>
    <row r="54" spans="1:5" ht="15.75">
      <c r="A54" s="362" t="s">
        <v>494</v>
      </c>
      <c r="B54" s="430" t="s">
        <v>528</v>
      </c>
      <c r="C54" s="430"/>
      <c r="D54" s="430"/>
      <c r="E54" s="430"/>
    </row>
    <row r="55" spans="1:5" ht="14.25" thickBot="1">
      <c r="A55" s="126" t="s">
        <v>529</v>
      </c>
      <c r="B55" s="126"/>
      <c r="C55" s="126"/>
      <c r="D55" s="431" t="s">
        <v>476</v>
      </c>
      <c r="E55" s="431"/>
    </row>
    <row r="56" spans="1:5" ht="13.5" thickBot="1">
      <c r="A56" s="363" t="s">
        <v>477</v>
      </c>
      <c r="B56" s="364" t="s">
        <v>531</v>
      </c>
      <c r="C56" s="364" t="s">
        <v>488</v>
      </c>
      <c r="D56" s="364" t="s">
        <v>532</v>
      </c>
      <c r="E56" s="365" t="s">
        <v>41</v>
      </c>
    </row>
    <row r="57" spans="1:5" ht="12.75">
      <c r="A57" s="366" t="s">
        <v>478</v>
      </c>
      <c r="B57" s="367"/>
      <c r="C57" s="367"/>
      <c r="D57" s="367"/>
      <c r="E57" s="368">
        <f aca="true" t="shared" si="2" ref="E57:E63">SUM(B57:D57)</f>
        <v>0</v>
      </c>
    </row>
    <row r="58" spans="1:5" ht="12.75">
      <c r="A58" s="369" t="s">
        <v>479</v>
      </c>
      <c r="B58" s="370"/>
      <c r="C58" s="370"/>
      <c r="D58" s="370"/>
      <c r="E58" s="371">
        <f t="shared" si="2"/>
        <v>0</v>
      </c>
    </row>
    <row r="59" spans="1:5" ht="12.75">
      <c r="A59" s="372" t="s">
        <v>480</v>
      </c>
      <c r="B59" s="373">
        <v>5698472</v>
      </c>
      <c r="C59" s="373"/>
      <c r="D59" s="373"/>
      <c r="E59" s="374">
        <f t="shared" si="2"/>
        <v>5698472</v>
      </c>
    </row>
    <row r="60" spans="1:5" ht="12.75">
      <c r="A60" s="372" t="s">
        <v>481</v>
      </c>
      <c r="B60" s="373"/>
      <c r="C60" s="373"/>
      <c r="D60" s="373"/>
      <c r="E60" s="374">
        <f t="shared" si="2"/>
        <v>0</v>
      </c>
    </row>
    <row r="61" spans="1:5" ht="12.75">
      <c r="A61" s="372" t="s">
        <v>482</v>
      </c>
      <c r="B61" s="373"/>
      <c r="C61" s="373"/>
      <c r="D61" s="373"/>
      <c r="E61" s="374">
        <f t="shared" si="2"/>
        <v>0</v>
      </c>
    </row>
    <row r="62" spans="1:5" ht="12.75">
      <c r="A62" s="372" t="s">
        <v>483</v>
      </c>
      <c r="B62" s="373"/>
      <c r="C62" s="373"/>
      <c r="D62" s="373"/>
      <c r="E62" s="374">
        <f t="shared" si="2"/>
        <v>0</v>
      </c>
    </row>
    <row r="63" spans="1:5" ht="13.5" thickBot="1">
      <c r="A63" s="375" t="s">
        <v>484</v>
      </c>
      <c r="B63" s="376"/>
      <c r="C63" s="376"/>
      <c r="D63" s="376"/>
      <c r="E63" s="374">
        <f t="shared" si="2"/>
        <v>0</v>
      </c>
    </row>
    <row r="64" spans="1:5" ht="13.5" thickBot="1">
      <c r="A64" s="377" t="s">
        <v>485</v>
      </c>
      <c r="B64" s="378">
        <f>B57+SUM(B59:B63)</f>
        <v>5698472</v>
      </c>
      <c r="C64" s="378">
        <f>C57+SUM(C59:C63)</f>
        <v>0</v>
      </c>
      <c r="D64" s="378">
        <f>D57+SUM(D59:D63)</f>
        <v>0</v>
      </c>
      <c r="E64" s="379">
        <f>E57+SUM(E59:E63)</f>
        <v>5698472</v>
      </c>
    </row>
    <row r="65" spans="1:5" ht="13.5" thickBot="1">
      <c r="A65" s="36"/>
      <c r="B65" s="36"/>
      <c r="C65" s="36"/>
      <c r="D65" s="36"/>
      <c r="E65" s="36"/>
    </row>
    <row r="66" spans="1:5" ht="12.75">
      <c r="A66" s="363" t="s">
        <v>486</v>
      </c>
      <c r="B66" s="364" t="str">
        <f>+B56</f>
        <v>2019. előtt</v>
      </c>
      <c r="C66" s="364" t="str">
        <f>+C56</f>
        <v>2019.</v>
      </c>
      <c r="D66" s="364" t="str">
        <f>+D56</f>
        <v>2019. után</v>
      </c>
      <c r="E66" s="365" t="s">
        <v>41</v>
      </c>
    </row>
    <row r="67" spans="1:5" ht="12.75">
      <c r="A67" s="372" t="s">
        <v>495</v>
      </c>
      <c r="B67" s="373">
        <v>2651586</v>
      </c>
      <c r="C67" s="373">
        <v>2309771</v>
      </c>
      <c r="D67" s="373"/>
      <c r="E67" s="374">
        <f>SUM(B67:D67)</f>
        <v>4961357</v>
      </c>
    </row>
    <row r="68" spans="1:5" ht="12.75">
      <c r="A68" s="372" t="s">
        <v>496</v>
      </c>
      <c r="B68" s="373">
        <v>737115</v>
      </c>
      <c r="C68" s="373"/>
      <c r="D68" s="373"/>
      <c r="E68" s="374">
        <f>SUM(B68:D68)</f>
        <v>737115</v>
      </c>
    </row>
    <row r="69" spans="1:5" ht="12.75">
      <c r="A69" s="380"/>
      <c r="B69" s="373"/>
      <c r="C69" s="373"/>
      <c r="D69" s="373"/>
      <c r="E69" s="374">
        <f>SUM(B69:D69)</f>
        <v>0</v>
      </c>
    </row>
    <row r="70" spans="1:5" ht="12.75">
      <c r="A70" s="380"/>
      <c r="B70" s="373"/>
      <c r="C70" s="373"/>
      <c r="D70" s="373"/>
      <c r="E70" s="374">
        <f>SUM(B70:D70)</f>
        <v>0</v>
      </c>
    </row>
    <row r="71" spans="1:5" ht="13.5" thickBot="1">
      <c r="A71" s="375"/>
      <c r="B71" s="376"/>
      <c r="C71" s="376"/>
      <c r="D71" s="376"/>
      <c r="E71" s="374">
        <f>SUM(B71:D71)</f>
        <v>0</v>
      </c>
    </row>
    <row r="72" spans="1:5" ht="13.5" thickBot="1">
      <c r="A72" s="377" t="s">
        <v>42</v>
      </c>
      <c r="B72" s="378">
        <f>SUM(B67:B71)</f>
        <v>3388701</v>
      </c>
      <c r="C72" s="378">
        <f>SUM(C67:C71)</f>
        <v>2309771</v>
      </c>
      <c r="D72" s="378">
        <f>SUM(D67:D71)</f>
        <v>0</v>
      </c>
      <c r="E72" s="379">
        <f>SUM(E67:E71)</f>
        <v>5698472</v>
      </c>
    </row>
    <row r="73" spans="1:5" ht="12.75">
      <c r="A73" s="126"/>
      <c r="B73" s="126"/>
      <c r="C73" s="126"/>
      <c r="D73" s="126"/>
      <c r="E73" s="126"/>
    </row>
    <row r="74" spans="1:5" ht="12.75">
      <c r="A74" s="126"/>
      <c r="B74" s="126"/>
      <c r="C74" s="126"/>
      <c r="D74" s="126"/>
      <c r="E74" s="126"/>
    </row>
    <row r="75" spans="1:5" ht="12.75">
      <c r="A75" s="126"/>
      <c r="B75" s="126"/>
      <c r="C75" s="126"/>
      <c r="D75" s="126"/>
      <c r="E75" s="126"/>
    </row>
    <row r="78" spans="1:5" ht="15.75">
      <c r="A78" s="362" t="s">
        <v>494</v>
      </c>
      <c r="B78" s="430" t="s">
        <v>528</v>
      </c>
      <c r="C78" s="430"/>
      <c r="D78" s="430"/>
      <c r="E78" s="430"/>
    </row>
    <row r="79" spans="1:5" ht="14.25" thickBot="1">
      <c r="A79" s="126" t="s">
        <v>530</v>
      </c>
      <c r="B79" s="126"/>
      <c r="C79" s="126"/>
      <c r="D79" s="431" t="s">
        <v>476</v>
      </c>
      <c r="E79" s="431"/>
    </row>
    <row r="80" spans="1:5" ht="13.5" thickBot="1">
      <c r="A80" s="363" t="s">
        <v>477</v>
      </c>
      <c r="B80" s="364" t="s">
        <v>531</v>
      </c>
      <c r="C80" s="364" t="s">
        <v>488</v>
      </c>
      <c r="D80" s="364" t="s">
        <v>532</v>
      </c>
      <c r="E80" s="365" t="s">
        <v>41</v>
      </c>
    </row>
    <row r="81" spans="1:5" ht="12.75">
      <c r="A81" s="366" t="s">
        <v>478</v>
      </c>
      <c r="B81" s="367"/>
      <c r="C81" s="367"/>
      <c r="D81" s="367"/>
      <c r="E81" s="368">
        <f aca="true" t="shared" si="3" ref="E81:E87">SUM(B81:D81)</f>
        <v>0</v>
      </c>
    </row>
    <row r="82" spans="1:5" ht="12.75">
      <c r="A82" s="369" t="s">
        <v>479</v>
      </c>
      <c r="B82" s="370"/>
      <c r="C82" s="370"/>
      <c r="D82" s="370"/>
      <c r="E82" s="371">
        <f t="shared" si="3"/>
        <v>0</v>
      </c>
    </row>
    <row r="83" spans="1:5" ht="12.75">
      <c r="A83" s="372" t="s">
        <v>480</v>
      </c>
      <c r="B83" s="373">
        <v>14474300</v>
      </c>
      <c r="C83" s="373"/>
      <c r="D83" s="373"/>
      <c r="E83" s="374">
        <f t="shared" si="3"/>
        <v>14474300</v>
      </c>
    </row>
    <row r="84" spans="1:5" ht="12.75">
      <c r="A84" s="372" t="s">
        <v>481</v>
      </c>
      <c r="B84" s="373"/>
      <c r="C84" s="373"/>
      <c r="D84" s="373"/>
      <c r="E84" s="374">
        <f t="shared" si="3"/>
        <v>0</v>
      </c>
    </row>
    <row r="85" spans="1:5" ht="12.75">
      <c r="A85" s="372" t="s">
        <v>482</v>
      </c>
      <c r="B85" s="373"/>
      <c r="C85" s="373"/>
      <c r="D85" s="373"/>
      <c r="E85" s="374">
        <f t="shared" si="3"/>
        <v>0</v>
      </c>
    </row>
    <row r="86" spans="1:5" ht="12.75">
      <c r="A86" s="372" t="s">
        <v>483</v>
      </c>
      <c r="B86" s="373"/>
      <c r="C86" s="373"/>
      <c r="D86" s="373"/>
      <c r="E86" s="374">
        <f t="shared" si="3"/>
        <v>0</v>
      </c>
    </row>
    <row r="87" spans="1:5" ht="13.5" thickBot="1">
      <c r="A87" s="375" t="s">
        <v>484</v>
      </c>
      <c r="B87" s="376"/>
      <c r="C87" s="376"/>
      <c r="D87" s="376"/>
      <c r="E87" s="374">
        <f t="shared" si="3"/>
        <v>0</v>
      </c>
    </row>
    <row r="88" spans="1:5" ht="13.5" thickBot="1">
      <c r="A88" s="377" t="s">
        <v>485</v>
      </c>
      <c r="B88" s="378">
        <f>B81+SUM(B83:B87)</f>
        <v>14474300</v>
      </c>
      <c r="C88" s="378">
        <f>C81+SUM(C83:C87)</f>
        <v>0</v>
      </c>
      <c r="D88" s="378">
        <f>D81+SUM(D83:D87)</f>
        <v>0</v>
      </c>
      <c r="E88" s="379">
        <f>E81+SUM(E83:E87)</f>
        <v>14474300</v>
      </c>
    </row>
    <row r="89" spans="1:5" ht="13.5" thickBot="1">
      <c r="A89" s="36"/>
      <c r="B89" s="36"/>
      <c r="C89" s="36"/>
      <c r="D89" s="36"/>
      <c r="E89" s="36"/>
    </row>
    <row r="90" spans="1:5" ht="12.75">
      <c r="A90" s="363" t="s">
        <v>486</v>
      </c>
      <c r="B90" s="364" t="str">
        <f>+B80</f>
        <v>2019. előtt</v>
      </c>
      <c r="C90" s="364" t="str">
        <f>+C80</f>
        <v>2019.</v>
      </c>
      <c r="D90" s="364" t="str">
        <f>+D80</f>
        <v>2019. után</v>
      </c>
      <c r="E90" s="365" t="s">
        <v>41</v>
      </c>
    </row>
    <row r="91" spans="1:5" ht="12.75">
      <c r="A91" s="372" t="s">
        <v>495</v>
      </c>
      <c r="B91" s="373">
        <v>7807040</v>
      </c>
      <c r="C91" s="373">
        <v>5404770</v>
      </c>
      <c r="D91" s="373"/>
      <c r="E91" s="374">
        <f>SUM(B91:D91)</f>
        <v>13211810</v>
      </c>
    </row>
    <row r="92" spans="1:5" ht="12.75">
      <c r="A92" s="372" t="s">
        <v>496</v>
      </c>
      <c r="B92" s="373">
        <v>1262490</v>
      </c>
      <c r="C92" s="373"/>
      <c r="D92" s="373"/>
      <c r="E92" s="374">
        <f>SUM(B92:D92)</f>
        <v>1262490</v>
      </c>
    </row>
    <row r="93" spans="1:5" ht="12.75">
      <c r="A93" s="380"/>
      <c r="B93" s="373"/>
      <c r="C93" s="373"/>
      <c r="D93" s="373"/>
      <c r="E93" s="374">
        <f>SUM(B93:D93)</f>
        <v>0</v>
      </c>
    </row>
    <row r="94" spans="1:5" ht="12.75">
      <c r="A94" s="380"/>
      <c r="B94" s="373"/>
      <c r="C94" s="373"/>
      <c r="D94" s="373"/>
      <c r="E94" s="374">
        <f>SUM(B94:D94)</f>
        <v>0</v>
      </c>
    </row>
    <row r="95" spans="1:5" ht="13.5" thickBot="1">
      <c r="A95" s="375"/>
      <c r="B95" s="376"/>
      <c r="C95" s="376"/>
      <c r="D95" s="376"/>
      <c r="E95" s="374">
        <f>SUM(B95:D95)</f>
        <v>0</v>
      </c>
    </row>
    <row r="96" spans="1:5" ht="13.5" thickBot="1">
      <c r="A96" s="377" t="s">
        <v>42</v>
      </c>
      <c r="B96" s="378">
        <f>SUM(B91:B95)</f>
        <v>9069530</v>
      </c>
      <c r="C96" s="378">
        <f>SUM(C91:C95)</f>
        <v>5404770</v>
      </c>
      <c r="D96" s="378">
        <f>SUM(D91:D95)</f>
        <v>0</v>
      </c>
      <c r="E96" s="379">
        <f>SUM(E91:E95)</f>
        <v>14474300</v>
      </c>
    </row>
    <row r="99" spans="1:5" ht="12.75">
      <c r="A99" s="126"/>
      <c r="B99" s="126"/>
      <c r="C99" s="126"/>
      <c r="D99" s="126"/>
      <c r="E99" s="126"/>
    </row>
    <row r="100" spans="1:5" ht="12.75">
      <c r="A100" s="126"/>
      <c r="B100" s="126"/>
      <c r="C100" s="126"/>
      <c r="D100" s="126"/>
      <c r="E100" s="126"/>
    </row>
    <row r="106" spans="1:5" ht="15.75">
      <c r="A106" s="362" t="s">
        <v>475</v>
      </c>
      <c r="B106" s="430" t="s">
        <v>533</v>
      </c>
      <c r="C106" s="430"/>
      <c r="D106" s="430"/>
      <c r="E106" s="430"/>
    </row>
    <row r="107" spans="1:5" ht="14.25" thickBot="1">
      <c r="A107" s="126" t="s">
        <v>534</v>
      </c>
      <c r="B107" s="126"/>
      <c r="C107" s="126"/>
      <c r="D107" s="431" t="s">
        <v>476</v>
      </c>
      <c r="E107" s="431"/>
    </row>
    <row r="108" spans="1:5" ht="13.5" thickBot="1">
      <c r="A108" s="363" t="s">
        <v>477</v>
      </c>
      <c r="B108" s="364" t="s">
        <v>531</v>
      </c>
      <c r="C108" s="364" t="s">
        <v>488</v>
      </c>
      <c r="D108" s="364" t="s">
        <v>532</v>
      </c>
      <c r="E108" s="365" t="s">
        <v>41</v>
      </c>
    </row>
    <row r="109" spans="1:5" ht="12.75">
      <c r="A109" s="366" t="s">
        <v>478</v>
      </c>
      <c r="B109" s="367"/>
      <c r="C109" s="367"/>
      <c r="D109" s="367"/>
      <c r="E109" s="368">
        <f aca="true" t="shared" si="4" ref="E109:E115">SUM(B109:D109)</f>
        <v>0</v>
      </c>
    </row>
    <row r="110" spans="1:5" ht="12.75">
      <c r="A110" s="369" t="s">
        <v>479</v>
      </c>
      <c r="B110" s="370"/>
      <c r="C110" s="370"/>
      <c r="D110" s="370"/>
      <c r="E110" s="371">
        <f t="shared" si="4"/>
        <v>0</v>
      </c>
    </row>
    <row r="111" spans="1:5" ht="12.75">
      <c r="A111" s="372" t="s">
        <v>480</v>
      </c>
      <c r="B111" s="373"/>
      <c r="C111" s="373">
        <v>103619300</v>
      </c>
      <c r="D111" s="373"/>
      <c r="E111" s="374">
        <f t="shared" si="4"/>
        <v>103619300</v>
      </c>
    </row>
    <row r="112" spans="1:5" ht="12.75">
      <c r="A112" s="372" t="s">
        <v>481</v>
      </c>
      <c r="B112" s="373"/>
      <c r="C112" s="373"/>
      <c r="D112" s="373"/>
      <c r="E112" s="374">
        <f t="shared" si="4"/>
        <v>0</v>
      </c>
    </row>
    <row r="113" spans="1:5" ht="12.75">
      <c r="A113" s="372" t="s">
        <v>482</v>
      </c>
      <c r="B113" s="373"/>
      <c r="C113" s="373"/>
      <c r="D113" s="373"/>
      <c r="E113" s="374">
        <f t="shared" si="4"/>
        <v>0</v>
      </c>
    </row>
    <row r="114" spans="1:5" ht="12.75">
      <c r="A114" s="372" t="s">
        <v>483</v>
      </c>
      <c r="B114" s="373"/>
      <c r="C114" s="373"/>
      <c r="D114" s="373"/>
      <c r="E114" s="374">
        <f t="shared" si="4"/>
        <v>0</v>
      </c>
    </row>
    <row r="115" spans="1:5" ht="13.5" thickBot="1">
      <c r="A115" s="375" t="s">
        <v>484</v>
      </c>
      <c r="B115" s="376"/>
      <c r="C115" s="376"/>
      <c r="D115" s="376"/>
      <c r="E115" s="374">
        <f t="shared" si="4"/>
        <v>0</v>
      </c>
    </row>
    <row r="116" spans="1:5" ht="13.5" thickBot="1">
      <c r="A116" s="377" t="s">
        <v>485</v>
      </c>
      <c r="B116" s="378">
        <f>B109+SUM(B111:B115)</f>
        <v>0</v>
      </c>
      <c r="C116" s="378">
        <f>C109+SUM(C111:C115)</f>
        <v>103619300</v>
      </c>
      <c r="D116" s="378">
        <f>D109+SUM(D111:D115)</f>
        <v>0</v>
      </c>
      <c r="E116" s="379">
        <f>E109+SUM(E111:E115)</f>
        <v>103619300</v>
      </c>
    </row>
    <row r="117" spans="1:5" ht="13.5" thickBot="1">
      <c r="A117" s="36"/>
      <c r="B117" s="36"/>
      <c r="C117" s="387"/>
      <c r="D117" s="36"/>
      <c r="E117" s="36"/>
    </row>
    <row r="118" spans="1:5" ht="12.75">
      <c r="A118" s="363" t="s">
        <v>486</v>
      </c>
      <c r="B118" s="364" t="str">
        <f>+B108</f>
        <v>2019. előtt</v>
      </c>
      <c r="C118" s="364" t="str">
        <f>+C108</f>
        <v>2019.</v>
      </c>
      <c r="D118" s="364" t="str">
        <f>+D108</f>
        <v>2019. után</v>
      </c>
      <c r="E118" s="365" t="s">
        <v>41</v>
      </c>
    </row>
    <row r="119" spans="1:5" ht="12.75">
      <c r="A119" s="372" t="s">
        <v>495</v>
      </c>
      <c r="B119" s="373"/>
      <c r="C119" s="373">
        <v>4064000</v>
      </c>
      <c r="D119" s="373"/>
      <c r="E119" s="374">
        <f>SUM(B119:D119)</f>
        <v>4064000</v>
      </c>
    </row>
    <row r="120" spans="1:5" ht="12.75">
      <c r="A120" s="372" t="s">
        <v>496</v>
      </c>
      <c r="B120" s="373"/>
      <c r="C120" s="373">
        <v>99555300</v>
      </c>
      <c r="D120" s="373"/>
      <c r="E120" s="374">
        <f>SUM(B120:D120)</f>
        <v>99555300</v>
      </c>
    </row>
    <row r="121" spans="1:5" ht="12.75">
      <c r="A121" s="380"/>
      <c r="B121" s="373"/>
      <c r="C121" s="373"/>
      <c r="D121" s="373"/>
      <c r="E121" s="374">
        <f>SUM(B121:D121)</f>
        <v>0</v>
      </c>
    </row>
    <row r="122" spans="1:5" ht="12.75">
      <c r="A122" s="380"/>
      <c r="B122" s="373"/>
      <c r="C122" s="373"/>
      <c r="D122" s="373"/>
      <c r="E122" s="374">
        <f>SUM(B122:D122)</f>
        <v>0</v>
      </c>
    </row>
    <row r="123" spans="1:5" ht="13.5" thickBot="1">
      <c r="A123" s="375"/>
      <c r="B123" s="376"/>
      <c r="C123" s="376"/>
      <c r="D123" s="376"/>
      <c r="E123" s="374">
        <f>SUM(B123:D123)</f>
        <v>0</v>
      </c>
    </row>
    <row r="124" spans="1:5" ht="13.5" thickBot="1">
      <c r="A124" s="377" t="s">
        <v>42</v>
      </c>
      <c r="B124" s="378">
        <f>SUM(B119:B123)</f>
        <v>0</v>
      </c>
      <c r="C124" s="378">
        <f>SUM(C119:C123)</f>
        <v>103619300</v>
      </c>
      <c r="D124" s="378">
        <f>SUM(D119:D123)</f>
        <v>0</v>
      </c>
      <c r="E124" s="379">
        <f>SUM(E119:E123)</f>
        <v>103619300</v>
      </c>
    </row>
    <row r="125" spans="1:5" ht="12.75">
      <c r="A125" s="126"/>
      <c r="B125" s="126"/>
      <c r="C125" s="126"/>
      <c r="D125" s="126"/>
      <c r="E125" s="126"/>
    </row>
    <row r="126" spans="1:5" ht="12.75">
      <c r="A126" s="126"/>
      <c r="B126" s="126"/>
      <c r="C126" s="126"/>
      <c r="D126" s="126"/>
      <c r="E126" s="126"/>
    </row>
    <row r="127" spans="1:5" ht="12.75">
      <c r="A127" s="126"/>
      <c r="B127" s="126"/>
      <c r="C127" s="126"/>
      <c r="D127" s="126"/>
      <c r="E127" s="126"/>
    </row>
    <row r="128" spans="1:5" ht="12.75">
      <c r="A128" s="126"/>
      <c r="B128" s="126"/>
      <c r="C128" s="126"/>
      <c r="D128" s="126"/>
      <c r="E128" s="126"/>
    </row>
    <row r="129" spans="1:5" ht="12.75">
      <c r="A129" s="126"/>
      <c r="B129" s="126"/>
      <c r="C129" s="126"/>
      <c r="D129" s="126"/>
      <c r="E129" s="126"/>
    </row>
    <row r="130" spans="1:5" ht="15.75">
      <c r="A130" s="362" t="s">
        <v>475</v>
      </c>
      <c r="B130" s="430" t="s">
        <v>535</v>
      </c>
      <c r="C130" s="430"/>
      <c r="D130" s="430"/>
      <c r="E130" s="430"/>
    </row>
    <row r="131" spans="1:5" ht="14.25" thickBot="1">
      <c r="A131" s="126" t="s">
        <v>536</v>
      </c>
      <c r="B131" s="126"/>
      <c r="C131" s="126"/>
      <c r="D131" s="404" t="s">
        <v>476</v>
      </c>
      <c r="E131" s="404"/>
    </row>
    <row r="132" spans="1:5" ht="13.5" thickBot="1">
      <c r="A132" s="363" t="s">
        <v>477</v>
      </c>
      <c r="B132" s="364" t="s">
        <v>531</v>
      </c>
      <c r="C132" s="364" t="s">
        <v>488</v>
      </c>
      <c r="D132" s="364" t="s">
        <v>532</v>
      </c>
      <c r="E132" s="365" t="s">
        <v>41</v>
      </c>
    </row>
    <row r="133" spans="1:5" ht="12.75">
      <c r="A133" s="366" t="s">
        <v>478</v>
      </c>
      <c r="B133" s="367"/>
      <c r="C133" s="367"/>
      <c r="D133" s="367"/>
      <c r="E133" s="368">
        <f aca="true" t="shared" si="5" ref="E133:E139">SUM(B133:D133)</f>
        <v>0</v>
      </c>
    </row>
    <row r="134" spans="1:5" ht="12.75">
      <c r="A134" s="369" t="s">
        <v>479</v>
      </c>
      <c r="B134" s="370"/>
      <c r="C134" s="370"/>
      <c r="D134" s="370"/>
      <c r="E134" s="371">
        <f t="shared" si="5"/>
        <v>0</v>
      </c>
    </row>
    <row r="135" spans="1:5" ht="12.75">
      <c r="A135" s="372" t="s">
        <v>480</v>
      </c>
      <c r="B135" s="373"/>
      <c r="C135" s="373">
        <v>111941544</v>
      </c>
      <c r="D135" s="373"/>
      <c r="E135" s="374">
        <f t="shared" si="5"/>
        <v>111941544</v>
      </c>
    </row>
    <row r="136" spans="1:5" ht="12.75">
      <c r="A136" s="372" t="s">
        <v>481</v>
      </c>
      <c r="B136" s="373"/>
      <c r="C136" s="373"/>
      <c r="D136" s="373"/>
      <c r="E136" s="374">
        <f t="shared" si="5"/>
        <v>0</v>
      </c>
    </row>
    <row r="137" spans="1:5" ht="12.75">
      <c r="A137" s="372" t="s">
        <v>482</v>
      </c>
      <c r="B137" s="373"/>
      <c r="C137" s="373"/>
      <c r="D137" s="373"/>
      <c r="E137" s="374">
        <f t="shared" si="5"/>
        <v>0</v>
      </c>
    </row>
    <row r="138" spans="1:5" ht="12.75">
      <c r="A138" s="372" t="s">
        <v>483</v>
      </c>
      <c r="B138" s="373"/>
      <c r="C138" s="373"/>
      <c r="D138" s="373"/>
      <c r="E138" s="374">
        <f t="shared" si="5"/>
        <v>0</v>
      </c>
    </row>
    <row r="139" spans="1:5" ht="13.5" thickBot="1">
      <c r="A139" s="375" t="s">
        <v>484</v>
      </c>
      <c r="B139" s="376"/>
      <c r="C139" s="376"/>
      <c r="D139" s="376"/>
      <c r="E139" s="374">
        <f t="shared" si="5"/>
        <v>0</v>
      </c>
    </row>
    <row r="140" spans="1:5" ht="13.5" thickBot="1">
      <c r="A140" s="377" t="s">
        <v>485</v>
      </c>
      <c r="B140" s="378">
        <f>B133+SUM(B135:B139)</f>
        <v>0</v>
      </c>
      <c r="C140" s="378">
        <f>C133+SUM(C135:C139)</f>
        <v>111941544</v>
      </c>
      <c r="D140" s="378">
        <f>D133+SUM(D135:D139)</f>
        <v>0</v>
      </c>
      <c r="E140" s="379">
        <f>E133+SUM(E135:E139)</f>
        <v>111941544</v>
      </c>
    </row>
    <row r="141" spans="1:5" ht="13.5" thickBot="1">
      <c r="A141" s="36"/>
      <c r="B141" s="36"/>
      <c r="C141" s="387"/>
      <c r="D141" s="36"/>
      <c r="E141" s="36"/>
    </row>
    <row r="142" spans="1:5" ht="12.75">
      <c r="A142" s="363" t="s">
        <v>486</v>
      </c>
      <c r="B142" s="364" t="str">
        <f>+B132</f>
        <v>2019. előtt</v>
      </c>
      <c r="C142" s="364" t="str">
        <f>+C132</f>
        <v>2019.</v>
      </c>
      <c r="D142" s="364" t="str">
        <f>+D132</f>
        <v>2019. után</v>
      </c>
      <c r="E142" s="365" t="s">
        <v>41</v>
      </c>
    </row>
    <row r="143" spans="1:5" ht="12.75">
      <c r="A143" s="372" t="s">
        <v>495</v>
      </c>
      <c r="B143" s="373"/>
      <c r="C143" s="373">
        <v>4220500</v>
      </c>
      <c r="D143" s="373"/>
      <c r="E143" s="374">
        <f>SUM(B143:D143)</f>
        <v>4220500</v>
      </c>
    </row>
    <row r="144" spans="1:5" ht="12.75">
      <c r="A144" s="372" t="s">
        <v>496</v>
      </c>
      <c r="B144" s="373"/>
      <c r="C144" s="373">
        <v>107721044</v>
      </c>
      <c r="D144" s="373"/>
      <c r="E144" s="374">
        <f>SUM(B144:D144)</f>
        <v>107721044</v>
      </c>
    </row>
    <row r="145" spans="1:5" ht="12.75">
      <c r="A145" s="380"/>
      <c r="B145" s="373"/>
      <c r="C145" s="373"/>
      <c r="D145" s="373"/>
      <c r="E145" s="374">
        <f>SUM(B145:D145)</f>
        <v>0</v>
      </c>
    </row>
    <row r="146" spans="1:5" ht="12.75">
      <c r="A146" s="380"/>
      <c r="B146" s="373"/>
      <c r="C146" s="373"/>
      <c r="D146" s="373"/>
      <c r="E146" s="374">
        <f>SUM(B146:D146)</f>
        <v>0</v>
      </c>
    </row>
    <row r="147" spans="1:5" ht="13.5" thickBot="1">
      <c r="A147" s="375"/>
      <c r="B147" s="376"/>
      <c r="C147" s="376"/>
      <c r="D147" s="376"/>
      <c r="E147" s="374">
        <f>SUM(B147:D147)</f>
        <v>0</v>
      </c>
    </row>
    <row r="148" spans="1:5" ht="13.5" thickBot="1">
      <c r="A148" s="377" t="s">
        <v>42</v>
      </c>
      <c r="B148" s="378">
        <f>SUM(B143:B147)</f>
        <v>0</v>
      </c>
      <c r="C148" s="378">
        <f>SUM(C143:C147)</f>
        <v>111941544</v>
      </c>
      <c r="D148" s="378">
        <f>SUM(D143:D147)</f>
        <v>0</v>
      </c>
      <c r="E148" s="379">
        <f>SUM(E143:E147)</f>
        <v>111941544</v>
      </c>
    </row>
    <row r="149" spans="1:5" ht="12.75">
      <c r="A149" s="126"/>
      <c r="B149" s="126"/>
      <c r="C149" s="126"/>
      <c r="D149" s="126"/>
      <c r="E149" s="126"/>
    </row>
    <row r="150" spans="1:5" ht="12.75">
      <c r="A150" s="36"/>
      <c r="B150" s="36"/>
      <c r="C150" s="36"/>
      <c r="D150" s="36"/>
      <c r="E150" s="36"/>
    </row>
    <row r="151" spans="1:5" ht="12.75">
      <c r="A151" s="36"/>
      <c r="B151" s="36"/>
      <c r="C151" s="36"/>
      <c r="D151" s="36"/>
      <c r="E151" s="36"/>
    </row>
    <row r="152" spans="1:5" ht="12.75">
      <c r="A152" s="36"/>
      <c r="B152" s="36"/>
      <c r="C152" s="36"/>
      <c r="D152" s="36"/>
      <c r="E152" s="36"/>
    </row>
    <row r="153" spans="1:5" ht="12.75">
      <c r="A153" s="36"/>
      <c r="B153" s="36"/>
      <c r="C153" s="36"/>
      <c r="D153" s="36"/>
      <c r="E153" s="36"/>
    </row>
    <row r="154" spans="1:5" ht="12.75">
      <c r="A154" s="126"/>
      <c r="B154" s="126"/>
      <c r="C154" s="126"/>
      <c r="D154" s="126"/>
      <c r="E154" s="126"/>
    </row>
    <row r="155" spans="1:5" ht="12.75">
      <c r="A155" s="126"/>
      <c r="B155" s="126"/>
      <c r="C155" s="126"/>
      <c r="D155" s="126"/>
      <c r="E155" s="126"/>
    </row>
    <row r="156" spans="1:5" ht="12.75">
      <c r="A156" s="126"/>
      <c r="B156" s="126"/>
      <c r="C156" s="126"/>
      <c r="D156" s="126"/>
      <c r="E156" s="126"/>
    </row>
    <row r="157" spans="1:5" ht="12.75">
      <c r="A157" s="126"/>
      <c r="B157" s="126"/>
      <c r="C157" s="126"/>
      <c r="D157" s="126"/>
      <c r="E157" s="126"/>
    </row>
    <row r="159" spans="1:5" ht="15.75">
      <c r="A159" s="362" t="s">
        <v>494</v>
      </c>
      <c r="B159" s="430" t="s">
        <v>526</v>
      </c>
      <c r="C159" s="430"/>
      <c r="D159" s="430"/>
      <c r="E159" s="430"/>
    </row>
    <row r="160" spans="1:5" ht="14.25" thickBot="1">
      <c r="A160" s="126" t="s">
        <v>527</v>
      </c>
      <c r="B160" s="126"/>
      <c r="C160" s="126"/>
      <c r="D160" s="431" t="s">
        <v>476</v>
      </c>
      <c r="E160" s="431"/>
    </row>
    <row r="161" spans="1:5" ht="13.5" thickBot="1">
      <c r="A161" s="363" t="s">
        <v>477</v>
      </c>
      <c r="B161" s="364" t="s">
        <v>531</v>
      </c>
      <c r="C161" s="364" t="s">
        <v>488</v>
      </c>
      <c r="D161" s="364" t="s">
        <v>532</v>
      </c>
      <c r="E161" s="365" t="s">
        <v>41</v>
      </c>
    </row>
    <row r="162" spans="1:5" ht="12.75">
      <c r="A162" s="366" t="s">
        <v>478</v>
      </c>
      <c r="B162" s="367"/>
      <c r="C162" s="367">
        <v>2562234</v>
      </c>
      <c r="D162" s="367"/>
      <c r="E162" s="368">
        <f aca="true" t="shared" si="6" ref="E162:E168">SUM(B162:D162)</f>
        <v>2562234</v>
      </c>
    </row>
    <row r="163" spans="1:5" ht="12.75">
      <c r="A163" s="369" t="s">
        <v>479</v>
      </c>
      <c r="B163" s="370"/>
      <c r="C163" s="370"/>
      <c r="D163" s="370"/>
      <c r="E163" s="371">
        <f t="shared" si="6"/>
        <v>0</v>
      </c>
    </row>
    <row r="164" spans="1:5" ht="12.75">
      <c r="A164" s="372" t="s">
        <v>480</v>
      </c>
      <c r="B164" s="373"/>
      <c r="C164" s="373">
        <v>48682448</v>
      </c>
      <c r="D164" s="373"/>
      <c r="E164" s="374">
        <f t="shared" si="6"/>
        <v>48682448</v>
      </c>
    </row>
    <row r="165" spans="1:5" ht="12.75">
      <c r="A165" s="372" t="s">
        <v>481</v>
      </c>
      <c r="B165" s="373"/>
      <c r="C165" s="373"/>
      <c r="D165" s="373"/>
      <c r="E165" s="374">
        <f t="shared" si="6"/>
        <v>0</v>
      </c>
    </row>
    <row r="166" spans="1:5" ht="12.75">
      <c r="A166" s="372" t="s">
        <v>482</v>
      </c>
      <c r="B166" s="373"/>
      <c r="C166" s="373"/>
      <c r="D166" s="373"/>
      <c r="E166" s="374">
        <f t="shared" si="6"/>
        <v>0</v>
      </c>
    </row>
    <row r="167" spans="1:5" ht="12.75">
      <c r="A167" s="372" t="s">
        <v>483</v>
      </c>
      <c r="B167" s="373"/>
      <c r="C167" s="373"/>
      <c r="D167" s="373"/>
      <c r="E167" s="374">
        <f t="shared" si="6"/>
        <v>0</v>
      </c>
    </row>
    <row r="168" spans="1:5" ht="13.5" thickBot="1">
      <c r="A168" s="375" t="s">
        <v>484</v>
      </c>
      <c r="B168" s="376"/>
      <c r="C168" s="376"/>
      <c r="D168" s="376"/>
      <c r="E168" s="374">
        <f t="shared" si="6"/>
        <v>0</v>
      </c>
    </row>
    <row r="169" spans="1:5" ht="13.5" thickBot="1">
      <c r="A169" s="377" t="s">
        <v>485</v>
      </c>
      <c r="B169" s="378">
        <f>B162+SUM(B164:B168)</f>
        <v>0</v>
      </c>
      <c r="C169" s="378">
        <f>C162+SUM(C164:C168)</f>
        <v>51244682</v>
      </c>
      <c r="D169" s="378">
        <f>D162+SUM(D164:D168)</f>
        <v>0</v>
      </c>
      <c r="E169" s="379">
        <f>E162+SUM(E164:E168)</f>
        <v>51244682</v>
      </c>
    </row>
    <row r="170" spans="1:5" ht="13.5" thickBot="1">
      <c r="A170" s="36"/>
      <c r="B170" s="36"/>
      <c r="C170" s="36"/>
      <c r="D170" s="36"/>
      <c r="E170" s="36"/>
    </row>
    <row r="171" spans="1:5" ht="12.75">
      <c r="A171" s="363" t="s">
        <v>486</v>
      </c>
      <c r="B171" s="364" t="str">
        <f>+B161</f>
        <v>2019. előtt</v>
      </c>
      <c r="C171" s="364" t="str">
        <f>+C161</f>
        <v>2019.</v>
      </c>
      <c r="D171" s="364" t="str">
        <f>+D161</f>
        <v>2019. után</v>
      </c>
      <c r="E171" s="365" t="s">
        <v>41</v>
      </c>
    </row>
    <row r="172" spans="1:5" ht="12.75">
      <c r="A172" s="372" t="s">
        <v>495</v>
      </c>
      <c r="B172" s="373"/>
      <c r="C172" s="373">
        <v>1118959</v>
      </c>
      <c r="D172" s="373"/>
      <c r="E172" s="374">
        <f>SUM(B172:D172)</f>
        <v>1118959</v>
      </c>
    </row>
    <row r="173" spans="1:5" ht="12.75">
      <c r="A173" s="372" t="s">
        <v>496</v>
      </c>
      <c r="B173" s="373"/>
      <c r="C173" s="373">
        <v>50125723</v>
      </c>
      <c r="D173" s="373"/>
      <c r="E173" s="374">
        <f>SUM(B173:D173)</f>
        <v>50125723</v>
      </c>
    </row>
    <row r="174" spans="1:5" ht="12.75">
      <c r="A174" s="380"/>
      <c r="B174" s="373"/>
      <c r="C174" s="373"/>
      <c r="D174" s="373"/>
      <c r="E174" s="374">
        <f>SUM(B174:D174)</f>
        <v>0</v>
      </c>
    </row>
    <row r="175" spans="1:5" ht="12.75">
      <c r="A175" s="380"/>
      <c r="B175" s="373"/>
      <c r="C175" s="373"/>
      <c r="D175" s="373"/>
      <c r="E175" s="374">
        <f>SUM(B175:D175)</f>
        <v>0</v>
      </c>
    </row>
    <row r="176" spans="1:5" ht="13.5" thickBot="1">
      <c r="A176" s="375"/>
      <c r="B176" s="376"/>
      <c r="C176" s="376"/>
      <c r="D176" s="376"/>
      <c r="E176" s="374">
        <f>SUM(B176:D176)</f>
        <v>0</v>
      </c>
    </row>
    <row r="177" spans="1:5" ht="13.5" thickBot="1">
      <c r="A177" s="377" t="s">
        <v>42</v>
      </c>
      <c r="B177" s="378">
        <f>SUM(B172:B176)</f>
        <v>0</v>
      </c>
      <c r="C177" s="378">
        <f>SUM(C172:C176)</f>
        <v>51244682</v>
      </c>
      <c r="D177" s="378">
        <f>SUM(D172:D176)</f>
        <v>0</v>
      </c>
      <c r="E177" s="379">
        <f>SUM(E172:E176)</f>
        <v>51244682</v>
      </c>
    </row>
    <row r="178" spans="1:5" ht="12.75">
      <c r="A178" s="126"/>
      <c r="B178" s="126"/>
      <c r="C178" s="126"/>
      <c r="D178" s="126"/>
      <c r="E178" s="126"/>
    </row>
    <row r="179" spans="1:5" ht="12.75">
      <c r="A179" s="126"/>
      <c r="B179" s="126"/>
      <c r="C179" s="126"/>
      <c r="D179" s="126"/>
      <c r="E179" s="126"/>
    </row>
    <row r="180" spans="1:5" ht="12.75">
      <c r="A180" s="126"/>
      <c r="B180" s="126"/>
      <c r="C180" s="126"/>
      <c r="D180" s="126"/>
      <c r="E180" s="126"/>
    </row>
    <row r="181" spans="1:5" ht="15.75">
      <c r="A181" s="362" t="s">
        <v>494</v>
      </c>
      <c r="B181" s="430" t="s">
        <v>538</v>
      </c>
      <c r="C181" s="430"/>
      <c r="D181" s="430"/>
      <c r="E181" s="430"/>
    </row>
    <row r="182" spans="1:5" ht="14.25" thickBot="1">
      <c r="A182" s="126" t="s">
        <v>537</v>
      </c>
      <c r="B182" s="126"/>
      <c r="C182" s="126"/>
      <c r="D182" s="431" t="s">
        <v>476</v>
      </c>
      <c r="E182" s="431"/>
    </row>
    <row r="183" spans="1:5" ht="13.5" thickBot="1">
      <c r="A183" s="363" t="s">
        <v>477</v>
      </c>
      <c r="B183" s="364" t="s">
        <v>531</v>
      </c>
      <c r="C183" s="364" t="s">
        <v>488</v>
      </c>
      <c r="D183" s="364" t="s">
        <v>532</v>
      </c>
      <c r="E183" s="365" t="s">
        <v>41</v>
      </c>
    </row>
    <row r="184" spans="1:5" ht="12.75">
      <c r="A184" s="366" t="s">
        <v>478</v>
      </c>
      <c r="B184" s="367">
        <v>2702128</v>
      </c>
      <c r="C184" s="367"/>
      <c r="D184" s="367"/>
      <c r="E184" s="368">
        <f aca="true" t="shared" si="7" ref="E184:E190">SUM(B184:D184)</f>
        <v>2702128</v>
      </c>
    </row>
    <row r="185" spans="1:5" ht="12.75">
      <c r="A185" s="369" t="s">
        <v>479</v>
      </c>
      <c r="B185" s="370"/>
      <c r="C185" s="370"/>
      <c r="D185" s="370"/>
      <c r="E185" s="371">
        <f t="shared" si="7"/>
        <v>0</v>
      </c>
    </row>
    <row r="186" spans="1:5" ht="12.75">
      <c r="A186" s="372" t="s">
        <v>480</v>
      </c>
      <c r="B186" s="373">
        <v>19304403</v>
      </c>
      <c r="C186" s="373">
        <v>19304404</v>
      </c>
      <c r="D186" s="373"/>
      <c r="E186" s="374">
        <f t="shared" si="7"/>
        <v>38608807</v>
      </c>
    </row>
    <row r="187" spans="1:5" ht="12.75">
      <c r="A187" s="372" t="s">
        <v>481</v>
      </c>
      <c r="B187" s="373"/>
      <c r="C187" s="373"/>
      <c r="D187" s="373"/>
      <c r="E187" s="374">
        <f t="shared" si="7"/>
        <v>0</v>
      </c>
    </row>
    <row r="188" spans="1:5" ht="12.75">
      <c r="A188" s="372" t="s">
        <v>482</v>
      </c>
      <c r="B188" s="373"/>
      <c r="C188" s="373"/>
      <c r="D188" s="373"/>
      <c r="E188" s="374">
        <f t="shared" si="7"/>
        <v>0</v>
      </c>
    </row>
    <row r="189" spans="1:5" ht="12.75">
      <c r="A189" s="372" t="s">
        <v>483</v>
      </c>
      <c r="B189" s="373"/>
      <c r="C189" s="373"/>
      <c r="D189" s="373"/>
      <c r="E189" s="374">
        <f t="shared" si="7"/>
        <v>0</v>
      </c>
    </row>
    <row r="190" spans="1:5" ht="13.5" thickBot="1">
      <c r="A190" s="375" t="s">
        <v>484</v>
      </c>
      <c r="B190" s="376"/>
      <c r="C190" s="376"/>
      <c r="D190" s="376"/>
      <c r="E190" s="374">
        <f t="shared" si="7"/>
        <v>0</v>
      </c>
    </row>
    <row r="191" spans="1:5" ht="13.5" thickBot="1">
      <c r="A191" s="377" t="s">
        <v>485</v>
      </c>
      <c r="B191" s="378">
        <f>B184+SUM(B186:B190)</f>
        <v>22006531</v>
      </c>
      <c r="C191" s="378">
        <f>C184+SUM(C186:C190)</f>
        <v>19304404</v>
      </c>
      <c r="D191" s="378">
        <f>D184+SUM(D186:D190)</f>
        <v>0</v>
      </c>
      <c r="E191" s="379">
        <f>E184+SUM(E186:E190)</f>
        <v>41310935</v>
      </c>
    </row>
    <row r="192" spans="1:5" ht="13.5" thickBot="1">
      <c r="A192" s="36"/>
      <c r="B192" s="36"/>
      <c r="C192" s="36"/>
      <c r="D192" s="36"/>
      <c r="E192" s="36"/>
    </row>
    <row r="193" spans="1:5" ht="12.75">
      <c r="A193" s="363" t="s">
        <v>486</v>
      </c>
      <c r="B193" s="364" t="str">
        <f>+B183</f>
        <v>2019. előtt</v>
      </c>
      <c r="C193" s="364" t="str">
        <f>+C183</f>
        <v>2019.</v>
      </c>
      <c r="D193" s="364" t="str">
        <f>+D183</f>
        <v>2019. után</v>
      </c>
      <c r="E193" s="365" t="s">
        <v>41</v>
      </c>
    </row>
    <row r="194" spans="1:5" ht="12.75">
      <c r="A194" s="372" t="s">
        <v>495</v>
      </c>
      <c r="B194" s="373"/>
      <c r="C194" s="373">
        <v>985392</v>
      </c>
      <c r="D194" s="373"/>
      <c r="E194" s="374">
        <f>SUM(B194:D194)</f>
        <v>985392</v>
      </c>
    </row>
    <row r="195" spans="1:5" ht="12.75">
      <c r="A195" s="372" t="s">
        <v>496</v>
      </c>
      <c r="B195" s="373">
        <v>28700984</v>
      </c>
      <c r="C195" s="373">
        <v>11624559</v>
      </c>
      <c r="D195" s="373"/>
      <c r="E195" s="374">
        <f>SUM(B195:D195)</f>
        <v>40325543</v>
      </c>
    </row>
    <row r="196" spans="1:5" ht="12.75">
      <c r="A196" s="380"/>
      <c r="B196" s="373"/>
      <c r="C196" s="373"/>
      <c r="D196" s="373"/>
      <c r="E196" s="374">
        <f>SUM(B196:D196)</f>
        <v>0</v>
      </c>
    </row>
    <row r="197" spans="1:5" ht="12.75">
      <c r="A197" s="380"/>
      <c r="B197" s="373"/>
      <c r="C197" s="373"/>
      <c r="D197" s="373"/>
      <c r="E197" s="374">
        <f>SUM(B197:D197)</f>
        <v>0</v>
      </c>
    </row>
    <row r="198" spans="1:5" ht="13.5" thickBot="1">
      <c r="A198" s="375"/>
      <c r="B198" s="376"/>
      <c r="C198" s="376"/>
      <c r="D198" s="376"/>
      <c r="E198" s="374">
        <f>SUM(B198:D198)</f>
        <v>0</v>
      </c>
    </row>
    <row r="199" spans="1:5" ht="13.5" thickBot="1">
      <c r="A199" s="377" t="s">
        <v>42</v>
      </c>
      <c r="B199" s="378">
        <f>SUM(B194:B198)</f>
        <v>28700984</v>
      </c>
      <c r="C199" s="378">
        <f>SUM(C194:C198)</f>
        <v>12609951</v>
      </c>
      <c r="D199" s="378">
        <f>SUM(D194:D198)</f>
        <v>0</v>
      </c>
      <c r="E199" s="379">
        <f>SUM(E194:E198)</f>
        <v>41310935</v>
      </c>
    </row>
    <row r="200" spans="1:5" ht="12.75">
      <c r="A200" s="126"/>
      <c r="B200" s="126"/>
      <c r="C200" s="126"/>
      <c r="D200" s="126"/>
      <c r="E200" s="126"/>
    </row>
  </sheetData>
  <sheetProtection/>
  <mergeCells count="17">
    <mergeCell ref="D160:E160"/>
    <mergeCell ref="B130:E130"/>
    <mergeCell ref="D55:E55"/>
    <mergeCell ref="B106:E106"/>
    <mergeCell ref="D107:E107"/>
    <mergeCell ref="B78:E78"/>
    <mergeCell ref="D79:E79"/>
    <mergeCell ref="B181:E181"/>
    <mergeCell ref="D182:E182"/>
    <mergeCell ref="A1:E1"/>
    <mergeCell ref="B3:E3"/>
    <mergeCell ref="D4:E4"/>
    <mergeCell ref="B24:E24"/>
    <mergeCell ref="D25:E25"/>
    <mergeCell ref="B54:E54"/>
    <mergeCell ref="B159:E159"/>
  </mergeCells>
  <conditionalFormatting sqref="E6:E13 B13:D13 B21:E21 E27:E34 B34:D34 B42:D42 E16:E20 E37:E42">
    <cfRule type="cellIs" priority="11" dxfId="7" operator="equal" stopIfTrue="1">
      <formula>0</formula>
    </cfRule>
  </conditionalFormatting>
  <conditionalFormatting sqref="E109:E116 B116:D116 B124:E124 E119:E123">
    <cfRule type="cellIs" priority="9" dxfId="7" operator="equal" stopIfTrue="1">
      <formula>0</formula>
    </cfRule>
  </conditionalFormatting>
  <conditionalFormatting sqref="E162:E169 B169:D169 B177:D177 E172:E177">
    <cfRule type="cellIs" priority="7" dxfId="7" operator="equal" stopIfTrue="1">
      <formula>0</formula>
    </cfRule>
  </conditionalFormatting>
  <conditionalFormatting sqref="E81:E88 B88:D88 B96:D96 E91:E96">
    <cfRule type="cellIs" priority="3" dxfId="7" operator="equal" stopIfTrue="1">
      <formula>0</formula>
    </cfRule>
  </conditionalFormatting>
  <conditionalFormatting sqref="E57:E64 B64:D64 B72:D72 E67:E72">
    <cfRule type="cellIs" priority="4" dxfId="7" operator="equal" stopIfTrue="1">
      <formula>0</formula>
    </cfRule>
  </conditionalFormatting>
  <conditionalFormatting sqref="E133:E140 B140:D140 B148:E148 E143:E147">
    <cfRule type="cellIs" priority="2" dxfId="7" operator="equal" stopIfTrue="1">
      <formula>0</formula>
    </cfRule>
  </conditionalFormatting>
  <conditionalFormatting sqref="E184:E191 B191:D191 B199:D199 E194:E199">
    <cfRule type="cellIs" priority="1" dxfId="7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 12. melléklet az 1/2019. (II.13.)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21">
      <selection activeCell="C117" sqref="C117"/>
    </sheetView>
  </sheetViews>
  <sheetFormatPr defaultColWidth="9.00390625" defaultRowHeight="12.75"/>
  <cols>
    <col min="1" max="1" width="19.50390625" style="263" customWidth="1"/>
    <col min="2" max="2" width="72.00390625" style="264" customWidth="1"/>
    <col min="3" max="3" width="25.00390625" style="265" customWidth="1"/>
    <col min="4" max="16384" width="9.375" style="2" customWidth="1"/>
  </cols>
  <sheetData>
    <row r="1" spans="1:3" s="1" customFormat="1" ht="16.5" customHeight="1" thickBot="1">
      <c r="A1" s="127"/>
      <c r="B1" s="129"/>
      <c r="C1" s="359" t="s">
        <v>542</v>
      </c>
    </row>
    <row r="2" spans="1:3" s="61" customFormat="1" ht="21" customHeight="1">
      <c r="A2" s="270" t="s">
        <v>50</v>
      </c>
      <c r="B2" s="237" t="s">
        <v>150</v>
      </c>
      <c r="C2" s="239" t="s">
        <v>43</v>
      </c>
    </row>
    <row r="3" spans="1:3" s="61" customFormat="1" ht="16.5" thickBot="1">
      <c r="A3" s="130" t="s">
        <v>130</v>
      </c>
      <c r="B3" s="238" t="s">
        <v>326</v>
      </c>
      <c r="C3" s="342" t="s">
        <v>43</v>
      </c>
    </row>
    <row r="4" spans="1:3" s="62" customFormat="1" ht="15.75" customHeight="1" thickBot="1">
      <c r="A4" s="131"/>
      <c r="B4" s="131"/>
      <c r="C4" s="132" t="s">
        <v>487</v>
      </c>
    </row>
    <row r="5" spans="1:3" ht="13.5" thickBot="1">
      <c r="A5" s="271" t="s">
        <v>132</v>
      </c>
      <c r="B5" s="133" t="s">
        <v>462</v>
      </c>
      <c r="C5" s="240" t="s">
        <v>44</v>
      </c>
    </row>
    <row r="6" spans="1:3" s="55" customFormat="1" ht="12.75" customHeight="1" thickBot="1">
      <c r="A6" s="120"/>
      <c r="B6" s="121" t="s">
        <v>413</v>
      </c>
      <c r="C6" s="122" t="s">
        <v>414</v>
      </c>
    </row>
    <row r="7" spans="1:3" s="55" customFormat="1" ht="15.75" customHeight="1" thickBot="1">
      <c r="A7" s="135"/>
      <c r="B7" s="136" t="s">
        <v>45</v>
      </c>
      <c r="C7" s="241"/>
    </row>
    <row r="8" spans="1:3" s="55" customFormat="1" ht="12" customHeight="1" thickBot="1">
      <c r="A8" s="27" t="s">
        <v>9</v>
      </c>
      <c r="B8" s="19" t="s">
        <v>177</v>
      </c>
      <c r="C8" s="176">
        <f>+C9+C10+C11+C12+C13+C14</f>
        <v>415219736</v>
      </c>
    </row>
    <row r="9" spans="1:3" s="63" customFormat="1" ht="12" customHeight="1">
      <c r="A9" s="299" t="s">
        <v>69</v>
      </c>
      <c r="B9" s="280" t="s">
        <v>178</v>
      </c>
      <c r="C9" s="179">
        <v>186305801</v>
      </c>
    </row>
    <row r="10" spans="1:3" s="64" customFormat="1" ht="12" customHeight="1">
      <c r="A10" s="300" t="s">
        <v>70</v>
      </c>
      <c r="B10" s="281" t="s">
        <v>179</v>
      </c>
      <c r="C10" s="178"/>
    </row>
    <row r="11" spans="1:3" s="64" customFormat="1" ht="12" customHeight="1">
      <c r="A11" s="300" t="s">
        <v>71</v>
      </c>
      <c r="B11" s="281" t="s">
        <v>449</v>
      </c>
      <c r="C11" s="178">
        <v>201327024</v>
      </c>
    </row>
    <row r="12" spans="1:3" s="64" customFormat="1" ht="12" customHeight="1">
      <c r="A12" s="300" t="s">
        <v>72</v>
      </c>
      <c r="B12" s="281" t="s">
        <v>180</v>
      </c>
      <c r="C12" s="178">
        <v>9134156</v>
      </c>
    </row>
    <row r="13" spans="1:3" s="64" customFormat="1" ht="12" customHeight="1">
      <c r="A13" s="300" t="s">
        <v>89</v>
      </c>
      <c r="B13" s="281" t="s">
        <v>422</v>
      </c>
      <c r="C13" s="178">
        <v>16462000</v>
      </c>
    </row>
    <row r="14" spans="1:3" s="63" customFormat="1" ht="12" customHeight="1" thickBot="1">
      <c r="A14" s="301" t="s">
        <v>73</v>
      </c>
      <c r="B14" s="282" t="s">
        <v>359</v>
      </c>
      <c r="C14" s="178">
        <v>1990755</v>
      </c>
    </row>
    <row r="15" spans="1:3" s="63" customFormat="1" ht="12" customHeight="1" thickBot="1">
      <c r="A15" s="27" t="s">
        <v>10</v>
      </c>
      <c r="B15" s="171" t="s">
        <v>181</v>
      </c>
      <c r="C15" s="176">
        <f>+C16+C17+C18+C19+C20</f>
        <v>322175608</v>
      </c>
    </row>
    <row r="16" spans="1:3" s="63" customFormat="1" ht="12" customHeight="1">
      <c r="A16" s="299" t="s">
        <v>75</v>
      </c>
      <c r="B16" s="280" t="s">
        <v>182</v>
      </c>
      <c r="C16" s="179"/>
    </row>
    <row r="17" spans="1:3" s="63" customFormat="1" ht="12" customHeight="1">
      <c r="A17" s="300" t="s">
        <v>76</v>
      </c>
      <c r="B17" s="281" t="s">
        <v>183</v>
      </c>
      <c r="C17" s="178"/>
    </row>
    <row r="18" spans="1:3" s="63" customFormat="1" ht="12" customHeight="1">
      <c r="A18" s="300" t="s">
        <v>77</v>
      </c>
      <c r="B18" s="281" t="s">
        <v>348</v>
      </c>
      <c r="C18" s="178"/>
    </row>
    <row r="19" spans="1:3" s="63" customFormat="1" ht="12" customHeight="1">
      <c r="A19" s="300" t="s">
        <v>78</v>
      </c>
      <c r="B19" s="281" t="s">
        <v>349</v>
      </c>
      <c r="C19" s="178"/>
    </row>
    <row r="20" spans="1:3" s="63" customFormat="1" ht="12" customHeight="1">
      <c r="A20" s="300" t="s">
        <v>79</v>
      </c>
      <c r="B20" s="281" t="s">
        <v>184</v>
      </c>
      <c r="C20" s="178">
        <v>322175608</v>
      </c>
    </row>
    <row r="21" spans="1:3" s="64" customFormat="1" ht="12" customHeight="1" thickBot="1">
      <c r="A21" s="301" t="s">
        <v>85</v>
      </c>
      <c r="B21" s="282" t="s">
        <v>185</v>
      </c>
      <c r="C21" s="180">
        <v>1750000</v>
      </c>
    </row>
    <row r="22" spans="1:3" s="64" customFormat="1" ht="12" customHeight="1" thickBot="1">
      <c r="A22" s="27" t="s">
        <v>11</v>
      </c>
      <c r="B22" s="19" t="s">
        <v>186</v>
      </c>
      <c r="C22" s="176">
        <f>+C23+C24+C25+C26+C27</f>
        <v>341898205</v>
      </c>
    </row>
    <row r="23" spans="1:3" s="64" customFormat="1" ht="12" customHeight="1">
      <c r="A23" s="299" t="s">
        <v>58</v>
      </c>
      <c r="B23" s="280" t="s">
        <v>187</v>
      </c>
      <c r="C23" s="179"/>
    </row>
    <row r="24" spans="1:3" s="63" customFormat="1" ht="12" customHeight="1">
      <c r="A24" s="300" t="s">
        <v>59</v>
      </c>
      <c r="B24" s="281" t="s">
        <v>188</v>
      </c>
      <c r="C24" s="178"/>
    </row>
    <row r="25" spans="1:3" s="64" customFormat="1" ht="12" customHeight="1">
      <c r="A25" s="300" t="s">
        <v>60</v>
      </c>
      <c r="B25" s="281" t="s">
        <v>350</v>
      </c>
      <c r="C25" s="178"/>
    </row>
    <row r="26" spans="1:3" s="64" customFormat="1" ht="12" customHeight="1">
      <c r="A26" s="300" t="s">
        <v>61</v>
      </c>
      <c r="B26" s="281" t="s">
        <v>351</v>
      </c>
      <c r="C26" s="178"/>
    </row>
    <row r="27" spans="1:3" s="64" customFormat="1" ht="12" customHeight="1">
      <c r="A27" s="300" t="s">
        <v>101</v>
      </c>
      <c r="B27" s="281" t="s">
        <v>189</v>
      </c>
      <c r="C27" s="178">
        <v>341898205</v>
      </c>
    </row>
    <row r="28" spans="1:3" s="64" customFormat="1" ht="12" customHeight="1" thickBot="1">
      <c r="A28" s="301" t="s">
        <v>102</v>
      </c>
      <c r="B28" s="282" t="s">
        <v>190</v>
      </c>
      <c r="C28" s="180">
        <v>326898205</v>
      </c>
    </row>
    <row r="29" spans="1:3" s="64" customFormat="1" ht="12" customHeight="1" thickBot="1">
      <c r="A29" s="27" t="s">
        <v>103</v>
      </c>
      <c r="B29" s="19" t="s">
        <v>459</v>
      </c>
      <c r="C29" s="182">
        <f>+C30+C31+C32+C33+C34+C35+C36</f>
        <v>27978535</v>
      </c>
    </row>
    <row r="30" spans="1:3" s="64" customFormat="1" ht="12" customHeight="1">
      <c r="A30" s="299" t="s">
        <v>192</v>
      </c>
      <c r="B30" s="280" t="s">
        <v>500</v>
      </c>
      <c r="C30" s="275">
        <v>10000000</v>
      </c>
    </row>
    <row r="31" spans="1:3" s="64" customFormat="1" ht="12" customHeight="1">
      <c r="A31" s="300" t="s">
        <v>193</v>
      </c>
      <c r="B31" s="281" t="s">
        <v>455</v>
      </c>
      <c r="C31" s="178"/>
    </row>
    <row r="32" spans="1:3" s="64" customFormat="1" ht="12" customHeight="1">
      <c r="A32" s="300" t="s">
        <v>194</v>
      </c>
      <c r="B32" s="281" t="s">
        <v>456</v>
      </c>
      <c r="C32" s="178">
        <v>6478535</v>
      </c>
    </row>
    <row r="33" spans="1:3" s="64" customFormat="1" ht="12" customHeight="1">
      <c r="A33" s="300" t="s">
        <v>195</v>
      </c>
      <c r="B33" s="281" t="s">
        <v>457</v>
      </c>
      <c r="C33" s="178"/>
    </row>
    <row r="34" spans="1:3" s="64" customFormat="1" ht="12" customHeight="1">
      <c r="A34" s="300" t="s">
        <v>451</v>
      </c>
      <c r="B34" s="281" t="s">
        <v>196</v>
      </c>
      <c r="C34" s="178">
        <v>11000000</v>
      </c>
    </row>
    <row r="35" spans="1:3" s="64" customFormat="1" ht="12" customHeight="1">
      <c r="A35" s="300" t="s">
        <v>452</v>
      </c>
      <c r="B35" s="281" t="s">
        <v>197</v>
      </c>
      <c r="C35" s="178"/>
    </row>
    <row r="36" spans="1:3" s="64" customFormat="1" ht="12" customHeight="1" thickBot="1">
      <c r="A36" s="301" t="s">
        <v>453</v>
      </c>
      <c r="B36" s="344" t="s">
        <v>198</v>
      </c>
      <c r="C36" s="180">
        <v>500000</v>
      </c>
    </row>
    <row r="37" spans="1:3" s="64" customFormat="1" ht="12" customHeight="1" thickBot="1">
      <c r="A37" s="27" t="s">
        <v>13</v>
      </c>
      <c r="B37" s="19" t="s">
        <v>360</v>
      </c>
      <c r="C37" s="176">
        <f>SUM(C38:C48)</f>
        <v>14425827</v>
      </c>
    </row>
    <row r="38" spans="1:3" s="64" customFormat="1" ht="12" customHeight="1">
      <c r="A38" s="299" t="s">
        <v>62</v>
      </c>
      <c r="B38" s="280" t="s">
        <v>201</v>
      </c>
      <c r="C38" s="179">
        <v>5216400</v>
      </c>
    </row>
    <row r="39" spans="1:3" s="64" customFormat="1" ht="12" customHeight="1">
      <c r="A39" s="300" t="s">
        <v>63</v>
      </c>
      <c r="B39" s="281" t="s">
        <v>202</v>
      </c>
      <c r="C39" s="178">
        <v>6018699</v>
      </c>
    </row>
    <row r="40" spans="1:3" s="64" customFormat="1" ht="12" customHeight="1">
      <c r="A40" s="300" t="s">
        <v>64</v>
      </c>
      <c r="B40" s="281" t="s">
        <v>203</v>
      </c>
      <c r="C40" s="178">
        <v>650000</v>
      </c>
    </row>
    <row r="41" spans="1:3" s="64" customFormat="1" ht="12" customHeight="1">
      <c r="A41" s="300" t="s">
        <v>105</v>
      </c>
      <c r="B41" s="281" t="s">
        <v>204</v>
      </c>
      <c r="C41" s="178"/>
    </row>
    <row r="42" spans="1:3" s="64" customFormat="1" ht="12" customHeight="1">
      <c r="A42" s="300" t="s">
        <v>106</v>
      </c>
      <c r="B42" s="281" t="s">
        <v>205</v>
      </c>
      <c r="C42" s="178"/>
    </row>
    <row r="43" spans="1:3" s="64" customFormat="1" ht="12" customHeight="1">
      <c r="A43" s="300" t="s">
        <v>107</v>
      </c>
      <c r="B43" s="281" t="s">
        <v>206</v>
      </c>
      <c r="C43" s="178">
        <v>2540728</v>
      </c>
    </row>
    <row r="44" spans="1:3" s="64" customFormat="1" ht="12" customHeight="1">
      <c r="A44" s="300" t="s">
        <v>108</v>
      </c>
      <c r="B44" s="281" t="s">
        <v>207</v>
      </c>
      <c r="C44" s="178"/>
    </row>
    <row r="45" spans="1:3" s="64" customFormat="1" ht="12" customHeight="1">
      <c r="A45" s="300" t="s">
        <v>109</v>
      </c>
      <c r="B45" s="281" t="s">
        <v>458</v>
      </c>
      <c r="C45" s="178"/>
    </row>
    <row r="46" spans="1:3" s="64" customFormat="1" ht="12" customHeight="1">
      <c r="A46" s="300" t="s">
        <v>199</v>
      </c>
      <c r="B46" s="281" t="s">
        <v>209</v>
      </c>
      <c r="C46" s="181"/>
    </row>
    <row r="47" spans="1:3" s="64" customFormat="1" ht="12" customHeight="1">
      <c r="A47" s="301" t="s">
        <v>200</v>
      </c>
      <c r="B47" s="282" t="s">
        <v>362</v>
      </c>
      <c r="C47" s="269"/>
    </row>
    <row r="48" spans="1:3" s="64" customFormat="1" ht="12" customHeight="1" thickBot="1">
      <c r="A48" s="301" t="s">
        <v>361</v>
      </c>
      <c r="B48" s="282" t="s">
        <v>210</v>
      </c>
      <c r="C48" s="269"/>
    </row>
    <row r="49" spans="1:3" s="64" customFormat="1" ht="12" customHeight="1" thickBot="1">
      <c r="A49" s="27" t="s">
        <v>14</v>
      </c>
      <c r="B49" s="19" t="s">
        <v>211</v>
      </c>
      <c r="C49" s="176">
        <f>SUM(C50:C54)</f>
        <v>8300000</v>
      </c>
    </row>
    <row r="50" spans="1:3" s="64" customFormat="1" ht="12" customHeight="1">
      <c r="A50" s="299" t="s">
        <v>65</v>
      </c>
      <c r="B50" s="280" t="s">
        <v>215</v>
      </c>
      <c r="C50" s="322"/>
    </row>
    <row r="51" spans="1:3" s="64" customFormat="1" ht="12" customHeight="1">
      <c r="A51" s="300" t="s">
        <v>66</v>
      </c>
      <c r="B51" s="281" t="s">
        <v>216</v>
      </c>
      <c r="C51" s="181">
        <v>8300000</v>
      </c>
    </row>
    <row r="52" spans="1:3" s="64" customFormat="1" ht="12" customHeight="1">
      <c r="A52" s="300" t="s">
        <v>212</v>
      </c>
      <c r="B52" s="281" t="s">
        <v>217</v>
      </c>
      <c r="C52" s="181"/>
    </row>
    <row r="53" spans="1:3" s="64" customFormat="1" ht="12" customHeight="1">
      <c r="A53" s="300" t="s">
        <v>213</v>
      </c>
      <c r="B53" s="281" t="s">
        <v>218</v>
      </c>
      <c r="C53" s="181"/>
    </row>
    <row r="54" spans="1:3" s="64" customFormat="1" ht="12" customHeight="1" thickBot="1">
      <c r="A54" s="301" t="s">
        <v>214</v>
      </c>
      <c r="B54" s="282" t="s">
        <v>219</v>
      </c>
      <c r="C54" s="269"/>
    </row>
    <row r="55" spans="1:3" s="64" customFormat="1" ht="12" customHeight="1" thickBot="1">
      <c r="A55" s="27" t="s">
        <v>110</v>
      </c>
      <c r="B55" s="19" t="s">
        <v>220</v>
      </c>
      <c r="C55" s="176">
        <f>SUM(C56:C58)</f>
        <v>0</v>
      </c>
    </row>
    <row r="56" spans="1:3" s="64" customFormat="1" ht="12" customHeight="1">
      <c r="A56" s="299" t="s">
        <v>67</v>
      </c>
      <c r="B56" s="280" t="s">
        <v>221</v>
      </c>
      <c r="C56" s="179"/>
    </row>
    <row r="57" spans="1:3" s="64" customFormat="1" ht="12" customHeight="1">
      <c r="A57" s="300" t="s">
        <v>68</v>
      </c>
      <c r="B57" s="281" t="s">
        <v>352</v>
      </c>
      <c r="C57" s="178"/>
    </row>
    <row r="58" spans="1:3" s="64" customFormat="1" ht="12" customHeight="1">
      <c r="A58" s="300" t="s">
        <v>224</v>
      </c>
      <c r="B58" s="281" t="s">
        <v>222</v>
      </c>
      <c r="C58" s="178"/>
    </row>
    <row r="59" spans="1:3" s="64" customFormat="1" ht="12" customHeight="1" thickBot="1">
      <c r="A59" s="301" t="s">
        <v>225</v>
      </c>
      <c r="B59" s="282" t="s">
        <v>223</v>
      </c>
      <c r="C59" s="180"/>
    </row>
    <row r="60" spans="1:3" s="64" customFormat="1" ht="12" customHeight="1" thickBot="1">
      <c r="A60" s="27" t="s">
        <v>16</v>
      </c>
      <c r="B60" s="171" t="s">
        <v>226</v>
      </c>
      <c r="C60" s="176">
        <f>SUM(C61:C63)</f>
        <v>2198511</v>
      </c>
    </row>
    <row r="61" spans="1:3" s="64" customFormat="1" ht="12" customHeight="1">
      <c r="A61" s="299" t="s">
        <v>111</v>
      </c>
      <c r="B61" s="280" t="s">
        <v>228</v>
      </c>
      <c r="C61" s="181"/>
    </row>
    <row r="62" spans="1:3" s="64" customFormat="1" ht="12" customHeight="1">
      <c r="A62" s="300" t="s">
        <v>112</v>
      </c>
      <c r="B62" s="281" t="s">
        <v>353</v>
      </c>
      <c r="C62" s="181">
        <v>2198511</v>
      </c>
    </row>
    <row r="63" spans="1:3" s="64" customFormat="1" ht="12" customHeight="1">
      <c r="A63" s="300" t="s">
        <v>155</v>
      </c>
      <c r="B63" s="281" t="s">
        <v>229</v>
      </c>
      <c r="C63" s="181"/>
    </row>
    <row r="64" spans="1:3" s="64" customFormat="1" ht="12" customHeight="1" thickBot="1">
      <c r="A64" s="301" t="s">
        <v>227</v>
      </c>
      <c r="B64" s="282" t="s">
        <v>230</v>
      </c>
      <c r="C64" s="181"/>
    </row>
    <row r="65" spans="1:3" s="64" customFormat="1" ht="12" customHeight="1" thickBot="1">
      <c r="A65" s="27" t="s">
        <v>17</v>
      </c>
      <c r="B65" s="19" t="s">
        <v>231</v>
      </c>
      <c r="C65" s="182">
        <f>+C8+C15+C22+C29+C37+C49+C55+C60</f>
        <v>1132196422</v>
      </c>
    </row>
    <row r="66" spans="1:3" s="64" customFormat="1" ht="12" customHeight="1" thickBot="1">
      <c r="A66" s="302" t="s">
        <v>322</v>
      </c>
      <c r="B66" s="171" t="s">
        <v>233</v>
      </c>
      <c r="C66" s="176">
        <f>SUM(C67:C69)</f>
        <v>0</v>
      </c>
    </row>
    <row r="67" spans="1:3" s="64" customFormat="1" ht="12" customHeight="1">
      <c r="A67" s="299" t="s">
        <v>264</v>
      </c>
      <c r="B67" s="280" t="s">
        <v>234</v>
      </c>
      <c r="C67" s="181"/>
    </row>
    <row r="68" spans="1:3" s="64" customFormat="1" ht="12" customHeight="1">
      <c r="A68" s="300" t="s">
        <v>273</v>
      </c>
      <c r="B68" s="281" t="s">
        <v>235</v>
      </c>
      <c r="C68" s="181"/>
    </row>
    <row r="69" spans="1:3" s="64" customFormat="1" ht="12" customHeight="1" thickBot="1">
      <c r="A69" s="301" t="s">
        <v>274</v>
      </c>
      <c r="B69" s="283" t="s">
        <v>236</v>
      </c>
      <c r="C69" s="181"/>
    </row>
    <row r="70" spans="1:3" s="64" customFormat="1" ht="12" customHeight="1" thickBot="1">
      <c r="A70" s="302" t="s">
        <v>237</v>
      </c>
      <c r="B70" s="171" t="s">
        <v>238</v>
      </c>
      <c r="C70" s="176">
        <f>SUM(C71:C74)</f>
        <v>0</v>
      </c>
    </row>
    <row r="71" spans="1:3" s="64" customFormat="1" ht="12" customHeight="1">
      <c r="A71" s="299" t="s">
        <v>90</v>
      </c>
      <c r="B71" s="280" t="s">
        <v>239</v>
      </c>
      <c r="C71" s="181"/>
    </row>
    <row r="72" spans="1:3" s="64" customFormat="1" ht="12" customHeight="1">
      <c r="A72" s="300" t="s">
        <v>91</v>
      </c>
      <c r="B72" s="281" t="s">
        <v>240</v>
      </c>
      <c r="C72" s="181"/>
    </row>
    <row r="73" spans="1:3" s="64" customFormat="1" ht="12" customHeight="1">
      <c r="A73" s="300" t="s">
        <v>265</v>
      </c>
      <c r="B73" s="281" t="s">
        <v>241</v>
      </c>
      <c r="C73" s="181"/>
    </row>
    <row r="74" spans="1:3" s="64" customFormat="1" ht="12" customHeight="1" thickBot="1">
      <c r="A74" s="301" t="s">
        <v>266</v>
      </c>
      <c r="B74" s="282" t="s">
        <v>242</v>
      </c>
      <c r="C74" s="181"/>
    </row>
    <row r="75" spans="1:3" s="64" customFormat="1" ht="12" customHeight="1" thickBot="1">
      <c r="A75" s="302" t="s">
        <v>243</v>
      </c>
      <c r="B75" s="171" t="s">
        <v>244</v>
      </c>
      <c r="C75" s="176">
        <f>SUM(C76:C77)</f>
        <v>73222982</v>
      </c>
    </row>
    <row r="76" spans="1:3" s="64" customFormat="1" ht="12" customHeight="1">
      <c r="A76" s="299" t="s">
        <v>267</v>
      </c>
      <c r="B76" s="280" t="s">
        <v>245</v>
      </c>
      <c r="C76" s="181">
        <v>73222982</v>
      </c>
    </row>
    <row r="77" spans="1:3" s="64" customFormat="1" ht="12" customHeight="1" thickBot="1">
      <c r="A77" s="301" t="s">
        <v>268</v>
      </c>
      <c r="B77" s="282" t="s">
        <v>246</v>
      </c>
      <c r="C77" s="181"/>
    </row>
    <row r="78" spans="1:3" s="63" customFormat="1" ht="12" customHeight="1" thickBot="1">
      <c r="A78" s="302" t="s">
        <v>247</v>
      </c>
      <c r="B78" s="171" t="s">
        <v>248</v>
      </c>
      <c r="C78" s="176">
        <f>SUM(C79:C81)</f>
        <v>2950130</v>
      </c>
    </row>
    <row r="79" spans="1:3" s="64" customFormat="1" ht="12" customHeight="1">
      <c r="A79" s="299" t="s">
        <v>269</v>
      </c>
      <c r="B79" s="280" t="s">
        <v>249</v>
      </c>
      <c r="C79" s="181">
        <v>2950130</v>
      </c>
    </row>
    <row r="80" spans="1:3" s="64" customFormat="1" ht="12" customHeight="1">
      <c r="A80" s="300" t="s">
        <v>270</v>
      </c>
      <c r="B80" s="281" t="s">
        <v>250</v>
      </c>
      <c r="C80" s="181"/>
    </row>
    <row r="81" spans="1:3" s="64" customFormat="1" ht="12" customHeight="1" thickBot="1">
      <c r="A81" s="301" t="s">
        <v>271</v>
      </c>
      <c r="B81" s="282" t="s">
        <v>251</v>
      </c>
      <c r="C81" s="181"/>
    </row>
    <row r="82" spans="1:3" s="64" customFormat="1" ht="12" customHeight="1" thickBot="1">
      <c r="A82" s="302" t="s">
        <v>252</v>
      </c>
      <c r="B82" s="171" t="s">
        <v>272</v>
      </c>
      <c r="C82" s="176">
        <f>SUM(C83:C86)</f>
        <v>0</v>
      </c>
    </row>
    <row r="83" spans="1:3" s="64" customFormat="1" ht="12" customHeight="1">
      <c r="A83" s="303" t="s">
        <v>253</v>
      </c>
      <c r="B83" s="280" t="s">
        <v>254</v>
      </c>
      <c r="C83" s="181"/>
    </row>
    <row r="84" spans="1:3" s="64" customFormat="1" ht="12" customHeight="1">
      <c r="A84" s="304" t="s">
        <v>255</v>
      </c>
      <c r="B84" s="281" t="s">
        <v>256</v>
      </c>
      <c r="C84" s="181"/>
    </row>
    <row r="85" spans="1:3" s="64" customFormat="1" ht="12" customHeight="1">
      <c r="A85" s="304" t="s">
        <v>257</v>
      </c>
      <c r="B85" s="281" t="s">
        <v>258</v>
      </c>
      <c r="C85" s="181"/>
    </row>
    <row r="86" spans="1:3" s="63" customFormat="1" ht="12" customHeight="1" thickBot="1">
      <c r="A86" s="305" t="s">
        <v>259</v>
      </c>
      <c r="B86" s="282" t="s">
        <v>260</v>
      </c>
      <c r="C86" s="181"/>
    </row>
    <row r="87" spans="1:3" s="63" customFormat="1" ht="12" customHeight="1" thickBot="1">
      <c r="A87" s="302" t="s">
        <v>261</v>
      </c>
      <c r="B87" s="171" t="s">
        <v>401</v>
      </c>
      <c r="C87" s="323"/>
    </row>
    <row r="88" spans="1:3" s="63" customFormat="1" ht="12" customHeight="1" thickBot="1">
      <c r="A88" s="302" t="s">
        <v>423</v>
      </c>
      <c r="B88" s="171" t="s">
        <v>262</v>
      </c>
      <c r="C88" s="323"/>
    </row>
    <row r="89" spans="1:3" s="63" customFormat="1" ht="12" customHeight="1" thickBot="1">
      <c r="A89" s="302" t="s">
        <v>424</v>
      </c>
      <c r="B89" s="287" t="s">
        <v>404</v>
      </c>
      <c r="C89" s="182">
        <f>+C66+C70+C75+C78+C82+C88+C87</f>
        <v>76173112</v>
      </c>
    </row>
    <row r="90" spans="1:3" s="63" customFormat="1" ht="12" customHeight="1" thickBot="1">
      <c r="A90" s="306" t="s">
        <v>425</v>
      </c>
      <c r="B90" s="288" t="s">
        <v>426</v>
      </c>
      <c r="C90" s="182">
        <f>+C65+C89</f>
        <v>1208369534</v>
      </c>
    </row>
    <row r="91" spans="1:3" s="64" customFormat="1" ht="15" customHeight="1" thickBot="1">
      <c r="A91" s="141"/>
      <c r="B91" s="142"/>
      <c r="C91" s="246"/>
    </row>
    <row r="92" spans="1:3" s="55" customFormat="1" ht="16.5" customHeight="1" thickBot="1">
      <c r="A92" s="145"/>
      <c r="B92" s="146" t="s">
        <v>46</v>
      </c>
      <c r="C92" s="248"/>
    </row>
    <row r="93" spans="1:3" s="65" customFormat="1" ht="12" customHeight="1" thickBot="1">
      <c r="A93" s="272" t="s">
        <v>9</v>
      </c>
      <c r="B93" s="26" t="s">
        <v>430</v>
      </c>
      <c r="C93" s="175">
        <f>+C94+C95+C96+C97+C98+C111</f>
        <v>735751555</v>
      </c>
    </row>
    <row r="94" spans="1:3" ht="12" customHeight="1">
      <c r="A94" s="307" t="s">
        <v>69</v>
      </c>
      <c r="B94" s="8" t="s">
        <v>39</v>
      </c>
      <c r="C94" s="177">
        <v>269316722</v>
      </c>
    </row>
    <row r="95" spans="1:3" ht="12" customHeight="1">
      <c r="A95" s="300" t="s">
        <v>70</v>
      </c>
      <c r="B95" s="6" t="s">
        <v>113</v>
      </c>
      <c r="C95" s="178">
        <v>32148216</v>
      </c>
    </row>
    <row r="96" spans="1:3" ht="12" customHeight="1">
      <c r="A96" s="300" t="s">
        <v>71</v>
      </c>
      <c r="B96" s="6" t="s">
        <v>88</v>
      </c>
      <c r="C96" s="180">
        <v>200842659</v>
      </c>
    </row>
    <row r="97" spans="1:3" ht="12" customHeight="1">
      <c r="A97" s="300" t="s">
        <v>72</v>
      </c>
      <c r="B97" s="9" t="s">
        <v>114</v>
      </c>
      <c r="C97" s="180">
        <v>44800290</v>
      </c>
    </row>
    <row r="98" spans="1:3" ht="12" customHeight="1">
      <c r="A98" s="300" t="s">
        <v>80</v>
      </c>
      <c r="B98" s="17" t="s">
        <v>115</v>
      </c>
      <c r="C98" s="180">
        <v>184445157</v>
      </c>
    </row>
    <row r="99" spans="1:3" ht="12" customHeight="1">
      <c r="A99" s="300" t="s">
        <v>73</v>
      </c>
      <c r="B99" s="6" t="s">
        <v>427</v>
      </c>
      <c r="C99" s="180"/>
    </row>
    <row r="100" spans="1:3" ht="12" customHeight="1">
      <c r="A100" s="300" t="s">
        <v>74</v>
      </c>
      <c r="B100" s="75" t="s">
        <v>367</v>
      </c>
      <c r="C100" s="180"/>
    </row>
    <row r="101" spans="1:3" ht="12" customHeight="1">
      <c r="A101" s="300" t="s">
        <v>81</v>
      </c>
      <c r="B101" s="75" t="s">
        <v>366</v>
      </c>
      <c r="C101" s="180"/>
    </row>
    <row r="102" spans="1:3" ht="12" customHeight="1">
      <c r="A102" s="300" t="s">
        <v>82</v>
      </c>
      <c r="B102" s="75" t="s">
        <v>278</v>
      </c>
      <c r="C102" s="180"/>
    </row>
    <row r="103" spans="1:3" ht="12" customHeight="1">
      <c r="A103" s="300" t="s">
        <v>83</v>
      </c>
      <c r="B103" s="76" t="s">
        <v>279</v>
      </c>
      <c r="C103" s="180"/>
    </row>
    <row r="104" spans="1:3" ht="12" customHeight="1">
      <c r="A104" s="300" t="s">
        <v>84</v>
      </c>
      <c r="B104" s="76" t="s">
        <v>280</v>
      </c>
      <c r="C104" s="180"/>
    </row>
    <row r="105" spans="1:3" ht="12" customHeight="1">
      <c r="A105" s="300" t="s">
        <v>86</v>
      </c>
      <c r="B105" s="75" t="s">
        <v>281</v>
      </c>
      <c r="C105" s="180">
        <v>159669899</v>
      </c>
    </row>
    <row r="106" spans="1:3" ht="12" customHeight="1">
      <c r="A106" s="300" t="s">
        <v>116</v>
      </c>
      <c r="B106" s="75" t="s">
        <v>282</v>
      </c>
      <c r="C106" s="180"/>
    </row>
    <row r="107" spans="1:3" ht="12" customHeight="1">
      <c r="A107" s="300" t="s">
        <v>276</v>
      </c>
      <c r="B107" s="76" t="s">
        <v>283</v>
      </c>
      <c r="C107" s="180"/>
    </row>
    <row r="108" spans="1:3" ht="12" customHeight="1">
      <c r="A108" s="308" t="s">
        <v>277</v>
      </c>
      <c r="B108" s="77" t="s">
        <v>284</v>
      </c>
      <c r="C108" s="180"/>
    </row>
    <row r="109" spans="1:3" ht="12" customHeight="1">
      <c r="A109" s="300" t="s">
        <v>364</v>
      </c>
      <c r="B109" s="77" t="s">
        <v>285</v>
      </c>
      <c r="C109" s="180"/>
    </row>
    <row r="110" spans="1:3" ht="12" customHeight="1">
      <c r="A110" s="300" t="s">
        <v>365</v>
      </c>
      <c r="B110" s="76" t="s">
        <v>286</v>
      </c>
      <c r="C110" s="178">
        <v>24775258</v>
      </c>
    </row>
    <row r="111" spans="1:3" ht="12" customHeight="1">
      <c r="A111" s="300" t="s">
        <v>369</v>
      </c>
      <c r="B111" s="9" t="s">
        <v>40</v>
      </c>
      <c r="C111" s="178">
        <v>4198511</v>
      </c>
    </row>
    <row r="112" spans="1:3" ht="12" customHeight="1">
      <c r="A112" s="301" t="s">
        <v>370</v>
      </c>
      <c r="B112" s="6" t="s">
        <v>428</v>
      </c>
      <c r="C112" s="180">
        <v>2198511</v>
      </c>
    </row>
    <row r="113" spans="1:3" ht="12" customHeight="1" thickBot="1">
      <c r="A113" s="309" t="s">
        <v>371</v>
      </c>
      <c r="B113" s="78" t="s">
        <v>429</v>
      </c>
      <c r="C113" s="184">
        <v>2000000</v>
      </c>
    </row>
    <row r="114" spans="1:3" ht="12" customHeight="1" thickBot="1">
      <c r="A114" s="27" t="s">
        <v>10</v>
      </c>
      <c r="B114" s="25" t="s">
        <v>287</v>
      </c>
      <c r="C114" s="176">
        <f>+C115+C117+C119</f>
        <v>371165593</v>
      </c>
    </row>
    <row r="115" spans="1:3" ht="12" customHeight="1">
      <c r="A115" s="299" t="s">
        <v>75</v>
      </c>
      <c r="B115" s="6" t="s">
        <v>154</v>
      </c>
      <c r="C115" s="179">
        <v>325178854</v>
      </c>
    </row>
    <row r="116" spans="1:3" ht="12" customHeight="1">
      <c r="A116" s="299" t="s">
        <v>76</v>
      </c>
      <c r="B116" s="10" t="s">
        <v>291</v>
      </c>
      <c r="C116" s="179">
        <v>290258711</v>
      </c>
    </row>
    <row r="117" spans="1:3" ht="12" customHeight="1">
      <c r="A117" s="299" t="s">
        <v>77</v>
      </c>
      <c r="B117" s="10" t="s">
        <v>117</v>
      </c>
      <c r="C117" s="178">
        <v>45986739</v>
      </c>
    </row>
    <row r="118" spans="1:3" ht="12" customHeight="1">
      <c r="A118" s="299" t="s">
        <v>78</v>
      </c>
      <c r="B118" s="10" t="s">
        <v>292</v>
      </c>
      <c r="C118" s="169">
        <v>11624559</v>
      </c>
    </row>
    <row r="119" spans="1:3" ht="12" customHeight="1">
      <c r="A119" s="299" t="s">
        <v>79</v>
      </c>
      <c r="B119" s="173" t="s">
        <v>156</v>
      </c>
      <c r="C119" s="169"/>
    </row>
    <row r="120" spans="1:3" ht="12" customHeight="1">
      <c r="A120" s="299" t="s">
        <v>85</v>
      </c>
      <c r="B120" s="172" t="s">
        <v>354</v>
      </c>
      <c r="C120" s="169"/>
    </row>
    <row r="121" spans="1:3" ht="12" customHeight="1">
      <c r="A121" s="299" t="s">
        <v>87</v>
      </c>
      <c r="B121" s="276" t="s">
        <v>297</v>
      </c>
      <c r="C121" s="169"/>
    </row>
    <row r="122" spans="1:3" ht="12" customHeight="1">
      <c r="A122" s="299" t="s">
        <v>118</v>
      </c>
      <c r="B122" s="76" t="s">
        <v>280</v>
      </c>
      <c r="C122" s="169"/>
    </row>
    <row r="123" spans="1:3" ht="12" customHeight="1">
      <c r="A123" s="299" t="s">
        <v>119</v>
      </c>
      <c r="B123" s="76" t="s">
        <v>296</v>
      </c>
      <c r="C123" s="169"/>
    </row>
    <row r="124" spans="1:3" ht="12" customHeight="1">
      <c r="A124" s="299" t="s">
        <v>120</v>
      </c>
      <c r="B124" s="76" t="s">
        <v>295</v>
      </c>
      <c r="C124" s="169"/>
    </row>
    <row r="125" spans="1:3" ht="12" customHeight="1">
      <c r="A125" s="299" t="s">
        <v>288</v>
      </c>
      <c r="B125" s="76" t="s">
        <v>283</v>
      </c>
      <c r="C125" s="169"/>
    </row>
    <row r="126" spans="1:3" ht="12" customHeight="1">
      <c r="A126" s="299" t="s">
        <v>289</v>
      </c>
      <c r="B126" s="76" t="s">
        <v>294</v>
      </c>
      <c r="C126" s="169"/>
    </row>
    <row r="127" spans="1:3" ht="12" customHeight="1" thickBot="1">
      <c r="A127" s="308" t="s">
        <v>290</v>
      </c>
      <c r="B127" s="76" t="s">
        <v>293</v>
      </c>
      <c r="C127" s="170"/>
    </row>
    <row r="128" spans="1:3" ht="12" customHeight="1" thickBot="1">
      <c r="A128" s="27" t="s">
        <v>11</v>
      </c>
      <c r="B128" s="70" t="s">
        <v>374</v>
      </c>
      <c r="C128" s="176">
        <f>+C93+C114</f>
        <v>1106917148</v>
      </c>
    </row>
    <row r="129" spans="1:3" ht="12" customHeight="1" thickBot="1">
      <c r="A129" s="27" t="s">
        <v>12</v>
      </c>
      <c r="B129" s="70" t="s">
        <v>375</v>
      </c>
      <c r="C129" s="176">
        <f>+C130+C131+C132</f>
        <v>0</v>
      </c>
    </row>
    <row r="130" spans="1:3" s="65" customFormat="1" ht="12" customHeight="1">
      <c r="A130" s="299" t="s">
        <v>192</v>
      </c>
      <c r="B130" s="7" t="s">
        <v>433</v>
      </c>
      <c r="C130" s="169"/>
    </row>
    <row r="131" spans="1:3" ht="12" customHeight="1">
      <c r="A131" s="299" t="s">
        <v>193</v>
      </c>
      <c r="B131" s="7" t="s">
        <v>383</v>
      </c>
      <c r="C131" s="169"/>
    </row>
    <row r="132" spans="1:3" ht="12" customHeight="1" thickBot="1">
      <c r="A132" s="308" t="s">
        <v>194</v>
      </c>
      <c r="B132" s="5" t="s">
        <v>432</v>
      </c>
      <c r="C132" s="169"/>
    </row>
    <row r="133" spans="1:3" ht="12" customHeight="1" thickBot="1">
      <c r="A133" s="27" t="s">
        <v>13</v>
      </c>
      <c r="B133" s="70" t="s">
        <v>376</v>
      </c>
      <c r="C133" s="176">
        <f>+C134+C135+C136+C137+C138+C139</f>
        <v>0</v>
      </c>
    </row>
    <row r="134" spans="1:3" ht="12" customHeight="1">
      <c r="A134" s="299" t="s">
        <v>62</v>
      </c>
      <c r="B134" s="7" t="s">
        <v>385</v>
      </c>
      <c r="C134" s="169"/>
    </row>
    <row r="135" spans="1:3" ht="12" customHeight="1">
      <c r="A135" s="299" t="s">
        <v>63</v>
      </c>
      <c r="B135" s="7" t="s">
        <v>377</v>
      </c>
      <c r="C135" s="169"/>
    </row>
    <row r="136" spans="1:3" ht="12" customHeight="1">
      <c r="A136" s="299" t="s">
        <v>64</v>
      </c>
      <c r="B136" s="7" t="s">
        <v>378</v>
      </c>
      <c r="C136" s="169"/>
    </row>
    <row r="137" spans="1:3" ht="12" customHeight="1">
      <c r="A137" s="299" t="s">
        <v>105</v>
      </c>
      <c r="B137" s="7" t="s">
        <v>431</v>
      </c>
      <c r="C137" s="169"/>
    </row>
    <row r="138" spans="1:3" ht="12" customHeight="1">
      <c r="A138" s="299" t="s">
        <v>106</v>
      </c>
      <c r="B138" s="7" t="s">
        <v>380</v>
      </c>
      <c r="C138" s="169"/>
    </row>
    <row r="139" spans="1:3" s="65" customFormat="1" ht="12" customHeight="1" thickBot="1">
      <c r="A139" s="308" t="s">
        <v>107</v>
      </c>
      <c r="B139" s="5" t="s">
        <v>381</v>
      </c>
      <c r="C139" s="169"/>
    </row>
    <row r="140" spans="1:11" ht="12" customHeight="1" thickBot="1">
      <c r="A140" s="27" t="s">
        <v>14</v>
      </c>
      <c r="B140" s="70" t="s">
        <v>448</v>
      </c>
      <c r="C140" s="182">
        <f>+C141+C142+C144+C145+C143</f>
        <v>159352386</v>
      </c>
      <c r="K140" s="152"/>
    </row>
    <row r="141" spans="1:3" ht="12.75">
      <c r="A141" s="299" t="s">
        <v>65</v>
      </c>
      <c r="B141" s="7" t="s">
        <v>298</v>
      </c>
      <c r="C141" s="169"/>
    </row>
    <row r="142" spans="1:3" ht="12" customHeight="1">
      <c r="A142" s="299" t="s">
        <v>66</v>
      </c>
      <c r="B142" s="7" t="s">
        <v>299</v>
      </c>
      <c r="C142" s="169">
        <v>17369703</v>
      </c>
    </row>
    <row r="143" spans="1:3" ht="12" customHeight="1">
      <c r="A143" s="299" t="s">
        <v>212</v>
      </c>
      <c r="B143" s="7" t="s">
        <v>447</v>
      </c>
      <c r="C143" s="169">
        <v>141982683</v>
      </c>
    </row>
    <row r="144" spans="1:3" s="65" customFormat="1" ht="12" customHeight="1">
      <c r="A144" s="299" t="s">
        <v>213</v>
      </c>
      <c r="B144" s="7" t="s">
        <v>390</v>
      </c>
      <c r="C144" s="169"/>
    </row>
    <row r="145" spans="1:3" s="65" customFormat="1" ht="12" customHeight="1" thickBot="1">
      <c r="A145" s="308" t="s">
        <v>214</v>
      </c>
      <c r="B145" s="5" t="s">
        <v>318</v>
      </c>
      <c r="C145" s="169"/>
    </row>
    <row r="146" spans="1:3" s="65" customFormat="1" ht="12" customHeight="1" thickBot="1">
      <c r="A146" s="27" t="s">
        <v>15</v>
      </c>
      <c r="B146" s="70" t="s">
        <v>391</v>
      </c>
      <c r="C146" s="185">
        <f>+C147+C148+C149+C150+C151</f>
        <v>0</v>
      </c>
    </row>
    <row r="147" spans="1:3" s="65" customFormat="1" ht="12" customHeight="1">
      <c r="A147" s="299" t="s">
        <v>67</v>
      </c>
      <c r="B147" s="7" t="s">
        <v>386</v>
      </c>
      <c r="C147" s="169"/>
    </row>
    <row r="148" spans="1:3" s="65" customFormat="1" ht="12" customHeight="1">
      <c r="A148" s="299" t="s">
        <v>68</v>
      </c>
      <c r="B148" s="7" t="s">
        <v>393</v>
      </c>
      <c r="C148" s="169"/>
    </row>
    <row r="149" spans="1:3" s="65" customFormat="1" ht="12" customHeight="1">
      <c r="A149" s="299" t="s">
        <v>224</v>
      </c>
      <c r="B149" s="7" t="s">
        <v>388</v>
      </c>
      <c r="C149" s="169"/>
    </row>
    <row r="150" spans="1:3" s="65" customFormat="1" ht="12" customHeight="1">
      <c r="A150" s="299" t="s">
        <v>225</v>
      </c>
      <c r="B150" s="7" t="s">
        <v>434</v>
      </c>
      <c r="C150" s="169"/>
    </row>
    <row r="151" spans="1:3" ht="12.75" customHeight="1" thickBot="1">
      <c r="A151" s="308" t="s">
        <v>392</v>
      </c>
      <c r="B151" s="5" t="s">
        <v>395</v>
      </c>
      <c r="C151" s="170"/>
    </row>
    <row r="152" spans="1:3" ht="12.75" customHeight="1" thickBot="1">
      <c r="A152" s="343" t="s">
        <v>16</v>
      </c>
      <c r="B152" s="70" t="s">
        <v>396</v>
      </c>
      <c r="C152" s="185"/>
    </row>
    <row r="153" spans="1:3" ht="12.75" customHeight="1" thickBot="1">
      <c r="A153" s="343" t="s">
        <v>17</v>
      </c>
      <c r="B153" s="70" t="s">
        <v>397</v>
      </c>
      <c r="C153" s="185"/>
    </row>
    <row r="154" spans="1:3" ht="12" customHeight="1" thickBot="1">
      <c r="A154" s="27" t="s">
        <v>18</v>
      </c>
      <c r="B154" s="70" t="s">
        <v>399</v>
      </c>
      <c r="C154" s="290">
        <f>+C129+C133+C140+C146+C152+C153</f>
        <v>159352386</v>
      </c>
    </row>
    <row r="155" spans="1:3" ht="15" customHeight="1" thickBot="1">
      <c r="A155" s="310" t="s">
        <v>19</v>
      </c>
      <c r="B155" s="254" t="s">
        <v>398</v>
      </c>
      <c r="C155" s="290">
        <f>+C128+C154</f>
        <v>1266269534</v>
      </c>
    </row>
    <row r="156" spans="1:3" ht="13.5" thickBot="1">
      <c r="A156" s="260"/>
      <c r="B156" s="261"/>
      <c r="C156" s="262"/>
    </row>
    <row r="157" spans="1:3" ht="15" customHeight="1" thickBot="1">
      <c r="A157" s="150" t="s">
        <v>435</v>
      </c>
      <c r="B157" s="151"/>
      <c r="C157" s="68">
        <v>10</v>
      </c>
    </row>
    <row r="158" spans="1:3" ht="14.25" customHeight="1" thickBot="1">
      <c r="A158" s="150" t="s">
        <v>133</v>
      </c>
      <c r="B158" s="151"/>
      <c r="C158" s="68">
        <v>190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94">
      <selection activeCell="C117" sqref="C117"/>
    </sheetView>
  </sheetViews>
  <sheetFormatPr defaultColWidth="9.00390625" defaultRowHeight="12.75"/>
  <cols>
    <col min="1" max="1" width="19.50390625" style="263" customWidth="1"/>
    <col min="2" max="2" width="72.00390625" style="264" customWidth="1"/>
    <col min="3" max="3" width="25.00390625" style="265" customWidth="1"/>
    <col min="4" max="16384" width="9.375" style="2" customWidth="1"/>
  </cols>
  <sheetData>
    <row r="1" spans="1:3" s="1" customFormat="1" ht="16.5" customHeight="1" thickBot="1">
      <c r="A1" s="127"/>
      <c r="B1" s="129"/>
      <c r="C1" s="359" t="s">
        <v>543</v>
      </c>
    </row>
    <row r="2" spans="1:3" s="61" customFormat="1" ht="21" customHeight="1">
      <c r="A2" s="270" t="s">
        <v>50</v>
      </c>
      <c r="B2" s="237" t="s">
        <v>150</v>
      </c>
      <c r="C2" s="239" t="s">
        <v>43</v>
      </c>
    </row>
    <row r="3" spans="1:3" s="61" customFormat="1" ht="16.5" thickBot="1">
      <c r="A3" s="130" t="s">
        <v>130</v>
      </c>
      <c r="B3" s="238" t="s">
        <v>355</v>
      </c>
      <c r="C3" s="342" t="s">
        <v>48</v>
      </c>
    </row>
    <row r="4" spans="1:3" s="62" customFormat="1" ht="15.75" customHeight="1" thickBot="1">
      <c r="A4" s="131"/>
      <c r="B4" s="131"/>
      <c r="C4" s="132" t="str">
        <f>'13. mell.   '!C4</f>
        <v>forintban</v>
      </c>
    </row>
    <row r="5" spans="1:3" ht="13.5" thickBot="1">
      <c r="A5" s="271" t="s">
        <v>132</v>
      </c>
      <c r="B5" s="133" t="s">
        <v>462</v>
      </c>
      <c r="C5" s="240" t="s">
        <v>44</v>
      </c>
    </row>
    <row r="6" spans="1:3" s="55" customFormat="1" ht="12.75" customHeight="1" thickBot="1">
      <c r="A6" s="120"/>
      <c r="B6" s="121" t="s">
        <v>413</v>
      </c>
      <c r="C6" s="122" t="s">
        <v>414</v>
      </c>
    </row>
    <row r="7" spans="1:3" s="55" customFormat="1" ht="15.75" customHeight="1" thickBot="1">
      <c r="A7" s="135"/>
      <c r="B7" s="136" t="s">
        <v>45</v>
      </c>
      <c r="C7" s="241"/>
    </row>
    <row r="8" spans="1:3" s="55" customFormat="1" ht="12" customHeight="1" thickBot="1">
      <c r="A8" s="27" t="s">
        <v>9</v>
      </c>
      <c r="B8" s="19" t="s">
        <v>177</v>
      </c>
      <c r="C8" s="176">
        <f>+C9+C10+C11+C12+C13+C14</f>
        <v>415219736</v>
      </c>
    </row>
    <row r="9" spans="1:3" s="63" customFormat="1" ht="12" customHeight="1">
      <c r="A9" s="299" t="s">
        <v>69</v>
      </c>
      <c r="B9" s="280" t="s">
        <v>178</v>
      </c>
      <c r="C9" s="179">
        <v>186305801</v>
      </c>
    </row>
    <row r="10" spans="1:3" s="64" customFormat="1" ht="12" customHeight="1">
      <c r="A10" s="300" t="s">
        <v>70</v>
      </c>
      <c r="B10" s="281" t="s">
        <v>179</v>
      </c>
      <c r="C10" s="178"/>
    </row>
    <row r="11" spans="1:3" s="64" customFormat="1" ht="12" customHeight="1">
      <c r="A11" s="300" t="s">
        <v>71</v>
      </c>
      <c r="B11" s="281" t="s">
        <v>449</v>
      </c>
      <c r="C11" s="178">
        <v>201327024</v>
      </c>
    </row>
    <row r="12" spans="1:3" s="64" customFormat="1" ht="12" customHeight="1">
      <c r="A12" s="300" t="s">
        <v>72</v>
      </c>
      <c r="B12" s="281" t="s">
        <v>180</v>
      </c>
      <c r="C12" s="178">
        <v>9134156</v>
      </c>
    </row>
    <row r="13" spans="1:3" s="64" customFormat="1" ht="12" customHeight="1">
      <c r="A13" s="300" t="s">
        <v>89</v>
      </c>
      <c r="B13" s="281" t="s">
        <v>422</v>
      </c>
      <c r="C13" s="178">
        <v>16462000</v>
      </c>
    </row>
    <row r="14" spans="1:3" s="63" customFormat="1" ht="12" customHeight="1" thickBot="1">
      <c r="A14" s="301" t="s">
        <v>73</v>
      </c>
      <c r="B14" s="282" t="s">
        <v>359</v>
      </c>
      <c r="C14" s="178">
        <v>1990755</v>
      </c>
    </row>
    <row r="15" spans="1:3" s="63" customFormat="1" ht="12" customHeight="1" thickBot="1">
      <c r="A15" s="27" t="s">
        <v>10</v>
      </c>
      <c r="B15" s="171" t="s">
        <v>181</v>
      </c>
      <c r="C15" s="176">
        <f>+C16+C17+C18+C19+C20</f>
        <v>322175608</v>
      </c>
    </row>
    <row r="16" spans="1:3" s="63" customFormat="1" ht="12" customHeight="1">
      <c r="A16" s="299" t="s">
        <v>75</v>
      </c>
      <c r="B16" s="280" t="s">
        <v>182</v>
      </c>
      <c r="C16" s="179"/>
    </row>
    <row r="17" spans="1:3" s="63" customFormat="1" ht="12" customHeight="1">
      <c r="A17" s="300" t="s">
        <v>76</v>
      </c>
      <c r="B17" s="281" t="s">
        <v>183</v>
      </c>
      <c r="C17" s="178"/>
    </row>
    <row r="18" spans="1:3" s="63" customFormat="1" ht="12" customHeight="1">
      <c r="A18" s="300" t="s">
        <v>77</v>
      </c>
      <c r="B18" s="281" t="s">
        <v>348</v>
      </c>
      <c r="C18" s="178"/>
    </row>
    <row r="19" spans="1:3" s="63" customFormat="1" ht="12" customHeight="1">
      <c r="A19" s="300" t="s">
        <v>78</v>
      </c>
      <c r="B19" s="281" t="s">
        <v>349</v>
      </c>
      <c r="C19" s="178"/>
    </row>
    <row r="20" spans="1:3" s="63" customFormat="1" ht="12" customHeight="1">
      <c r="A20" s="300" t="s">
        <v>79</v>
      </c>
      <c r="B20" s="281" t="s">
        <v>184</v>
      </c>
      <c r="C20" s="178">
        <v>322175608</v>
      </c>
    </row>
    <row r="21" spans="1:3" s="64" customFormat="1" ht="12" customHeight="1" thickBot="1">
      <c r="A21" s="301" t="s">
        <v>85</v>
      </c>
      <c r="B21" s="282" t="s">
        <v>185</v>
      </c>
      <c r="C21" s="180">
        <v>1750000</v>
      </c>
    </row>
    <row r="22" spans="1:3" s="64" customFormat="1" ht="12" customHeight="1" thickBot="1">
      <c r="A22" s="27" t="s">
        <v>11</v>
      </c>
      <c r="B22" s="19" t="s">
        <v>186</v>
      </c>
      <c r="C22" s="176">
        <f>+C23+C24+C25+C26+C27</f>
        <v>341898205</v>
      </c>
    </row>
    <row r="23" spans="1:3" s="64" customFormat="1" ht="12" customHeight="1">
      <c r="A23" s="299" t="s">
        <v>58</v>
      </c>
      <c r="B23" s="280" t="s">
        <v>187</v>
      </c>
      <c r="C23" s="179"/>
    </row>
    <row r="24" spans="1:3" s="63" customFormat="1" ht="12" customHeight="1">
      <c r="A24" s="300" t="s">
        <v>59</v>
      </c>
      <c r="B24" s="281" t="s">
        <v>188</v>
      </c>
      <c r="C24" s="178"/>
    </row>
    <row r="25" spans="1:3" s="64" customFormat="1" ht="12" customHeight="1">
      <c r="A25" s="300" t="s">
        <v>60</v>
      </c>
      <c r="B25" s="281" t="s">
        <v>350</v>
      </c>
      <c r="C25" s="178"/>
    </row>
    <row r="26" spans="1:3" s="64" customFormat="1" ht="12" customHeight="1">
      <c r="A26" s="300" t="s">
        <v>61</v>
      </c>
      <c r="B26" s="281" t="s">
        <v>351</v>
      </c>
      <c r="C26" s="178"/>
    </row>
    <row r="27" spans="1:3" s="64" customFormat="1" ht="12" customHeight="1">
      <c r="A27" s="300" t="s">
        <v>101</v>
      </c>
      <c r="B27" s="281" t="s">
        <v>189</v>
      </c>
      <c r="C27" s="178">
        <v>341898205</v>
      </c>
    </row>
    <row r="28" spans="1:3" s="64" customFormat="1" ht="12" customHeight="1" thickBot="1">
      <c r="A28" s="301" t="s">
        <v>102</v>
      </c>
      <c r="B28" s="282" t="s">
        <v>190</v>
      </c>
      <c r="C28" s="180">
        <v>326898205</v>
      </c>
    </row>
    <row r="29" spans="1:3" s="64" customFormat="1" ht="12" customHeight="1" thickBot="1">
      <c r="A29" s="27" t="s">
        <v>103</v>
      </c>
      <c r="B29" s="19" t="s">
        <v>459</v>
      </c>
      <c r="C29" s="182">
        <f>SUM(C30:C36)</f>
        <v>85878535</v>
      </c>
    </row>
    <row r="30" spans="1:3" s="64" customFormat="1" ht="12" customHeight="1">
      <c r="A30" s="299" t="s">
        <v>192</v>
      </c>
      <c r="B30" s="280" t="s">
        <v>500</v>
      </c>
      <c r="C30" s="179">
        <v>10000000</v>
      </c>
    </row>
    <row r="31" spans="1:3" s="64" customFormat="1" ht="12" customHeight="1">
      <c r="A31" s="300" t="s">
        <v>193</v>
      </c>
      <c r="B31" s="281" t="s">
        <v>455</v>
      </c>
      <c r="C31" s="178"/>
    </row>
    <row r="32" spans="1:3" s="64" customFormat="1" ht="12" customHeight="1">
      <c r="A32" s="300" t="s">
        <v>194</v>
      </c>
      <c r="B32" s="281" t="s">
        <v>456</v>
      </c>
      <c r="C32" s="178">
        <v>64378535</v>
      </c>
    </row>
    <row r="33" spans="1:3" s="64" customFormat="1" ht="12" customHeight="1">
      <c r="A33" s="300" t="s">
        <v>195</v>
      </c>
      <c r="B33" s="281" t="s">
        <v>457</v>
      </c>
      <c r="C33" s="178"/>
    </row>
    <row r="34" spans="1:3" s="64" customFormat="1" ht="12" customHeight="1">
      <c r="A34" s="300" t="s">
        <v>451</v>
      </c>
      <c r="B34" s="281" t="s">
        <v>196</v>
      </c>
      <c r="C34" s="178">
        <v>11000000</v>
      </c>
    </row>
    <row r="35" spans="1:3" s="64" customFormat="1" ht="12" customHeight="1">
      <c r="A35" s="300" t="s">
        <v>452</v>
      </c>
      <c r="B35" s="281" t="s">
        <v>197</v>
      </c>
      <c r="C35" s="178"/>
    </row>
    <row r="36" spans="1:3" s="64" customFormat="1" ht="12" customHeight="1" thickBot="1">
      <c r="A36" s="301" t="s">
        <v>453</v>
      </c>
      <c r="B36" s="344" t="s">
        <v>198</v>
      </c>
      <c r="C36" s="180">
        <v>500000</v>
      </c>
    </row>
    <row r="37" spans="1:3" s="64" customFormat="1" ht="12" customHeight="1" thickBot="1">
      <c r="A37" s="27" t="s">
        <v>13</v>
      </c>
      <c r="B37" s="19" t="s">
        <v>360</v>
      </c>
      <c r="C37" s="176">
        <f>SUM(C38:C48)</f>
        <v>14425827</v>
      </c>
    </row>
    <row r="38" spans="1:3" s="64" customFormat="1" ht="12" customHeight="1">
      <c r="A38" s="299" t="s">
        <v>62</v>
      </c>
      <c r="B38" s="280" t="s">
        <v>201</v>
      </c>
      <c r="C38" s="179">
        <v>5216400</v>
      </c>
    </row>
    <row r="39" spans="1:3" s="64" customFormat="1" ht="12" customHeight="1">
      <c r="A39" s="300" t="s">
        <v>63</v>
      </c>
      <c r="B39" s="281" t="s">
        <v>202</v>
      </c>
      <c r="C39" s="178">
        <v>6018699</v>
      </c>
    </row>
    <row r="40" spans="1:3" s="64" customFormat="1" ht="12" customHeight="1">
      <c r="A40" s="300" t="s">
        <v>64</v>
      </c>
      <c r="B40" s="281" t="s">
        <v>203</v>
      </c>
      <c r="C40" s="178">
        <v>650000</v>
      </c>
    </row>
    <row r="41" spans="1:3" s="64" customFormat="1" ht="12" customHeight="1">
      <c r="A41" s="300" t="s">
        <v>105</v>
      </c>
      <c r="B41" s="281" t="s">
        <v>204</v>
      </c>
      <c r="C41" s="178"/>
    </row>
    <row r="42" spans="1:3" s="64" customFormat="1" ht="12" customHeight="1">
      <c r="A42" s="300" t="s">
        <v>106</v>
      </c>
      <c r="B42" s="281" t="s">
        <v>205</v>
      </c>
      <c r="C42" s="178"/>
    </row>
    <row r="43" spans="1:3" s="64" customFormat="1" ht="12" customHeight="1">
      <c r="A43" s="300" t="s">
        <v>107</v>
      </c>
      <c r="B43" s="281" t="s">
        <v>206</v>
      </c>
      <c r="C43" s="178">
        <v>2540728</v>
      </c>
    </row>
    <row r="44" spans="1:3" s="64" customFormat="1" ht="12" customHeight="1">
      <c r="A44" s="300" t="s">
        <v>108</v>
      </c>
      <c r="B44" s="281" t="s">
        <v>207</v>
      </c>
      <c r="C44" s="178"/>
    </row>
    <row r="45" spans="1:3" s="64" customFormat="1" ht="12" customHeight="1">
      <c r="A45" s="300" t="s">
        <v>109</v>
      </c>
      <c r="B45" s="281" t="s">
        <v>458</v>
      </c>
      <c r="C45" s="178"/>
    </row>
    <row r="46" spans="1:3" s="64" customFormat="1" ht="12" customHeight="1">
      <c r="A46" s="300" t="s">
        <v>199</v>
      </c>
      <c r="B46" s="281" t="s">
        <v>209</v>
      </c>
      <c r="C46" s="181"/>
    </row>
    <row r="47" spans="1:3" s="64" customFormat="1" ht="12" customHeight="1">
      <c r="A47" s="301" t="s">
        <v>200</v>
      </c>
      <c r="B47" s="282" t="s">
        <v>362</v>
      </c>
      <c r="C47" s="269"/>
    </row>
    <row r="48" spans="1:3" s="64" customFormat="1" ht="12" customHeight="1" thickBot="1">
      <c r="A48" s="301" t="s">
        <v>361</v>
      </c>
      <c r="B48" s="282" t="s">
        <v>210</v>
      </c>
      <c r="C48" s="269"/>
    </row>
    <row r="49" spans="1:3" s="64" customFormat="1" ht="12" customHeight="1" thickBot="1">
      <c r="A49" s="27" t="s">
        <v>14</v>
      </c>
      <c r="B49" s="19" t="s">
        <v>211</v>
      </c>
      <c r="C49" s="176">
        <f>SUM(C50:C54)</f>
        <v>8300000</v>
      </c>
    </row>
    <row r="50" spans="1:3" s="64" customFormat="1" ht="12" customHeight="1">
      <c r="A50" s="299" t="s">
        <v>65</v>
      </c>
      <c r="B50" s="280" t="s">
        <v>215</v>
      </c>
      <c r="C50" s="322"/>
    </row>
    <row r="51" spans="1:3" s="64" customFormat="1" ht="12" customHeight="1">
      <c r="A51" s="300" t="s">
        <v>66</v>
      </c>
      <c r="B51" s="281" t="s">
        <v>216</v>
      </c>
      <c r="C51" s="181">
        <v>8300000</v>
      </c>
    </row>
    <row r="52" spans="1:3" s="64" customFormat="1" ht="12" customHeight="1">
      <c r="A52" s="300" t="s">
        <v>212</v>
      </c>
      <c r="B52" s="281" t="s">
        <v>217</v>
      </c>
      <c r="C52" s="181"/>
    </row>
    <row r="53" spans="1:3" s="64" customFormat="1" ht="12" customHeight="1">
      <c r="A53" s="300" t="s">
        <v>213</v>
      </c>
      <c r="B53" s="281" t="s">
        <v>218</v>
      </c>
      <c r="C53" s="181"/>
    </row>
    <row r="54" spans="1:3" s="64" customFormat="1" ht="12" customHeight="1" thickBot="1">
      <c r="A54" s="301" t="s">
        <v>214</v>
      </c>
      <c r="B54" s="282" t="s">
        <v>219</v>
      </c>
      <c r="C54" s="269"/>
    </row>
    <row r="55" spans="1:3" s="64" customFormat="1" ht="12" customHeight="1" thickBot="1">
      <c r="A55" s="27" t="s">
        <v>110</v>
      </c>
      <c r="B55" s="19" t="s">
        <v>220</v>
      </c>
      <c r="C55" s="176">
        <f>SUM(C56:C58)</f>
        <v>0</v>
      </c>
    </row>
    <row r="56" spans="1:3" s="64" customFormat="1" ht="12" customHeight="1">
      <c r="A56" s="299" t="s">
        <v>67</v>
      </c>
      <c r="B56" s="280" t="s">
        <v>221</v>
      </c>
      <c r="C56" s="179"/>
    </row>
    <row r="57" spans="1:3" s="64" customFormat="1" ht="12" customHeight="1">
      <c r="A57" s="300" t="s">
        <v>68</v>
      </c>
      <c r="B57" s="281" t="s">
        <v>352</v>
      </c>
      <c r="C57" s="178"/>
    </row>
    <row r="58" spans="1:3" s="64" customFormat="1" ht="12" customHeight="1">
      <c r="A58" s="300" t="s">
        <v>224</v>
      </c>
      <c r="B58" s="281" t="s">
        <v>222</v>
      </c>
      <c r="C58" s="178"/>
    </row>
    <row r="59" spans="1:3" s="64" customFormat="1" ht="12" customHeight="1" thickBot="1">
      <c r="A59" s="301" t="s">
        <v>225</v>
      </c>
      <c r="B59" s="282" t="s">
        <v>223</v>
      </c>
      <c r="C59" s="180"/>
    </row>
    <row r="60" spans="1:3" s="64" customFormat="1" ht="12" customHeight="1" thickBot="1">
      <c r="A60" s="27" t="s">
        <v>16</v>
      </c>
      <c r="B60" s="171" t="s">
        <v>226</v>
      </c>
      <c r="C60" s="176">
        <f>SUM(C61:C63)</f>
        <v>2198511</v>
      </c>
    </row>
    <row r="61" spans="1:3" s="64" customFormat="1" ht="12" customHeight="1">
      <c r="A61" s="299" t="s">
        <v>111</v>
      </c>
      <c r="B61" s="280" t="s">
        <v>228</v>
      </c>
      <c r="C61" s="181"/>
    </row>
    <row r="62" spans="1:3" s="64" customFormat="1" ht="12" customHeight="1">
      <c r="A62" s="300" t="s">
        <v>112</v>
      </c>
      <c r="B62" s="281" t="s">
        <v>353</v>
      </c>
      <c r="C62" s="181">
        <v>2198511</v>
      </c>
    </row>
    <row r="63" spans="1:3" s="64" customFormat="1" ht="12" customHeight="1">
      <c r="A63" s="300" t="s">
        <v>155</v>
      </c>
      <c r="B63" s="281" t="s">
        <v>229</v>
      </c>
      <c r="C63" s="181"/>
    </row>
    <row r="64" spans="1:3" s="64" customFormat="1" ht="12" customHeight="1" thickBot="1">
      <c r="A64" s="301" t="s">
        <v>227</v>
      </c>
      <c r="B64" s="282" t="s">
        <v>230</v>
      </c>
      <c r="C64" s="181"/>
    </row>
    <row r="65" spans="1:3" s="64" customFormat="1" ht="12" customHeight="1" thickBot="1">
      <c r="A65" s="27" t="s">
        <v>17</v>
      </c>
      <c r="B65" s="19" t="s">
        <v>231</v>
      </c>
      <c r="C65" s="182">
        <f>+C8+C15+C22+C29+C37+C49+C55+C60</f>
        <v>1190096422</v>
      </c>
    </row>
    <row r="66" spans="1:3" s="64" customFormat="1" ht="12" customHeight="1" thickBot="1">
      <c r="A66" s="302" t="s">
        <v>322</v>
      </c>
      <c r="B66" s="171" t="s">
        <v>233</v>
      </c>
      <c r="C66" s="176">
        <f>SUM(C67:C69)</f>
        <v>0</v>
      </c>
    </row>
    <row r="67" spans="1:3" s="64" customFormat="1" ht="12" customHeight="1">
      <c r="A67" s="299" t="s">
        <v>264</v>
      </c>
      <c r="B67" s="280" t="s">
        <v>234</v>
      </c>
      <c r="C67" s="181"/>
    </row>
    <row r="68" spans="1:3" s="64" customFormat="1" ht="12" customHeight="1">
      <c r="A68" s="300" t="s">
        <v>273</v>
      </c>
      <c r="B68" s="281" t="s">
        <v>235</v>
      </c>
      <c r="C68" s="181"/>
    </row>
    <row r="69" spans="1:3" s="64" customFormat="1" ht="12" customHeight="1" thickBot="1">
      <c r="A69" s="301" t="s">
        <v>274</v>
      </c>
      <c r="B69" s="283" t="s">
        <v>236</v>
      </c>
      <c r="C69" s="181"/>
    </row>
    <row r="70" spans="1:3" s="64" customFormat="1" ht="12" customHeight="1" thickBot="1">
      <c r="A70" s="302" t="s">
        <v>237</v>
      </c>
      <c r="B70" s="171" t="s">
        <v>238</v>
      </c>
      <c r="C70" s="176">
        <f>SUM(C71:C74)</f>
        <v>0</v>
      </c>
    </row>
    <row r="71" spans="1:3" s="64" customFormat="1" ht="12" customHeight="1">
      <c r="A71" s="299" t="s">
        <v>90</v>
      </c>
      <c r="B71" s="280" t="s">
        <v>239</v>
      </c>
      <c r="C71" s="181"/>
    </row>
    <row r="72" spans="1:3" s="64" customFormat="1" ht="12" customHeight="1">
      <c r="A72" s="300" t="s">
        <v>91</v>
      </c>
      <c r="B72" s="281" t="s">
        <v>240</v>
      </c>
      <c r="C72" s="181"/>
    </row>
    <row r="73" spans="1:3" s="64" customFormat="1" ht="12" customHeight="1">
      <c r="A73" s="300" t="s">
        <v>265</v>
      </c>
      <c r="B73" s="281" t="s">
        <v>241</v>
      </c>
      <c r="C73" s="181"/>
    </row>
    <row r="74" spans="1:3" s="64" customFormat="1" ht="12" customHeight="1" thickBot="1">
      <c r="A74" s="301" t="s">
        <v>266</v>
      </c>
      <c r="B74" s="282" t="s">
        <v>242</v>
      </c>
      <c r="C74" s="181"/>
    </row>
    <row r="75" spans="1:3" s="64" customFormat="1" ht="12" customHeight="1" thickBot="1">
      <c r="A75" s="302" t="s">
        <v>243</v>
      </c>
      <c r="B75" s="171" t="s">
        <v>244</v>
      </c>
      <c r="C75" s="176">
        <f>SUM(C76:C77)</f>
        <v>73222982</v>
      </c>
    </row>
    <row r="76" spans="1:3" s="64" customFormat="1" ht="12" customHeight="1">
      <c r="A76" s="299" t="s">
        <v>267</v>
      </c>
      <c r="B76" s="280" t="s">
        <v>245</v>
      </c>
      <c r="C76" s="181">
        <v>73222982</v>
      </c>
    </row>
    <row r="77" spans="1:3" s="64" customFormat="1" ht="12" customHeight="1" thickBot="1">
      <c r="A77" s="301" t="s">
        <v>268</v>
      </c>
      <c r="B77" s="282" t="s">
        <v>246</v>
      </c>
      <c r="C77" s="181"/>
    </row>
    <row r="78" spans="1:3" s="63" customFormat="1" ht="12" customHeight="1" thickBot="1">
      <c r="A78" s="302" t="s">
        <v>247</v>
      </c>
      <c r="B78" s="171" t="s">
        <v>248</v>
      </c>
      <c r="C78" s="176">
        <f>SUM(C79:C81)</f>
        <v>2950130</v>
      </c>
    </row>
    <row r="79" spans="1:3" s="64" customFormat="1" ht="12" customHeight="1">
      <c r="A79" s="299" t="s">
        <v>269</v>
      </c>
      <c r="B79" s="280" t="s">
        <v>249</v>
      </c>
      <c r="C79" s="181">
        <v>2950130</v>
      </c>
    </row>
    <row r="80" spans="1:3" s="64" customFormat="1" ht="12" customHeight="1">
      <c r="A80" s="300" t="s">
        <v>270</v>
      </c>
      <c r="B80" s="281" t="s">
        <v>250</v>
      </c>
      <c r="C80" s="181"/>
    </row>
    <row r="81" spans="1:3" s="64" customFormat="1" ht="12" customHeight="1" thickBot="1">
      <c r="A81" s="301" t="s">
        <v>271</v>
      </c>
      <c r="B81" s="282" t="s">
        <v>251</v>
      </c>
      <c r="C81" s="181"/>
    </row>
    <row r="82" spans="1:3" s="64" customFormat="1" ht="12" customHeight="1" thickBot="1">
      <c r="A82" s="302" t="s">
        <v>252</v>
      </c>
      <c r="B82" s="171" t="s">
        <v>272</v>
      </c>
      <c r="C82" s="176">
        <f>SUM(C83:C86)</f>
        <v>0</v>
      </c>
    </row>
    <row r="83" spans="1:3" s="64" customFormat="1" ht="12" customHeight="1">
      <c r="A83" s="303" t="s">
        <v>253</v>
      </c>
      <c r="B83" s="280" t="s">
        <v>254</v>
      </c>
      <c r="C83" s="181"/>
    </row>
    <row r="84" spans="1:3" s="64" customFormat="1" ht="12" customHeight="1">
      <c r="A84" s="304" t="s">
        <v>255</v>
      </c>
      <c r="B84" s="281" t="s">
        <v>256</v>
      </c>
      <c r="C84" s="181"/>
    </row>
    <row r="85" spans="1:3" s="64" customFormat="1" ht="12" customHeight="1">
      <c r="A85" s="304" t="s">
        <v>257</v>
      </c>
      <c r="B85" s="281" t="s">
        <v>258</v>
      </c>
      <c r="C85" s="181"/>
    </row>
    <row r="86" spans="1:3" s="63" customFormat="1" ht="12" customHeight="1" thickBot="1">
      <c r="A86" s="305" t="s">
        <v>259</v>
      </c>
      <c r="B86" s="282" t="s">
        <v>260</v>
      </c>
      <c r="C86" s="181"/>
    </row>
    <row r="87" spans="1:3" s="63" customFormat="1" ht="12" customHeight="1" thickBot="1">
      <c r="A87" s="302" t="s">
        <v>261</v>
      </c>
      <c r="B87" s="171" t="s">
        <v>401</v>
      </c>
      <c r="C87" s="323"/>
    </row>
    <row r="88" spans="1:3" s="63" customFormat="1" ht="12" customHeight="1" thickBot="1">
      <c r="A88" s="302" t="s">
        <v>423</v>
      </c>
      <c r="B88" s="171" t="s">
        <v>262</v>
      </c>
      <c r="C88" s="323"/>
    </row>
    <row r="89" spans="1:3" s="63" customFormat="1" ht="12" customHeight="1" thickBot="1">
      <c r="A89" s="302" t="s">
        <v>424</v>
      </c>
      <c r="B89" s="287" t="s">
        <v>404</v>
      </c>
      <c r="C89" s="182">
        <f>+C66+C70+C75+C78+C82+C88+C87</f>
        <v>76173112</v>
      </c>
    </row>
    <row r="90" spans="1:3" s="63" customFormat="1" ht="12" customHeight="1" thickBot="1">
      <c r="A90" s="306" t="s">
        <v>425</v>
      </c>
      <c r="B90" s="288" t="s">
        <v>426</v>
      </c>
      <c r="C90" s="182">
        <f>+C65+C89</f>
        <v>1266269534</v>
      </c>
    </row>
    <row r="91" spans="1:3" s="64" customFormat="1" ht="15" customHeight="1" thickBot="1">
      <c r="A91" s="141"/>
      <c r="B91" s="142"/>
      <c r="C91" s="246"/>
    </row>
    <row r="92" spans="1:3" s="55" customFormat="1" ht="16.5" customHeight="1" thickBot="1">
      <c r="A92" s="145"/>
      <c r="B92" s="146" t="s">
        <v>46</v>
      </c>
      <c r="C92" s="248"/>
    </row>
    <row r="93" spans="1:3" s="65" customFormat="1" ht="12" customHeight="1" thickBot="1">
      <c r="A93" s="272" t="s">
        <v>9</v>
      </c>
      <c r="B93" s="26" t="s">
        <v>430</v>
      </c>
      <c r="C93" s="175">
        <f>+C94+C95+C96+C97+C98+C111</f>
        <v>735751555</v>
      </c>
    </row>
    <row r="94" spans="1:3" ht="12" customHeight="1">
      <c r="A94" s="307" t="s">
        <v>69</v>
      </c>
      <c r="B94" s="8" t="s">
        <v>39</v>
      </c>
      <c r="C94" s="177">
        <v>269316722</v>
      </c>
    </row>
    <row r="95" spans="1:3" ht="12" customHeight="1">
      <c r="A95" s="300" t="s">
        <v>70</v>
      </c>
      <c r="B95" s="6" t="s">
        <v>113</v>
      </c>
      <c r="C95" s="178">
        <v>32148216</v>
      </c>
    </row>
    <row r="96" spans="1:3" ht="12" customHeight="1">
      <c r="A96" s="300" t="s">
        <v>71</v>
      </c>
      <c r="B96" s="6" t="s">
        <v>88</v>
      </c>
      <c r="C96" s="180">
        <v>200842659</v>
      </c>
    </row>
    <row r="97" spans="1:3" ht="12" customHeight="1">
      <c r="A97" s="300" t="s">
        <v>72</v>
      </c>
      <c r="B97" s="9" t="s">
        <v>114</v>
      </c>
      <c r="C97" s="180">
        <v>44800290</v>
      </c>
    </row>
    <row r="98" spans="1:3" ht="12" customHeight="1">
      <c r="A98" s="300" t="s">
        <v>80</v>
      </c>
      <c r="B98" s="17" t="s">
        <v>115</v>
      </c>
      <c r="C98" s="180">
        <v>184445157</v>
      </c>
    </row>
    <row r="99" spans="1:3" ht="12" customHeight="1">
      <c r="A99" s="300" t="s">
        <v>73</v>
      </c>
      <c r="B99" s="6" t="s">
        <v>427</v>
      </c>
      <c r="C99" s="180"/>
    </row>
    <row r="100" spans="1:3" ht="12" customHeight="1">
      <c r="A100" s="300" t="s">
        <v>74</v>
      </c>
      <c r="B100" s="75" t="s">
        <v>367</v>
      </c>
      <c r="C100" s="180"/>
    </row>
    <row r="101" spans="1:3" ht="12" customHeight="1">
      <c r="A101" s="300" t="s">
        <v>81</v>
      </c>
      <c r="B101" s="75" t="s">
        <v>366</v>
      </c>
      <c r="C101" s="180"/>
    </row>
    <row r="102" spans="1:3" ht="12" customHeight="1">
      <c r="A102" s="300" t="s">
        <v>82</v>
      </c>
      <c r="B102" s="75" t="s">
        <v>278</v>
      </c>
      <c r="C102" s="180"/>
    </row>
    <row r="103" spans="1:3" ht="12" customHeight="1">
      <c r="A103" s="300" t="s">
        <v>83</v>
      </c>
      <c r="B103" s="76" t="s">
        <v>279</v>
      </c>
      <c r="C103" s="180"/>
    </row>
    <row r="104" spans="1:3" ht="12" customHeight="1">
      <c r="A104" s="300" t="s">
        <v>84</v>
      </c>
      <c r="B104" s="76" t="s">
        <v>280</v>
      </c>
      <c r="C104" s="180"/>
    </row>
    <row r="105" spans="1:3" ht="12" customHeight="1">
      <c r="A105" s="300" t="s">
        <v>86</v>
      </c>
      <c r="B105" s="75" t="s">
        <v>281</v>
      </c>
      <c r="C105" s="180">
        <v>159669899</v>
      </c>
    </row>
    <row r="106" spans="1:3" ht="12" customHeight="1">
      <c r="A106" s="300" t="s">
        <v>116</v>
      </c>
      <c r="B106" s="75" t="s">
        <v>282</v>
      </c>
      <c r="C106" s="180"/>
    </row>
    <row r="107" spans="1:3" ht="12" customHeight="1">
      <c r="A107" s="300" t="s">
        <v>276</v>
      </c>
      <c r="B107" s="76" t="s">
        <v>283</v>
      </c>
      <c r="C107" s="180"/>
    </row>
    <row r="108" spans="1:3" ht="12" customHeight="1">
      <c r="A108" s="308" t="s">
        <v>277</v>
      </c>
      <c r="B108" s="77" t="s">
        <v>284</v>
      </c>
      <c r="C108" s="180"/>
    </row>
    <row r="109" spans="1:3" ht="12" customHeight="1">
      <c r="A109" s="300" t="s">
        <v>364</v>
      </c>
      <c r="B109" s="77" t="s">
        <v>285</v>
      </c>
      <c r="C109" s="180"/>
    </row>
    <row r="110" spans="1:3" ht="12" customHeight="1">
      <c r="A110" s="300" t="s">
        <v>365</v>
      </c>
      <c r="B110" s="76" t="s">
        <v>286</v>
      </c>
      <c r="C110" s="178">
        <v>24775258</v>
      </c>
    </row>
    <row r="111" spans="1:3" ht="12" customHeight="1">
      <c r="A111" s="300" t="s">
        <v>369</v>
      </c>
      <c r="B111" s="9" t="s">
        <v>40</v>
      </c>
      <c r="C111" s="178">
        <v>4198511</v>
      </c>
    </row>
    <row r="112" spans="1:3" ht="12" customHeight="1">
      <c r="A112" s="301" t="s">
        <v>370</v>
      </c>
      <c r="B112" s="6" t="s">
        <v>428</v>
      </c>
      <c r="C112" s="180">
        <v>2198511</v>
      </c>
    </row>
    <row r="113" spans="1:3" ht="12" customHeight="1" thickBot="1">
      <c r="A113" s="309" t="s">
        <v>371</v>
      </c>
      <c r="B113" s="78" t="s">
        <v>429</v>
      </c>
      <c r="C113" s="184">
        <v>2000000</v>
      </c>
    </row>
    <row r="114" spans="1:3" ht="12" customHeight="1" thickBot="1">
      <c r="A114" s="27" t="s">
        <v>10</v>
      </c>
      <c r="B114" s="25" t="s">
        <v>287</v>
      </c>
      <c r="C114" s="176">
        <f>+C115+C117+C119</f>
        <v>371165593</v>
      </c>
    </row>
    <row r="115" spans="1:3" ht="12" customHeight="1">
      <c r="A115" s="299" t="s">
        <v>75</v>
      </c>
      <c r="B115" s="6" t="s">
        <v>154</v>
      </c>
      <c r="C115" s="179">
        <v>325178854</v>
      </c>
    </row>
    <row r="116" spans="1:3" ht="12" customHeight="1">
      <c r="A116" s="299" t="s">
        <v>76</v>
      </c>
      <c r="B116" s="10" t="s">
        <v>291</v>
      </c>
      <c r="C116" s="179">
        <v>290258711</v>
      </c>
    </row>
    <row r="117" spans="1:3" ht="12" customHeight="1">
      <c r="A117" s="299" t="s">
        <v>77</v>
      </c>
      <c r="B117" s="10" t="s">
        <v>117</v>
      </c>
      <c r="C117" s="178">
        <v>45986739</v>
      </c>
    </row>
    <row r="118" spans="1:3" ht="12" customHeight="1">
      <c r="A118" s="299" t="s">
        <v>78</v>
      </c>
      <c r="B118" s="10" t="s">
        <v>292</v>
      </c>
      <c r="C118" s="169">
        <v>11624559</v>
      </c>
    </row>
    <row r="119" spans="1:3" ht="12" customHeight="1">
      <c r="A119" s="299" t="s">
        <v>79</v>
      </c>
      <c r="B119" s="173" t="s">
        <v>156</v>
      </c>
      <c r="C119" s="169"/>
    </row>
    <row r="120" spans="1:3" ht="12" customHeight="1">
      <c r="A120" s="299" t="s">
        <v>85</v>
      </c>
      <c r="B120" s="172" t="s">
        <v>354</v>
      </c>
      <c r="C120" s="169"/>
    </row>
    <row r="121" spans="1:3" ht="12" customHeight="1">
      <c r="A121" s="299" t="s">
        <v>87</v>
      </c>
      <c r="B121" s="276" t="s">
        <v>297</v>
      </c>
      <c r="C121" s="169"/>
    </row>
    <row r="122" spans="1:3" ht="12" customHeight="1">
      <c r="A122" s="299" t="s">
        <v>118</v>
      </c>
      <c r="B122" s="76" t="s">
        <v>280</v>
      </c>
      <c r="C122" s="169"/>
    </row>
    <row r="123" spans="1:3" ht="12" customHeight="1">
      <c r="A123" s="299" t="s">
        <v>119</v>
      </c>
      <c r="B123" s="76" t="s">
        <v>296</v>
      </c>
      <c r="C123" s="169"/>
    </row>
    <row r="124" spans="1:3" ht="12" customHeight="1">
      <c r="A124" s="299" t="s">
        <v>120</v>
      </c>
      <c r="B124" s="76" t="s">
        <v>295</v>
      </c>
      <c r="C124" s="169"/>
    </row>
    <row r="125" spans="1:3" ht="12" customHeight="1">
      <c r="A125" s="299" t="s">
        <v>288</v>
      </c>
      <c r="B125" s="76" t="s">
        <v>283</v>
      </c>
      <c r="C125" s="169"/>
    </row>
    <row r="126" spans="1:3" ht="12" customHeight="1">
      <c r="A126" s="299" t="s">
        <v>289</v>
      </c>
      <c r="B126" s="76" t="s">
        <v>294</v>
      </c>
      <c r="C126" s="169"/>
    </row>
    <row r="127" spans="1:3" ht="12" customHeight="1" thickBot="1">
      <c r="A127" s="308" t="s">
        <v>290</v>
      </c>
      <c r="B127" s="76" t="s">
        <v>293</v>
      </c>
      <c r="C127" s="170"/>
    </row>
    <row r="128" spans="1:3" ht="12" customHeight="1" thickBot="1">
      <c r="A128" s="27" t="s">
        <v>11</v>
      </c>
      <c r="B128" s="70" t="s">
        <v>374</v>
      </c>
      <c r="C128" s="176">
        <f>+C93+C114</f>
        <v>1106917148</v>
      </c>
    </row>
    <row r="129" spans="1:3" ht="12" customHeight="1" thickBot="1">
      <c r="A129" s="27" t="s">
        <v>12</v>
      </c>
      <c r="B129" s="70" t="s">
        <v>375</v>
      </c>
      <c r="C129" s="176">
        <f>+C130+C131+C132</f>
        <v>0</v>
      </c>
    </row>
    <row r="130" spans="1:3" s="65" customFormat="1" ht="12" customHeight="1">
      <c r="A130" s="299" t="s">
        <v>192</v>
      </c>
      <c r="B130" s="7" t="s">
        <v>433</v>
      </c>
      <c r="C130" s="169"/>
    </row>
    <row r="131" spans="1:3" ht="12" customHeight="1">
      <c r="A131" s="299" t="s">
        <v>193</v>
      </c>
      <c r="B131" s="7" t="s">
        <v>383</v>
      </c>
      <c r="C131" s="169"/>
    </row>
    <row r="132" spans="1:3" ht="12" customHeight="1" thickBot="1">
      <c r="A132" s="308" t="s">
        <v>194</v>
      </c>
      <c r="B132" s="5" t="s">
        <v>432</v>
      </c>
      <c r="C132" s="169"/>
    </row>
    <row r="133" spans="1:3" ht="12" customHeight="1" thickBot="1">
      <c r="A133" s="27" t="s">
        <v>13</v>
      </c>
      <c r="B133" s="70" t="s">
        <v>376</v>
      </c>
      <c r="C133" s="176">
        <f>+C134+C135+C136+C137+C138+C139</f>
        <v>0</v>
      </c>
    </row>
    <row r="134" spans="1:3" ht="12" customHeight="1">
      <c r="A134" s="299" t="s">
        <v>62</v>
      </c>
      <c r="B134" s="7" t="s">
        <v>385</v>
      </c>
      <c r="C134" s="169"/>
    </row>
    <row r="135" spans="1:3" ht="12" customHeight="1">
      <c r="A135" s="299" t="s">
        <v>63</v>
      </c>
      <c r="B135" s="7" t="s">
        <v>377</v>
      </c>
      <c r="C135" s="169"/>
    </row>
    <row r="136" spans="1:3" ht="12" customHeight="1">
      <c r="A136" s="299" t="s">
        <v>64</v>
      </c>
      <c r="B136" s="7" t="s">
        <v>378</v>
      </c>
      <c r="C136" s="169"/>
    </row>
    <row r="137" spans="1:3" ht="12" customHeight="1">
      <c r="A137" s="299" t="s">
        <v>105</v>
      </c>
      <c r="B137" s="7" t="s">
        <v>431</v>
      </c>
      <c r="C137" s="169"/>
    </row>
    <row r="138" spans="1:3" ht="12" customHeight="1">
      <c r="A138" s="299" t="s">
        <v>106</v>
      </c>
      <c r="B138" s="7" t="s">
        <v>380</v>
      </c>
      <c r="C138" s="169"/>
    </row>
    <row r="139" spans="1:3" s="65" customFormat="1" ht="12" customHeight="1" thickBot="1">
      <c r="A139" s="308" t="s">
        <v>107</v>
      </c>
      <c r="B139" s="5" t="s">
        <v>381</v>
      </c>
      <c r="C139" s="169"/>
    </row>
    <row r="140" spans="1:11" ht="12" customHeight="1" thickBot="1">
      <c r="A140" s="27" t="s">
        <v>14</v>
      </c>
      <c r="B140" s="70" t="s">
        <v>448</v>
      </c>
      <c r="C140" s="182">
        <f>+C141+C142+C144+C145+C143</f>
        <v>159352386</v>
      </c>
      <c r="K140" s="152"/>
    </row>
    <row r="141" spans="1:3" ht="12.75">
      <c r="A141" s="299" t="s">
        <v>65</v>
      </c>
      <c r="B141" s="7" t="s">
        <v>298</v>
      </c>
      <c r="C141" s="169"/>
    </row>
    <row r="142" spans="1:3" ht="12" customHeight="1">
      <c r="A142" s="299" t="s">
        <v>66</v>
      </c>
      <c r="B142" s="7" t="s">
        <v>299</v>
      </c>
      <c r="C142" s="169">
        <v>17369703</v>
      </c>
    </row>
    <row r="143" spans="1:3" s="65" customFormat="1" ht="12" customHeight="1">
      <c r="A143" s="299" t="s">
        <v>212</v>
      </c>
      <c r="B143" s="7" t="s">
        <v>447</v>
      </c>
      <c r="C143" s="169">
        <v>141982683</v>
      </c>
    </row>
    <row r="144" spans="1:3" s="65" customFormat="1" ht="12" customHeight="1">
      <c r="A144" s="299" t="s">
        <v>213</v>
      </c>
      <c r="B144" s="7" t="s">
        <v>390</v>
      </c>
      <c r="C144" s="169"/>
    </row>
    <row r="145" spans="1:3" s="65" customFormat="1" ht="12" customHeight="1" thickBot="1">
      <c r="A145" s="308" t="s">
        <v>214</v>
      </c>
      <c r="B145" s="5" t="s">
        <v>318</v>
      </c>
      <c r="C145" s="169"/>
    </row>
    <row r="146" spans="1:3" s="65" customFormat="1" ht="12" customHeight="1" thickBot="1">
      <c r="A146" s="27" t="s">
        <v>15</v>
      </c>
      <c r="B146" s="70" t="s">
        <v>391</v>
      </c>
      <c r="C146" s="185">
        <f>+C147+C148+C149+C150+C151</f>
        <v>0</v>
      </c>
    </row>
    <row r="147" spans="1:3" s="65" customFormat="1" ht="12" customHeight="1">
      <c r="A147" s="299" t="s">
        <v>67</v>
      </c>
      <c r="B147" s="7" t="s">
        <v>386</v>
      </c>
      <c r="C147" s="169"/>
    </row>
    <row r="148" spans="1:3" s="65" customFormat="1" ht="12" customHeight="1">
      <c r="A148" s="299" t="s">
        <v>68</v>
      </c>
      <c r="B148" s="7" t="s">
        <v>393</v>
      </c>
      <c r="C148" s="169"/>
    </row>
    <row r="149" spans="1:3" s="65" customFormat="1" ht="12" customHeight="1">
      <c r="A149" s="299" t="s">
        <v>224</v>
      </c>
      <c r="B149" s="7" t="s">
        <v>388</v>
      </c>
      <c r="C149" s="169"/>
    </row>
    <row r="150" spans="1:3" ht="12.75" customHeight="1">
      <c r="A150" s="299" t="s">
        <v>225</v>
      </c>
      <c r="B150" s="7" t="s">
        <v>434</v>
      </c>
      <c r="C150" s="169"/>
    </row>
    <row r="151" spans="1:3" ht="12.75" customHeight="1" thickBot="1">
      <c r="A151" s="308" t="s">
        <v>392</v>
      </c>
      <c r="B151" s="5" t="s">
        <v>395</v>
      </c>
      <c r="C151" s="170"/>
    </row>
    <row r="152" spans="1:3" ht="12.75" customHeight="1" thickBot="1">
      <c r="A152" s="343" t="s">
        <v>16</v>
      </c>
      <c r="B152" s="70" t="s">
        <v>396</v>
      </c>
      <c r="C152" s="185"/>
    </row>
    <row r="153" spans="1:3" ht="12" customHeight="1" thickBot="1">
      <c r="A153" s="343" t="s">
        <v>17</v>
      </c>
      <c r="B153" s="70" t="s">
        <v>397</v>
      </c>
      <c r="C153" s="185"/>
    </row>
    <row r="154" spans="1:3" ht="15" customHeight="1" thickBot="1">
      <c r="A154" s="27" t="s">
        <v>18</v>
      </c>
      <c r="B154" s="70" t="s">
        <v>399</v>
      </c>
      <c r="C154" s="290">
        <f>+C129+C133+C140+C146+C152+C153</f>
        <v>159352386</v>
      </c>
    </row>
    <row r="155" spans="1:3" ht="13.5" thickBot="1">
      <c r="A155" s="310" t="s">
        <v>19</v>
      </c>
      <c r="B155" s="254" t="s">
        <v>398</v>
      </c>
      <c r="C155" s="290">
        <f>+C128+C154</f>
        <v>1266269534</v>
      </c>
    </row>
    <row r="156" spans="1:3" ht="15" customHeight="1" thickBot="1">
      <c r="A156" s="260"/>
      <c r="B156" s="261"/>
      <c r="C156" s="262"/>
    </row>
    <row r="157" spans="1:3" ht="14.25" customHeight="1" thickBot="1">
      <c r="A157" s="150" t="s">
        <v>435</v>
      </c>
      <c r="B157" s="151"/>
      <c r="C157" s="68">
        <v>10</v>
      </c>
    </row>
    <row r="158" spans="1:3" ht="13.5" thickBot="1">
      <c r="A158" s="150" t="s">
        <v>133</v>
      </c>
      <c r="B158" s="151"/>
      <c r="C158" s="68">
        <v>190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3" customWidth="1"/>
    <col min="2" max="2" width="72.00390625" style="264" customWidth="1"/>
    <col min="3" max="3" width="25.00390625" style="265" customWidth="1"/>
    <col min="4" max="16384" width="9.375" style="2" customWidth="1"/>
  </cols>
  <sheetData>
    <row r="1" spans="1:3" s="1" customFormat="1" ht="16.5" customHeight="1" thickBot="1">
      <c r="A1" s="127"/>
      <c r="B1" s="129"/>
      <c r="C1" s="359" t="s">
        <v>544</v>
      </c>
    </row>
    <row r="2" spans="1:3" s="61" customFormat="1" ht="21" customHeight="1">
      <c r="A2" s="270" t="s">
        <v>50</v>
      </c>
      <c r="B2" s="237" t="s">
        <v>150</v>
      </c>
      <c r="C2" s="239" t="s">
        <v>43</v>
      </c>
    </row>
    <row r="3" spans="1:3" s="61" customFormat="1" ht="16.5" thickBot="1">
      <c r="A3" s="130" t="s">
        <v>130</v>
      </c>
      <c r="B3" s="238" t="s">
        <v>356</v>
      </c>
      <c r="C3" s="342" t="s">
        <v>49</v>
      </c>
    </row>
    <row r="4" spans="1:3" s="62" customFormat="1" ht="15.75" customHeight="1" thickBot="1">
      <c r="A4" s="131"/>
      <c r="B4" s="131"/>
      <c r="C4" s="132" t="str">
        <f>'14. mell.'!C4</f>
        <v>forintban</v>
      </c>
    </row>
    <row r="5" spans="1:3" ht="13.5" thickBot="1">
      <c r="A5" s="271" t="s">
        <v>132</v>
      </c>
      <c r="B5" s="133" t="s">
        <v>462</v>
      </c>
      <c r="C5" s="240" t="s">
        <v>44</v>
      </c>
    </row>
    <row r="6" spans="1:3" s="55" customFormat="1" ht="12.75" customHeight="1" thickBot="1">
      <c r="A6" s="120"/>
      <c r="B6" s="121" t="s">
        <v>413</v>
      </c>
      <c r="C6" s="122" t="s">
        <v>414</v>
      </c>
    </row>
    <row r="7" spans="1:3" s="55" customFormat="1" ht="15.75" customHeight="1" thickBot="1">
      <c r="A7" s="135"/>
      <c r="B7" s="136" t="s">
        <v>45</v>
      </c>
      <c r="C7" s="241"/>
    </row>
    <row r="8" spans="1:3" s="55" customFormat="1" ht="12" customHeight="1" thickBot="1">
      <c r="A8" s="27" t="s">
        <v>9</v>
      </c>
      <c r="B8" s="19" t="s">
        <v>177</v>
      </c>
      <c r="C8" s="176">
        <f>+C9+C10+C11+C12+C13+C14</f>
        <v>0</v>
      </c>
    </row>
    <row r="9" spans="1:3" s="63" customFormat="1" ht="12" customHeight="1">
      <c r="A9" s="299" t="s">
        <v>69</v>
      </c>
      <c r="B9" s="280" t="s">
        <v>178</v>
      </c>
      <c r="C9" s="179"/>
    </row>
    <row r="10" spans="1:3" s="64" customFormat="1" ht="12" customHeight="1">
      <c r="A10" s="300" t="s">
        <v>70</v>
      </c>
      <c r="B10" s="281" t="s">
        <v>179</v>
      </c>
      <c r="C10" s="178"/>
    </row>
    <row r="11" spans="1:3" s="64" customFormat="1" ht="12" customHeight="1">
      <c r="A11" s="300" t="s">
        <v>71</v>
      </c>
      <c r="B11" s="281" t="s">
        <v>449</v>
      </c>
      <c r="C11" s="178"/>
    </row>
    <row r="12" spans="1:3" s="64" customFormat="1" ht="12" customHeight="1">
      <c r="A12" s="300" t="s">
        <v>72</v>
      </c>
      <c r="B12" s="281" t="s">
        <v>180</v>
      </c>
      <c r="C12" s="178"/>
    </row>
    <row r="13" spans="1:3" s="64" customFormat="1" ht="12" customHeight="1">
      <c r="A13" s="300" t="s">
        <v>89</v>
      </c>
      <c r="B13" s="281" t="s">
        <v>422</v>
      </c>
      <c r="C13" s="178"/>
    </row>
    <row r="14" spans="1:3" s="63" customFormat="1" ht="12" customHeight="1" thickBot="1">
      <c r="A14" s="301" t="s">
        <v>73</v>
      </c>
      <c r="B14" s="282" t="s">
        <v>359</v>
      </c>
      <c r="C14" s="178"/>
    </row>
    <row r="15" spans="1:3" s="63" customFormat="1" ht="12" customHeight="1" thickBot="1">
      <c r="A15" s="27" t="s">
        <v>10</v>
      </c>
      <c r="B15" s="171" t="s">
        <v>181</v>
      </c>
      <c r="C15" s="176">
        <f>+C16+C17+C18+C19+C20</f>
        <v>0</v>
      </c>
    </row>
    <row r="16" spans="1:3" s="63" customFormat="1" ht="12" customHeight="1">
      <c r="A16" s="299" t="s">
        <v>75</v>
      </c>
      <c r="B16" s="280" t="s">
        <v>182</v>
      </c>
      <c r="C16" s="179"/>
    </row>
    <row r="17" spans="1:3" s="63" customFormat="1" ht="12" customHeight="1">
      <c r="A17" s="300" t="s">
        <v>76</v>
      </c>
      <c r="B17" s="281" t="s">
        <v>183</v>
      </c>
      <c r="C17" s="178"/>
    </row>
    <row r="18" spans="1:3" s="63" customFormat="1" ht="12" customHeight="1">
      <c r="A18" s="300" t="s">
        <v>77</v>
      </c>
      <c r="B18" s="281" t="s">
        <v>348</v>
      </c>
      <c r="C18" s="178"/>
    </row>
    <row r="19" spans="1:3" s="63" customFormat="1" ht="12" customHeight="1">
      <c r="A19" s="300" t="s">
        <v>78</v>
      </c>
      <c r="B19" s="281" t="s">
        <v>349</v>
      </c>
      <c r="C19" s="178"/>
    </row>
    <row r="20" spans="1:3" s="63" customFormat="1" ht="12" customHeight="1">
      <c r="A20" s="300" t="s">
        <v>79</v>
      </c>
      <c r="B20" s="281" t="s">
        <v>184</v>
      </c>
      <c r="C20" s="178"/>
    </row>
    <row r="21" spans="1:3" s="64" customFormat="1" ht="12" customHeight="1" thickBot="1">
      <c r="A21" s="301" t="s">
        <v>85</v>
      </c>
      <c r="B21" s="282" t="s">
        <v>185</v>
      </c>
      <c r="C21" s="180"/>
    </row>
    <row r="22" spans="1:3" s="64" customFormat="1" ht="12" customHeight="1" thickBot="1">
      <c r="A22" s="27" t="s">
        <v>11</v>
      </c>
      <c r="B22" s="19" t="s">
        <v>186</v>
      </c>
      <c r="C22" s="176">
        <f>+C23+C24+C25+C26+C27</f>
        <v>0</v>
      </c>
    </row>
    <row r="23" spans="1:3" s="64" customFormat="1" ht="12" customHeight="1">
      <c r="A23" s="299" t="s">
        <v>58</v>
      </c>
      <c r="B23" s="280" t="s">
        <v>187</v>
      </c>
      <c r="C23" s="179"/>
    </row>
    <row r="24" spans="1:3" s="63" customFormat="1" ht="12" customHeight="1">
      <c r="A24" s="300" t="s">
        <v>59</v>
      </c>
      <c r="B24" s="281" t="s">
        <v>188</v>
      </c>
      <c r="C24" s="178"/>
    </row>
    <row r="25" spans="1:3" s="64" customFormat="1" ht="12" customHeight="1">
      <c r="A25" s="300" t="s">
        <v>60</v>
      </c>
      <c r="B25" s="281" t="s">
        <v>350</v>
      </c>
      <c r="C25" s="178"/>
    </row>
    <row r="26" spans="1:3" s="64" customFormat="1" ht="12" customHeight="1">
      <c r="A26" s="300" t="s">
        <v>61</v>
      </c>
      <c r="B26" s="281" t="s">
        <v>351</v>
      </c>
      <c r="C26" s="178"/>
    </row>
    <row r="27" spans="1:3" s="64" customFormat="1" ht="12" customHeight="1">
      <c r="A27" s="300" t="s">
        <v>101</v>
      </c>
      <c r="B27" s="281" t="s">
        <v>189</v>
      </c>
      <c r="C27" s="178"/>
    </row>
    <row r="28" spans="1:3" s="64" customFormat="1" ht="12" customHeight="1" thickBot="1">
      <c r="A28" s="301" t="s">
        <v>102</v>
      </c>
      <c r="B28" s="282" t="s">
        <v>190</v>
      </c>
      <c r="C28" s="180"/>
    </row>
    <row r="29" spans="1:3" s="64" customFormat="1" ht="12" customHeight="1" thickBot="1">
      <c r="A29" s="27" t="s">
        <v>103</v>
      </c>
      <c r="B29" s="19" t="s">
        <v>191</v>
      </c>
      <c r="C29" s="182">
        <f>SUM(C30:C36)</f>
        <v>0</v>
      </c>
    </row>
    <row r="30" spans="1:3" s="64" customFormat="1" ht="12" customHeight="1">
      <c r="A30" s="299" t="s">
        <v>192</v>
      </c>
      <c r="B30" s="280" t="s">
        <v>454</v>
      </c>
      <c r="C30" s="179"/>
    </row>
    <row r="31" spans="1:3" s="64" customFormat="1" ht="12" customHeight="1">
      <c r="A31" s="300" t="s">
        <v>193</v>
      </c>
      <c r="B31" s="281" t="s">
        <v>455</v>
      </c>
      <c r="C31" s="178"/>
    </row>
    <row r="32" spans="1:3" s="64" customFormat="1" ht="12" customHeight="1">
      <c r="A32" s="300" t="s">
        <v>194</v>
      </c>
      <c r="B32" s="281" t="s">
        <v>456</v>
      </c>
      <c r="C32" s="178"/>
    </row>
    <row r="33" spans="1:3" s="64" customFormat="1" ht="12" customHeight="1">
      <c r="A33" s="300" t="s">
        <v>195</v>
      </c>
      <c r="B33" s="281" t="s">
        <v>457</v>
      </c>
      <c r="C33" s="178"/>
    </row>
    <row r="34" spans="1:3" s="64" customFormat="1" ht="12" customHeight="1">
      <c r="A34" s="300" t="s">
        <v>451</v>
      </c>
      <c r="B34" s="281" t="s">
        <v>196</v>
      </c>
      <c r="C34" s="178"/>
    </row>
    <row r="35" spans="1:3" s="64" customFormat="1" ht="12" customHeight="1">
      <c r="A35" s="300" t="s">
        <v>452</v>
      </c>
      <c r="B35" s="281" t="s">
        <v>197</v>
      </c>
      <c r="C35" s="178"/>
    </row>
    <row r="36" spans="1:3" s="64" customFormat="1" ht="12" customHeight="1" thickBot="1">
      <c r="A36" s="301" t="s">
        <v>453</v>
      </c>
      <c r="B36" s="282" t="s">
        <v>198</v>
      </c>
      <c r="C36" s="180"/>
    </row>
    <row r="37" spans="1:3" s="64" customFormat="1" ht="12" customHeight="1" thickBot="1">
      <c r="A37" s="27" t="s">
        <v>13</v>
      </c>
      <c r="B37" s="19" t="s">
        <v>360</v>
      </c>
      <c r="C37" s="176">
        <f>SUM(C38:C48)</f>
        <v>0</v>
      </c>
    </row>
    <row r="38" spans="1:3" s="64" customFormat="1" ht="12" customHeight="1">
      <c r="A38" s="299" t="s">
        <v>62</v>
      </c>
      <c r="B38" s="280" t="s">
        <v>201</v>
      </c>
      <c r="C38" s="179"/>
    </row>
    <row r="39" spans="1:3" s="64" customFormat="1" ht="12" customHeight="1">
      <c r="A39" s="300" t="s">
        <v>63</v>
      </c>
      <c r="B39" s="281" t="s">
        <v>202</v>
      </c>
      <c r="C39" s="178"/>
    </row>
    <row r="40" spans="1:3" s="64" customFormat="1" ht="12" customHeight="1">
      <c r="A40" s="300" t="s">
        <v>64</v>
      </c>
      <c r="B40" s="281" t="s">
        <v>203</v>
      </c>
      <c r="C40" s="178"/>
    </row>
    <row r="41" spans="1:3" s="64" customFormat="1" ht="12" customHeight="1">
      <c r="A41" s="300" t="s">
        <v>105</v>
      </c>
      <c r="B41" s="281" t="s">
        <v>204</v>
      </c>
      <c r="C41" s="178"/>
    </row>
    <row r="42" spans="1:3" s="64" customFormat="1" ht="12" customHeight="1">
      <c r="A42" s="300" t="s">
        <v>106</v>
      </c>
      <c r="B42" s="281" t="s">
        <v>205</v>
      </c>
      <c r="C42" s="178"/>
    </row>
    <row r="43" spans="1:3" s="64" customFormat="1" ht="12" customHeight="1">
      <c r="A43" s="300" t="s">
        <v>107</v>
      </c>
      <c r="B43" s="281" t="s">
        <v>206</v>
      </c>
      <c r="C43" s="178"/>
    </row>
    <row r="44" spans="1:3" s="64" customFormat="1" ht="12" customHeight="1">
      <c r="A44" s="300" t="s">
        <v>108</v>
      </c>
      <c r="B44" s="281" t="s">
        <v>207</v>
      </c>
      <c r="C44" s="178"/>
    </row>
    <row r="45" spans="1:3" s="64" customFormat="1" ht="12" customHeight="1">
      <c r="A45" s="300" t="s">
        <v>109</v>
      </c>
      <c r="B45" s="281" t="s">
        <v>460</v>
      </c>
      <c r="C45" s="178"/>
    </row>
    <row r="46" spans="1:3" s="64" customFormat="1" ht="12" customHeight="1">
      <c r="A46" s="300" t="s">
        <v>199</v>
      </c>
      <c r="B46" s="281" t="s">
        <v>209</v>
      </c>
      <c r="C46" s="181"/>
    </row>
    <row r="47" spans="1:3" s="64" customFormat="1" ht="12" customHeight="1">
      <c r="A47" s="301" t="s">
        <v>200</v>
      </c>
      <c r="B47" s="282" t="s">
        <v>362</v>
      </c>
      <c r="C47" s="269"/>
    </row>
    <row r="48" spans="1:3" s="64" customFormat="1" ht="12" customHeight="1" thickBot="1">
      <c r="A48" s="301" t="s">
        <v>361</v>
      </c>
      <c r="B48" s="282" t="s">
        <v>210</v>
      </c>
      <c r="C48" s="269"/>
    </row>
    <row r="49" spans="1:3" s="64" customFormat="1" ht="12" customHeight="1" thickBot="1">
      <c r="A49" s="27" t="s">
        <v>14</v>
      </c>
      <c r="B49" s="19" t="s">
        <v>211</v>
      </c>
      <c r="C49" s="176">
        <f>SUM(C50:C54)</f>
        <v>0</v>
      </c>
    </row>
    <row r="50" spans="1:3" s="64" customFormat="1" ht="12" customHeight="1">
      <c r="A50" s="299" t="s">
        <v>65</v>
      </c>
      <c r="B50" s="280" t="s">
        <v>215</v>
      </c>
      <c r="C50" s="322"/>
    </row>
    <row r="51" spans="1:3" s="64" customFormat="1" ht="12" customHeight="1">
      <c r="A51" s="300" t="s">
        <v>66</v>
      </c>
      <c r="B51" s="281" t="s">
        <v>216</v>
      </c>
      <c r="C51" s="181"/>
    </row>
    <row r="52" spans="1:3" s="64" customFormat="1" ht="12" customHeight="1">
      <c r="A52" s="300" t="s">
        <v>212</v>
      </c>
      <c r="B52" s="281" t="s">
        <v>217</v>
      </c>
      <c r="C52" s="181"/>
    </row>
    <row r="53" spans="1:3" s="64" customFormat="1" ht="12" customHeight="1">
      <c r="A53" s="300" t="s">
        <v>213</v>
      </c>
      <c r="B53" s="281" t="s">
        <v>218</v>
      </c>
      <c r="C53" s="181"/>
    </row>
    <row r="54" spans="1:3" s="64" customFormat="1" ht="12" customHeight="1" thickBot="1">
      <c r="A54" s="301" t="s">
        <v>214</v>
      </c>
      <c r="B54" s="282" t="s">
        <v>219</v>
      </c>
      <c r="C54" s="269"/>
    </row>
    <row r="55" spans="1:3" s="64" customFormat="1" ht="12" customHeight="1" thickBot="1">
      <c r="A55" s="27" t="s">
        <v>110</v>
      </c>
      <c r="B55" s="19" t="s">
        <v>220</v>
      </c>
      <c r="C55" s="176">
        <f>SUM(C56:C58)</f>
        <v>0</v>
      </c>
    </row>
    <row r="56" spans="1:3" s="64" customFormat="1" ht="12" customHeight="1">
      <c r="A56" s="299" t="s">
        <v>67</v>
      </c>
      <c r="B56" s="280" t="s">
        <v>221</v>
      </c>
      <c r="C56" s="179"/>
    </row>
    <row r="57" spans="1:3" s="64" customFormat="1" ht="12" customHeight="1">
      <c r="A57" s="300" t="s">
        <v>68</v>
      </c>
      <c r="B57" s="281" t="s">
        <v>352</v>
      </c>
      <c r="C57" s="178"/>
    </row>
    <row r="58" spans="1:3" s="64" customFormat="1" ht="12" customHeight="1">
      <c r="A58" s="300" t="s">
        <v>224</v>
      </c>
      <c r="B58" s="281" t="s">
        <v>222</v>
      </c>
      <c r="C58" s="178"/>
    </row>
    <row r="59" spans="1:3" s="64" customFormat="1" ht="12" customHeight="1" thickBot="1">
      <c r="A59" s="301" t="s">
        <v>225</v>
      </c>
      <c r="B59" s="282" t="s">
        <v>223</v>
      </c>
      <c r="C59" s="180"/>
    </row>
    <row r="60" spans="1:3" s="64" customFormat="1" ht="12" customHeight="1" thickBot="1">
      <c r="A60" s="27" t="s">
        <v>16</v>
      </c>
      <c r="B60" s="171" t="s">
        <v>226</v>
      </c>
      <c r="C60" s="176">
        <f>SUM(C61:C63)</f>
        <v>0</v>
      </c>
    </row>
    <row r="61" spans="1:3" s="64" customFormat="1" ht="12" customHeight="1">
      <c r="A61" s="299" t="s">
        <v>111</v>
      </c>
      <c r="B61" s="280" t="s">
        <v>228</v>
      </c>
      <c r="C61" s="181"/>
    </row>
    <row r="62" spans="1:3" s="64" customFormat="1" ht="12" customHeight="1">
      <c r="A62" s="300" t="s">
        <v>112</v>
      </c>
      <c r="B62" s="281" t="s">
        <v>353</v>
      </c>
      <c r="C62" s="181"/>
    </row>
    <row r="63" spans="1:3" s="64" customFormat="1" ht="12" customHeight="1">
      <c r="A63" s="300" t="s">
        <v>155</v>
      </c>
      <c r="B63" s="281" t="s">
        <v>229</v>
      </c>
      <c r="C63" s="181"/>
    </row>
    <row r="64" spans="1:3" s="64" customFormat="1" ht="12" customHeight="1" thickBot="1">
      <c r="A64" s="301" t="s">
        <v>227</v>
      </c>
      <c r="B64" s="282" t="s">
        <v>230</v>
      </c>
      <c r="C64" s="181"/>
    </row>
    <row r="65" spans="1:3" s="64" customFormat="1" ht="12" customHeight="1" thickBot="1">
      <c r="A65" s="27" t="s">
        <v>17</v>
      </c>
      <c r="B65" s="19" t="s">
        <v>231</v>
      </c>
      <c r="C65" s="182">
        <f>+C8+C15+C22+C29+C37+C49+C55+C60</f>
        <v>0</v>
      </c>
    </row>
    <row r="66" spans="1:3" s="64" customFormat="1" ht="12" customHeight="1" thickBot="1">
      <c r="A66" s="302" t="s">
        <v>322</v>
      </c>
      <c r="B66" s="171" t="s">
        <v>233</v>
      </c>
      <c r="C66" s="176">
        <f>SUM(C67:C69)</f>
        <v>0</v>
      </c>
    </row>
    <row r="67" spans="1:3" s="64" customFormat="1" ht="12" customHeight="1">
      <c r="A67" s="299" t="s">
        <v>264</v>
      </c>
      <c r="B67" s="280" t="s">
        <v>234</v>
      </c>
      <c r="C67" s="181"/>
    </row>
    <row r="68" spans="1:3" s="64" customFormat="1" ht="12" customHeight="1">
      <c r="A68" s="300" t="s">
        <v>273</v>
      </c>
      <c r="B68" s="281" t="s">
        <v>235</v>
      </c>
      <c r="C68" s="181"/>
    </row>
    <row r="69" spans="1:3" s="64" customFormat="1" ht="12" customHeight="1" thickBot="1">
      <c r="A69" s="301" t="s">
        <v>274</v>
      </c>
      <c r="B69" s="283" t="s">
        <v>236</v>
      </c>
      <c r="C69" s="181"/>
    </row>
    <row r="70" spans="1:3" s="64" customFormat="1" ht="12" customHeight="1" thickBot="1">
      <c r="A70" s="302" t="s">
        <v>237</v>
      </c>
      <c r="B70" s="171" t="s">
        <v>238</v>
      </c>
      <c r="C70" s="176">
        <f>SUM(C71:C74)</f>
        <v>0</v>
      </c>
    </row>
    <row r="71" spans="1:3" s="64" customFormat="1" ht="12" customHeight="1">
      <c r="A71" s="299" t="s">
        <v>90</v>
      </c>
      <c r="B71" s="280" t="s">
        <v>239</v>
      </c>
      <c r="C71" s="181"/>
    </row>
    <row r="72" spans="1:3" s="64" customFormat="1" ht="12" customHeight="1">
      <c r="A72" s="300" t="s">
        <v>91</v>
      </c>
      <c r="B72" s="281" t="s">
        <v>240</v>
      </c>
      <c r="C72" s="181"/>
    </row>
    <row r="73" spans="1:3" s="64" customFormat="1" ht="12" customHeight="1">
      <c r="A73" s="300" t="s">
        <v>265</v>
      </c>
      <c r="B73" s="281" t="s">
        <v>241</v>
      </c>
      <c r="C73" s="181"/>
    </row>
    <row r="74" spans="1:3" s="64" customFormat="1" ht="12" customHeight="1" thickBot="1">
      <c r="A74" s="301" t="s">
        <v>266</v>
      </c>
      <c r="B74" s="282" t="s">
        <v>242</v>
      </c>
      <c r="C74" s="181"/>
    </row>
    <row r="75" spans="1:3" s="64" customFormat="1" ht="12" customHeight="1" thickBot="1">
      <c r="A75" s="302" t="s">
        <v>243</v>
      </c>
      <c r="B75" s="171" t="s">
        <v>244</v>
      </c>
      <c r="C75" s="176">
        <f>SUM(C76:C77)</f>
        <v>0</v>
      </c>
    </row>
    <row r="76" spans="1:3" s="64" customFormat="1" ht="12" customHeight="1">
      <c r="A76" s="299" t="s">
        <v>267</v>
      </c>
      <c r="B76" s="280" t="s">
        <v>245</v>
      </c>
      <c r="C76" s="181"/>
    </row>
    <row r="77" spans="1:3" s="64" customFormat="1" ht="12" customHeight="1" thickBot="1">
      <c r="A77" s="301" t="s">
        <v>268</v>
      </c>
      <c r="B77" s="282" t="s">
        <v>246</v>
      </c>
      <c r="C77" s="181"/>
    </row>
    <row r="78" spans="1:3" s="63" customFormat="1" ht="12" customHeight="1" thickBot="1">
      <c r="A78" s="302" t="s">
        <v>247</v>
      </c>
      <c r="B78" s="171" t="s">
        <v>248</v>
      </c>
      <c r="C78" s="176">
        <f>SUM(C79:C81)</f>
        <v>0</v>
      </c>
    </row>
    <row r="79" spans="1:3" s="64" customFormat="1" ht="12" customHeight="1">
      <c r="A79" s="299" t="s">
        <v>269</v>
      </c>
      <c r="B79" s="280" t="s">
        <v>249</v>
      </c>
      <c r="C79" s="181"/>
    </row>
    <row r="80" spans="1:3" s="64" customFormat="1" ht="12" customHeight="1">
      <c r="A80" s="300" t="s">
        <v>270</v>
      </c>
      <c r="B80" s="281" t="s">
        <v>250</v>
      </c>
      <c r="C80" s="181"/>
    </row>
    <row r="81" spans="1:3" s="64" customFormat="1" ht="12" customHeight="1" thickBot="1">
      <c r="A81" s="301" t="s">
        <v>271</v>
      </c>
      <c r="B81" s="282" t="s">
        <v>251</v>
      </c>
      <c r="C81" s="181"/>
    </row>
    <row r="82" spans="1:3" s="64" customFormat="1" ht="12" customHeight="1" thickBot="1">
      <c r="A82" s="302" t="s">
        <v>252</v>
      </c>
      <c r="B82" s="171" t="s">
        <v>272</v>
      </c>
      <c r="C82" s="176">
        <f>SUM(C83:C86)</f>
        <v>0</v>
      </c>
    </row>
    <row r="83" spans="1:3" s="64" customFormat="1" ht="12" customHeight="1">
      <c r="A83" s="303" t="s">
        <v>253</v>
      </c>
      <c r="B83" s="280" t="s">
        <v>254</v>
      </c>
      <c r="C83" s="181"/>
    </row>
    <row r="84" spans="1:3" s="64" customFormat="1" ht="12" customHeight="1">
      <c r="A84" s="304" t="s">
        <v>255</v>
      </c>
      <c r="B84" s="281" t="s">
        <v>256</v>
      </c>
      <c r="C84" s="181"/>
    </row>
    <row r="85" spans="1:3" s="64" customFormat="1" ht="12" customHeight="1">
      <c r="A85" s="304" t="s">
        <v>257</v>
      </c>
      <c r="B85" s="281" t="s">
        <v>258</v>
      </c>
      <c r="C85" s="181"/>
    </row>
    <row r="86" spans="1:3" s="63" customFormat="1" ht="12" customHeight="1" thickBot="1">
      <c r="A86" s="305" t="s">
        <v>259</v>
      </c>
      <c r="B86" s="282" t="s">
        <v>260</v>
      </c>
      <c r="C86" s="181"/>
    </row>
    <row r="87" spans="1:3" s="63" customFormat="1" ht="12" customHeight="1" thickBot="1">
      <c r="A87" s="302" t="s">
        <v>261</v>
      </c>
      <c r="B87" s="171" t="s">
        <v>401</v>
      </c>
      <c r="C87" s="323"/>
    </row>
    <row r="88" spans="1:3" s="63" customFormat="1" ht="12" customHeight="1" thickBot="1">
      <c r="A88" s="302" t="s">
        <v>423</v>
      </c>
      <c r="B88" s="171" t="s">
        <v>262</v>
      </c>
      <c r="C88" s="323"/>
    </row>
    <row r="89" spans="1:3" s="63" customFormat="1" ht="12" customHeight="1" thickBot="1">
      <c r="A89" s="302" t="s">
        <v>424</v>
      </c>
      <c r="B89" s="287" t="s">
        <v>404</v>
      </c>
      <c r="C89" s="182">
        <f>+C66+C70+C75+C78+C82+C88+C87</f>
        <v>0</v>
      </c>
    </row>
    <row r="90" spans="1:3" s="63" customFormat="1" ht="12" customHeight="1" thickBot="1">
      <c r="A90" s="306" t="s">
        <v>425</v>
      </c>
      <c r="B90" s="288" t="s">
        <v>426</v>
      </c>
      <c r="C90" s="182">
        <f>+C65+C89</f>
        <v>0</v>
      </c>
    </row>
    <row r="91" spans="1:3" s="64" customFormat="1" ht="15" customHeight="1" thickBot="1">
      <c r="A91" s="141"/>
      <c r="B91" s="142"/>
      <c r="C91" s="246"/>
    </row>
    <row r="92" spans="1:3" s="55" customFormat="1" ht="16.5" customHeight="1" thickBot="1">
      <c r="A92" s="145"/>
      <c r="B92" s="146" t="s">
        <v>46</v>
      </c>
      <c r="C92" s="248"/>
    </row>
    <row r="93" spans="1:3" s="65" customFormat="1" ht="12" customHeight="1" thickBot="1">
      <c r="A93" s="272" t="s">
        <v>9</v>
      </c>
      <c r="B93" s="26" t="s">
        <v>430</v>
      </c>
      <c r="C93" s="175">
        <f>+C94+C95+C96+C97+C98+C111</f>
        <v>0</v>
      </c>
    </row>
    <row r="94" spans="1:3" ht="12" customHeight="1">
      <c r="A94" s="307" t="s">
        <v>69</v>
      </c>
      <c r="B94" s="8" t="s">
        <v>39</v>
      </c>
      <c r="C94" s="177"/>
    </row>
    <row r="95" spans="1:3" ht="12" customHeight="1">
      <c r="A95" s="300" t="s">
        <v>70</v>
      </c>
      <c r="B95" s="6" t="s">
        <v>113</v>
      </c>
      <c r="C95" s="178"/>
    </row>
    <row r="96" spans="1:3" ht="12" customHeight="1">
      <c r="A96" s="300" t="s">
        <v>71</v>
      </c>
      <c r="B96" s="6" t="s">
        <v>88</v>
      </c>
      <c r="C96" s="180"/>
    </row>
    <row r="97" spans="1:3" ht="12" customHeight="1">
      <c r="A97" s="300" t="s">
        <v>72</v>
      </c>
      <c r="B97" s="9" t="s">
        <v>114</v>
      </c>
      <c r="C97" s="180"/>
    </row>
    <row r="98" spans="1:3" ht="12" customHeight="1">
      <c r="A98" s="300" t="s">
        <v>80</v>
      </c>
      <c r="B98" s="17" t="s">
        <v>115</v>
      </c>
      <c r="C98" s="180"/>
    </row>
    <row r="99" spans="1:3" ht="12" customHeight="1">
      <c r="A99" s="300" t="s">
        <v>73</v>
      </c>
      <c r="B99" s="6" t="s">
        <v>427</v>
      </c>
      <c r="C99" s="180"/>
    </row>
    <row r="100" spans="1:3" ht="12" customHeight="1">
      <c r="A100" s="300" t="s">
        <v>74</v>
      </c>
      <c r="B100" s="75" t="s">
        <v>367</v>
      </c>
      <c r="C100" s="180"/>
    </row>
    <row r="101" spans="1:3" ht="12" customHeight="1">
      <c r="A101" s="300" t="s">
        <v>81</v>
      </c>
      <c r="B101" s="75" t="s">
        <v>366</v>
      </c>
      <c r="C101" s="180"/>
    </row>
    <row r="102" spans="1:3" ht="12" customHeight="1">
      <c r="A102" s="300" t="s">
        <v>82</v>
      </c>
      <c r="B102" s="75" t="s">
        <v>278</v>
      </c>
      <c r="C102" s="180"/>
    </row>
    <row r="103" spans="1:3" ht="12" customHeight="1">
      <c r="A103" s="300" t="s">
        <v>83</v>
      </c>
      <c r="B103" s="76" t="s">
        <v>279</v>
      </c>
      <c r="C103" s="180"/>
    </row>
    <row r="104" spans="1:3" ht="12" customHeight="1">
      <c r="A104" s="300" t="s">
        <v>84</v>
      </c>
      <c r="B104" s="76" t="s">
        <v>280</v>
      </c>
      <c r="C104" s="180"/>
    </row>
    <row r="105" spans="1:3" ht="12" customHeight="1">
      <c r="A105" s="300" t="s">
        <v>86</v>
      </c>
      <c r="B105" s="75" t="s">
        <v>281</v>
      </c>
      <c r="C105" s="180"/>
    </row>
    <row r="106" spans="1:3" ht="12" customHeight="1">
      <c r="A106" s="300" t="s">
        <v>116</v>
      </c>
      <c r="B106" s="75" t="s">
        <v>282</v>
      </c>
      <c r="C106" s="180"/>
    </row>
    <row r="107" spans="1:3" ht="12" customHeight="1">
      <c r="A107" s="300" t="s">
        <v>276</v>
      </c>
      <c r="B107" s="76" t="s">
        <v>283</v>
      </c>
      <c r="C107" s="180"/>
    </row>
    <row r="108" spans="1:3" ht="12" customHeight="1">
      <c r="A108" s="308" t="s">
        <v>277</v>
      </c>
      <c r="B108" s="77" t="s">
        <v>284</v>
      </c>
      <c r="C108" s="180"/>
    </row>
    <row r="109" spans="1:3" ht="12" customHeight="1">
      <c r="A109" s="300" t="s">
        <v>364</v>
      </c>
      <c r="B109" s="77" t="s">
        <v>285</v>
      </c>
      <c r="C109" s="180"/>
    </row>
    <row r="110" spans="1:3" ht="12" customHeight="1">
      <c r="A110" s="300" t="s">
        <v>365</v>
      </c>
      <c r="B110" s="76" t="s">
        <v>286</v>
      </c>
      <c r="C110" s="178"/>
    </row>
    <row r="111" spans="1:3" ht="12" customHeight="1">
      <c r="A111" s="300" t="s">
        <v>369</v>
      </c>
      <c r="B111" s="9" t="s">
        <v>40</v>
      </c>
      <c r="C111" s="178"/>
    </row>
    <row r="112" spans="1:3" ht="12" customHeight="1">
      <c r="A112" s="301" t="s">
        <v>370</v>
      </c>
      <c r="B112" s="6" t="s">
        <v>428</v>
      </c>
      <c r="C112" s="180"/>
    </row>
    <row r="113" spans="1:3" ht="12" customHeight="1" thickBot="1">
      <c r="A113" s="309" t="s">
        <v>371</v>
      </c>
      <c r="B113" s="78" t="s">
        <v>429</v>
      </c>
      <c r="C113" s="184"/>
    </row>
    <row r="114" spans="1:3" ht="12" customHeight="1" thickBot="1">
      <c r="A114" s="27" t="s">
        <v>10</v>
      </c>
      <c r="B114" s="25" t="s">
        <v>287</v>
      </c>
      <c r="C114" s="176">
        <f>+C115+C117+C119</f>
        <v>0</v>
      </c>
    </row>
    <row r="115" spans="1:3" ht="12" customHeight="1">
      <c r="A115" s="299" t="s">
        <v>75</v>
      </c>
      <c r="B115" s="6" t="s">
        <v>154</v>
      </c>
      <c r="C115" s="179"/>
    </row>
    <row r="116" spans="1:3" ht="12" customHeight="1">
      <c r="A116" s="299" t="s">
        <v>76</v>
      </c>
      <c r="B116" s="10" t="s">
        <v>291</v>
      </c>
      <c r="C116" s="179"/>
    </row>
    <row r="117" spans="1:3" ht="12" customHeight="1">
      <c r="A117" s="299" t="s">
        <v>77</v>
      </c>
      <c r="B117" s="10" t="s">
        <v>117</v>
      </c>
      <c r="C117" s="178"/>
    </row>
    <row r="118" spans="1:3" ht="12" customHeight="1">
      <c r="A118" s="299" t="s">
        <v>78</v>
      </c>
      <c r="B118" s="10" t="s">
        <v>292</v>
      </c>
      <c r="C118" s="169"/>
    </row>
    <row r="119" spans="1:3" ht="12" customHeight="1">
      <c r="A119" s="299" t="s">
        <v>79</v>
      </c>
      <c r="B119" s="173" t="s">
        <v>156</v>
      </c>
      <c r="C119" s="169"/>
    </row>
    <row r="120" spans="1:3" ht="12" customHeight="1">
      <c r="A120" s="299" t="s">
        <v>85</v>
      </c>
      <c r="B120" s="172" t="s">
        <v>354</v>
      </c>
      <c r="C120" s="169"/>
    </row>
    <row r="121" spans="1:3" ht="12" customHeight="1">
      <c r="A121" s="299" t="s">
        <v>87</v>
      </c>
      <c r="B121" s="276" t="s">
        <v>297</v>
      </c>
      <c r="C121" s="169"/>
    </row>
    <row r="122" spans="1:3" ht="12" customHeight="1">
      <c r="A122" s="299" t="s">
        <v>118</v>
      </c>
      <c r="B122" s="76" t="s">
        <v>280</v>
      </c>
      <c r="C122" s="169"/>
    </row>
    <row r="123" spans="1:3" ht="12" customHeight="1">
      <c r="A123" s="299" t="s">
        <v>119</v>
      </c>
      <c r="B123" s="76" t="s">
        <v>296</v>
      </c>
      <c r="C123" s="169"/>
    </row>
    <row r="124" spans="1:3" ht="12" customHeight="1">
      <c r="A124" s="299" t="s">
        <v>120</v>
      </c>
      <c r="B124" s="76" t="s">
        <v>295</v>
      </c>
      <c r="C124" s="169"/>
    </row>
    <row r="125" spans="1:3" ht="12" customHeight="1">
      <c r="A125" s="299" t="s">
        <v>288</v>
      </c>
      <c r="B125" s="76" t="s">
        <v>283</v>
      </c>
      <c r="C125" s="169"/>
    </row>
    <row r="126" spans="1:3" ht="12" customHeight="1">
      <c r="A126" s="299" t="s">
        <v>289</v>
      </c>
      <c r="B126" s="76" t="s">
        <v>294</v>
      </c>
      <c r="C126" s="169"/>
    </row>
    <row r="127" spans="1:3" ht="12" customHeight="1" thickBot="1">
      <c r="A127" s="308" t="s">
        <v>290</v>
      </c>
      <c r="B127" s="76" t="s">
        <v>293</v>
      </c>
      <c r="C127" s="170"/>
    </row>
    <row r="128" spans="1:3" ht="12" customHeight="1" thickBot="1">
      <c r="A128" s="27" t="s">
        <v>11</v>
      </c>
      <c r="B128" s="70" t="s">
        <v>374</v>
      </c>
      <c r="C128" s="176">
        <f>+C93+C114</f>
        <v>0</v>
      </c>
    </row>
    <row r="129" spans="1:3" ht="12" customHeight="1" thickBot="1">
      <c r="A129" s="27" t="s">
        <v>12</v>
      </c>
      <c r="B129" s="70" t="s">
        <v>375</v>
      </c>
      <c r="C129" s="176">
        <f>+C130+C131+C132</f>
        <v>0</v>
      </c>
    </row>
    <row r="130" spans="1:3" s="65" customFormat="1" ht="12" customHeight="1">
      <c r="A130" s="299" t="s">
        <v>192</v>
      </c>
      <c r="B130" s="7" t="s">
        <v>433</v>
      </c>
      <c r="C130" s="169"/>
    </row>
    <row r="131" spans="1:3" ht="12" customHeight="1">
      <c r="A131" s="299" t="s">
        <v>193</v>
      </c>
      <c r="B131" s="7" t="s">
        <v>383</v>
      </c>
      <c r="C131" s="169"/>
    </row>
    <row r="132" spans="1:3" ht="12" customHeight="1" thickBot="1">
      <c r="A132" s="308" t="s">
        <v>194</v>
      </c>
      <c r="B132" s="5" t="s">
        <v>432</v>
      </c>
      <c r="C132" s="169"/>
    </row>
    <row r="133" spans="1:3" ht="12" customHeight="1" thickBot="1">
      <c r="A133" s="27" t="s">
        <v>13</v>
      </c>
      <c r="B133" s="70" t="s">
        <v>376</v>
      </c>
      <c r="C133" s="176">
        <f>+C134+C135+C136+C137+C138+C139</f>
        <v>0</v>
      </c>
    </row>
    <row r="134" spans="1:3" ht="12" customHeight="1">
      <c r="A134" s="299" t="s">
        <v>62</v>
      </c>
      <c r="B134" s="7" t="s">
        <v>385</v>
      </c>
      <c r="C134" s="169"/>
    </row>
    <row r="135" spans="1:3" ht="12" customHeight="1">
      <c r="A135" s="299" t="s">
        <v>63</v>
      </c>
      <c r="B135" s="7" t="s">
        <v>377</v>
      </c>
      <c r="C135" s="169"/>
    </row>
    <row r="136" spans="1:3" ht="12" customHeight="1">
      <c r="A136" s="299" t="s">
        <v>64</v>
      </c>
      <c r="B136" s="7" t="s">
        <v>378</v>
      </c>
      <c r="C136" s="169"/>
    </row>
    <row r="137" spans="1:3" ht="12" customHeight="1">
      <c r="A137" s="299" t="s">
        <v>105</v>
      </c>
      <c r="B137" s="7" t="s">
        <v>431</v>
      </c>
      <c r="C137" s="169"/>
    </row>
    <row r="138" spans="1:3" ht="12" customHeight="1">
      <c r="A138" s="299" t="s">
        <v>106</v>
      </c>
      <c r="B138" s="7" t="s">
        <v>380</v>
      </c>
      <c r="C138" s="169"/>
    </row>
    <row r="139" spans="1:3" s="65" customFormat="1" ht="12" customHeight="1" thickBot="1">
      <c r="A139" s="308" t="s">
        <v>107</v>
      </c>
      <c r="B139" s="5" t="s">
        <v>381</v>
      </c>
      <c r="C139" s="169"/>
    </row>
    <row r="140" spans="1:11" ht="12" customHeight="1" thickBot="1">
      <c r="A140" s="27" t="s">
        <v>14</v>
      </c>
      <c r="B140" s="70" t="s">
        <v>448</v>
      </c>
      <c r="C140" s="182">
        <f>+C141+C142+C144+C145+C143</f>
        <v>0</v>
      </c>
      <c r="K140" s="152"/>
    </row>
    <row r="141" spans="1:3" ht="12.75">
      <c r="A141" s="299" t="s">
        <v>65</v>
      </c>
      <c r="B141" s="7" t="s">
        <v>298</v>
      </c>
      <c r="C141" s="169"/>
    </row>
    <row r="142" spans="1:3" ht="12" customHeight="1">
      <c r="A142" s="299" t="s">
        <v>66</v>
      </c>
      <c r="B142" s="7" t="s">
        <v>299</v>
      </c>
      <c r="C142" s="169"/>
    </row>
    <row r="143" spans="1:3" s="65" customFormat="1" ht="12" customHeight="1">
      <c r="A143" s="299" t="s">
        <v>212</v>
      </c>
      <c r="B143" s="7" t="s">
        <v>447</v>
      </c>
      <c r="C143" s="169"/>
    </row>
    <row r="144" spans="1:3" s="65" customFormat="1" ht="12" customHeight="1">
      <c r="A144" s="299" t="s">
        <v>213</v>
      </c>
      <c r="B144" s="7" t="s">
        <v>390</v>
      </c>
      <c r="C144" s="169"/>
    </row>
    <row r="145" spans="1:3" s="65" customFormat="1" ht="12" customHeight="1" thickBot="1">
      <c r="A145" s="308" t="s">
        <v>214</v>
      </c>
      <c r="B145" s="5" t="s">
        <v>318</v>
      </c>
      <c r="C145" s="169"/>
    </row>
    <row r="146" spans="1:3" s="65" customFormat="1" ht="12" customHeight="1" thickBot="1">
      <c r="A146" s="27" t="s">
        <v>15</v>
      </c>
      <c r="B146" s="70" t="s">
        <v>391</v>
      </c>
      <c r="C146" s="185">
        <f>+C147+C148+C149+C150+C151</f>
        <v>0</v>
      </c>
    </row>
    <row r="147" spans="1:3" s="65" customFormat="1" ht="12" customHeight="1">
      <c r="A147" s="299" t="s">
        <v>67</v>
      </c>
      <c r="B147" s="7" t="s">
        <v>386</v>
      </c>
      <c r="C147" s="169"/>
    </row>
    <row r="148" spans="1:3" s="65" customFormat="1" ht="12" customHeight="1">
      <c r="A148" s="299" t="s">
        <v>68</v>
      </c>
      <c r="B148" s="7" t="s">
        <v>393</v>
      </c>
      <c r="C148" s="169"/>
    </row>
    <row r="149" spans="1:3" s="65" customFormat="1" ht="12" customHeight="1">
      <c r="A149" s="299" t="s">
        <v>224</v>
      </c>
      <c r="B149" s="7" t="s">
        <v>388</v>
      </c>
      <c r="C149" s="169"/>
    </row>
    <row r="150" spans="1:3" ht="12.75" customHeight="1">
      <c r="A150" s="299" t="s">
        <v>225</v>
      </c>
      <c r="B150" s="7" t="s">
        <v>434</v>
      </c>
      <c r="C150" s="169"/>
    </row>
    <row r="151" spans="1:3" ht="12.75" customHeight="1" thickBot="1">
      <c r="A151" s="308" t="s">
        <v>392</v>
      </c>
      <c r="B151" s="5" t="s">
        <v>395</v>
      </c>
      <c r="C151" s="170"/>
    </row>
    <row r="152" spans="1:3" ht="12.75" customHeight="1" thickBot="1">
      <c r="A152" s="343" t="s">
        <v>16</v>
      </c>
      <c r="B152" s="70" t="s">
        <v>396</v>
      </c>
      <c r="C152" s="185"/>
    </row>
    <row r="153" spans="1:3" ht="12" customHeight="1" thickBot="1">
      <c r="A153" s="343" t="s">
        <v>17</v>
      </c>
      <c r="B153" s="70" t="s">
        <v>397</v>
      </c>
      <c r="C153" s="185"/>
    </row>
    <row r="154" spans="1:3" ht="15" customHeight="1" thickBot="1">
      <c r="A154" s="27" t="s">
        <v>18</v>
      </c>
      <c r="B154" s="70" t="s">
        <v>399</v>
      </c>
      <c r="C154" s="290">
        <f>+C129+C133+C140+C146+C152+C153</f>
        <v>0</v>
      </c>
    </row>
    <row r="155" spans="1:3" ht="13.5" thickBot="1">
      <c r="A155" s="310" t="s">
        <v>19</v>
      </c>
      <c r="B155" s="254" t="s">
        <v>398</v>
      </c>
      <c r="C155" s="290">
        <f>+C128+C154</f>
        <v>0</v>
      </c>
    </row>
    <row r="156" spans="1:3" ht="15" customHeight="1" thickBot="1">
      <c r="A156" s="260"/>
      <c r="B156" s="261"/>
      <c r="C156" s="262"/>
    </row>
    <row r="157" spans="1:3" ht="14.25" customHeight="1" thickBot="1">
      <c r="A157" s="150" t="s">
        <v>435</v>
      </c>
      <c r="B157" s="151"/>
      <c r="C157" s="68"/>
    </row>
    <row r="158" spans="1:3" ht="13.5" thickBot="1">
      <c r="A158" s="150" t="s">
        <v>133</v>
      </c>
      <c r="B158" s="151"/>
      <c r="C158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3" customWidth="1"/>
    <col min="2" max="2" width="72.00390625" style="264" customWidth="1"/>
    <col min="3" max="3" width="25.00390625" style="265" customWidth="1"/>
    <col min="4" max="16384" width="9.375" style="2" customWidth="1"/>
  </cols>
  <sheetData>
    <row r="1" spans="1:3" s="1" customFormat="1" ht="16.5" customHeight="1" thickBot="1">
      <c r="A1" s="127"/>
      <c r="B1" s="129"/>
      <c r="C1" s="359" t="s">
        <v>545</v>
      </c>
    </row>
    <row r="2" spans="1:3" s="61" customFormat="1" ht="21" customHeight="1">
      <c r="A2" s="270" t="s">
        <v>50</v>
      </c>
      <c r="B2" s="237" t="s">
        <v>150</v>
      </c>
      <c r="C2" s="239" t="s">
        <v>43</v>
      </c>
    </row>
    <row r="3" spans="1:3" s="61" customFormat="1" ht="16.5" thickBot="1">
      <c r="A3" s="130" t="s">
        <v>130</v>
      </c>
      <c r="B3" s="238" t="s">
        <v>444</v>
      </c>
      <c r="C3" s="342" t="s">
        <v>357</v>
      </c>
    </row>
    <row r="4" spans="1:3" s="62" customFormat="1" ht="15.75" customHeight="1" thickBot="1">
      <c r="A4" s="131"/>
      <c r="B4" s="131"/>
      <c r="C4" s="132" t="str">
        <f>'15. mell.'!C4</f>
        <v>forintban</v>
      </c>
    </row>
    <row r="5" spans="1:3" ht="13.5" thickBot="1">
      <c r="A5" s="271" t="s">
        <v>132</v>
      </c>
      <c r="B5" s="133" t="s">
        <v>462</v>
      </c>
      <c r="C5" s="240" t="s">
        <v>44</v>
      </c>
    </row>
    <row r="6" spans="1:3" s="55" customFormat="1" ht="12.75" customHeight="1" thickBot="1">
      <c r="A6" s="120"/>
      <c r="B6" s="121" t="s">
        <v>413</v>
      </c>
      <c r="C6" s="122" t="s">
        <v>414</v>
      </c>
    </row>
    <row r="7" spans="1:3" s="55" customFormat="1" ht="15.75" customHeight="1" thickBot="1">
      <c r="A7" s="135"/>
      <c r="B7" s="136" t="s">
        <v>45</v>
      </c>
      <c r="C7" s="241"/>
    </row>
    <row r="8" spans="1:3" s="55" customFormat="1" ht="12" customHeight="1" thickBot="1">
      <c r="A8" s="27" t="s">
        <v>9</v>
      </c>
      <c r="B8" s="19" t="s">
        <v>177</v>
      </c>
      <c r="C8" s="176">
        <f>+C9+C10+C11+C12+C13+C14</f>
        <v>0</v>
      </c>
    </row>
    <row r="9" spans="1:3" s="63" customFormat="1" ht="12" customHeight="1">
      <c r="A9" s="299" t="s">
        <v>69</v>
      </c>
      <c r="B9" s="280" t="s">
        <v>178</v>
      </c>
      <c r="C9" s="179"/>
    </row>
    <row r="10" spans="1:3" s="64" customFormat="1" ht="12" customHeight="1">
      <c r="A10" s="300" t="s">
        <v>70</v>
      </c>
      <c r="B10" s="281" t="s">
        <v>179</v>
      </c>
      <c r="C10" s="178"/>
    </row>
    <row r="11" spans="1:3" s="64" customFormat="1" ht="12" customHeight="1">
      <c r="A11" s="300" t="s">
        <v>71</v>
      </c>
      <c r="B11" s="281" t="s">
        <v>449</v>
      </c>
      <c r="C11" s="178"/>
    </row>
    <row r="12" spans="1:3" s="64" customFormat="1" ht="12" customHeight="1">
      <c r="A12" s="300" t="s">
        <v>72</v>
      </c>
      <c r="B12" s="281" t="s">
        <v>180</v>
      </c>
      <c r="C12" s="178"/>
    </row>
    <row r="13" spans="1:3" s="64" customFormat="1" ht="12" customHeight="1">
      <c r="A13" s="300" t="s">
        <v>89</v>
      </c>
      <c r="B13" s="281" t="s">
        <v>422</v>
      </c>
      <c r="C13" s="178"/>
    </row>
    <row r="14" spans="1:3" s="63" customFormat="1" ht="12" customHeight="1" thickBot="1">
      <c r="A14" s="301" t="s">
        <v>73</v>
      </c>
      <c r="B14" s="282" t="s">
        <v>359</v>
      </c>
      <c r="C14" s="178"/>
    </row>
    <row r="15" spans="1:3" s="63" customFormat="1" ht="12" customHeight="1" thickBot="1">
      <c r="A15" s="27" t="s">
        <v>10</v>
      </c>
      <c r="B15" s="171" t="s">
        <v>181</v>
      </c>
      <c r="C15" s="176">
        <f>+C16+C17+C18+C19+C20</f>
        <v>0</v>
      </c>
    </row>
    <row r="16" spans="1:3" s="63" customFormat="1" ht="12" customHeight="1">
      <c r="A16" s="299" t="s">
        <v>75</v>
      </c>
      <c r="B16" s="280" t="s">
        <v>182</v>
      </c>
      <c r="C16" s="179"/>
    </row>
    <row r="17" spans="1:3" s="63" customFormat="1" ht="12" customHeight="1">
      <c r="A17" s="300" t="s">
        <v>76</v>
      </c>
      <c r="B17" s="281" t="s">
        <v>183</v>
      </c>
      <c r="C17" s="178"/>
    </row>
    <row r="18" spans="1:3" s="63" customFormat="1" ht="12" customHeight="1">
      <c r="A18" s="300" t="s">
        <v>77</v>
      </c>
      <c r="B18" s="281" t="s">
        <v>348</v>
      </c>
      <c r="C18" s="178"/>
    </row>
    <row r="19" spans="1:3" s="63" customFormat="1" ht="12" customHeight="1">
      <c r="A19" s="300" t="s">
        <v>78</v>
      </c>
      <c r="B19" s="281" t="s">
        <v>349</v>
      </c>
      <c r="C19" s="178"/>
    </row>
    <row r="20" spans="1:3" s="63" customFormat="1" ht="12" customHeight="1">
      <c r="A20" s="300" t="s">
        <v>79</v>
      </c>
      <c r="B20" s="281" t="s">
        <v>184</v>
      </c>
      <c r="C20" s="178"/>
    </row>
    <row r="21" spans="1:3" s="64" customFormat="1" ht="12" customHeight="1" thickBot="1">
      <c r="A21" s="301" t="s">
        <v>85</v>
      </c>
      <c r="B21" s="282" t="s">
        <v>185</v>
      </c>
      <c r="C21" s="180"/>
    </row>
    <row r="22" spans="1:3" s="64" customFormat="1" ht="12" customHeight="1" thickBot="1">
      <c r="A22" s="27" t="s">
        <v>11</v>
      </c>
      <c r="B22" s="19" t="s">
        <v>186</v>
      </c>
      <c r="C22" s="176">
        <f>+C23+C24+C25+C26+C27</f>
        <v>0</v>
      </c>
    </row>
    <row r="23" spans="1:3" s="64" customFormat="1" ht="12" customHeight="1">
      <c r="A23" s="299" t="s">
        <v>58</v>
      </c>
      <c r="B23" s="280" t="s">
        <v>187</v>
      </c>
      <c r="C23" s="179"/>
    </row>
    <row r="24" spans="1:3" s="63" customFormat="1" ht="12" customHeight="1">
      <c r="A24" s="300" t="s">
        <v>59</v>
      </c>
      <c r="B24" s="281" t="s">
        <v>188</v>
      </c>
      <c r="C24" s="178"/>
    </row>
    <row r="25" spans="1:3" s="64" customFormat="1" ht="12" customHeight="1">
      <c r="A25" s="300" t="s">
        <v>60</v>
      </c>
      <c r="B25" s="281" t="s">
        <v>350</v>
      </c>
      <c r="C25" s="178"/>
    </row>
    <row r="26" spans="1:3" s="64" customFormat="1" ht="12" customHeight="1">
      <c r="A26" s="300" t="s">
        <v>61</v>
      </c>
      <c r="B26" s="281" t="s">
        <v>351</v>
      </c>
      <c r="C26" s="178"/>
    </row>
    <row r="27" spans="1:3" s="64" customFormat="1" ht="12" customHeight="1">
      <c r="A27" s="300" t="s">
        <v>101</v>
      </c>
      <c r="B27" s="281" t="s">
        <v>189</v>
      </c>
      <c r="C27" s="178"/>
    </row>
    <row r="28" spans="1:3" s="64" customFormat="1" ht="12" customHeight="1" thickBot="1">
      <c r="A28" s="301" t="s">
        <v>102</v>
      </c>
      <c r="B28" s="282" t="s">
        <v>190</v>
      </c>
      <c r="C28" s="180"/>
    </row>
    <row r="29" spans="1:3" s="64" customFormat="1" ht="12" customHeight="1" thickBot="1">
      <c r="A29" s="27" t="s">
        <v>103</v>
      </c>
      <c r="B29" s="19" t="s">
        <v>191</v>
      </c>
      <c r="C29" s="182">
        <f>SUM(C30:C36)</f>
        <v>0</v>
      </c>
    </row>
    <row r="30" spans="1:3" s="64" customFormat="1" ht="12" customHeight="1">
      <c r="A30" s="299" t="s">
        <v>192</v>
      </c>
      <c r="B30" s="280" t="s">
        <v>454</v>
      </c>
      <c r="C30" s="179"/>
    </row>
    <row r="31" spans="1:3" s="64" customFormat="1" ht="12" customHeight="1">
      <c r="A31" s="300" t="s">
        <v>193</v>
      </c>
      <c r="B31" s="281" t="s">
        <v>455</v>
      </c>
      <c r="C31" s="178"/>
    </row>
    <row r="32" spans="1:3" s="64" customFormat="1" ht="12" customHeight="1">
      <c r="A32" s="300" t="s">
        <v>194</v>
      </c>
      <c r="B32" s="281" t="s">
        <v>456</v>
      </c>
      <c r="C32" s="178"/>
    </row>
    <row r="33" spans="1:3" s="64" customFormat="1" ht="12" customHeight="1">
      <c r="A33" s="300" t="s">
        <v>195</v>
      </c>
      <c r="B33" s="281" t="s">
        <v>457</v>
      </c>
      <c r="C33" s="178"/>
    </row>
    <row r="34" spans="1:3" s="64" customFormat="1" ht="12" customHeight="1">
      <c r="A34" s="300" t="s">
        <v>451</v>
      </c>
      <c r="B34" s="281" t="s">
        <v>196</v>
      </c>
      <c r="C34" s="178"/>
    </row>
    <row r="35" spans="1:3" s="64" customFormat="1" ht="12" customHeight="1">
      <c r="A35" s="300" t="s">
        <v>452</v>
      </c>
      <c r="B35" s="281" t="s">
        <v>197</v>
      </c>
      <c r="C35" s="178"/>
    </row>
    <row r="36" spans="1:3" s="64" customFormat="1" ht="12" customHeight="1" thickBot="1">
      <c r="A36" s="301" t="s">
        <v>453</v>
      </c>
      <c r="B36" s="344" t="s">
        <v>198</v>
      </c>
      <c r="C36" s="180"/>
    </row>
    <row r="37" spans="1:3" s="64" customFormat="1" ht="12" customHeight="1" thickBot="1">
      <c r="A37" s="27" t="s">
        <v>13</v>
      </c>
      <c r="B37" s="19" t="s">
        <v>360</v>
      </c>
      <c r="C37" s="176">
        <f>SUM(C38:C48)</f>
        <v>0</v>
      </c>
    </row>
    <row r="38" spans="1:3" s="64" customFormat="1" ht="12" customHeight="1">
      <c r="A38" s="299" t="s">
        <v>62</v>
      </c>
      <c r="B38" s="280" t="s">
        <v>201</v>
      </c>
      <c r="C38" s="179"/>
    </row>
    <row r="39" spans="1:3" s="64" customFormat="1" ht="12" customHeight="1">
      <c r="A39" s="300" t="s">
        <v>63</v>
      </c>
      <c r="B39" s="281" t="s">
        <v>202</v>
      </c>
      <c r="C39" s="178"/>
    </row>
    <row r="40" spans="1:3" s="64" customFormat="1" ht="12" customHeight="1">
      <c r="A40" s="300" t="s">
        <v>64</v>
      </c>
      <c r="B40" s="281" t="s">
        <v>203</v>
      </c>
      <c r="C40" s="178"/>
    </row>
    <row r="41" spans="1:3" s="64" customFormat="1" ht="12" customHeight="1">
      <c r="A41" s="300" t="s">
        <v>105</v>
      </c>
      <c r="B41" s="281" t="s">
        <v>204</v>
      </c>
      <c r="C41" s="178"/>
    </row>
    <row r="42" spans="1:3" s="64" customFormat="1" ht="12" customHeight="1">
      <c r="A42" s="300" t="s">
        <v>106</v>
      </c>
      <c r="B42" s="281" t="s">
        <v>205</v>
      </c>
      <c r="C42" s="178"/>
    </row>
    <row r="43" spans="1:3" s="64" customFormat="1" ht="12" customHeight="1">
      <c r="A43" s="300" t="s">
        <v>107</v>
      </c>
      <c r="B43" s="281" t="s">
        <v>206</v>
      </c>
      <c r="C43" s="178"/>
    </row>
    <row r="44" spans="1:3" s="64" customFormat="1" ht="12" customHeight="1">
      <c r="A44" s="300" t="s">
        <v>108</v>
      </c>
      <c r="B44" s="281" t="s">
        <v>207</v>
      </c>
      <c r="C44" s="178"/>
    </row>
    <row r="45" spans="1:3" s="64" customFormat="1" ht="12" customHeight="1">
      <c r="A45" s="300" t="s">
        <v>109</v>
      </c>
      <c r="B45" s="281" t="s">
        <v>458</v>
      </c>
      <c r="C45" s="178"/>
    </row>
    <row r="46" spans="1:3" s="64" customFormat="1" ht="12" customHeight="1">
      <c r="A46" s="300" t="s">
        <v>199</v>
      </c>
      <c r="B46" s="281" t="s">
        <v>209</v>
      </c>
      <c r="C46" s="181"/>
    </row>
    <row r="47" spans="1:3" s="64" customFormat="1" ht="12" customHeight="1">
      <c r="A47" s="301" t="s">
        <v>200</v>
      </c>
      <c r="B47" s="282" t="s">
        <v>362</v>
      </c>
      <c r="C47" s="269"/>
    </row>
    <row r="48" spans="1:3" s="64" customFormat="1" ht="12" customHeight="1" thickBot="1">
      <c r="A48" s="301" t="s">
        <v>361</v>
      </c>
      <c r="B48" s="282" t="s">
        <v>210</v>
      </c>
      <c r="C48" s="269"/>
    </row>
    <row r="49" spans="1:3" s="64" customFormat="1" ht="12" customHeight="1" thickBot="1">
      <c r="A49" s="27" t="s">
        <v>14</v>
      </c>
      <c r="B49" s="19" t="s">
        <v>211</v>
      </c>
      <c r="C49" s="176">
        <f>SUM(C50:C54)</f>
        <v>0</v>
      </c>
    </row>
    <row r="50" spans="1:3" s="64" customFormat="1" ht="12" customHeight="1">
      <c r="A50" s="299" t="s">
        <v>65</v>
      </c>
      <c r="B50" s="280" t="s">
        <v>215</v>
      </c>
      <c r="C50" s="322"/>
    </row>
    <row r="51" spans="1:3" s="64" customFormat="1" ht="12" customHeight="1">
      <c r="A51" s="300" t="s">
        <v>66</v>
      </c>
      <c r="B51" s="281" t="s">
        <v>216</v>
      </c>
      <c r="C51" s="181"/>
    </row>
    <row r="52" spans="1:3" s="64" customFormat="1" ht="12" customHeight="1">
      <c r="A52" s="300" t="s">
        <v>212</v>
      </c>
      <c r="B52" s="281" t="s">
        <v>217</v>
      </c>
      <c r="C52" s="181"/>
    </row>
    <row r="53" spans="1:3" s="64" customFormat="1" ht="12" customHeight="1">
      <c r="A53" s="300" t="s">
        <v>213</v>
      </c>
      <c r="B53" s="281" t="s">
        <v>218</v>
      </c>
      <c r="C53" s="181"/>
    </row>
    <row r="54" spans="1:3" s="64" customFormat="1" ht="12" customHeight="1" thickBot="1">
      <c r="A54" s="301" t="s">
        <v>214</v>
      </c>
      <c r="B54" s="344" t="s">
        <v>219</v>
      </c>
      <c r="C54" s="269"/>
    </row>
    <row r="55" spans="1:3" s="64" customFormat="1" ht="12" customHeight="1" thickBot="1">
      <c r="A55" s="27" t="s">
        <v>110</v>
      </c>
      <c r="B55" s="19" t="s">
        <v>220</v>
      </c>
      <c r="C55" s="176">
        <f>SUM(C56:C58)</f>
        <v>0</v>
      </c>
    </row>
    <row r="56" spans="1:3" s="64" customFormat="1" ht="12" customHeight="1">
      <c r="A56" s="299" t="s">
        <v>67</v>
      </c>
      <c r="B56" s="280" t="s">
        <v>221</v>
      </c>
      <c r="C56" s="179"/>
    </row>
    <row r="57" spans="1:3" s="64" customFormat="1" ht="12" customHeight="1">
      <c r="A57" s="300" t="s">
        <v>68</v>
      </c>
      <c r="B57" s="281" t="s">
        <v>352</v>
      </c>
      <c r="C57" s="178"/>
    </row>
    <row r="58" spans="1:3" s="64" customFormat="1" ht="12" customHeight="1">
      <c r="A58" s="300" t="s">
        <v>224</v>
      </c>
      <c r="B58" s="281" t="s">
        <v>222</v>
      </c>
      <c r="C58" s="178"/>
    </row>
    <row r="59" spans="1:3" s="64" customFormat="1" ht="12" customHeight="1" thickBot="1">
      <c r="A59" s="301" t="s">
        <v>225</v>
      </c>
      <c r="B59" s="344" t="s">
        <v>223</v>
      </c>
      <c r="C59" s="180"/>
    </row>
    <row r="60" spans="1:3" s="64" customFormat="1" ht="12" customHeight="1" thickBot="1">
      <c r="A60" s="27" t="s">
        <v>16</v>
      </c>
      <c r="B60" s="171" t="s">
        <v>226</v>
      </c>
      <c r="C60" s="176">
        <f>SUM(C61:C63)</f>
        <v>0</v>
      </c>
    </row>
    <row r="61" spans="1:3" s="64" customFormat="1" ht="12" customHeight="1">
      <c r="A61" s="299" t="s">
        <v>111</v>
      </c>
      <c r="B61" s="280" t="s">
        <v>228</v>
      </c>
      <c r="C61" s="181"/>
    </row>
    <row r="62" spans="1:3" s="64" customFormat="1" ht="12" customHeight="1">
      <c r="A62" s="300" t="s">
        <v>112</v>
      </c>
      <c r="B62" s="281" t="s">
        <v>353</v>
      </c>
      <c r="C62" s="181"/>
    </row>
    <row r="63" spans="1:3" s="64" customFormat="1" ht="12" customHeight="1">
      <c r="A63" s="300" t="s">
        <v>155</v>
      </c>
      <c r="B63" s="281" t="s">
        <v>229</v>
      </c>
      <c r="C63" s="181"/>
    </row>
    <row r="64" spans="1:3" s="64" customFormat="1" ht="12" customHeight="1" thickBot="1">
      <c r="A64" s="301" t="s">
        <v>227</v>
      </c>
      <c r="B64" s="344" t="s">
        <v>230</v>
      </c>
      <c r="C64" s="181"/>
    </row>
    <row r="65" spans="1:3" s="64" customFormat="1" ht="12" customHeight="1" thickBot="1">
      <c r="A65" s="27" t="s">
        <v>17</v>
      </c>
      <c r="B65" s="19" t="s">
        <v>231</v>
      </c>
      <c r="C65" s="182">
        <f>+C8+C15+C22+C29+C37+C49+C55+C60</f>
        <v>0</v>
      </c>
    </row>
    <row r="66" spans="1:3" s="64" customFormat="1" ht="12" customHeight="1" thickBot="1">
      <c r="A66" s="302" t="s">
        <v>322</v>
      </c>
      <c r="B66" s="171" t="s">
        <v>233</v>
      </c>
      <c r="C66" s="176">
        <f>SUM(C67:C69)</f>
        <v>0</v>
      </c>
    </row>
    <row r="67" spans="1:3" s="64" customFormat="1" ht="12" customHeight="1">
      <c r="A67" s="299" t="s">
        <v>264</v>
      </c>
      <c r="B67" s="280" t="s">
        <v>234</v>
      </c>
      <c r="C67" s="181"/>
    </row>
    <row r="68" spans="1:3" s="64" customFormat="1" ht="12" customHeight="1">
      <c r="A68" s="300" t="s">
        <v>273</v>
      </c>
      <c r="B68" s="281" t="s">
        <v>235</v>
      </c>
      <c r="C68" s="181"/>
    </row>
    <row r="69" spans="1:3" s="64" customFormat="1" ht="12" customHeight="1" thickBot="1">
      <c r="A69" s="301" t="s">
        <v>274</v>
      </c>
      <c r="B69" s="348" t="s">
        <v>236</v>
      </c>
      <c r="C69" s="181"/>
    </row>
    <row r="70" spans="1:3" s="64" customFormat="1" ht="12" customHeight="1" thickBot="1">
      <c r="A70" s="302" t="s">
        <v>237</v>
      </c>
      <c r="B70" s="171" t="s">
        <v>238</v>
      </c>
      <c r="C70" s="176">
        <f>SUM(C71:C74)</f>
        <v>0</v>
      </c>
    </row>
    <row r="71" spans="1:3" s="64" customFormat="1" ht="12" customHeight="1">
      <c r="A71" s="299" t="s">
        <v>90</v>
      </c>
      <c r="B71" s="280" t="s">
        <v>239</v>
      </c>
      <c r="C71" s="181"/>
    </row>
    <row r="72" spans="1:3" s="64" customFormat="1" ht="12" customHeight="1">
      <c r="A72" s="300" t="s">
        <v>91</v>
      </c>
      <c r="B72" s="281" t="s">
        <v>240</v>
      </c>
      <c r="C72" s="181"/>
    </row>
    <row r="73" spans="1:3" s="64" customFormat="1" ht="12" customHeight="1">
      <c r="A73" s="300" t="s">
        <v>265</v>
      </c>
      <c r="B73" s="281" t="s">
        <v>241</v>
      </c>
      <c r="C73" s="181"/>
    </row>
    <row r="74" spans="1:3" s="64" customFormat="1" ht="12" customHeight="1" thickBot="1">
      <c r="A74" s="301" t="s">
        <v>266</v>
      </c>
      <c r="B74" s="282" t="s">
        <v>242</v>
      </c>
      <c r="C74" s="181"/>
    </row>
    <row r="75" spans="1:3" s="64" customFormat="1" ht="12" customHeight="1" thickBot="1">
      <c r="A75" s="302" t="s">
        <v>243</v>
      </c>
      <c r="B75" s="171" t="s">
        <v>244</v>
      </c>
      <c r="C75" s="176">
        <f>SUM(C76:C77)</f>
        <v>0</v>
      </c>
    </row>
    <row r="76" spans="1:3" s="64" customFormat="1" ht="12" customHeight="1">
      <c r="A76" s="299" t="s">
        <v>267</v>
      </c>
      <c r="B76" s="280" t="s">
        <v>245</v>
      </c>
      <c r="C76" s="181"/>
    </row>
    <row r="77" spans="1:3" s="64" customFormat="1" ht="12" customHeight="1" thickBot="1">
      <c r="A77" s="301" t="s">
        <v>268</v>
      </c>
      <c r="B77" s="282" t="s">
        <v>246</v>
      </c>
      <c r="C77" s="181"/>
    </row>
    <row r="78" spans="1:3" s="63" customFormat="1" ht="12" customHeight="1" thickBot="1">
      <c r="A78" s="302" t="s">
        <v>247</v>
      </c>
      <c r="B78" s="171" t="s">
        <v>248</v>
      </c>
      <c r="C78" s="176">
        <f>SUM(C79:C81)</f>
        <v>0</v>
      </c>
    </row>
    <row r="79" spans="1:3" s="64" customFormat="1" ht="12" customHeight="1">
      <c r="A79" s="299" t="s">
        <v>269</v>
      </c>
      <c r="B79" s="280" t="s">
        <v>249</v>
      </c>
      <c r="C79" s="181"/>
    </row>
    <row r="80" spans="1:3" s="64" customFormat="1" ht="12" customHeight="1">
      <c r="A80" s="300" t="s">
        <v>270</v>
      </c>
      <c r="B80" s="281" t="s">
        <v>250</v>
      </c>
      <c r="C80" s="181"/>
    </row>
    <row r="81" spans="1:3" s="64" customFormat="1" ht="12" customHeight="1" thickBot="1">
      <c r="A81" s="301" t="s">
        <v>271</v>
      </c>
      <c r="B81" s="282" t="s">
        <v>251</v>
      </c>
      <c r="C81" s="181"/>
    </row>
    <row r="82" spans="1:3" s="64" customFormat="1" ht="12" customHeight="1" thickBot="1">
      <c r="A82" s="302" t="s">
        <v>252</v>
      </c>
      <c r="B82" s="171" t="s">
        <v>272</v>
      </c>
      <c r="C82" s="176">
        <f>SUM(C83:C86)</f>
        <v>0</v>
      </c>
    </row>
    <row r="83" spans="1:3" s="64" customFormat="1" ht="12" customHeight="1">
      <c r="A83" s="303" t="s">
        <v>253</v>
      </c>
      <c r="B83" s="280" t="s">
        <v>254</v>
      </c>
      <c r="C83" s="181"/>
    </row>
    <row r="84" spans="1:3" s="64" customFormat="1" ht="12" customHeight="1">
      <c r="A84" s="304" t="s">
        <v>255</v>
      </c>
      <c r="B84" s="281" t="s">
        <v>256</v>
      </c>
      <c r="C84" s="181"/>
    </row>
    <row r="85" spans="1:3" s="64" customFormat="1" ht="12" customHeight="1">
      <c r="A85" s="304" t="s">
        <v>257</v>
      </c>
      <c r="B85" s="281" t="s">
        <v>258</v>
      </c>
      <c r="C85" s="181"/>
    </row>
    <row r="86" spans="1:3" s="63" customFormat="1" ht="12" customHeight="1" thickBot="1">
      <c r="A86" s="305" t="s">
        <v>259</v>
      </c>
      <c r="B86" s="282" t="s">
        <v>260</v>
      </c>
      <c r="C86" s="181"/>
    </row>
    <row r="87" spans="1:3" s="63" customFormat="1" ht="12" customHeight="1" thickBot="1">
      <c r="A87" s="302" t="s">
        <v>261</v>
      </c>
      <c r="B87" s="171" t="s">
        <v>401</v>
      </c>
      <c r="C87" s="323"/>
    </row>
    <row r="88" spans="1:3" s="63" customFormat="1" ht="12" customHeight="1" thickBot="1">
      <c r="A88" s="302" t="s">
        <v>423</v>
      </c>
      <c r="B88" s="171" t="s">
        <v>262</v>
      </c>
      <c r="C88" s="323"/>
    </row>
    <row r="89" spans="1:3" s="63" customFormat="1" ht="12" customHeight="1" thickBot="1">
      <c r="A89" s="302" t="s">
        <v>424</v>
      </c>
      <c r="B89" s="287" t="s">
        <v>404</v>
      </c>
      <c r="C89" s="182">
        <f>+C66+C70+C75+C78+C82+C88+C87</f>
        <v>0</v>
      </c>
    </row>
    <row r="90" spans="1:3" s="63" customFormat="1" ht="12" customHeight="1" thickBot="1">
      <c r="A90" s="306" t="s">
        <v>425</v>
      </c>
      <c r="B90" s="288" t="s">
        <v>426</v>
      </c>
      <c r="C90" s="182">
        <f>+C65+C89</f>
        <v>0</v>
      </c>
    </row>
    <row r="91" spans="1:3" s="64" customFormat="1" ht="15" customHeight="1" thickBot="1">
      <c r="A91" s="141"/>
      <c r="B91" s="142"/>
      <c r="C91" s="246"/>
    </row>
    <row r="92" spans="1:3" s="55" customFormat="1" ht="16.5" customHeight="1" thickBot="1">
      <c r="A92" s="145"/>
      <c r="B92" s="146" t="s">
        <v>46</v>
      </c>
      <c r="C92" s="248"/>
    </row>
    <row r="93" spans="1:3" s="65" customFormat="1" ht="12" customHeight="1" thickBot="1">
      <c r="A93" s="272" t="s">
        <v>9</v>
      </c>
      <c r="B93" s="26" t="s">
        <v>430</v>
      </c>
      <c r="C93" s="175">
        <f>+C94+C95+C96+C97+C98+C111</f>
        <v>0</v>
      </c>
    </row>
    <row r="94" spans="1:3" ht="12" customHeight="1">
      <c r="A94" s="307" t="s">
        <v>69</v>
      </c>
      <c r="B94" s="8" t="s">
        <v>39</v>
      </c>
      <c r="C94" s="177"/>
    </row>
    <row r="95" spans="1:3" ht="12" customHeight="1">
      <c r="A95" s="300" t="s">
        <v>70</v>
      </c>
      <c r="B95" s="6" t="s">
        <v>113</v>
      </c>
      <c r="C95" s="178"/>
    </row>
    <row r="96" spans="1:3" ht="12" customHeight="1">
      <c r="A96" s="300" t="s">
        <v>71</v>
      </c>
      <c r="B96" s="6" t="s">
        <v>88</v>
      </c>
      <c r="C96" s="180"/>
    </row>
    <row r="97" spans="1:3" ht="12" customHeight="1">
      <c r="A97" s="300" t="s">
        <v>72</v>
      </c>
      <c r="B97" s="9" t="s">
        <v>114</v>
      </c>
      <c r="C97" s="180"/>
    </row>
    <row r="98" spans="1:3" ht="12" customHeight="1">
      <c r="A98" s="300" t="s">
        <v>80</v>
      </c>
      <c r="B98" s="17" t="s">
        <v>115</v>
      </c>
      <c r="C98" s="180"/>
    </row>
    <row r="99" spans="1:3" ht="12" customHeight="1">
      <c r="A99" s="300" t="s">
        <v>73</v>
      </c>
      <c r="B99" s="6" t="s">
        <v>427</v>
      </c>
      <c r="C99" s="180"/>
    </row>
    <row r="100" spans="1:3" ht="12" customHeight="1">
      <c r="A100" s="300" t="s">
        <v>74</v>
      </c>
      <c r="B100" s="75" t="s">
        <v>367</v>
      </c>
      <c r="C100" s="180"/>
    </row>
    <row r="101" spans="1:3" ht="12" customHeight="1">
      <c r="A101" s="300" t="s">
        <v>81</v>
      </c>
      <c r="B101" s="75" t="s">
        <v>366</v>
      </c>
      <c r="C101" s="180"/>
    </row>
    <row r="102" spans="1:3" ht="12" customHeight="1">
      <c r="A102" s="300" t="s">
        <v>82</v>
      </c>
      <c r="B102" s="75" t="s">
        <v>278</v>
      </c>
      <c r="C102" s="180"/>
    </row>
    <row r="103" spans="1:3" ht="12" customHeight="1">
      <c r="A103" s="300" t="s">
        <v>83</v>
      </c>
      <c r="B103" s="76" t="s">
        <v>279</v>
      </c>
      <c r="C103" s="180"/>
    </row>
    <row r="104" spans="1:3" ht="12" customHeight="1">
      <c r="A104" s="300" t="s">
        <v>84</v>
      </c>
      <c r="B104" s="76" t="s">
        <v>280</v>
      </c>
      <c r="C104" s="180"/>
    </row>
    <row r="105" spans="1:3" ht="12" customHeight="1">
      <c r="A105" s="300" t="s">
        <v>86</v>
      </c>
      <c r="B105" s="75" t="s">
        <v>281</v>
      </c>
      <c r="C105" s="180"/>
    </row>
    <row r="106" spans="1:3" ht="12" customHeight="1">
      <c r="A106" s="300" t="s">
        <v>116</v>
      </c>
      <c r="B106" s="75" t="s">
        <v>282</v>
      </c>
      <c r="C106" s="180"/>
    </row>
    <row r="107" spans="1:3" ht="12" customHeight="1">
      <c r="A107" s="300" t="s">
        <v>276</v>
      </c>
      <c r="B107" s="76" t="s">
        <v>283</v>
      </c>
      <c r="C107" s="180"/>
    </row>
    <row r="108" spans="1:3" ht="12" customHeight="1">
      <c r="A108" s="308" t="s">
        <v>277</v>
      </c>
      <c r="B108" s="77" t="s">
        <v>284</v>
      </c>
      <c r="C108" s="180"/>
    </row>
    <row r="109" spans="1:3" ht="12" customHeight="1">
      <c r="A109" s="300" t="s">
        <v>364</v>
      </c>
      <c r="B109" s="77" t="s">
        <v>285</v>
      </c>
      <c r="C109" s="180"/>
    </row>
    <row r="110" spans="1:3" ht="12" customHeight="1">
      <c r="A110" s="300" t="s">
        <v>365</v>
      </c>
      <c r="B110" s="76" t="s">
        <v>286</v>
      </c>
      <c r="C110" s="178"/>
    </row>
    <row r="111" spans="1:3" ht="12" customHeight="1">
      <c r="A111" s="300" t="s">
        <v>369</v>
      </c>
      <c r="B111" s="9" t="s">
        <v>40</v>
      </c>
      <c r="C111" s="178"/>
    </row>
    <row r="112" spans="1:3" ht="12" customHeight="1">
      <c r="A112" s="301" t="s">
        <v>370</v>
      </c>
      <c r="B112" s="6" t="s">
        <v>428</v>
      </c>
      <c r="C112" s="180"/>
    </row>
    <row r="113" spans="1:3" ht="12" customHeight="1" thickBot="1">
      <c r="A113" s="309" t="s">
        <v>371</v>
      </c>
      <c r="B113" s="78" t="s">
        <v>429</v>
      </c>
      <c r="C113" s="184"/>
    </row>
    <row r="114" spans="1:3" ht="12" customHeight="1" thickBot="1">
      <c r="A114" s="27" t="s">
        <v>10</v>
      </c>
      <c r="B114" s="25" t="s">
        <v>287</v>
      </c>
      <c r="C114" s="176">
        <f>+C115+C117+C119</f>
        <v>0</v>
      </c>
    </row>
    <row r="115" spans="1:3" ht="12" customHeight="1">
      <c r="A115" s="299" t="s">
        <v>75</v>
      </c>
      <c r="B115" s="6" t="s">
        <v>154</v>
      </c>
      <c r="C115" s="179"/>
    </row>
    <row r="116" spans="1:3" ht="12" customHeight="1">
      <c r="A116" s="299" t="s">
        <v>76</v>
      </c>
      <c r="B116" s="10" t="s">
        <v>291</v>
      </c>
      <c r="C116" s="179"/>
    </row>
    <row r="117" spans="1:3" ht="12" customHeight="1">
      <c r="A117" s="299" t="s">
        <v>77</v>
      </c>
      <c r="B117" s="10" t="s">
        <v>117</v>
      </c>
      <c r="C117" s="178"/>
    </row>
    <row r="118" spans="1:3" ht="12" customHeight="1">
      <c r="A118" s="299" t="s">
        <v>78</v>
      </c>
      <c r="B118" s="10" t="s">
        <v>292</v>
      </c>
      <c r="C118" s="169"/>
    </row>
    <row r="119" spans="1:3" ht="12" customHeight="1">
      <c r="A119" s="299" t="s">
        <v>79</v>
      </c>
      <c r="B119" s="173" t="s">
        <v>156</v>
      </c>
      <c r="C119" s="169"/>
    </row>
    <row r="120" spans="1:3" ht="12" customHeight="1">
      <c r="A120" s="299" t="s">
        <v>85</v>
      </c>
      <c r="B120" s="172" t="s">
        <v>354</v>
      </c>
      <c r="C120" s="169"/>
    </row>
    <row r="121" spans="1:3" ht="12" customHeight="1">
      <c r="A121" s="299" t="s">
        <v>87</v>
      </c>
      <c r="B121" s="276" t="s">
        <v>297</v>
      </c>
      <c r="C121" s="169"/>
    </row>
    <row r="122" spans="1:3" ht="12" customHeight="1">
      <c r="A122" s="299" t="s">
        <v>118</v>
      </c>
      <c r="B122" s="76" t="s">
        <v>280</v>
      </c>
      <c r="C122" s="169"/>
    </row>
    <row r="123" spans="1:3" ht="12" customHeight="1">
      <c r="A123" s="299" t="s">
        <v>119</v>
      </c>
      <c r="B123" s="76" t="s">
        <v>296</v>
      </c>
      <c r="C123" s="169"/>
    </row>
    <row r="124" spans="1:3" ht="12" customHeight="1">
      <c r="A124" s="299" t="s">
        <v>120</v>
      </c>
      <c r="B124" s="76" t="s">
        <v>295</v>
      </c>
      <c r="C124" s="169"/>
    </row>
    <row r="125" spans="1:3" ht="12" customHeight="1">
      <c r="A125" s="299" t="s">
        <v>288</v>
      </c>
      <c r="B125" s="76" t="s">
        <v>283</v>
      </c>
      <c r="C125" s="169"/>
    </row>
    <row r="126" spans="1:3" ht="12" customHeight="1">
      <c r="A126" s="299" t="s">
        <v>289</v>
      </c>
      <c r="B126" s="76" t="s">
        <v>294</v>
      </c>
      <c r="C126" s="169"/>
    </row>
    <row r="127" spans="1:3" ht="12" customHeight="1" thickBot="1">
      <c r="A127" s="308" t="s">
        <v>290</v>
      </c>
      <c r="B127" s="76" t="s">
        <v>293</v>
      </c>
      <c r="C127" s="170"/>
    </row>
    <row r="128" spans="1:3" ht="12" customHeight="1" thickBot="1">
      <c r="A128" s="27" t="s">
        <v>11</v>
      </c>
      <c r="B128" s="70" t="s">
        <v>374</v>
      </c>
      <c r="C128" s="176">
        <f>+C93+C114</f>
        <v>0</v>
      </c>
    </row>
    <row r="129" spans="1:3" ht="12" customHeight="1" thickBot="1">
      <c r="A129" s="27" t="s">
        <v>12</v>
      </c>
      <c r="B129" s="70" t="s">
        <v>375</v>
      </c>
      <c r="C129" s="176">
        <f>+C130+C131+C132</f>
        <v>0</v>
      </c>
    </row>
    <row r="130" spans="1:3" s="65" customFormat="1" ht="12" customHeight="1">
      <c r="A130" s="299" t="s">
        <v>192</v>
      </c>
      <c r="B130" s="7" t="s">
        <v>433</v>
      </c>
      <c r="C130" s="169"/>
    </row>
    <row r="131" spans="1:3" ht="12" customHeight="1">
      <c r="A131" s="299" t="s">
        <v>193</v>
      </c>
      <c r="B131" s="7" t="s">
        <v>383</v>
      </c>
      <c r="C131" s="169"/>
    </row>
    <row r="132" spans="1:3" ht="12" customHeight="1" thickBot="1">
      <c r="A132" s="308" t="s">
        <v>194</v>
      </c>
      <c r="B132" s="5" t="s">
        <v>432</v>
      </c>
      <c r="C132" s="169"/>
    </row>
    <row r="133" spans="1:3" ht="12" customHeight="1" thickBot="1">
      <c r="A133" s="27" t="s">
        <v>13</v>
      </c>
      <c r="B133" s="70" t="s">
        <v>376</v>
      </c>
      <c r="C133" s="176">
        <f>+C134+C135+C136+C137+C138+C139</f>
        <v>0</v>
      </c>
    </row>
    <row r="134" spans="1:3" ht="12" customHeight="1">
      <c r="A134" s="299" t="s">
        <v>62</v>
      </c>
      <c r="B134" s="7" t="s">
        <v>385</v>
      </c>
      <c r="C134" s="169"/>
    </row>
    <row r="135" spans="1:3" ht="12" customHeight="1">
      <c r="A135" s="299" t="s">
        <v>63</v>
      </c>
      <c r="B135" s="7" t="s">
        <v>377</v>
      </c>
      <c r="C135" s="169"/>
    </row>
    <row r="136" spans="1:3" ht="12" customHeight="1">
      <c r="A136" s="299" t="s">
        <v>64</v>
      </c>
      <c r="B136" s="7" t="s">
        <v>378</v>
      </c>
      <c r="C136" s="169"/>
    </row>
    <row r="137" spans="1:3" ht="12" customHeight="1">
      <c r="A137" s="299" t="s">
        <v>105</v>
      </c>
      <c r="B137" s="7" t="s">
        <v>431</v>
      </c>
      <c r="C137" s="169"/>
    </row>
    <row r="138" spans="1:3" ht="12" customHeight="1">
      <c r="A138" s="299" t="s">
        <v>106</v>
      </c>
      <c r="B138" s="7" t="s">
        <v>380</v>
      </c>
      <c r="C138" s="169"/>
    </row>
    <row r="139" spans="1:3" s="65" customFormat="1" ht="12" customHeight="1" thickBot="1">
      <c r="A139" s="308" t="s">
        <v>107</v>
      </c>
      <c r="B139" s="5" t="s">
        <v>381</v>
      </c>
      <c r="C139" s="169"/>
    </row>
    <row r="140" spans="1:11" ht="12" customHeight="1" thickBot="1">
      <c r="A140" s="27" t="s">
        <v>14</v>
      </c>
      <c r="B140" s="70" t="s">
        <v>448</v>
      </c>
      <c r="C140" s="182">
        <f>+C141+C142+C144+C145+C143</f>
        <v>0</v>
      </c>
      <c r="K140" s="152"/>
    </row>
    <row r="141" spans="1:3" ht="12.75">
      <c r="A141" s="299" t="s">
        <v>65</v>
      </c>
      <c r="B141" s="7" t="s">
        <v>298</v>
      </c>
      <c r="C141" s="169"/>
    </row>
    <row r="142" spans="1:3" ht="12" customHeight="1">
      <c r="A142" s="299" t="s">
        <v>66</v>
      </c>
      <c r="B142" s="7" t="s">
        <v>299</v>
      </c>
      <c r="C142" s="169"/>
    </row>
    <row r="143" spans="1:3" s="65" customFormat="1" ht="12" customHeight="1">
      <c r="A143" s="299" t="s">
        <v>212</v>
      </c>
      <c r="B143" s="7" t="s">
        <v>447</v>
      </c>
      <c r="C143" s="169"/>
    </row>
    <row r="144" spans="1:3" s="65" customFormat="1" ht="12" customHeight="1">
      <c r="A144" s="299" t="s">
        <v>213</v>
      </c>
      <c r="B144" s="7" t="s">
        <v>390</v>
      </c>
      <c r="C144" s="169"/>
    </row>
    <row r="145" spans="1:3" s="65" customFormat="1" ht="12" customHeight="1" thickBot="1">
      <c r="A145" s="308" t="s">
        <v>214</v>
      </c>
      <c r="B145" s="5" t="s">
        <v>318</v>
      </c>
      <c r="C145" s="169"/>
    </row>
    <row r="146" spans="1:3" s="65" customFormat="1" ht="12" customHeight="1" thickBot="1">
      <c r="A146" s="27" t="s">
        <v>15</v>
      </c>
      <c r="B146" s="70" t="s">
        <v>391</v>
      </c>
      <c r="C146" s="185">
        <f>+C147+C148+C149+C150+C151</f>
        <v>0</v>
      </c>
    </row>
    <row r="147" spans="1:3" s="65" customFormat="1" ht="12" customHeight="1">
      <c r="A147" s="299" t="s">
        <v>67</v>
      </c>
      <c r="B147" s="7" t="s">
        <v>386</v>
      </c>
      <c r="C147" s="169"/>
    </row>
    <row r="148" spans="1:3" s="65" customFormat="1" ht="12" customHeight="1">
      <c r="A148" s="299" t="s">
        <v>68</v>
      </c>
      <c r="B148" s="7" t="s">
        <v>393</v>
      </c>
      <c r="C148" s="169"/>
    </row>
    <row r="149" spans="1:3" s="65" customFormat="1" ht="12" customHeight="1">
      <c r="A149" s="299" t="s">
        <v>224</v>
      </c>
      <c r="B149" s="7" t="s">
        <v>388</v>
      </c>
      <c r="C149" s="169"/>
    </row>
    <row r="150" spans="1:3" ht="12.75" customHeight="1">
      <c r="A150" s="299" t="s">
        <v>225</v>
      </c>
      <c r="B150" s="7" t="s">
        <v>434</v>
      </c>
      <c r="C150" s="169"/>
    </row>
    <row r="151" spans="1:3" ht="12.75" customHeight="1" thickBot="1">
      <c r="A151" s="308" t="s">
        <v>392</v>
      </c>
      <c r="B151" s="5" t="s">
        <v>395</v>
      </c>
      <c r="C151" s="170"/>
    </row>
    <row r="152" spans="1:3" ht="12.75" customHeight="1" thickBot="1">
      <c r="A152" s="343" t="s">
        <v>16</v>
      </c>
      <c r="B152" s="70" t="s">
        <v>396</v>
      </c>
      <c r="C152" s="185"/>
    </row>
    <row r="153" spans="1:3" ht="12" customHeight="1" thickBot="1">
      <c r="A153" s="343" t="s">
        <v>17</v>
      </c>
      <c r="B153" s="70" t="s">
        <v>397</v>
      </c>
      <c r="C153" s="185"/>
    </row>
    <row r="154" spans="1:3" ht="15" customHeight="1" thickBot="1">
      <c r="A154" s="27" t="s">
        <v>18</v>
      </c>
      <c r="B154" s="70" t="s">
        <v>399</v>
      </c>
      <c r="C154" s="290">
        <f>+C129+C133+C140+C146+C152+C153</f>
        <v>0</v>
      </c>
    </row>
    <row r="155" spans="1:3" ht="13.5" thickBot="1">
      <c r="A155" s="310" t="s">
        <v>19</v>
      </c>
      <c r="B155" s="254" t="s">
        <v>398</v>
      </c>
      <c r="C155" s="290">
        <f>+C128+C154</f>
        <v>0</v>
      </c>
    </row>
    <row r="156" spans="1:3" ht="15" customHeight="1" thickBot="1">
      <c r="A156" s="260"/>
      <c r="B156" s="261"/>
      <c r="C156" s="262"/>
    </row>
    <row r="157" spans="1:3" ht="14.25" customHeight="1" thickBot="1">
      <c r="A157" s="150" t="s">
        <v>435</v>
      </c>
      <c r="B157" s="151"/>
      <c r="C157" s="68"/>
    </row>
    <row r="158" spans="1:3" ht="13.5" thickBot="1">
      <c r="A158" s="150" t="s">
        <v>133</v>
      </c>
      <c r="B158" s="151"/>
      <c r="C158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0">
      <selection activeCell="C50" sqref="C50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546</v>
      </c>
    </row>
    <row r="2" spans="1:3" s="317" customFormat="1" ht="36" customHeight="1">
      <c r="A2" s="270" t="s">
        <v>131</v>
      </c>
      <c r="B2" s="237" t="s">
        <v>471</v>
      </c>
      <c r="C2" s="251" t="s">
        <v>48</v>
      </c>
    </row>
    <row r="3" spans="1:3" s="317" customFormat="1" ht="24.75" thickBot="1">
      <c r="A3" s="311" t="s">
        <v>130</v>
      </c>
      <c r="B3" s="238" t="s">
        <v>326</v>
      </c>
      <c r="C3" s="252"/>
    </row>
    <row r="4" spans="1:3" s="318" customFormat="1" ht="15.75" customHeight="1" thickBot="1">
      <c r="A4" s="131"/>
      <c r="B4" s="131"/>
      <c r="C4" s="132" t="str">
        <f>'16.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3634746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>
        <v>381000</v>
      </c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>
        <v>3253746</v>
      </c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3808918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>
        <v>3808918</v>
      </c>
    </row>
    <row r="24" spans="1:3" s="320" customFormat="1" ht="12" customHeight="1" thickBot="1">
      <c r="A24" s="313" t="s">
        <v>78</v>
      </c>
      <c r="B24" s="6" t="s">
        <v>437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438</v>
      </c>
      <c r="C26" s="196">
        <f>+C27+C28+C29</f>
        <v>0</v>
      </c>
    </row>
    <row r="27" spans="1:3" s="320" customFormat="1" ht="12" customHeight="1">
      <c r="A27" s="314" t="s">
        <v>192</v>
      </c>
      <c r="B27" s="315" t="s">
        <v>187</v>
      </c>
      <c r="C27" s="57"/>
    </row>
    <row r="28" spans="1:3" s="320" customFormat="1" ht="12" customHeight="1">
      <c r="A28" s="314" t="s">
        <v>193</v>
      </c>
      <c r="B28" s="315" t="s">
        <v>330</v>
      </c>
      <c r="C28" s="194"/>
    </row>
    <row r="29" spans="1:3" s="320" customFormat="1" ht="12" customHeight="1">
      <c r="A29" s="314" t="s">
        <v>194</v>
      </c>
      <c r="B29" s="316" t="s">
        <v>333</v>
      </c>
      <c r="C29" s="194"/>
    </row>
    <row r="30" spans="1:3" s="320" customFormat="1" ht="12" customHeight="1" thickBot="1">
      <c r="A30" s="313" t="s">
        <v>195</v>
      </c>
      <c r="B30" s="74" t="s">
        <v>439</v>
      </c>
      <c r="C30" s="60"/>
    </row>
    <row r="31" spans="1:3" s="320" customFormat="1" ht="12" customHeight="1" thickBot="1">
      <c r="A31" s="125" t="s">
        <v>13</v>
      </c>
      <c r="B31" s="70" t="s">
        <v>334</v>
      </c>
      <c r="C31" s="196">
        <f>+C32+C33+C34</f>
        <v>0</v>
      </c>
    </row>
    <row r="32" spans="1:3" s="320" customFormat="1" ht="12" customHeight="1">
      <c r="A32" s="314" t="s">
        <v>62</v>
      </c>
      <c r="B32" s="315" t="s">
        <v>215</v>
      </c>
      <c r="C32" s="57"/>
    </row>
    <row r="33" spans="1:3" s="320" customFormat="1" ht="12" customHeight="1">
      <c r="A33" s="314" t="s">
        <v>63</v>
      </c>
      <c r="B33" s="316" t="s">
        <v>216</v>
      </c>
      <c r="C33" s="197"/>
    </row>
    <row r="34" spans="1:3" s="320" customFormat="1" ht="12" customHeight="1" thickBot="1">
      <c r="A34" s="313" t="s">
        <v>64</v>
      </c>
      <c r="B34" s="74" t="s">
        <v>217</v>
      </c>
      <c r="C34" s="60"/>
    </row>
    <row r="35" spans="1:3" s="253" customFormat="1" ht="12" customHeight="1" thickBot="1">
      <c r="A35" s="125" t="s">
        <v>14</v>
      </c>
      <c r="B35" s="70" t="s">
        <v>303</v>
      </c>
      <c r="C35" s="223"/>
    </row>
    <row r="36" spans="1:3" s="253" customFormat="1" ht="12" customHeight="1" thickBot="1">
      <c r="A36" s="125" t="s">
        <v>15</v>
      </c>
      <c r="B36" s="70" t="s">
        <v>335</v>
      </c>
      <c r="C36" s="244"/>
    </row>
    <row r="37" spans="1:3" s="253" customFormat="1" ht="12" customHeight="1" thickBot="1">
      <c r="A37" s="120" t="s">
        <v>16</v>
      </c>
      <c r="B37" s="70" t="s">
        <v>336</v>
      </c>
      <c r="C37" s="245">
        <f>+C8+C20+C25+C26+C31+C35+C36</f>
        <v>7443664</v>
      </c>
    </row>
    <row r="38" spans="1:3" s="253" customFormat="1" ht="12" customHeight="1" thickBot="1">
      <c r="A38" s="139" t="s">
        <v>17</v>
      </c>
      <c r="B38" s="70" t="s">
        <v>337</v>
      </c>
      <c r="C38" s="245">
        <f>+C39+C40+C41</f>
        <v>118292509</v>
      </c>
    </row>
    <row r="39" spans="1:3" s="253" customFormat="1" ht="12" customHeight="1">
      <c r="A39" s="314" t="s">
        <v>338</v>
      </c>
      <c r="B39" s="315" t="s">
        <v>161</v>
      </c>
      <c r="C39" s="57">
        <v>5487012</v>
      </c>
    </row>
    <row r="40" spans="1:3" s="253" customFormat="1" ht="12" customHeight="1">
      <c r="A40" s="314" t="s">
        <v>339</v>
      </c>
      <c r="B40" s="316" t="s">
        <v>2</v>
      </c>
      <c r="C40" s="197"/>
    </row>
    <row r="41" spans="1:3" s="320" customFormat="1" ht="12" customHeight="1" thickBot="1">
      <c r="A41" s="313" t="s">
        <v>340</v>
      </c>
      <c r="B41" s="74" t="s">
        <v>341</v>
      </c>
      <c r="C41" s="60">
        <v>112805497</v>
      </c>
    </row>
    <row r="42" spans="1:3" s="320" customFormat="1" ht="15" customHeight="1" thickBot="1">
      <c r="A42" s="139" t="s">
        <v>18</v>
      </c>
      <c r="B42" s="140" t="s">
        <v>342</v>
      </c>
      <c r="C42" s="248">
        <f>+C37+C38</f>
        <v>125736173</v>
      </c>
    </row>
    <row r="43" spans="1:3" s="320" customFormat="1" ht="15" customHeight="1">
      <c r="A43" s="141"/>
      <c r="B43" s="142"/>
      <c r="C43" s="246"/>
    </row>
    <row r="44" spans="1:3" ht="0.75" customHeight="1" thickBot="1">
      <c r="A44" s="143"/>
      <c r="B44" s="144"/>
      <c r="C44" s="247"/>
    </row>
    <row r="45" spans="1:3" s="319" customFormat="1" ht="16.5" customHeight="1" thickBot="1">
      <c r="A45" s="145"/>
      <c r="B45" s="146" t="s">
        <v>46</v>
      </c>
      <c r="C45" s="248"/>
    </row>
    <row r="46" spans="1:3" s="321" customFormat="1" ht="12" customHeight="1" thickBot="1">
      <c r="A46" s="125" t="s">
        <v>9</v>
      </c>
      <c r="B46" s="70" t="s">
        <v>343</v>
      </c>
      <c r="C46" s="196">
        <f>SUM(C47:C51)</f>
        <v>119386173</v>
      </c>
    </row>
    <row r="47" spans="1:3" ht="12" customHeight="1">
      <c r="A47" s="313" t="s">
        <v>69</v>
      </c>
      <c r="B47" s="7" t="s">
        <v>39</v>
      </c>
      <c r="C47" s="57">
        <v>86497672</v>
      </c>
    </row>
    <row r="48" spans="1:3" ht="12" customHeight="1">
      <c r="A48" s="313" t="s">
        <v>70</v>
      </c>
      <c r="B48" s="6" t="s">
        <v>113</v>
      </c>
      <c r="C48" s="59">
        <v>16515781</v>
      </c>
    </row>
    <row r="49" spans="1:3" ht="12" customHeight="1">
      <c r="A49" s="313" t="s">
        <v>71</v>
      </c>
      <c r="B49" s="6" t="s">
        <v>88</v>
      </c>
      <c r="C49" s="59">
        <v>16372720</v>
      </c>
    </row>
    <row r="50" spans="1:3" ht="12" customHeight="1">
      <c r="A50" s="313" t="s">
        <v>72</v>
      </c>
      <c r="B50" s="6" t="s">
        <v>114</v>
      </c>
      <c r="C50" s="59"/>
    </row>
    <row r="51" spans="1:3" ht="12" customHeight="1" thickBot="1">
      <c r="A51" s="313" t="s">
        <v>89</v>
      </c>
      <c r="B51" s="6" t="s">
        <v>115</v>
      </c>
      <c r="C51" s="59"/>
    </row>
    <row r="52" spans="1:3" ht="12" customHeight="1" thickBot="1">
      <c r="A52" s="125" t="s">
        <v>10</v>
      </c>
      <c r="B52" s="70" t="s">
        <v>344</v>
      </c>
      <c r="C52" s="196">
        <f>SUM(C53:C55)</f>
        <v>6350000</v>
      </c>
    </row>
    <row r="53" spans="1:3" s="321" customFormat="1" ht="12" customHeight="1">
      <c r="A53" s="313" t="s">
        <v>75</v>
      </c>
      <c r="B53" s="7" t="s">
        <v>154</v>
      </c>
      <c r="C53" s="57">
        <v>6350000</v>
      </c>
    </row>
    <row r="54" spans="1:3" ht="12" customHeight="1">
      <c r="A54" s="313" t="s">
        <v>76</v>
      </c>
      <c r="B54" s="6" t="s">
        <v>117</v>
      </c>
      <c r="C54" s="59"/>
    </row>
    <row r="55" spans="1:3" ht="12" customHeight="1">
      <c r="A55" s="313" t="s">
        <v>77</v>
      </c>
      <c r="B55" s="6" t="s">
        <v>47</v>
      </c>
      <c r="C55" s="59"/>
    </row>
    <row r="56" spans="1:3" ht="12" customHeight="1" thickBot="1">
      <c r="A56" s="313" t="s">
        <v>78</v>
      </c>
      <c r="B56" s="6" t="s">
        <v>440</v>
      </c>
      <c r="C56" s="59"/>
    </row>
    <row r="57" spans="1:3" ht="12" customHeight="1" thickBot="1">
      <c r="A57" s="125" t="s">
        <v>11</v>
      </c>
      <c r="B57" s="70" t="s">
        <v>5</v>
      </c>
      <c r="C57" s="223"/>
    </row>
    <row r="58" spans="1:3" ht="15" customHeight="1" thickBot="1">
      <c r="A58" s="125" t="s">
        <v>12</v>
      </c>
      <c r="B58" s="147" t="s">
        <v>445</v>
      </c>
      <c r="C58" s="249">
        <f>+C46+C52+C57</f>
        <v>125736173</v>
      </c>
    </row>
    <row r="59" ht="13.5" thickBot="1">
      <c r="C59" s="250"/>
    </row>
    <row r="60" spans="1:3" ht="15" customHeight="1" thickBot="1">
      <c r="A60" s="150" t="s">
        <v>435</v>
      </c>
      <c r="B60" s="151"/>
      <c r="C60" s="68">
        <v>19</v>
      </c>
    </row>
    <row r="61" spans="1:3" ht="14.25" customHeight="1" thickBot="1">
      <c r="A61" s="150" t="s">
        <v>133</v>
      </c>
      <c r="B61" s="151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="130" zoomScaleNormal="130" workbookViewId="0" topLeftCell="A34">
      <selection activeCell="C50" sqref="C50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547</v>
      </c>
    </row>
    <row r="2" spans="1:3" s="317" customFormat="1" ht="34.5" customHeight="1">
      <c r="A2" s="270" t="s">
        <v>131</v>
      </c>
      <c r="B2" s="237" t="s">
        <v>471</v>
      </c>
      <c r="C2" s="251" t="s">
        <v>48</v>
      </c>
    </row>
    <row r="3" spans="1:3" s="317" customFormat="1" ht="24.75" thickBot="1">
      <c r="A3" s="311" t="s">
        <v>130</v>
      </c>
      <c r="B3" s="238" t="s">
        <v>345</v>
      </c>
      <c r="C3" s="252" t="s">
        <v>43</v>
      </c>
    </row>
    <row r="4" spans="1:3" s="318" customFormat="1" ht="15.75" customHeight="1" thickBot="1">
      <c r="A4" s="131"/>
      <c r="B4" s="131"/>
      <c r="C4" s="132" t="str">
        <f>'17.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3808918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>
        <v>3808918</v>
      </c>
    </row>
    <row r="24" spans="1:3" s="320" customFormat="1" ht="12" customHeight="1" thickBot="1">
      <c r="A24" s="313" t="s">
        <v>78</v>
      </c>
      <c r="B24" s="6" t="s">
        <v>437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438</v>
      </c>
      <c r="C26" s="196">
        <f>+C27+C28+C29</f>
        <v>0</v>
      </c>
    </row>
    <row r="27" spans="1:3" s="320" customFormat="1" ht="12" customHeight="1">
      <c r="A27" s="314" t="s">
        <v>192</v>
      </c>
      <c r="B27" s="315" t="s">
        <v>187</v>
      </c>
      <c r="C27" s="57"/>
    </row>
    <row r="28" spans="1:3" s="320" customFormat="1" ht="12" customHeight="1">
      <c r="A28" s="314" t="s">
        <v>193</v>
      </c>
      <c r="B28" s="315" t="s">
        <v>330</v>
      </c>
      <c r="C28" s="194"/>
    </row>
    <row r="29" spans="1:3" s="320" customFormat="1" ht="12" customHeight="1">
      <c r="A29" s="314" t="s">
        <v>194</v>
      </c>
      <c r="B29" s="316" t="s">
        <v>333</v>
      </c>
      <c r="C29" s="194"/>
    </row>
    <row r="30" spans="1:3" s="320" customFormat="1" ht="12" customHeight="1" thickBot="1">
      <c r="A30" s="313" t="s">
        <v>195</v>
      </c>
      <c r="B30" s="74" t="s">
        <v>439</v>
      </c>
      <c r="C30" s="60"/>
    </row>
    <row r="31" spans="1:3" s="320" customFormat="1" ht="12" customHeight="1" thickBot="1">
      <c r="A31" s="125" t="s">
        <v>13</v>
      </c>
      <c r="B31" s="70" t="s">
        <v>334</v>
      </c>
      <c r="C31" s="196">
        <f>+C32+C33+C34</f>
        <v>0</v>
      </c>
    </row>
    <row r="32" spans="1:3" s="320" customFormat="1" ht="12" customHeight="1">
      <c r="A32" s="314" t="s">
        <v>62</v>
      </c>
      <c r="B32" s="315" t="s">
        <v>215</v>
      </c>
      <c r="C32" s="57"/>
    </row>
    <row r="33" spans="1:3" s="320" customFormat="1" ht="12" customHeight="1">
      <c r="A33" s="314" t="s">
        <v>63</v>
      </c>
      <c r="B33" s="316" t="s">
        <v>216</v>
      </c>
      <c r="C33" s="197"/>
    </row>
    <row r="34" spans="1:3" s="320" customFormat="1" ht="12" customHeight="1" thickBot="1">
      <c r="A34" s="313" t="s">
        <v>64</v>
      </c>
      <c r="B34" s="74" t="s">
        <v>217</v>
      </c>
      <c r="C34" s="60"/>
    </row>
    <row r="35" spans="1:3" s="253" customFormat="1" ht="12" customHeight="1" thickBot="1">
      <c r="A35" s="125" t="s">
        <v>14</v>
      </c>
      <c r="B35" s="70" t="s">
        <v>303</v>
      </c>
      <c r="C35" s="223"/>
    </row>
    <row r="36" spans="1:3" s="253" customFormat="1" ht="12" customHeight="1" thickBot="1">
      <c r="A36" s="125" t="s">
        <v>15</v>
      </c>
      <c r="B36" s="70" t="s">
        <v>335</v>
      </c>
      <c r="C36" s="244"/>
    </row>
    <row r="37" spans="1:3" s="253" customFormat="1" ht="12" customHeight="1" thickBot="1">
      <c r="A37" s="120" t="s">
        <v>16</v>
      </c>
      <c r="B37" s="70" t="s">
        <v>336</v>
      </c>
      <c r="C37" s="245">
        <f>+C8+C20+C25+C26+C31+C35+C36</f>
        <v>3808918</v>
      </c>
    </row>
    <row r="38" spans="1:3" s="253" customFormat="1" ht="12" customHeight="1" thickBot="1">
      <c r="A38" s="139" t="s">
        <v>17</v>
      </c>
      <c r="B38" s="70" t="s">
        <v>337</v>
      </c>
      <c r="C38" s="245">
        <f>+C39+C40+C41</f>
        <v>0</v>
      </c>
    </row>
    <row r="39" spans="1:3" s="253" customFormat="1" ht="12" customHeight="1">
      <c r="A39" s="314" t="s">
        <v>338</v>
      </c>
      <c r="B39" s="315" t="s">
        <v>161</v>
      </c>
      <c r="C39" s="57"/>
    </row>
    <row r="40" spans="1:3" s="253" customFormat="1" ht="12" customHeight="1">
      <c r="A40" s="314" t="s">
        <v>339</v>
      </c>
      <c r="B40" s="316" t="s">
        <v>2</v>
      </c>
      <c r="C40" s="197"/>
    </row>
    <row r="41" spans="1:3" s="320" customFormat="1" ht="12" customHeight="1" thickBot="1">
      <c r="A41" s="313" t="s">
        <v>340</v>
      </c>
      <c r="B41" s="74" t="s">
        <v>341</v>
      </c>
      <c r="C41" s="60"/>
    </row>
    <row r="42" spans="1:3" s="320" customFormat="1" ht="15" customHeight="1" thickBot="1">
      <c r="A42" s="139" t="s">
        <v>18</v>
      </c>
      <c r="B42" s="140" t="s">
        <v>342</v>
      </c>
      <c r="C42" s="248">
        <f>+C37+C38</f>
        <v>3808918</v>
      </c>
    </row>
    <row r="43" spans="1:3" s="320" customFormat="1" ht="15" customHeight="1" thickBot="1">
      <c r="A43" s="141"/>
      <c r="B43" s="142"/>
      <c r="C43" s="246"/>
    </row>
    <row r="44" spans="1:3" ht="13.5" hidden="1" thickBot="1">
      <c r="A44" s="143"/>
      <c r="B44" s="144"/>
      <c r="C44" s="247"/>
    </row>
    <row r="45" spans="1:3" s="319" customFormat="1" ht="16.5" customHeight="1" thickBot="1">
      <c r="A45" s="145"/>
      <c r="B45" s="146" t="s">
        <v>46</v>
      </c>
      <c r="C45" s="248"/>
    </row>
    <row r="46" spans="1:3" s="321" customFormat="1" ht="12" customHeight="1" thickBot="1">
      <c r="A46" s="125" t="s">
        <v>9</v>
      </c>
      <c r="B46" s="70" t="s">
        <v>343</v>
      </c>
      <c r="C46" s="196">
        <f>SUM(C47:C51)</f>
        <v>3808918</v>
      </c>
    </row>
    <row r="47" spans="1:3" ht="12" customHeight="1">
      <c r="A47" s="313" t="s">
        <v>69</v>
      </c>
      <c r="B47" s="7" t="s">
        <v>39</v>
      </c>
      <c r="C47" s="57">
        <v>2859023</v>
      </c>
    </row>
    <row r="48" spans="1:3" ht="12" customHeight="1">
      <c r="A48" s="313" t="s">
        <v>70</v>
      </c>
      <c r="B48" s="6" t="s">
        <v>113</v>
      </c>
      <c r="C48" s="59">
        <v>550203</v>
      </c>
    </row>
    <row r="49" spans="1:3" ht="12" customHeight="1">
      <c r="A49" s="313" t="s">
        <v>71</v>
      </c>
      <c r="B49" s="6" t="s">
        <v>88</v>
      </c>
      <c r="C49" s="59">
        <v>399692</v>
      </c>
    </row>
    <row r="50" spans="1:3" ht="12" customHeight="1">
      <c r="A50" s="313" t="s">
        <v>72</v>
      </c>
      <c r="B50" s="6" t="s">
        <v>114</v>
      </c>
      <c r="C50" s="59"/>
    </row>
    <row r="51" spans="1:3" ht="12" customHeight="1" thickBot="1">
      <c r="A51" s="313" t="s">
        <v>89</v>
      </c>
      <c r="B51" s="6" t="s">
        <v>115</v>
      </c>
      <c r="C51" s="59"/>
    </row>
    <row r="52" spans="1:3" ht="12" customHeight="1" thickBot="1">
      <c r="A52" s="125" t="s">
        <v>10</v>
      </c>
      <c r="B52" s="70" t="s">
        <v>344</v>
      </c>
      <c r="C52" s="196">
        <f>SUM(C53:C55)</f>
        <v>0</v>
      </c>
    </row>
    <row r="53" spans="1:3" s="321" customFormat="1" ht="12" customHeight="1">
      <c r="A53" s="313" t="s">
        <v>75</v>
      </c>
      <c r="B53" s="7" t="s">
        <v>154</v>
      </c>
      <c r="C53" s="57"/>
    </row>
    <row r="54" spans="1:3" ht="12" customHeight="1">
      <c r="A54" s="313" t="s">
        <v>76</v>
      </c>
      <c r="B54" s="6" t="s">
        <v>117</v>
      </c>
      <c r="C54" s="59"/>
    </row>
    <row r="55" spans="1:3" ht="12" customHeight="1">
      <c r="A55" s="313" t="s">
        <v>77</v>
      </c>
      <c r="B55" s="6" t="s">
        <v>47</v>
      </c>
      <c r="C55" s="59"/>
    </row>
    <row r="56" spans="1:3" ht="12" customHeight="1" thickBot="1">
      <c r="A56" s="313" t="s">
        <v>78</v>
      </c>
      <c r="B56" s="6" t="s">
        <v>440</v>
      </c>
      <c r="C56" s="59"/>
    </row>
    <row r="57" spans="1:3" ht="15" customHeight="1" thickBot="1">
      <c r="A57" s="125" t="s">
        <v>11</v>
      </c>
      <c r="B57" s="70" t="s">
        <v>5</v>
      </c>
      <c r="C57" s="223"/>
    </row>
    <row r="58" spans="1:3" ht="13.5" thickBot="1">
      <c r="A58" s="125" t="s">
        <v>12</v>
      </c>
      <c r="B58" s="147" t="s">
        <v>445</v>
      </c>
      <c r="C58" s="249">
        <f>+C46+C52+C57</f>
        <v>3808918</v>
      </c>
    </row>
    <row r="59" ht="15" customHeight="1" thickBot="1">
      <c r="C59" s="250"/>
    </row>
    <row r="60" spans="1:3" ht="14.25" customHeight="1" thickBot="1">
      <c r="A60" s="150" t="s">
        <v>435</v>
      </c>
      <c r="B60" s="151"/>
      <c r="C60" s="68"/>
    </row>
    <row r="61" spans="1:3" ht="13.5" thickBot="1">
      <c r="A61" s="150" t="s">
        <v>133</v>
      </c>
      <c r="B61" s="151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548</v>
      </c>
    </row>
    <row r="2" spans="1:3" s="317" customFormat="1" ht="36" customHeight="1">
      <c r="A2" s="270" t="s">
        <v>131</v>
      </c>
      <c r="B2" s="237" t="s">
        <v>471</v>
      </c>
      <c r="C2" s="251" t="s">
        <v>48</v>
      </c>
    </row>
    <row r="3" spans="1:3" s="317" customFormat="1" ht="24.75" thickBot="1">
      <c r="A3" s="311" t="s">
        <v>130</v>
      </c>
      <c r="B3" s="238" t="s">
        <v>346</v>
      </c>
      <c r="C3" s="252" t="s">
        <v>48</v>
      </c>
    </row>
    <row r="4" spans="1:3" s="318" customFormat="1" ht="15.75" customHeight="1" thickBot="1">
      <c r="A4" s="131"/>
      <c r="B4" s="131"/>
      <c r="C4" s="132" t="str">
        <f>'18.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437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438</v>
      </c>
      <c r="C26" s="196">
        <f>+C27+C28+C29</f>
        <v>0</v>
      </c>
    </row>
    <row r="27" spans="1:3" s="320" customFormat="1" ht="12" customHeight="1">
      <c r="A27" s="314" t="s">
        <v>192</v>
      </c>
      <c r="B27" s="315" t="s">
        <v>187</v>
      </c>
      <c r="C27" s="57"/>
    </row>
    <row r="28" spans="1:3" s="320" customFormat="1" ht="12" customHeight="1">
      <c r="A28" s="314" t="s">
        <v>193</v>
      </c>
      <c r="B28" s="315" t="s">
        <v>330</v>
      </c>
      <c r="C28" s="194"/>
    </row>
    <row r="29" spans="1:3" s="320" customFormat="1" ht="12" customHeight="1">
      <c r="A29" s="314" t="s">
        <v>194</v>
      </c>
      <c r="B29" s="316" t="s">
        <v>333</v>
      </c>
      <c r="C29" s="194"/>
    </row>
    <row r="30" spans="1:3" s="320" customFormat="1" ht="12" customHeight="1" thickBot="1">
      <c r="A30" s="313" t="s">
        <v>195</v>
      </c>
      <c r="B30" s="74" t="s">
        <v>439</v>
      </c>
      <c r="C30" s="60"/>
    </row>
    <row r="31" spans="1:3" s="320" customFormat="1" ht="12" customHeight="1" thickBot="1">
      <c r="A31" s="125" t="s">
        <v>13</v>
      </c>
      <c r="B31" s="70" t="s">
        <v>334</v>
      </c>
      <c r="C31" s="196">
        <f>+C32+C33+C34</f>
        <v>0</v>
      </c>
    </row>
    <row r="32" spans="1:3" s="320" customFormat="1" ht="12" customHeight="1">
      <c r="A32" s="314" t="s">
        <v>62</v>
      </c>
      <c r="B32" s="315" t="s">
        <v>215</v>
      </c>
      <c r="C32" s="57"/>
    </row>
    <row r="33" spans="1:3" s="320" customFormat="1" ht="12" customHeight="1">
      <c r="A33" s="314" t="s">
        <v>63</v>
      </c>
      <c r="B33" s="316" t="s">
        <v>216</v>
      </c>
      <c r="C33" s="197"/>
    </row>
    <row r="34" spans="1:3" s="320" customFormat="1" ht="12" customHeight="1" thickBot="1">
      <c r="A34" s="313" t="s">
        <v>64</v>
      </c>
      <c r="B34" s="74" t="s">
        <v>217</v>
      </c>
      <c r="C34" s="60"/>
    </row>
    <row r="35" spans="1:3" s="253" customFormat="1" ht="12" customHeight="1" thickBot="1">
      <c r="A35" s="125" t="s">
        <v>14</v>
      </c>
      <c r="B35" s="70" t="s">
        <v>303</v>
      </c>
      <c r="C35" s="223"/>
    </row>
    <row r="36" spans="1:3" s="253" customFormat="1" ht="12" customHeight="1" thickBot="1">
      <c r="A36" s="125" t="s">
        <v>15</v>
      </c>
      <c r="B36" s="70" t="s">
        <v>335</v>
      </c>
      <c r="C36" s="244"/>
    </row>
    <row r="37" spans="1:3" s="253" customFormat="1" ht="12" customHeight="1" thickBot="1">
      <c r="A37" s="120" t="s">
        <v>16</v>
      </c>
      <c r="B37" s="70" t="s">
        <v>336</v>
      </c>
      <c r="C37" s="245">
        <f>+C8+C20+C25+C26+C31+C35+C36</f>
        <v>0</v>
      </c>
    </row>
    <row r="38" spans="1:3" s="253" customFormat="1" ht="12" customHeight="1" thickBot="1">
      <c r="A38" s="139" t="s">
        <v>17</v>
      </c>
      <c r="B38" s="70" t="s">
        <v>337</v>
      </c>
      <c r="C38" s="245">
        <f>+C39+C40+C41</f>
        <v>0</v>
      </c>
    </row>
    <row r="39" spans="1:3" s="253" customFormat="1" ht="12" customHeight="1">
      <c r="A39" s="314" t="s">
        <v>338</v>
      </c>
      <c r="B39" s="315" t="s">
        <v>161</v>
      </c>
      <c r="C39" s="57"/>
    </row>
    <row r="40" spans="1:3" s="253" customFormat="1" ht="12" customHeight="1">
      <c r="A40" s="314" t="s">
        <v>339</v>
      </c>
      <c r="B40" s="316" t="s">
        <v>2</v>
      </c>
      <c r="C40" s="197"/>
    </row>
    <row r="41" spans="1:3" s="320" customFormat="1" ht="12" customHeight="1" thickBot="1">
      <c r="A41" s="313" t="s">
        <v>340</v>
      </c>
      <c r="B41" s="74" t="s">
        <v>341</v>
      </c>
      <c r="C41" s="60"/>
    </row>
    <row r="42" spans="1:3" s="320" customFormat="1" ht="15" customHeight="1" thickBot="1">
      <c r="A42" s="139" t="s">
        <v>18</v>
      </c>
      <c r="B42" s="140" t="s">
        <v>342</v>
      </c>
      <c r="C42" s="248">
        <f>+C37+C38</f>
        <v>0</v>
      </c>
    </row>
    <row r="43" spans="1:3" s="320" customFormat="1" ht="15" customHeight="1">
      <c r="A43" s="141"/>
      <c r="B43" s="142"/>
      <c r="C43" s="246"/>
    </row>
    <row r="44" spans="1:3" ht="0.75" customHeight="1" thickBot="1">
      <c r="A44" s="143"/>
      <c r="B44" s="144"/>
      <c r="C44" s="247"/>
    </row>
    <row r="45" spans="1:3" s="319" customFormat="1" ht="16.5" customHeight="1" thickBot="1">
      <c r="A45" s="145"/>
      <c r="B45" s="146" t="s">
        <v>46</v>
      </c>
      <c r="C45" s="248"/>
    </row>
    <row r="46" spans="1:3" s="321" customFormat="1" ht="12" customHeight="1" thickBot="1">
      <c r="A46" s="125" t="s">
        <v>9</v>
      </c>
      <c r="B46" s="70" t="s">
        <v>343</v>
      </c>
      <c r="C46" s="196">
        <f>SUM(C47:C51)</f>
        <v>0</v>
      </c>
    </row>
    <row r="47" spans="1:3" ht="12" customHeight="1">
      <c r="A47" s="313" t="s">
        <v>69</v>
      </c>
      <c r="B47" s="7" t="s">
        <v>39</v>
      </c>
      <c r="C47" s="57"/>
    </row>
    <row r="48" spans="1:3" ht="12" customHeight="1">
      <c r="A48" s="313" t="s">
        <v>70</v>
      </c>
      <c r="B48" s="6" t="s">
        <v>113</v>
      </c>
      <c r="C48" s="59"/>
    </row>
    <row r="49" spans="1:3" ht="12" customHeight="1">
      <c r="A49" s="313" t="s">
        <v>71</v>
      </c>
      <c r="B49" s="6" t="s">
        <v>88</v>
      </c>
      <c r="C49" s="59"/>
    </row>
    <row r="50" spans="1:3" ht="12" customHeight="1">
      <c r="A50" s="313" t="s">
        <v>72</v>
      </c>
      <c r="B50" s="6" t="s">
        <v>114</v>
      </c>
      <c r="C50" s="59"/>
    </row>
    <row r="51" spans="1:3" ht="12" customHeight="1" thickBot="1">
      <c r="A51" s="313" t="s">
        <v>89</v>
      </c>
      <c r="B51" s="6" t="s">
        <v>115</v>
      </c>
      <c r="C51" s="59"/>
    </row>
    <row r="52" spans="1:3" ht="12" customHeight="1" thickBot="1">
      <c r="A52" s="125" t="s">
        <v>10</v>
      </c>
      <c r="B52" s="70" t="s">
        <v>344</v>
      </c>
      <c r="C52" s="196">
        <f>SUM(C53:C55)</f>
        <v>0</v>
      </c>
    </row>
    <row r="53" spans="1:3" s="321" customFormat="1" ht="12" customHeight="1">
      <c r="A53" s="313" t="s">
        <v>75</v>
      </c>
      <c r="B53" s="7" t="s">
        <v>154</v>
      </c>
      <c r="C53" s="57"/>
    </row>
    <row r="54" spans="1:3" ht="12" customHeight="1">
      <c r="A54" s="313" t="s">
        <v>76</v>
      </c>
      <c r="B54" s="6" t="s">
        <v>117</v>
      </c>
      <c r="C54" s="59"/>
    </row>
    <row r="55" spans="1:3" ht="12" customHeight="1">
      <c r="A55" s="313" t="s">
        <v>77</v>
      </c>
      <c r="B55" s="6" t="s">
        <v>47</v>
      </c>
      <c r="C55" s="59"/>
    </row>
    <row r="56" spans="1:3" ht="12" customHeight="1" thickBot="1">
      <c r="A56" s="313" t="s">
        <v>78</v>
      </c>
      <c r="B56" s="6" t="s">
        <v>440</v>
      </c>
      <c r="C56" s="59"/>
    </row>
    <row r="57" spans="1:3" ht="15" customHeight="1" thickBot="1">
      <c r="A57" s="125" t="s">
        <v>11</v>
      </c>
      <c r="B57" s="70" t="s">
        <v>5</v>
      </c>
      <c r="C57" s="223"/>
    </row>
    <row r="58" spans="1:3" ht="13.5" thickBot="1">
      <c r="A58" s="125" t="s">
        <v>12</v>
      </c>
      <c r="B58" s="147" t="s">
        <v>445</v>
      </c>
      <c r="C58" s="249">
        <f>+C46+C52+C57</f>
        <v>0</v>
      </c>
    </row>
    <row r="59" ht="15" customHeight="1" thickBot="1">
      <c r="C59" s="250"/>
    </row>
    <row r="60" spans="1:3" ht="14.25" customHeight="1" thickBot="1">
      <c r="A60" s="150" t="s">
        <v>435</v>
      </c>
      <c r="B60" s="151"/>
      <c r="C60" s="68"/>
    </row>
    <row r="61" spans="1:3" ht="13.5" thickBot="1">
      <c r="A61" s="150" t="s">
        <v>133</v>
      </c>
      <c r="B61" s="151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="130" zoomScaleNormal="130" zoomScaleSheetLayoutView="100" zoomScalePageLayoutView="130" workbookViewId="0" topLeftCell="A151">
      <selection activeCell="C122" sqref="C122"/>
    </sheetView>
  </sheetViews>
  <sheetFormatPr defaultColWidth="9.00390625" defaultRowHeight="12.75"/>
  <cols>
    <col min="1" max="1" width="9.50390625" style="255" customWidth="1"/>
    <col min="2" max="2" width="91.625" style="255" customWidth="1"/>
    <col min="3" max="3" width="21.625" style="256" customWidth="1"/>
    <col min="4" max="4" width="9.00390625" style="277" customWidth="1"/>
    <col min="5" max="16384" width="9.375" style="277" customWidth="1"/>
  </cols>
  <sheetData>
    <row r="1" spans="1:3" ht="15.75" customHeight="1">
      <c r="A1" s="405" t="s">
        <v>6</v>
      </c>
      <c r="B1" s="405"/>
      <c r="C1" s="405"/>
    </row>
    <row r="2" spans="1:3" ht="15.75" customHeight="1" thickBot="1">
      <c r="A2" s="406" t="s">
        <v>92</v>
      </c>
      <c r="B2" s="406"/>
      <c r="C2" s="186" t="str">
        <f>'1.mell.'!C2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8" customFormat="1" ht="12" customHeight="1" thickBot="1">
      <c r="A4" s="272"/>
      <c r="B4" s="273" t="s">
        <v>413</v>
      </c>
      <c r="C4" s="274" t="s">
        <v>414</v>
      </c>
    </row>
    <row r="5" spans="1:3" s="279" customFormat="1" ht="12" customHeight="1" thickBot="1">
      <c r="A5" s="18" t="s">
        <v>9</v>
      </c>
      <c r="B5" s="19" t="s">
        <v>177</v>
      </c>
      <c r="C5" s="176">
        <f>+C6+C7+C8+C9+C10+C11</f>
        <v>415219736</v>
      </c>
    </row>
    <row r="6" spans="1:3" s="279" customFormat="1" ht="12" customHeight="1">
      <c r="A6" s="13" t="s">
        <v>69</v>
      </c>
      <c r="B6" s="280" t="s">
        <v>178</v>
      </c>
      <c r="C6" s="179">
        <v>186305801</v>
      </c>
    </row>
    <row r="7" spans="1:3" s="279" customFormat="1" ht="12" customHeight="1">
      <c r="A7" s="12" t="s">
        <v>70</v>
      </c>
      <c r="B7" s="281" t="s">
        <v>179</v>
      </c>
      <c r="C7" s="178"/>
    </row>
    <row r="8" spans="1:3" s="279" customFormat="1" ht="12" customHeight="1">
      <c r="A8" s="12" t="s">
        <v>71</v>
      </c>
      <c r="B8" s="281" t="s">
        <v>449</v>
      </c>
      <c r="C8" s="178">
        <v>201327024</v>
      </c>
    </row>
    <row r="9" spans="1:3" s="279" customFormat="1" ht="12" customHeight="1">
      <c r="A9" s="12" t="s">
        <v>72</v>
      </c>
      <c r="B9" s="281" t="s">
        <v>180</v>
      </c>
      <c r="C9" s="178">
        <v>9134156</v>
      </c>
    </row>
    <row r="10" spans="1:3" s="279" customFormat="1" ht="12" customHeight="1">
      <c r="A10" s="12" t="s">
        <v>89</v>
      </c>
      <c r="B10" s="172" t="s">
        <v>358</v>
      </c>
      <c r="C10" s="178">
        <v>16462000</v>
      </c>
    </row>
    <row r="11" spans="1:3" s="279" customFormat="1" ht="12" customHeight="1" thickBot="1">
      <c r="A11" s="14" t="s">
        <v>73</v>
      </c>
      <c r="B11" s="173" t="s">
        <v>359</v>
      </c>
      <c r="C11" s="178">
        <v>1990755</v>
      </c>
    </row>
    <row r="12" spans="1:3" s="279" customFormat="1" ht="12" customHeight="1" thickBot="1">
      <c r="A12" s="18" t="s">
        <v>10</v>
      </c>
      <c r="B12" s="171" t="s">
        <v>181</v>
      </c>
      <c r="C12" s="176">
        <f>+C13+C14+C15+C16+C17</f>
        <v>325984526</v>
      </c>
    </row>
    <row r="13" spans="1:3" s="279" customFormat="1" ht="12" customHeight="1">
      <c r="A13" s="13" t="s">
        <v>75</v>
      </c>
      <c r="B13" s="280" t="s">
        <v>182</v>
      </c>
      <c r="C13" s="179"/>
    </row>
    <row r="14" spans="1:3" s="279" customFormat="1" ht="12" customHeight="1">
      <c r="A14" s="12" t="s">
        <v>76</v>
      </c>
      <c r="B14" s="281" t="s">
        <v>183</v>
      </c>
      <c r="C14" s="178"/>
    </row>
    <row r="15" spans="1:3" s="279" customFormat="1" ht="12" customHeight="1">
      <c r="A15" s="12" t="s">
        <v>77</v>
      </c>
      <c r="B15" s="281" t="s">
        <v>348</v>
      </c>
      <c r="C15" s="178"/>
    </row>
    <row r="16" spans="1:3" s="279" customFormat="1" ht="12" customHeight="1">
      <c r="A16" s="12" t="s">
        <v>78</v>
      </c>
      <c r="B16" s="281" t="s">
        <v>349</v>
      </c>
      <c r="C16" s="178"/>
    </row>
    <row r="17" spans="1:3" s="279" customFormat="1" ht="12" customHeight="1">
      <c r="A17" s="12" t="s">
        <v>79</v>
      </c>
      <c r="B17" s="281" t="s">
        <v>184</v>
      </c>
      <c r="C17" s="178">
        <v>325984526</v>
      </c>
    </row>
    <row r="18" spans="1:3" s="279" customFormat="1" ht="12" customHeight="1" thickBot="1">
      <c r="A18" s="14" t="s">
        <v>85</v>
      </c>
      <c r="B18" s="173" t="s">
        <v>185</v>
      </c>
      <c r="C18" s="180">
        <v>1750000</v>
      </c>
    </row>
    <row r="19" spans="1:3" s="279" customFormat="1" ht="12" customHeight="1" thickBot="1">
      <c r="A19" s="18" t="s">
        <v>11</v>
      </c>
      <c r="B19" s="19" t="s">
        <v>186</v>
      </c>
      <c r="C19" s="176">
        <f>+C20+C21+C22+C23+C24</f>
        <v>341898205</v>
      </c>
    </row>
    <row r="20" spans="1:3" s="279" customFormat="1" ht="12" customHeight="1">
      <c r="A20" s="13" t="s">
        <v>58</v>
      </c>
      <c r="B20" s="280" t="s">
        <v>187</v>
      </c>
      <c r="C20" s="179"/>
    </row>
    <row r="21" spans="1:3" s="279" customFormat="1" ht="12" customHeight="1">
      <c r="A21" s="12" t="s">
        <v>59</v>
      </c>
      <c r="B21" s="281" t="s">
        <v>188</v>
      </c>
      <c r="C21" s="178"/>
    </row>
    <row r="22" spans="1:3" s="279" customFormat="1" ht="12" customHeight="1">
      <c r="A22" s="12" t="s">
        <v>60</v>
      </c>
      <c r="B22" s="281" t="s">
        <v>350</v>
      </c>
      <c r="C22" s="178"/>
    </row>
    <row r="23" spans="1:3" s="279" customFormat="1" ht="12" customHeight="1">
      <c r="A23" s="12" t="s">
        <v>61</v>
      </c>
      <c r="B23" s="281" t="s">
        <v>351</v>
      </c>
      <c r="C23" s="178"/>
    </row>
    <row r="24" spans="1:3" s="279" customFormat="1" ht="12" customHeight="1">
      <c r="A24" s="12" t="s">
        <v>101</v>
      </c>
      <c r="B24" s="281" t="s">
        <v>189</v>
      </c>
      <c r="C24" s="178">
        <v>341898205</v>
      </c>
    </row>
    <row r="25" spans="1:3" s="279" customFormat="1" ht="12" customHeight="1" thickBot="1">
      <c r="A25" s="14" t="s">
        <v>102</v>
      </c>
      <c r="B25" s="282" t="s">
        <v>190</v>
      </c>
      <c r="C25" s="180">
        <v>326898205</v>
      </c>
    </row>
    <row r="26" spans="1:3" s="279" customFormat="1" ht="12" customHeight="1" thickBot="1">
      <c r="A26" s="18" t="s">
        <v>103</v>
      </c>
      <c r="B26" s="19" t="s">
        <v>459</v>
      </c>
      <c r="C26" s="182">
        <f>SUM(C27:C33)</f>
        <v>85878535</v>
      </c>
    </row>
    <row r="27" spans="1:3" s="279" customFormat="1" ht="12" customHeight="1">
      <c r="A27" s="13" t="s">
        <v>192</v>
      </c>
      <c r="B27" s="280" t="s">
        <v>500</v>
      </c>
      <c r="C27" s="179">
        <v>10000000</v>
      </c>
    </row>
    <row r="28" spans="1:3" s="279" customFormat="1" ht="12" customHeight="1">
      <c r="A28" s="12" t="s">
        <v>193</v>
      </c>
      <c r="B28" s="281" t="s">
        <v>455</v>
      </c>
      <c r="C28" s="178"/>
    </row>
    <row r="29" spans="1:3" s="279" customFormat="1" ht="12" customHeight="1">
      <c r="A29" s="12" t="s">
        <v>194</v>
      </c>
      <c r="B29" s="281" t="s">
        <v>456</v>
      </c>
      <c r="C29" s="178">
        <v>64378535</v>
      </c>
    </row>
    <row r="30" spans="1:3" s="279" customFormat="1" ht="12" customHeight="1">
      <c r="A30" s="12" t="s">
        <v>195</v>
      </c>
      <c r="B30" s="281" t="s">
        <v>457</v>
      </c>
      <c r="C30" s="178"/>
    </row>
    <row r="31" spans="1:3" s="279" customFormat="1" ht="12" customHeight="1">
      <c r="A31" s="12" t="s">
        <v>451</v>
      </c>
      <c r="B31" s="281" t="s">
        <v>196</v>
      </c>
      <c r="C31" s="178">
        <v>11000000</v>
      </c>
    </row>
    <row r="32" spans="1:3" s="279" customFormat="1" ht="12" customHeight="1">
      <c r="A32" s="12" t="s">
        <v>452</v>
      </c>
      <c r="B32" s="281" t="s">
        <v>197</v>
      </c>
      <c r="C32" s="178"/>
    </row>
    <row r="33" spans="1:3" s="279" customFormat="1" ht="12" customHeight="1" thickBot="1">
      <c r="A33" s="14" t="s">
        <v>453</v>
      </c>
      <c r="B33" s="344" t="s">
        <v>198</v>
      </c>
      <c r="C33" s="180">
        <v>500000</v>
      </c>
    </row>
    <row r="34" spans="1:3" s="279" customFormat="1" ht="12" customHeight="1" thickBot="1">
      <c r="A34" s="18" t="s">
        <v>13</v>
      </c>
      <c r="B34" s="19" t="s">
        <v>360</v>
      </c>
      <c r="C34" s="176">
        <f>SUM(C35:C45)</f>
        <v>14540730</v>
      </c>
    </row>
    <row r="35" spans="1:3" s="279" customFormat="1" ht="12" customHeight="1">
      <c r="A35" s="13" t="s">
        <v>62</v>
      </c>
      <c r="B35" s="280" t="s">
        <v>201</v>
      </c>
      <c r="C35" s="179">
        <v>5216400</v>
      </c>
    </row>
    <row r="36" spans="1:3" s="279" customFormat="1" ht="12" customHeight="1">
      <c r="A36" s="12" t="s">
        <v>63</v>
      </c>
      <c r="B36" s="281" t="s">
        <v>202</v>
      </c>
      <c r="C36" s="178">
        <v>6133602</v>
      </c>
    </row>
    <row r="37" spans="1:3" s="279" customFormat="1" ht="12" customHeight="1">
      <c r="A37" s="12" t="s">
        <v>64</v>
      </c>
      <c r="B37" s="281" t="s">
        <v>203</v>
      </c>
      <c r="C37" s="178">
        <v>650000</v>
      </c>
    </row>
    <row r="38" spans="1:3" s="279" customFormat="1" ht="12" customHeight="1">
      <c r="A38" s="12" t="s">
        <v>105</v>
      </c>
      <c r="B38" s="281" t="s">
        <v>204</v>
      </c>
      <c r="C38" s="178"/>
    </row>
    <row r="39" spans="1:3" s="279" customFormat="1" ht="12" customHeight="1">
      <c r="A39" s="12" t="s">
        <v>106</v>
      </c>
      <c r="B39" s="281" t="s">
        <v>205</v>
      </c>
      <c r="C39" s="178"/>
    </row>
    <row r="40" spans="1:3" s="279" customFormat="1" ht="12" customHeight="1">
      <c r="A40" s="12" t="s">
        <v>107</v>
      </c>
      <c r="B40" s="281" t="s">
        <v>206</v>
      </c>
      <c r="C40" s="178">
        <v>2540728</v>
      </c>
    </row>
    <row r="41" spans="1:3" s="279" customFormat="1" ht="12" customHeight="1">
      <c r="A41" s="12" t="s">
        <v>108</v>
      </c>
      <c r="B41" s="281" t="s">
        <v>207</v>
      </c>
      <c r="C41" s="178"/>
    </row>
    <row r="42" spans="1:3" s="279" customFormat="1" ht="12" customHeight="1">
      <c r="A42" s="12" t="s">
        <v>109</v>
      </c>
      <c r="B42" s="281" t="s">
        <v>458</v>
      </c>
      <c r="C42" s="178"/>
    </row>
    <row r="43" spans="1:3" s="279" customFormat="1" ht="12" customHeight="1">
      <c r="A43" s="12" t="s">
        <v>199</v>
      </c>
      <c r="B43" s="281" t="s">
        <v>209</v>
      </c>
      <c r="C43" s="181"/>
    </row>
    <row r="44" spans="1:3" s="279" customFormat="1" ht="12" customHeight="1">
      <c r="A44" s="14" t="s">
        <v>200</v>
      </c>
      <c r="B44" s="282" t="s">
        <v>362</v>
      </c>
      <c r="C44" s="269"/>
    </row>
    <row r="45" spans="1:3" s="279" customFormat="1" ht="12" customHeight="1" thickBot="1">
      <c r="A45" s="14" t="s">
        <v>361</v>
      </c>
      <c r="B45" s="173" t="s">
        <v>210</v>
      </c>
      <c r="C45" s="269"/>
    </row>
    <row r="46" spans="1:3" s="279" customFormat="1" ht="12" customHeight="1" thickBot="1">
      <c r="A46" s="18" t="s">
        <v>14</v>
      </c>
      <c r="B46" s="19" t="s">
        <v>211</v>
      </c>
      <c r="C46" s="176">
        <f>SUM(C47:C51)</f>
        <v>8300000</v>
      </c>
    </row>
    <row r="47" spans="1:3" s="279" customFormat="1" ht="12" customHeight="1">
      <c r="A47" s="13" t="s">
        <v>65</v>
      </c>
      <c r="B47" s="280" t="s">
        <v>215</v>
      </c>
      <c r="C47" s="322"/>
    </row>
    <row r="48" spans="1:3" s="279" customFormat="1" ht="12" customHeight="1">
      <c r="A48" s="12" t="s">
        <v>66</v>
      </c>
      <c r="B48" s="281" t="s">
        <v>216</v>
      </c>
      <c r="C48" s="181">
        <v>8300000</v>
      </c>
    </row>
    <row r="49" spans="1:3" s="279" customFormat="1" ht="12" customHeight="1">
      <c r="A49" s="12" t="s">
        <v>212</v>
      </c>
      <c r="B49" s="281" t="s">
        <v>217</v>
      </c>
      <c r="C49" s="181"/>
    </row>
    <row r="50" spans="1:3" s="279" customFormat="1" ht="12" customHeight="1">
      <c r="A50" s="12" t="s">
        <v>213</v>
      </c>
      <c r="B50" s="281" t="s">
        <v>218</v>
      </c>
      <c r="C50" s="181"/>
    </row>
    <row r="51" spans="1:3" s="279" customFormat="1" ht="12" customHeight="1" thickBot="1">
      <c r="A51" s="14" t="s">
        <v>214</v>
      </c>
      <c r="B51" s="173" t="s">
        <v>219</v>
      </c>
      <c r="C51" s="269"/>
    </row>
    <row r="52" spans="1:3" s="279" customFormat="1" ht="12" customHeight="1" thickBot="1">
      <c r="A52" s="18" t="s">
        <v>110</v>
      </c>
      <c r="B52" s="19" t="s">
        <v>220</v>
      </c>
      <c r="C52" s="176">
        <f>SUM(C53:C55)</f>
        <v>0</v>
      </c>
    </row>
    <row r="53" spans="1:3" s="279" customFormat="1" ht="12" customHeight="1">
      <c r="A53" s="13" t="s">
        <v>67</v>
      </c>
      <c r="B53" s="280" t="s">
        <v>221</v>
      </c>
      <c r="C53" s="179"/>
    </row>
    <row r="54" spans="1:3" s="279" customFormat="1" ht="12" customHeight="1">
      <c r="A54" s="12" t="s">
        <v>68</v>
      </c>
      <c r="B54" s="281" t="s">
        <v>352</v>
      </c>
      <c r="C54" s="178"/>
    </row>
    <row r="55" spans="1:3" s="279" customFormat="1" ht="12" customHeight="1">
      <c r="A55" s="12" t="s">
        <v>224</v>
      </c>
      <c r="B55" s="281" t="s">
        <v>222</v>
      </c>
      <c r="C55" s="178"/>
    </row>
    <row r="56" spans="1:3" s="279" customFormat="1" ht="12" customHeight="1" thickBot="1">
      <c r="A56" s="14" t="s">
        <v>225</v>
      </c>
      <c r="B56" s="173" t="s">
        <v>223</v>
      </c>
      <c r="C56" s="180"/>
    </row>
    <row r="57" spans="1:3" s="279" customFormat="1" ht="12" customHeight="1" thickBot="1">
      <c r="A57" s="18" t="s">
        <v>16</v>
      </c>
      <c r="B57" s="171" t="s">
        <v>226</v>
      </c>
      <c r="C57" s="176">
        <f>SUM(C58:C60)</f>
        <v>2198511</v>
      </c>
    </row>
    <row r="58" spans="1:3" s="279" customFormat="1" ht="12" customHeight="1">
      <c r="A58" s="13" t="s">
        <v>111</v>
      </c>
      <c r="B58" s="280" t="s">
        <v>228</v>
      </c>
      <c r="C58" s="181"/>
    </row>
    <row r="59" spans="1:3" s="279" customFormat="1" ht="12" customHeight="1">
      <c r="A59" s="12" t="s">
        <v>112</v>
      </c>
      <c r="B59" s="281" t="s">
        <v>353</v>
      </c>
      <c r="C59" s="181">
        <v>2198511</v>
      </c>
    </row>
    <row r="60" spans="1:3" s="279" customFormat="1" ht="12" customHeight="1">
      <c r="A60" s="12" t="s">
        <v>155</v>
      </c>
      <c r="B60" s="281" t="s">
        <v>229</v>
      </c>
      <c r="C60" s="181"/>
    </row>
    <row r="61" spans="1:3" s="279" customFormat="1" ht="12" customHeight="1" thickBot="1">
      <c r="A61" s="14" t="s">
        <v>227</v>
      </c>
      <c r="B61" s="173" t="s">
        <v>230</v>
      </c>
      <c r="C61" s="181"/>
    </row>
    <row r="62" spans="1:3" s="279" customFormat="1" ht="12" customHeight="1" thickBot="1">
      <c r="A62" s="340" t="s">
        <v>402</v>
      </c>
      <c r="B62" s="19" t="s">
        <v>231</v>
      </c>
      <c r="C62" s="182">
        <f>+C5+C12+C19+C26+C34+C46+C52+C57</f>
        <v>1194020243</v>
      </c>
    </row>
    <row r="63" spans="1:3" s="279" customFormat="1" ht="12" customHeight="1" thickBot="1">
      <c r="A63" s="324" t="s">
        <v>232</v>
      </c>
      <c r="B63" s="171" t="s">
        <v>233</v>
      </c>
      <c r="C63" s="176">
        <f>SUM(C64:C66)</f>
        <v>0</v>
      </c>
    </row>
    <row r="64" spans="1:3" s="279" customFormat="1" ht="12" customHeight="1">
      <c r="A64" s="13" t="s">
        <v>264</v>
      </c>
      <c r="B64" s="280" t="s">
        <v>234</v>
      </c>
      <c r="C64" s="181"/>
    </row>
    <row r="65" spans="1:3" s="279" customFormat="1" ht="12" customHeight="1">
      <c r="A65" s="12" t="s">
        <v>273</v>
      </c>
      <c r="B65" s="281" t="s">
        <v>235</v>
      </c>
      <c r="C65" s="181"/>
    </row>
    <row r="66" spans="1:3" s="279" customFormat="1" ht="12" customHeight="1" thickBot="1">
      <c r="A66" s="14" t="s">
        <v>274</v>
      </c>
      <c r="B66" s="334" t="s">
        <v>387</v>
      </c>
      <c r="C66" s="181"/>
    </row>
    <row r="67" spans="1:3" s="279" customFormat="1" ht="12" customHeight="1" thickBot="1">
      <c r="A67" s="324" t="s">
        <v>237</v>
      </c>
      <c r="B67" s="171" t="s">
        <v>238</v>
      </c>
      <c r="C67" s="176">
        <f>SUM(C68:C71)</f>
        <v>0</v>
      </c>
    </row>
    <row r="68" spans="1:3" s="279" customFormat="1" ht="12" customHeight="1">
      <c r="A68" s="13" t="s">
        <v>90</v>
      </c>
      <c r="B68" s="280" t="s">
        <v>239</v>
      </c>
      <c r="C68" s="181"/>
    </row>
    <row r="69" spans="1:3" s="279" customFormat="1" ht="12" customHeight="1">
      <c r="A69" s="12" t="s">
        <v>91</v>
      </c>
      <c r="B69" s="281" t="s">
        <v>240</v>
      </c>
      <c r="C69" s="181"/>
    </row>
    <row r="70" spans="1:3" s="279" customFormat="1" ht="12" customHeight="1">
      <c r="A70" s="12" t="s">
        <v>265</v>
      </c>
      <c r="B70" s="281" t="s">
        <v>241</v>
      </c>
      <c r="C70" s="181"/>
    </row>
    <row r="71" spans="1:3" s="279" customFormat="1" ht="12" customHeight="1" thickBot="1">
      <c r="A71" s="14" t="s">
        <v>266</v>
      </c>
      <c r="B71" s="173" t="s">
        <v>242</v>
      </c>
      <c r="C71" s="181"/>
    </row>
    <row r="72" spans="1:3" s="279" customFormat="1" ht="12" customHeight="1" thickBot="1">
      <c r="A72" s="324" t="s">
        <v>243</v>
      </c>
      <c r="B72" s="171" t="s">
        <v>244</v>
      </c>
      <c r="C72" s="176">
        <f>SUM(C73:C74)</f>
        <v>73521526</v>
      </c>
    </row>
    <row r="73" spans="1:3" s="279" customFormat="1" ht="12" customHeight="1">
      <c r="A73" s="13" t="s">
        <v>267</v>
      </c>
      <c r="B73" s="280" t="s">
        <v>245</v>
      </c>
      <c r="C73" s="181">
        <v>73521526</v>
      </c>
    </row>
    <row r="74" spans="1:3" s="279" customFormat="1" ht="12" customHeight="1" thickBot="1">
      <c r="A74" s="14" t="s">
        <v>268</v>
      </c>
      <c r="B74" s="173" t="s">
        <v>246</v>
      </c>
      <c r="C74" s="181"/>
    </row>
    <row r="75" spans="1:3" s="279" customFormat="1" ht="12" customHeight="1" thickBot="1">
      <c r="A75" s="324" t="s">
        <v>247</v>
      </c>
      <c r="B75" s="171" t="s">
        <v>248</v>
      </c>
      <c r="C75" s="176">
        <f>SUM(C76:C78)</f>
        <v>2950130</v>
      </c>
    </row>
    <row r="76" spans="1:3" s="279" customFormat="1" ht="12" customHeight="1">
      <c r="A76" s="13" t="s">
        <v>269</v>
      </c>
      <c r="B76" s="280" t="s">
        <v>249</v>
      </c>
      <c r="C76" s="181">
        <v>2950130</v>
      </c>
    </row>
    <row r="77" spans="1:3" s="279" customFormat="1" ht="12" customHeight="1">
      <c r="A77" s="12" t="s">
        <v>270</v>
      </c>
      <c r="B77" s="281" t="s">
        <v>250</v>
      </c>
      <c r="C77" s="181"/>
    </row>
    <row r="78" spans="1:3" s="279" customFormat="1" ht="12" customHeight="1" thickBot="1">
      <c r="A78" s="14" t="s">
        <v>271</v>
      </c>
      <c r="B78" s="173" t="s">
        <v>251</v>
      </c>
      <c r="C78" s="181"/>
    </row>
    <row r="79" spans="1:3" s="279" customFormat="1" ht="12" customHeight="1" thickBot="1">
      <c r="A79" s="324" t="s">
        <v>252</v>
      </c>
      <c r="B79" s="171" t="s">
        <v>272</v>
      </c>
      <c r="C79" s="176">
        <f>SUM(C80:C83)</f>
        <v>0</v>
      </c>
    </row>
    <row r="80" spans="1:3" s="279" customFormat="1" ht="12" customHeight="1">
      <c r="A80" s="284" t="s">
        <v>253</v>
      </c>
      <c r="B80" s="280" t="s">
        <v>254</v>
      </c>
      <c r="C80" s="181"/>
    </row>
    <row r="81" spans="1:3" s="279" customFormat="1" ht="12" customHeight="1">
      <c r="A81" s="285" t="s">
        <v>255</v>
      </c>
      <c r="B81" s="281" t="s">
        <v>256</v>
      </c>
      <c r="C81" s="181"/>
    </row>
    <row r="82" spans="1:3" s="279" customFormat="1" ht="12" customHeight="1">
      <c r="A82" s="285" t="s">
        <v>257</v>
      </c>
      <c r="B82" s="281" t="s">
        <v>258</v>
      </c>
      <c r="C82" s="181"/>
    </row>
    <row r="83" spans="1:3" s="279" customFormat="1" ht="12" customHeight="1" thickBot="1">
      <c r="A83" s="286" t="s">
        <v>259</v>
      </c>
      <c r="B83" s="173" t="s">
        <v>260</v>
      </c>
      <c r="C83" s="181"/>
    </row>
    <row r="84" spans="1:3" s="279" customFormat="1" ht="12" customHeight="1" thickBot="1">
      <c r="A84" s="324" t="s">
        <v>261</v>
      </c>
      <c r="B84" s="171" t="s">
        <v>401</v>
      </c>
      <c r="C84" s="323"/>
    </row>
    <row r="85" spans="1:3" s="279" customFormat="1" ht="13.5" customHeight="1" thickBot="1">
      <c r="A85" s="324" t="s">
        <v>263</v>
      </c>
      <c r="B85" s="171" t="s">
        <v>262</v>
      </c>
      <c r="C85" s="323"/>
    </row>
    <row r="86" spans="1:3" s="279" customFormat="1" ht="15.75" customHeight="1" thickBot="1">
      <c r="A86" s="324" t="s">
        <v>275</v>
      </c>
      <c r="B86" s="287" t="s">
        <v>404</v>
      </c>
      <c r="C86" s="182">
        <f>+C63+C67+C72+C75+C79+C85+C84</f>
        <v>76471656</v>
      </c>
    </row>
    <row r="87" spans="1:3" s="279" customFormat="1" ht="16.5" customHeight="1" thickBot="1">
      <c r="A87" s="325" t="s">
        <v>403</v>
      </c>
      <c r="B87" s="288" t="s">
        <v>405</v>
      </c>
      <c r="C87" s="182">
        <f>+C62+C86</f>
        <v>1270491899</v>
      </c>
    </row>
    <row r="88" spans="1:3" s="279" customFormat="1" ht="83.25" customHeight="1">
      <c r="A88" s="3"/>
      <c r="B88" s="4"/>
      <c r="C88" s="183"/>
    </row>
    <row r="89" spans="1:3" ht="16.5" customHeight="1">
      <c r="A89" s="405" t="s">
        <v>37</v>
      </c>
      <c r="B89" s="405"/>
      <c r="C89" s="405"/>
    </row>
    <row r="90" spans="1:3" s="289" customFormat="1" ht="16.5" customHeight="1" thickBot="1">
      <c r="A90" s="407" t="s">
        <v>93</v>
      </c>
      <c r="B90" s="407"/>
      <c r="C90" s="73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8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5">
        <f>C94+C95+C96+C97+C98+C111</f>
        <v>769151106</v>
      </c>
    </row>
    <row r="94" spans="1:3" ht="12" customHeight="1">
      <c r="A94" s="15" t="s">
        <v>69</v>
      </c>
      <c r="B94" s="8" t="s">
        <v>39</v>
      </c>
      <c r="C94" s="177">
        <v>286402812</v>
      </c>
    </row>
    <row r="95" spans="1:3" ht="12" customHeight="1">
      <c r="A95" s="12" t="s">
        <v>70</v>
      </c>
      <c r="B95" s="6" t="s">
        <v>113</v>
      </c>
      <c r="C95" s="178">
        <v>36058925</v>
      </c>
    </row>
    <row r="96" spans="1:3" ht="12" customHeight="1">
      <c r="A96" s="12" t="s">
        <v>71</v>
      </c>
      <c r="B96" s="6" t="s">
        <v>88</v>
      </c>
      <c r="C96" s="180">
        <v>213245411</v>
      </c>
    </row>
    <row r="97" spans="1:3" ht="12" customHeight="1">
      <c r="A97" s="12" t="s">
        <v>72</v>
      </c>
      <c r="B97" s="9" t="s">
        <v>114</v>
      </c>
      <c r="C97" s="180">
        <v>44800290</v>
      </c>
    </row>
    <row r="98" spans="1:3" ht="12" customHeight="1">
      <c r="A98" s="12" t="s">
        <v>80</v>
      </c>
      <c r="B98" s="17" t="s">
        <v>115</v>
      </c>
      <c r="C98" s="180">
        <v>184445157</v>
      </c>
    </row>
    <row r="99" spans="1:3" ht="12" customHeight="1">
      <c r="A99" s="12" t="s">
        <v>73</v>
      </c>
      <c r="B99" s="6" t="s">
        <v>368</v>
      </c>
      <c r="C99" s="180"/>
    </row>
    <row r="100" spans="1:3" ht="12" customHeight="1">
      <c r="A100" s="12" t="s">
        <v>74</v>
      </c>
      <c r="B100" s="77" t="s">
        <v>367</v>
      </c>
      <c r="C100" s="180"/>
    </row>
    <row r="101" spans="1:3" ht="12" customHeight="1">
      <c r="A101" s="12" t="s">
        <v>81</v>
      </c>
      <c r="B101" s="77" t="s">
        <v>366</v>
      </c>
      <c r="C101" s="180"/>
    </row>
    <row r="102" spans="1:3" ht="12" customHeight="1">
      <c r="A102" s="12" t="s">
        <v>82</v>
      </c>
      <c r="B102" s="75" t="s">
        <v>278</v>
      </c>
      <c r="C102" s="180"/>
    </row>
    <row r="103" spans="1:3" ht="12" customHeight="1">
      <c r="A103" s="12" t="s">
        <v>83</v>
      </c>
      <c r="B103" s="76" t="s">
        <v>279</v>
      </c>
      <c r="C103" s="180"/>
    </row>
    <row r="104" spans="1:3" ht="12" customHeight="1">
      <c r="A104" s="12" t="s">
        <v>84</v>
      </c>
      <c r="B104" s="76" t="s">
        <v>280</v>
      </c>
      <c r="C104" s="180"/>
    </row>
    <row r="105" spans="1:3" ht="12" customHeight="1">
      <c r="A105" s="12" t="s">
        <v>86</v>
      </c>
      <c r="B105" s="75" t="s">
        <v>281</v>
      </c>
      <c r="C105" s="180">
        <v>159669899</v>
      </c>
    </row>
    <row r="106" spans="1:3" ht="12" customHeight="1">
      <c r="A106" s="12" t="s">
        <v>116</v>
      </c>
      <c r="B106" s="75" t="s">
        <v>282</v>
      </c>
      <c r="C106" s="180"/>
    </row>
    <row r="107" spans="1:3" ht="12" customHeight="1">
      <c r="A107" s="12" t="s">
        <v>276</v>
      </c>
      <c r="B107" s="76" t="s">
        <v>283</v>
      </c>
      <c r="C107" s="180"/>
    </row>
    <row r="108" spans="1:3" ht="12" customHeight="1">
      <c r="A108" s="11" t="s">
        <v>277</v>
      </c>
      <c r="B108" s="77" t="s">
        <v>284</v>
      </c>
      <c r="C108" s="180"/>
    </row>
    <row r="109" spans="1:3" ht="12" customHeight="1">
      <c r="A109" s="12" t="s">
        <v>364</v>
      </c>
      <c r="B109" s="77" t="s">
        <v>285</v>
      </c>
      <c r="C109" s="180"/>
    </row>
    <row r="110" spans="1:3" ht="12" customHeight="1">
      <c r="A110" s="14" t="s">
        <v>365</v>
      </c>
      <c r="B110" s="77" t="s">
        <v>286</v>
      </c>
      <c r="C110" s="180">
        <v>24775258</v>
      </c>
    </row>
    <row r="111" spans="1:3" ht="12" customHeight="1">
      <c r="A111" s="12" t="s">
        <v>369</v>
      </c>
      <c r="B111" s="9" t="s">
        <v>40</v>
      </c>
      <c r="C111" s="178">
        <v>4198511</v>
      </c>
    </row>
    <row r="112" spans="1:3" ht="12" customHeight="1">
      <c r="A112" s="12" t="s">
        <v>370</v>
      </c>
      <c r="B112" s="6" t="s">
        <v>372</v>
      </c>
      <c r="C112" s="178">
        <v>2198511</v>
      </c>
    </row>
    <row r="113" spans="1:3" ht="12" customHeight="1" thickBot="1">
      <c r="A113" s="16" t="s">
        <v>371</v>
      </c>
      <c r="B113" s="338" t="s">
        <v>373</v>
      </c>
      <c r="C113" s="184">
        <v>2000000</v>
      </c>
    </row>
    <row r="114" spans="1:3" ht="12" customHeight="1" thickBot="1">
      <c r="A114" s="335" t="s">
        <v>10</v>
      </c>
      <c r="B114" s="336" t="s">
        <v>287</v>
      </c>
      <c r="C114" s="337">
        <f>+C115+C117+C119</f>
        <v>371165593</v>
      </c>
    </row>
    <row r="115" spans="1:3" ht="12" customHeight="1">
      <c r="A115" s="13" t="s">
        <v>75</v>
      </c>
      <c r="B115" s="6" t="s">
        <v>154</v>
      </c>
      <c r="C115" s="179">
        <v>325178854</v>
      </c>
    </row>
    <row r="116" spans="1:3" ht="12" customHeight="1">
      <c r="A116" s="13" t="s">
        <v>76</v>
      </c>
      <c r="B116" s="10" t="s">
        <v>291</v>
      </c>
      <c r="C116" s="179">
        <v>290258711</v>
      </c>
    </row>
    <row r="117" spans="1:3" ht="12" customHeight="1">
      <c r="A117" s="13" t="s">
        <v>77</v>
      </c>
      <c r="B117" s="10" t="s">
        <v>117</v>
      </c>
      <c r="C117" s="178">
        <v>45986739</v>
      </c>
    </row>
    <row r="118" spans="1:3" ht="12" customHeight="1">
      <c r="A118" s="13" t="s">
        <v>78</v>
      </c>
      <c r="B118" s="10" t="s">
        <v>292</v>
      </c>
      <c r="C118" s="169">
        <v>11624559</v>
      </c>
    </row>
    <row r="119" spans="1:3" ht="12" customHeight="1">
      <c r="A119" s="13" t="s">
        <v>79</v>
      </c>
      <c r="B119" s="173" t="s">
        <v>156</v>
      </c>
      <c r="C119" s="169"/>
    </row>
    <row r="120" spans="1:3" ht="12" customHeight="1">
      <c r="A120" s="13" t="s">
        <v>85</v>
      </c>
      <c r="B120" s="172" t="s">
        <v>354</v>
      </c>
      <c r="C120" s="169"/>
    </row>
    <row r="121" spans="1:3" ht="12" customHeight="1">
      <c r="A121" s="13" t="s">
        <v>87</v>
      </c>
      <c r="B121" s="276" t="s">
        <v>297</v>
      </c>
      <c r="C121" s="169"/>
    </row>
    <row r="122" spans="1:3" ht="15.75">
      <c r="A122" s="13" t="s">
        <v>118</v>
      </c>
      <c r="B122" s="76" t="s">
        <v>280</v>
      </c>
      <c r="C122" s="169"/>
    </row>
    <row r="123" spans="1:3" ht="12" customHeight="1">
      <c r="A123" s="13" t="s">
        <v>119</v>
      </c>
      <c r="B123" s="76" t="s">
        <v>296</v>
      </c>
      <c r="C123" s="169"/>
    </row>
    <row r="124" spans="1:3" ht="12" customHeight="1">
      <c r="A124" s="13" t="s">
        <v>120</v>
      </c>
      <c r="B124" s="76" t="s">
        <v>295</v>
      </c>
      <c r="C124" s="169"/>
    </row>
    <row r="125" spans="1:3" ht="12" customHeight="1">
      <c r="A125" s="13" t="s">
        <v>288</v>
      </c>
      <c r="B125" s="76" t="s">
        <v>283</v>
      </c>
      <c r="C125" s="169"/>
    </row>
    <row r="126" spans="1:3" ht="12" customHeight="1">
      <c r="A126" s="13" t="s">
        <v>289</v>
      </c>
      <c r="B126" s="76" t="s">
        <v>294</v>
      </c>
      <c r="C126" s="169"/>
    </row>
    <row r="127" spans="1:3" ht="16.5" thickBot="1">
      <c r="A127" s="11" t="s">
        <v>290</v>
      </c>
      <c r="B127" s="76" t="s">
        <v>293</v>
      </c>
      <c r="C127" s="170"/>
    </row>
    <row r="128" spans="1:3" ht="12" customHeight="1" thickBot="1">
      <c r="A128" s="18" t="s">
        <v>11</v>
      </c>
      <c r="B128" s="70" t="s">
        <v>374</v>
      </c>
      <c r="C128" s="176">
        <f>+C93+C114</f>
        <v>1140316699</v>
      </c>
    </row>
    <row r="129" spans="1:3" ht="12" customHeight="1" thickBot="1">
      <c r="A129" s="18" t="s">
        <v>12</v>
      </c>
      <c r="B129" s="70" t="s">
        <v>375</v>
      </c>
      <c r="C129" s="176">
        <f>+C130+C131+C132</f>
        <v>0</v>
      </c>
    </row>
    <row r="130" spans="1:3" ht="12" customHeight="1">
      <c r="A130" s="13" t="s">
        <v>192</v>
      </c>
      <c r="B130" s="10" t="s">
        <v>382</v>
      </c>
      <c r="C130" s="169"/>
    </row>
    <row r="131" spans="1:3" ht="12" customHeight="1">
      <c r="A131" s="13" t="s">
        <v>193</v>
      </c>
      <c r="B131" s="10" t="s">
        <v>383</v>
      </c>
      <c r="C131" s="169"/>
    </row>
    <row r="132" spans="1:3" ht="12" customHeight="1" thickBot="1">
      <c r="A132" s="11" t="s">
        <v>194</v>
      </c>
      <c r="B132" s="10" t="s">
        <v>384</v>
      </c>
      <c r="C132" s="169"/>
    </row>
    <row r="133" spans="1:3" ht="12" customHeight="1" thickBot="1">
      <c r="A133" s="18" t="s">
        <v>13</v>
      </c>
      <c r="B133" s="70" t="s">
        <v>376</v>
      </c>
      <c r="C133" s="176">
        <f>SUM(C134:C139)</f>
        <v>0</v>
      </c>
    </row>
    <row r="134" spans="1:3" ht="12" customHeight="1">
      <c r="A134" s="13" t="s">
        <v>62</v>
      </c>
      <c r="B134" s="7" t="s">
        <v>385</v>
      </c>
      <c r="C134" s="169"/>
    </row>
    <row r="135" spans="1:3" ht="12" customHeight="1">
      <c r="A135" s="13" t="s">
        <v>63</v>
      </c>
      <c r="B135" s="7" t="s">
        <v>377</v>
      </c>
      <c r="C135" s="169"/>
    </row>
    <row r="136" spans="1:3" ht="12" customHeight="1">
      <c r="A136" s="13" t="s">
        <v>64</v>
      </c>
      <c r="B136" s="7" t="s">
        <v>378</v>
      </c>
      <c r="C136" s="169"/>
    </row>
    <row r="137" spans="1:3" ht="12" customHeight="1">
      <c r="A137" s="13" t="s">
        <v>105</v>
      </c>
      <c r="B137" s="7" t="s">
        <v>379</v>
      </c>
      <c r="C137" s="169"/>
    </row>
    <row r="138" spans="1:3" ht="12" customHeight="1">
      <c r="A138" s="13" t="s">
        <v>106</v>
      </c>
      <c r="B138" s="7" t="s">
        <v>380</v>
      </c>
      <c r="C138" s="169"/>
    </row>
    <row r="139" spans="1:3" ht="12" customHeight="1" thickBot="1">
      <c r="A139" s="11" t="s">
        <v>107</v>
      </c>
      <c r="B139" s="7" t="s">
        <v>381</v>
      </c>
      <c r="C139" s="169"/>
    </row>
    <row r="140" spans="1:3" ht="12" customHeight="1" thickBot="1">
      <c r="A140" s="18" t="s">
        <v>14</v>
      </c>
      <c r="B140" s="70" t="s">
        <v>389</v>
      </c>
      <c r="C140" s="182">
        <f>+C141+C142+C143+C144</f>
        <v>17369703</v>
      </c>
    </row>
    <row r="141" spans="1:3" ht="12" customHeight="1">
      <c r="A141" s="13" t="s">
        <v>65</v>
      </c>
      <c r="B141" s="7" t="s">
        <v>298</v>
      </c>
      <c r="C141" s="169"/>
    </row>
    <row r="142" spans="1:3" ht="12" customHeight="1">
      <c r="A142" s="13" t="s">
        <v>66</v>
      </c>
      <c r="B142" s="7" t="s">
        <v>299</v>
      </c>
      <c r="C142" s="169">
        <v>17369703</v>
      </c>
    </row>
    <row r="143" spans="1:3" ht="12" customHeight="1">
      <c r="A143" s="13" t="s">
        <v>212</v>
      </c>
      <c r="B143" s="7" t="s">
        <v>390</v>
      </c>
      <c r="C143" s="169"/>
    </row>
    <row r="144" spans="1:3" ht="12" customHeight="1" thickBot="1">
      <c r="A144" s="11" t="s">
        <v>213</v>
      </c>
      <c r="B144" s="5" t="s">
        <v>318</v>
      </c>
      <c r="C144" s="169"/>
    </row>
    <row r="145" spans="1:3" ht="12" customHeight="1" thickBot="1">
      <c r="A145" s="18" t="s">
        <v>15</v>
      </c>
      <c r="B145" s="70" t="s">
        <v>391</v>
      </c>
      <c r="C145" s="185">
        <f>SUM(C146:C150)</f>
        <v>0</v>
      </c>
    </row>
    <row r="146" spans="1:3" ht="12" customHeight="1">
      <c r="A146" s="13" t="s">
        <v>67</v>
      </c>
      <c r="B146" s="7" t="s">
        <v>386</v>
      </c>
      <c r="C146" s="169"/>
    </row>
    <row r="147" spans="1:3" ht="12" customHeight="1">
      <c r="A147" s="13" t="s">
        <v>68</v>
      </c>
      <c r="B147" s="7" t="s">
        <v>393</v>
      </c>
      <c r="C147" s="169"/>
    </row>
    <row r="148" spans="1:3" ht="12" customHeight="1">
      <c r="A148" s="13" t="s">
        <v>224</v>
      </c>
      <c r="B148" s="7" t="s">
        <v>388</v>
      </c>
      <c r="C148" s="169"/>
    </row>
    <row r="149" spans="1:3" ht="12" customHeight="1">
      <c r="A149" s="13" t="s">
        <v>225</v>
      </c>
      <c r="B149" s="7" t="s">
        <v>394</v>
      </c>
      <c r="C149" s="169"/>
    </row>
    <row r="150" spans="1:3" ht="12" customHeight="1" thickBot="1">
      <c r="A150" s="13" t="s">
        <v>392</v>
      </c>
      <c r="B150" s="7" t="s">
        <v>395</v>
      </c>
      <c r="C150" s="169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90">
        <f>+C129+C133+C140+C145+C151+C152</f>
        <v>17369703</v>
      </c>
      <c r="F153" s="291"/>
      <c r="G153" s="292"/>
      <c r="H153" s="292"/>
      <c r="I153" s="292"/>
    </row>
    <row r="154" spans="1:3" s="279" customFormat="1" ht="12.75" customHeight="1" thickBot="1">
      <c r="A154" s="174" t="s">
        <v>19</v>
      </c>
      <c r="B154" s="254" t="s">
        <v>398</v>
      </c>
      <c r="C154" s="290">
        <f>+C128+C153</f>
        <v>1157686402</v>
      </c>
    </row>
    <row r="155" ht="7.5" customHeight="1"/>
    <row r="156" spans="1:3" ht="15.75">
      <c r="A156" s="408" t="s">
        <v>300</v>
      </c>
      <c r="B156" s="408"/>
      <c r="C156" s="408"/>
    </row>
    <row r="157" spans="1:3" ht="15" customHeight="1" thickBot="1">
      <c r="A157" s="406" t="s">
        <v>94</v>
      </c>
      <c r="B157" s="406"/>
      <c r="C157" s="186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6">
        <f>+C62-C128</f>
        <v>53703544</v>
      </c>
      <c r="D158" s="293"/>
    </row>
    <row r="159" spans="1:3" ht="27.75" customHeight="1" thickBot="1">
      <c r="A159" s="18" t="s">
        <v>10</v>
      </c>
      <c r="B159" s="25" t="s">
        <v>511</v>
      </c>
      <c r="C159" s="176">
        <f>+C86-C153</f>
        <v>59101953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2018. ÉVI KÖLTSÉGVETÉS
KÖTELEZŐ FELADATAINAK MÉRLEGE &amp;R&amp;"Times New Roman CE,Félkövér dőlt"&amp;11 2. melléklet az 1/2019. (II.13.)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0">
      <selection activeCell="C49" sqref="C49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549</v>
      </c>
    </row>
    <row r="2" spans="1:3" s="317" customFormat="1" ht="35.25" customHeight="1">
      <c r="A2" s="270" t="s">
        <v>131</v>
      </c>
      <c r="B2" s="237" t="s">
        <v>471</v>
      </c>
      <c r="C2" s="251" t="s">
        <v>48</v>
      </c>
    </row>
    <row r="3" spans="1:3" s="317" customFormat="1" ht="24.75" thickBot="1">
      <c r="A3" s="311" t="s">
        <v>130</v>
      </c>
      <c r="B3" s="238" t="s">
        <v>446</v>
      </c>
      <c r="C3" s="252" t="s">
        <v>49</v>
      </c>
    </row>
    <row r="4" spans="1:3" s="318" customFormat="1" ht="15.75" customHeight="1" thickBot="1">
      <c r="A4" s="131"/>
      <c r="B4" s="131"/>
      <c r="C4" s="132" t="str">
        <f>'19.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3634746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>
        <v>381000</v>
      </c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>
        <v>3253746</v>
      </c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437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438</v>
      </c>
      <c r="C26" s="196">
        <f>+C27+C28+C29</f>
        <v>0</v>
      </c>
    </row>
    <row r="27" spans="1:3" s="320" customFormat="1" ht="12" customHeight="1">
      <c r="A27" s="314" t="s">
        <v>192</v>
      </c>
      <c r="B27" s="315" t="s">
        <v>187</v>
      </c>
      <c r="C27" s="57"/>
    </row>
    <row r="28" spans="1:3" s="320" customFormat="1" ht="12" customHeight="1">
      <c r="A28" s="314" t="s">
        <v>193</v>
      </c>
      <c r="B28" s="315" t="s">
        <v>330</v>
      </c>
      <c r="C28" s="194"/>
    </row>
    <row r="29" spans="1:3" s="320" customFormat="1" ht="12" customHeight="1">
      <c r="A29" s="314" t="s">
        <v>194</v>
      </c>
      <c r="B29" s="316" t="s">
        <v>333</v>
      </c>
      <c r="C29" s="194"/>
    </row>
    <row r="30" spans="1:3" s="320" customFormat="1" ht="12" customHeight="1" thickBot="1">
      <c r="A30" s="313" t="s">
        <v>195</v>
      </c>
      <c r="B30" s="74" t="s">
        <v>439</v>
      </c>
      <c r="C30" s="60"/>
    </row>
    <row r="31" spans="1:3" s="320" customFormat="1" ht="12" customHeight="1" thickBot="1">
      <c r="A31" s="125" t="s">
        <v>13</v>
      </c>
      <c r="B31" s="70" t="s">
        <v>334</v>
      </c>
      <c r="C31" s="196">
        <f>+C32+C33+C34</f>
        <v>0</v>
      </c>
    </row>
    <row r="32" spans="1:3" s="320" customFormat="1" ht="12" customHeight="1">
      <c r="A32" s="314" t="s">
        <v>62</v>
      </c>
      <c r="B32" s="315" t="s">
        <v>215</v>
      </c>
      <c r="C32" s="57"/>
    </row>
    <row r="33" spans="1:3" s="320" customFormat="1" ht="12" customHeight="1">
      <c r="A33" s="314" t="s">
        <v>63</v>
      </c>
      <c r="B33" s="316" t="s">
        <v>216</v>
      </c>
      <c r="C33" s="197"/>
    </row>
    <row r="34" spans="1:3" s="320" customFormat="1" ht="12" customHeight="1" thickBot="1">
      <c r="A34" s="313" t="s">
        <v>64</v>
      </c>
      <c r="B34" s="74" t="s">
        <v>217</v>
      </c>
      <c r="C34" s="60"/>
    </row>
    <row r="35" spans="1:3" s="253" customFormat="1" ht="12" customHeight="1" thickBot="1">
      <c r="A35" s="125" t="s">
        <v>14</v>
      </c>
      <c r="B35" s="70" t="s">
        <v>303</v>
      </c>
      <c r="C35" s="223"/>
    </row>
    <row r="36" spans="1:3" s="253" customFormat="1" ht="12" customHeight="1" thickBot="1">
      <c r="A36" s="125" t="s">
        <v>15</v>
      </c>
      <c r="B36" s="70" t="s">
        <v>335</v>
      </c>
      <c r="C36" s="244"/>
    </row>
    <row r="37" spans="1:3" s="253" customFormat="1" ht="12" customHeight="1" thickBot="1">
      <c r="A37" s="120" t="s">
        <v>16</v>
      </c>
      <c r="B37" s="70" t="s">
        <v>336</v>
      </c>
      <c r="C37" s="245">
        <f>+C8+C20+C25+C26+C31+C35+C36</f>
        <v>3634746</v>
      </c>
    </row>
    <row r="38" spans="1:3" s="253" customFormat="1" ht="12" customHeight="1" thickBot="1">
      <c r="A38" s="139" t="s">
        <v>17</v>
      </c>
      <c r="B38" s="70" t="s">
        <v>337</v>
      </c>
      <c r="C38" s="245">
        <f>+C39+C40+C41</f>
        <v>118292509</v>
      </c>
    </row>
    <row r="39" spans="1:3" s="253" customFormat="1" ht="12" customHeight="1">
      <c r="A39" s="314" t="s">
        <v>338</v>
      </c>
      <c r="B39" s="315" t="s">
        <v>161</v>
      </c>
      <c r="C39" s="57">
        <v>5487012</v>
      </c>
    </row>
    <row r="40" spans="1:3" s="253" customFormat="1" ht="12" customHeight="1">
      <c r="A40" s="314" t="s">
        <v>339</v>
      </c>
      <c r="B40" s="316" t="s">
        <v>2</v>
      </c>
      <c r="C40" s="197"/>
    </row>
    <row r="41" spans="1:3" s="320" customFormat="1" ht="12" customHeight="1" thickBot="1">
      <c r="A41" s="313" t="s">
        <v>340</v>
      </c>
      <c r="B41" s="74" t="s">
        <v>341</v>
      </c>
      <c r="C41" s="60">
        <v>112805497</v>
      </c>
    </row>
    <row r="42" spans="1:3" s="320" customFormat="1" ht="15" customHeight="1" thickBot="1">
      <c r="A42" s="139" t="s">
        <v>18</v>
      </c>
      <c r="B42" s="140" t="s">
        <v>342</v>
      </c>
      <c r="C42" s="248">
        <f>+C37+C38</f>
        <v>121927255</v>
      </c>
    </row>
    <row r="43" spans="1:3" s="320" customFormat="1" ht="15" customHeight="1">
      <c r="A43" s="141"/>
      <c r="B43" s="142"/>
      <c r="C43" s="246"/>
    </row>
    <row r="44" spans="1:3" ht="0.75" customHeight="1" thickBot="1">
      <c r="A44" s="143"/>
      <c r="B44" s="144"/>
      <c r="C44" s="247"/>
    </row>
    <row r="45" spans="1:3" s="319" customFormat="1" ht="16.5" customHeight="1" thickBot="1">
      <c r="A45" s="145"/>
      <c r="B45" s="146" t="s">
        <v>46</v>
      </c>
      <c r="C45" s="248"/>
    </row>
    <row r="46" spans="1:3" s="321" customFormat="1" ht="12" customHeight="1" thickBot="1">
      <c r="A46" s="125" t="s">
        <v>9</v>
      </c>
      <c r="B46" s="70" t="s">
        <v>343</v>
      </c>
      <c r="C46" s="196">
        <f>SUM(C47:C51)</f>
        <v>115577255</v>
      </c>
    </row>
    <row r="47" spans="1:3" ht="12" customHeight="1">
      <c r="A47" s="313" t="s">
        <v>69</v>
      </c>
      <c r="B47" s="7" t="s">
        <v>39</v>
      </c>
      <c r="C47" s="57">
        <v>83638649</v>
      </c>
    </row>
    <row r="48" spans="1:3" ht="12" customHeight="1">
      <c r="A48" s="313" t="s">
        <v>70</v>
      </c>
      <c r="B48" s="6" t="s">
        <v>113</v>
      </c>
      <c r="C48" s="59">
        <v>15965578</v>
      </c>
    </row>
    <row r="49" spans="1:3" ht="12" customHeight="1">
      <c r="A49" s="313" t="s">
        <v>71</v>
      </c>
      <c r="B49" s="6" t="s">
        <v>88</v>
      </c>
      <c r="C49" s="59">
        <v>15973028</v>
      </c>
    </row>
    <row r="50" spans="1:3" ht="12" customHeight="1">
      <c r="A50" s="313" t="s">
        <v>72</v>
      </c>
      <c r="B50" s="6" t="s">
        <v>114</v>
      </c>
      <c r="C50" s="59"/>
    </row>
    <row r="51" spans="1:3" ht="12" customHeight="1" thickBot="1">
      <c r="A51" s="313" t="s">
        <v>89</v>
      </c>
      <c r="B51" s="6" t="s">
        <v>115</v>
      </c>
      <c r="C51" s="59"/>
    </row>
    <row r="52" spans="1:3" ht="12" customHeight="1" thickBot="1">
      <c r="A52" s="125" t="s">
        <v>10</v>
      </c>
      <c r="B52" s="70" t="s">
        <v>344</v>
      </c>
      <c r="C52" s="196">
        <f>SUM(C53:C55)</f>
        <v>6350000</v>
      </c>
    </row>
    <row r="53" spans="1:3" s="321" customFormat="1" ht="12" customHeight="1">
      <c r="A53" s="313" t="s">
        <v>75</v>
      </c>
      <c r="B53" s="7" t="s">
        <v>154</v>
      </c>
      <c r="C53" s="57">
        <v>6350000</v>
      </c>
    </row>
    <row r="54" spans="1:3" ht="12" customHeight="1">
      <c r="A54" s="313" t="s">
        <v>76</v>
      </c>
      <c r="B54" s="6" t="s">
        <v>117</v>
      </c>
      <c r="C54" s="59"/>
    </row>
    <row r="55" spans="1:3" ht="12" customHeight="1">
      <c r="A55" s="313" t="s">
        <v>77</v>
      </c>
      <c r="B55" s="6" t="s">
        <v>47</v>
      </c>
      <c r="C55" s="59"/>
    </row>
    <row r="56" spans="1:3" ht="12" customHeight="1" thickBot="1">
      <c r="A56" s="313" t="s">
        <v>78</v>
      </c>
      <c r="B56" s="6" t="s">
        <v>440</v>
      </c>
      <c r="C56" s="59"/>
    </row>
    <row r="57" spans="1:3" ht="15" customHeight="1" thickBot="1">
      <c r="A57" s="125" t="s">
        <v>11</v>
      </c>
      <c r="B57" s="70" t="s">
        <v>5</v>
      </c>
      <c r="C57" s="223"/>
    </row>
    <row r="58" spans="1:3" ht="13.5" thickBot="1">
      <c r="A58" s="125" t="s">
        <v>12</v>
      </c>
      <c r="B58" s="147" t="s">
        <v>445</v>
      </c>
      <c r="C58" s="249">
        <f>+C46+C52+C57</f>
        <v>121927255</v>
      </c>
    </row>
    <row r="59" ht="15" customHeight="1" thickBot="1">
      <c r="C59" s="250"/>
    </row>
    <row r="60" spans="1:3" ht="14.25" customHeight="1" thickBot="1">
      <c r="A60" s="150" t="s">
        <v>435</v>
      </c>
      <c r="B60" s="151"/>
      <c r="C60" s="68">
        <v>19</v>
      </c>
    </row>
    <row r="61" spans="1:3" ht="13.5" thickBot="1">
      <c r="A61" s="150" t="s">
        <v>133</v>
      </c>
      <c r="B61" s="151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4">
      <selection activeCell="C49" sqref="C49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550</v>
      </c>
    </row>
    <row r="2" spans="1:3" s="317" customFormat="1" ht="31.5" customHeight="1">
      <c r="A2" s="270" t="s">
        <v>131</v>
      </c>
      <c r="B2" s="237" t="s">
        <v>470</v>
      </c>
      <c r="C2" s="251" t="s">
        <v>49</v>
      </c>
    </row>
    <row r="3" spans="1:3" s="317" customFormat="1" ht="24.75" thickBot="1">
      <c r="A3" s="311" t="s">
        <v>130</v>
      </c>
      <c r="B3" s="238" t="s">
        <v>326</v>
      </c>
      <c r="C3" s="252"/>
    </row>
    <row r="4" spans="1:3" s="318" customFormat="1" ht="15.75" customHeight="1" thickBot="1">
      <c r="A4" s="131"/>
      <c r="B4" s="131"/>
      <c r="C4" s="132" t="str">
        <f>'20.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114903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>
        <v>114903</v>
      </c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114903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22510201</v>
      </c>
    </row>
    <row r="38" spans="1:3" s="253" customFormat="1" ht="12" customHeight="1">
      <c r="A38" s="314" t="s">
        <v>338</v>
      </c>
      <c r="B38" s="315" t="s">
        <v>161</v>
      </c>
      <c r="C38" s="57">
        <v>9307218</v>
      </c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>
        <v>13202983</v>
      </c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22625104</v>
      </c>
    </row>
    <row r="42" spans="1:3" s="320" customFormat="1" ht="15" customHeight="1" thickBot="1">
      <c r="A42" s="141"/>
      <c r="B42" s="142"/>
      <c r="C42" s="246"/>
    </row>
    <row r="43" spans="1:3" ht="13.5" hidden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22625104</v>
      </c>
    </row>
    <row r="46" spans="1:3" ht="12" customHeight="1">
      <c r="A46" s="313" t="s">
        <v>69</v>
      </c>
      <c r="B46" s="7" t="s">
        <v>39</v>
      </c>
      <c r="C46" s="57">
        <v>9707155</v>
      </c>
    </row>
    <row r="47" spans="1:3" ht="12" customHeight="1">
      <c r="A47" s="313" t="s">
        <v>70</v>
      </c>
      <c r="B47" s="6" t="s">
        <v>113</v>
      </c>
      <c r="C47" s="59">
        <v>1928897</v>
      </c>
    </row>
    <row r="48" spans="1:3" ht="12" customHeight="1">
      <c r="A48" s="313" t="s">
        <v>71</v>
      </c>
      <c r="B48" s="6" t="s">
        <v>88</v>
      </c>
      <c r="C48" s="59">
        <v>10989052</v>
      </c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22625104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>
        <v>2</v>
      </c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0">
      <selection activeCell="C49" sqref="C49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551</v>
      </c>
    </row>
    <row r="2" spans="1:3" s="317" customFormat="1" ht="33" customHeight="1">
      <c r="A2" s="270" t="s">
        <v>131</v>
      </c>
      <c r="B2" s="237" t="s">
        <v>468</v>
      </c>
      <c r="C2" s="251" t="s">
        <v>49</v>
      </c>
    </row>
    <row r="3" spans="1:3" s="317" customFormat="1" ht="24.75" thickBot="1">
      <c r="A3" s="311" t="s">
        <v>130</v>
      </c>
      <c r="B3" s="238" t="s">
        <v>345</v>
      </c>
      <c r="C3" s="252" t="s">
        <v>43</v>
      </c>
    </row>
    <row r="4" spans="1:3" s="318" customFormat="1" ht="15.75" customHeight="1" thickBot="1">
      <c r="A4" s="131"/>
      <c r="B4" s="131"/>
      <c r="C4" s="132" t="str">
        <f>'21.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114903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>
        <v>114903</v>
      </c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114903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13390798</v>
      </c>
    </row>
    <row r="38" spans="1:3" s="253" customFormat="1" ht="12" customHeight="1">
      <c r="A38" s="314" t="s">
        <v>338</v>
      </c>
      <c r="B38" s="315" t="s">
        <v>161</v>
      </c>
      <c r="C38" s="57">
        <v>187815</v>
      </c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>
        <v>13202983</v>
      </c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13505701</v>
      </c>
    </row>
    <row r="42" spans="1:3" s="320" customFormat="1" ht="15" customHeight="1">
      <c r="A42" s="141"/>
      <c r="B42" s="142"/>
      <c r="C42" s="246"/>
    </row>
    <row r="43" spans="1:3" ht="1.5" customHeight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13505701</v>
      </c>
    </row>
    <row r="46" spans="1:3" ht="12" customHeight="1">
      <c r="A46" s="313" t="s">
        <v>69</v>
      </c>
      <c r="B46" s="7" t="s">
        <v>39</v>
      </c>
      <c r="C46" s="57">
        <v>7003900</v>
      </c>
    </row>
    <row r="47" spans="1:3" ht="12" customHeight="1">
      <c r="A47" s="313" t="s">
        <v>70</v>
      </c>
      <c r="B47" s="6" t="s">
        <v>113</v>
      </c>
      <c r="C47" s="59">
        <v>1401761</v>
      </c>
    </row>
    <row r="48" spans="1:3" ht="12" customHeight="1">
      <c r="A48" s="313" t="s">
        <v>71</v>
      </c>
      <c r="B48" s="6" t="s">
        <v>88</v>
      </c>
      <c r="C48" s="59">
        <v>5100040</v>
      </c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13505701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>
        <v>2</v>
      </c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552</v>
      </c>
    </row>
    <row r="2" spans="1:3" s="317" customFormat="1" ht="34.5" customHeight="1">
      <c r="A2" s="270" t="s">
        <v>131</v>
      </c>
      <c r="B2" s="237" t="s">
        <v>468</v>
      </c>
      <c r="C2" s="251" t="s">
        <v>49</v>
      </c>
    </row>
    <row r="3" spans="1:3" s="317" customFormat="1" ht="24.75" thickBot="1">
      <c r="A3" s="311" t="s">
        <v>130</v>
      </c>
      <c r="B3" s="238" t="s">
        <v>346</v>
      </c>
      <c r="C3" s="252" t="s">
        <v>48</v>
      </c>
    </row>
    <row r="4" spans="1:3" s="318" customFormat="1" ht="15.75" customHeight="1" thickBot="1">
      <c r="A4" s="131"/>
      <c r="B4" s="131"/>
      <c r="C4" s="132" t="str">
        <f>'22.mell'!C4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0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9119403</v>
      </c>
    </row>
    <row r="38" spans="1:3" s="253" customFormat="1" ht="12" customHeight="1">
      <c r="A38" s="314" t="s">
        <v>338</v>
      </c>
      <c r="B38" s="315" t="s">
        <v>161</v>
      </c>
      <c r="C38" s="57">
        <v>9119403</v>
      </c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/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9119403</v>
      </c>
    </row>
    <row r="42" spans="1:3" s="320" customFormat="1" ht="15" customHeight="1">
      <c r="A42" s="141"/>
      <c r="B42" s="142"/>
      <c r="C42" s="246"/>
    </row>
    <row r="43" spans="1:3" ht="1.5" customHeight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9119403</v>
      </c>
    </row>
    <row r="46" spans="1:3" ht="12" customHeight="1">
      <c r="A46" s="313" t="s">
        <v>69</v>
      </c>
      <c r="B46" s="7" t="s">
        <v>39</v>
      </c>
      <c r="C46" s="57">
        <v>2703255</v>
      </c>
    </row>
    <row r="47" spans="1:3" ht="12" customHeight="1">
      <c r="A47" s="313" t="s">
        <v>70</v>
      </c>
      <c r="B47" s="6" t="s">
        <v>113</v>
      </c>
      <c r="C47" s="59">
        <v>527136</v>
      </c>
    </row>
    <row r="48" spans="1:3" ht="12" customHeight="1">
      <c r="A48" s="313" t="s">
        <v>71</v>
      </c>
      <c r="B48" s="6" t="s">
        <v>88</v>
      </c>
      <c r="C48" s="59">
        <v>5889012</v>
      </c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9119403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/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553</v>
      </c>
    </row>
    <row r="2" spans="1:3" s="317" customFormat="1" ht="36" customHeight="1">
      <c r="A2" s="270" t="s">
        <v>131</v>
      </c>
      <c r="B2" s="237" t="s">
        <v>469</v>
      </c>
      <c r="C2" s="251" t="s">
        <v>49</v>
      </c>
    </row>
    <row r="3" spans="1:3" s="317" customFormat="1" ht="24.75" thickBot="1">
      <c r="A3" s="311" t="s">
        <v>130</v>
      </c>
      <c r="B3" s="238" t="s">
        <v>446</v>
      </c>
      <c r="C3" s="252" t="s">
        <v>49</v>
      </c>
    </row>
    <row r="4" spans="1:3" s="318" customFormat="1" ht="12" customHeight="1" thickBot="1">
      <c r="A4" s="131"/>
      <c r="B4" s="131"/>
      <c r="C4" s="132" t="str">
        <f>'23. mell'!C4</f>
        <v>forintban</v>
      </c>
    </row>
    <row r="5" spans="1:3" ht="13.5" thickBot="1">
      <c r="A5" s="271" t="s">
        <v>132</v>
      </c>
      <c r="B5" s="133" t="s">
        <v>462</v>
      </c>
      <c r="C5" s="361" t="s">
        <v>44</v>
      </c>
    </row>
    <row r="6" spans="1:3" s="319" customFormat="1" ht="9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0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0</v>
      </c>
    </row>
    <row r="38" spans="1:3" s="253" customFormat="1" ht="12" customHeight="1">
      <c r="A38" s="314" t="s">
        <v>338</v>
      </c>
      <c r="B38" s="315" t="s">
        <v>161</v>
      </c>
      <c r="C38" s="57"/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/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0</v>
      </c>
    </row>
    <row r="42" spans="1:3" s="320" customFormat="1" ht="15" customHeight="1">
      <c r="A42" s="141"/>
      <c r="B42" s="142"/>
      <c r="C42" s="246"/>
    </row>
    <row r="43" spans="1:3" ht="2.25" customHeight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0</v>
      </c>
    </row>
    <row r="46" spans="1:3" ht="12" customHeight="1">
      <c r="A46" s="313" t="s">
        <v>69</v>
      </c>
      <c r="B46" s="7" t="s">
        <v>39</v>
      </c>
      <c r="C46" s="57"/>
    </row>
    <row r="47" spans="1:3" ht="12" customHeight="1">
      <c r="A47" s="313" t="s">
        <v>70</v>
      </c>
      <c r="B47" s="6" t="s">
        <v>113</v>
      </c>
      <c r="C47" s="59"/>
    </row>
    <row r="48" spans="1:3" ht="12" customHeight="1">
      <c r="A48" s="313" t="s">
        <v>71</v>
      </c>
      <c r="B48" s="6" t="s">
        <v>88</v>
      </c>
      <c r="C48" s="59"/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0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/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7">
      <selection activeCell="C49" sqref="C49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554</v>
      </c>
    </row>
    <row r="2" spans="1:3" s="317" customFormat="1" ht="34.5" customHeight="1">
      <c r="A2" s="270" t="s">
        <v>131</v>
      </c>
      <c r="B2" s="237" t="s">
        <v>467</v>
      </c>
      <c r="C2" s="251" t="s">
        <v>49</v>
      </c>
    </row>
    <row r="3" spans="1:3" s="317" customFormat="1" ht="24.75" thickBot="1">
      <c r="A3" s="311" t="s">
        <v>130</v>
      </c>
      <c r="B3" s="238" t="s">
        <v>326</v>
      </c>
      <c r="C3" s="252"/>
    </row>
    <row r="4" spans="1:3" s="318" customFormat="1" ht="15.75" customHeight="1" thickBot="1">
      <c r="A4" s="131"/>
      <c r="B4" s="131"/>
      <c r="C4" s="132" t="str">
        <f>'20.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0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38842526</v>
      </c>
    </row>
    <row r="38" spans="1:3" s="253" customFormat="1" ht="12" customHeight="1">
      <c r="A38" s="314" t="s">
        <v>338</v>
      </c>
      <c r="B38" s="315" t="s">
        <v>161</v>
      </c>
      <c r="C38" s="57">
        <v>22868323</v>
      </c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>
        <v>15974203</v>
      </c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38842526</v>
      </c>
    </row>
    <row r="42" spans="1:3" s="320" customFormat="1" ht="15" customHeight="1" thickBot="1">
      <c r="A42" s="141"/>
      <c r="B42" s="142"/>
      <c r="C42" s="246"/>
    </row>
    <row r="43" spans="1:3" ht="13.5" hidden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38842526</v>
      </c>
    </row>
    <row r="46" spans="1:3" ht="12" customHeight="1">
      <c r="A46" s="313" t="s">
        <v>69</v>
      </c>
      <c r="B46" s="7" t="s">
        <v>39</v>
      </c>
      <c r="C46" s="57">
        <v>12268625</v>
      </c>
    </row>
    <row r="47" spans="1:3" ht="12" customHeight="1">
      <c r="A47" s="313" t="s">
        <v>70</v>
      </c>
      <c r="B47" s="6" t="s">
        <v>113</v>
      </c>
      <c r="C47" s="59">
        <v>2942609</v>
      </c>
    </row>
    <row r="48" spans="1:3" ht="12" customHeight="1">
      <c r="A48" s="313" t="s">
        <v>71</v>
      </c>
      <c r="B48" s="6" t="s">
        <v>88</v>
      </c>
      <c r="C48" s="59">
        <v>23631292</v>
      </c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38842526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>
        <v>2</v>
      </c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0">
      <selection activeCell="C49" sqref="C49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555</v>
      </c>
    </row>
    <row r="2" spans="1:3" s="317" customFormat="1" ht="31.5" customHeight="1">
      <c r="A2" s="270" t="s">
        <v>131</v>
      </c>
      <c r="B2" s="237" t="s">
        <v>467</v>
      </c>
      <c r="C2" s="251" t="s">
        <v>49</v>
      </c>
    </row>
    <row r="3" spans="1:3" s="317" customFormat="1" ht="24.75" thickBot="1">
      <c r="A3" s="311" t="s">
        <v>130</v>
      </c>
      <c r="B3" s="238" t="s">
        <v>345</v>
      </c>
      <c r="C3" s="252" t="s">
        <v>43</v>
      </c>
    </row>
    <row r="4" spans="1:3" s="318" customFormat="1" ht="15.75" customHeight="1" thickBot="1">
      <c r="A4" s="131"/>
      <c r="B4" s="131"/>
      <c r="C4" s="132" t="str">
        <f>'21.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0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16084932</v>
      </c>
    </row>
    <row r="38" spans="1:3" s="253" customFormat="1" ht="12" customHeight="1">
      <c r="A38" s="314" t="s">
        <v>338</v>
      </c>
      <c r="B38" s="315" t="s">
        <v>161</v>
      </c>
      <c r="C38" s="57">
        <v>110729</v>
      </c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>
        <v>15974203</v>
      </c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16084932</v>
      </c>
    </row>
    <row r="42" spans="1:3" s="320" customFormat="1" ht="15" customHeight="1">
      <c r="A42" s="141"/>
      <c r="B42" s="142"/>
      <c r="C42" s="246"/>
    </row>
    <row r="43" spans="1:3" ht="0.75" customHeight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16084932</v>
      </c>
    </row>
    <row r="46" spans="1:3" ht="12" customHeight="1">
      <c r="A46" s="313" t="s">
        <v>69</v>
      </c>
      <c r="B46" s="7" t="s">
        <v>39</v>
      </c>
      <c r="C46" s="57">
        <v>7223167</v>
      </c>
    </row>
    <row r="47" spans="1:3" ht="12" customHeight="1">
      <c r="A47" s="313" t="s">
        <v>70</v>
      </c>
      <c r="B47" s="6" t="s">
        <v>113</v>
      </c>
      <c r="C47" s="59">
        <v>1958745</v>
      </c>
    </row>
    <row r="48" spans="1:3" ht="12" customHeight="1">
      <c r="A48" s="313" t="s">
        <v>71</v>
      </c>
      <c r="B48" s="6" t="s">
        <v>88</v>
      </c>
      <c r="C48" s="59">
        <v>6903020</v>
      </c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16084932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>
        <v>2</v>
      </c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556</v>
      </c>
    </row>
    <row r="2" spans="1:3" s="317" customFormat="1" ht="33" customHeight="1">
      <c r="A2" s="270" t="s">
        <v>131</v>
      </c>
      <c r="B2" s="237" t="s">
        <v>467</v>
      </c>
      <c r="C2" s="251" t="s">
        <v>49</v>
      </c>
    </row>
    <row r="3" spans="1:3" s="317" customFormat="1" ht="24.75" thickBot="1">
      <c r="A3" s="311" t="s">
        <v>130</v>
      </c>
      <c r="B3" s="238" t="s">
        <v>346</v>
      </c>
      <c r="C3" s="252" t="s">
        <v>48</v>
      </c>
    </row>
    <row r="4" spans="1:3" s="318" customFormat="1" ht="15.75" customHeight="1" thickBot="1">
      <c r="A4" s="131"/>
      <c r="B4" s="131"/>
      <c r="C4" s="132" t="str">
        <f>'22.mell'!C4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0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22757594</v>
      </c>
    </row>
    <row r="38" spans="1:3" s="253" customFormat="1" ht="12" customHeight="1">
      <c r="A38" s="314" t="s">
        <v>338</v>
      </c>
      <c r="B38" s="315" t="s">
        <v>161</v>
      </c>
      <c r="C38" s="57">
        <v>22757594</v>
      </c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/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22757594</v>
      </c>
    </row>
    <row r="42" spans="1:3" s="320" customFormat="1" ht="14.25" customHeight="1" thickBot="1">
      <c r="A42" s="141"/>
      <c r="B42" s="142"/>
      <c r="C42" s="246"/>
    </row>
    <row r="43" spans="1:3" ht="13.5" hidden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22757594</v>
      </c>
    </row>
    <row r="46" spans="1:3" ht="12" customHeight="1">
      <c r="A46" s="313" t="s">
        <v>69</v>
      </c>
      <c r="B46" s="7" t="s">
        <v>39</v>
      </c>
      <c r="C46" s="57">
        <v>5045458</v>
      </c>
    </row>
    <row r="47" spans="1:3" ht="12" customHeight="1">
      <c r="A47" s="313" t="s">
        <v>70</v>
      </c>
      <c r="B47" s="6" t="s">
        <v>113</v>
      </c>
      <c r="C47" s="59">
        <v>983864</v>
      </c>
    </row>
    <row r="48" spans="1:3" ht="12" customHeight="1">
      <c r="A48" s="313" t="s">
        <v>71</v>
      </c>
      <c r="B48" s="6" t="s">
        <v>88</v>
      </c>
      <c r="C48" s="59">
        <v>16728272</v>
      </c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22757594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/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14" sqref="B14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557</v>
      </c>
    </row>
    <row r="2" spans="1:3" s="317" customFormat="1" ht="34.5" customHeight="1">
      <c r="A2" s="270" t="s">
        <v>131</v>
      </c>
      <c r="B2" s="237" t="s">
        <v>467</v>
      </c>
      <c r="C2" s="251" t="s">
        <v>49</v>
      </c>
    </row>
    <row r="3" spans="1:3" s="317" customFormat="1" ht="24.75" thickBot="1">
      <c r="A3" s="311" t="s">
        <v>130</v>
      </c>
      <c r="B3" s="238" t="s">
        <v>446</v>
      </c>
      <c r="C3" s="252" t="s">
        <v>49</v>
      </c>
    </row>
    <row r="4" spans="1:3" s="318" customFormat="1" ht="15.75" customHeight="1" thickBot="1">
      <c r="A4" s="131"/>
      <c r="B4" s="131"/>
      <c r="C4" s="132" t="str">
        <f>'23. mell'!C4</f>
        <v>forintban</v>
      </c>
    </row>
    <row r="5" spans="1:3" ht="13.5" thickBot="1">
      <c r="A5" s="271" t="s">
        <v>132</v>
      </c>
      <c r="B5" s="133" t="s">
        <v>462</v>
      </c>
      <c r="C5" s="361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0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0</v>
      </c>
    </row>
    <row r="38" spans="1:3" s="253" customFormat="1" ht="12" customHeight="1">
      <c r="A38" s="314" t="s">
        <v>338</v>
      </c>
      <c r="B38" s="315" t="s">
        <v>161</v>
      </c>
      <c r="C38" s="57"/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/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0</v>
      </c>
    </row>
    <row r="42" spans="1:3" s="320" customFormat="1" ht="13.5" customHeight="1" thickBot="1">
      <c r="A42" s="141"/>
      <c r="B42" s="142"/>
      <c r="C42" s="246"/>
    </row>
    <row r="43" spans="1:3" ht="13.5" hidden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0</v>
      </c>
    </row>
    <row r="46" spans="1:3" ht="12" customHeight="1">
      <c r="A46" s="313" t="s">
        <v>69</v>
      </c>
      <c r="B46" s="7" t="s">
        <v>39</v>
      </c>
      <c r="C46" s="57"/>
    </row>
    <row r="47" spans="1:3" ht="12" customHeight="1">
      <c r="A47" s="313" t="s">
        <v>70</v>
      </c>
      <c r="B47" s="6" t="s">
        <v>113</v>
      </c>
      <c r="C47" s="59"/>
    </row>
    <row r="48" spans="1:3" ht="12" customHeight="1">
      <c r="A48" s="313" t="s">
        <v>71</v>
      </c>
      <c r="B48" s="6" t="s">
        <v>88</v>
      </c>
      <c r="C48" s="59"/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0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/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zoomScale="130" zoomScaleNormal="130" zoomScalePageLayoutView="130" workbookViewId="0" topLeftCell="A1">
      <selection activeCell="A1" sqref="A1:G1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435" t="s">
        <v>3</v>
      </c>
      <c r="B1" s="435"/>
      <c r="C1" s="435"/>
      <c r="D1" s="435"/>
      <c r="E1" s="435"/>
      <c r="F1" s="435"/>
      <c r="G1" s="435"/>
    </row>
    <row r="3" spans="1:7" s="92" customFormat="1" ht="27" customHeight="1">
      <c r="A3" s="90" t="s">
        <v>134</v>
      </c>
      <c r="B3" s="91"/>
      <c r="C3" s="434" t="s">
        <v>135</v>
      </c>
      <c r="D3" s="434"/>
      <c r="E3" s="434"/>
      <c r="F3" s="434"/>
      <c r="G3" s="434"/>
    </row>
    <row r="4" spans="1:7" s="92" customFormat="1" ht="15.75">
      <c r="A4" s="91"/>
      <c r="B4" s="91"/>
      <c r="C4" s="91"/>
      <c r="D4" s="91"/>
      <c r="E4" s="91"/>
      <c r="F4" s="91"/>
      <c r="G4" s="91"/>
    </row>
    <row r="5" spans="1:7" s="92" customFormat="1" ht="24.75" customHeight="1">
      <c r="A5" s="90" t="s">
        <v>136</v>
      </c>
      <c r="B5" s="91"/>
      <c r="C5" s="434" t="s">
        <v>135</v>
      </c>
      <c r="D5" s="434"/>
      <c r="E5" s="434"/>
      <c r="F5" s="434"/>
      <c r="G5" s="91"/>
    </row>
    <row r="6" spans="1:7" s="93" customFormat="1" ht="12.75">
      <c r="A6" s="126"/>
      <c r="B6" s="126"/>
      <c r="C6" s="126"/>
      <c r="D6" s="126"/>
      <c r="E6" s="126"/>
      <c r="F6" s="126"/>
      <c r="G6" s="126"/>
    </row>
    <row r="7" spans="1:7" s="94" customFormat="1" ht="15" customHeight="1">
      <c r="A7" s="168" t="s">
        <v>464</v>
      </c>
      <c r="B7" s="167"/>
      <c r="C7" s="167"/>
      <c r="D7" s="153"/>
      <c r="E7" s="153"/>
      <c r="F7" s="153"/>
      <c r="G7" s="153"/>
    </row>
    <row r="8" spans="1:7" s="94" customFormat="1" ht="15" customHeight="1" thickBot="1">
      <c r="A8" s="168" t="s">
        <v>137</v>
      </c>
      <c r="B8" s="153"/>
      <c r="C8" s="153"/>
      <c r="D8" s="153"/>
      <c r="E8" s="153"/>
      <c r="F8" s="153"/>
      <c r="G8" s="351" t="str">
        <f>'24. mell'!C4</f>
        <v>forintban</v>
      </c>
    </row>
    <row r="9" spans="1:7" s="56" customFormat="1" ht="42" customHeight="1" thickBot="1">
      <c r="A9" s="117" t="s">
        <v>7</v>
      </c>
      <c r="B9" s="118" t="s">
        <v>138</v>
      </c>
      <c r="C9" s="118" t="s">
        <v>139</v>
      </c>
      <c r="D9" s="118" t="s">
        <v>140</v>
      </c>
      <c r="E9" s="118" t="s">
        <v>141</v>
      </c>
      <c r="F9" s="118" t="s">
        <v>142</v>
      </c>
      <c r="G9" s="119" t="s">
        <v>42</v>
      </c>
    </row>
    <row r="10" spans="1:7" ht="24" customHeight="1">
      <c r="A10" s="154" t="s">
        <v>9</v>
      </c>
      <c r="B10" s="123" t="s">
        <v>143</v>
      </c>
      <c r="C10" s="95"/>
      <c r="D10" s="95"/>
      <c r="E10" s="95"/>
      <c r="F10" s="95"/>
      <c r="G10" s="155">
        <f>SUM(C10:F10)</f>
        <v>0</v>
      </c>
    </row>
    <row r="11" spans="1:7" ht="24" customHeight="1">
      <c r="A11" s="156" t="s">
        <v>10</v>
      </c>
      <c r="B11" s="124" t="s">
        <v>144</v>
      </c>
      <c r="C11" s="96"/>
      <c r="D11" s="96"/>
      <c r="E11" s="96"/>
      <c r="F11" s="96"/>
      <c r="G11" s="157">
        <f aca="true" t="shared" si="0" ref="G11:G16">SUM(C11:F11)</f>
        <v>0</v>
      </c>
    </row>
    <row r="12" spans="1:7" ht="24" customHeight="1">
      <c r="A12" s="156" t="s">
        <v>11</v>
      </c>
      <c r="B12" s="124" t="s">
        <v>145</v>
      </c>
      <c r="C12" s="96"/>
      <c r="D12" s="96"/>
      <c r="E12" s="96"/>
      <c r="F12" s="96"/>
      <c r="G12" s="157">
        <f t="shared" si="0"/>
        <v>0</v>
      </c>
    </row>
    <row r="13" spans="1:7" ht="24" customHeight="1">
      <c r="A13" s="156" t="s">
        <v>12</v>
      </c>
      <c r="B13" s="124" t="s">
        <v>146</v>
      </c>
      <c r="C13" s="96"/>
      <c r="D13" s="96"/>
      <c r="E13" s="96"/>
      <c r="F13" s="96"/>
      <c r="G13" s="157">
        <f t="shared" si="0"/>
        <v>0</v>
      </c>
    </row>
    <row r="14" spans="1:7" ht="24" customHeight="1">
      <c r="A14" s="156" t="s">
        <v>13</v>
      </c>
      <c r="B14" s="124" t="s">
        <v>147</v>
      </c>
      <c r="C14" s="96"/>
      <c r="D14" s="96"/>
      <c r="E14" s="96"/>
      <c r="F14" s="96"/>
      <c r="G14" s="157">
        <f t="shared" si="0"/>
        <v>0</v>
      </c>
    </row>
    <row r="15" spans="1:7" ht="24" customHeight="1" thickBot="1">
      <c r="A15" s="158" t="s">
        <v>14</v>
      </c>
      <c r="B15" s="159" t="s">
        <v>148</v>
      </c>
      <c r="C15" s="97"/>
      <c r="D15" s="97"/>
      <c r="E15" s="97"/>
      <c r="F15" s="97"/>
      <c r="G15" s="160">
        <f t="shared" si="0"/>
        <v>0</v>
      </c>
    </row>
    <row r="16" spans="1:7" s="98" customFormat="1" ht="24" customHeight="1" thickBot="1">
      <c r="A16" s="161" t="s">
        <v>15</v>
      </c>
      <c r="B16" s="162" t="s">
        <v>42</v>
      </c>
      <c r="C16" s="163">
        <f>SUM(C10:C15)</f>
        <v>0</v>
      </c>
      <c r="D16" s="163">
        <f>SUM(D10:D15)</f>
        <v>0</v>
      </c>
      <c r="E16" s="163">
        <f>SUM(E10:E15)</f>
        <v>0</v>
      </c>
      <c r="F16" s="163">
        <f>SUM(F10:F15)</f>
        <v>0</v>
      </c>
      <c r="G16" s="164">
        <f t="shared" si="0"/>
        <v>0</v>
      </c>
    </row>
    <row r="17" spans="1:7" s="93" customFormat="1" ht="12.75">
      <c r="A17" s="126"/>
      <c r="B17" s="126"/>
      <c r="C17" s="126"/>
      <c r="D17" s="126"/>
      <c r="E17" s="126"/>
      <c r="F17" s="126"/>
      <c r="G17" s="126"/>
    </row>
    <row r="18" spans="1:7" s="93" customFormat="1" ht="12.75">
      <c r="A18" s="126"/>
      <c r="B18" s="126"/>
      <c r="C18" s="126"/>
      <c r="D18" s="126"/>
      <c r="E18" s="126"/>
      <c r="F18" s="126"/>
      <c r="G18" s="126"/>
    </row>
    <row r="19" spans="1:7" s="93" customFormat="1" ht="12.75">
      <c r="A19" s="126"/>
      <c r="B19" s="126"/>
      <c r="C19" s="126"/>
      <c r="D19" s="126"/>
      <c r="E19" s="126"/>
      <c r="F19" s="126"/>
      <c r="G19" s="126"/>
    </row>
    <row r="20" spans="1:7" s="93" customFormat="1" ht="15.75">
      <c r="A20" s="92" t="e">
        <f>+CONCATENATE("......................, ",LEFT(#REF!,4),". .......................... hó ..... nap")</f>
        <v>#REF!</v>
      </c>
      <c r="B20" s="126"/>
      <c r="C20" s="126"/>
      <c r="D20" s="126"/>
      <c r="E20" s="126"/>
      <c r="F20" s="126"/>
      <c r="G20" s="126"/>
    </row>
    <row r="21" spans="1:7" s="93" customFormat="1" ht="12.75">
      <c r="A21" s="126"/>
      <c r="B21" s="126"/>
      <c r="C21" s="126"/>
      <c r="D21" s="126"/>
      <c r="E21" s="126"/>
      <c r="F21" s="126"/>
      <c r="G21" s="126"/>
    </row>
    <row r="22" spans="1:7" ht="12.75">
      <c r="A22" s="126"/>
      <c r="B22" s="126"/>
      <c r="C22" s="126"/>
      <c r="D22" s="126"/>
      <c r="E22" s="126"/>
      <c r="F22" s="126"/>
      <c r="G22" s="126"/>
    </row>
    <row r="23" spans="1:7" ht="12.75">
      <c r="A23" s="126"/>
      <c r="B23" s="126"/>
      <c r="C23" s="93"/>
      <c r="D23" s="93"/>
      <c r="E23" s="93"/>
      <c r="F23" s="93"/>
      <c r="G23" s="126"/>
    </row>
    <row r="24" spans="1:7" ht="13.5">
      <c r="A24" s="126"/>
      <c r="B24" s="126"/>
      <c r="C24" s="165"/>
      <c r="D24" s="166" t="s">
        <v>149</v>
      </c>
      <c r="E24" s="166"/>
      <c r="F24" s="165"/>
      <c r="G24" s="126"/>
    </row>
    <row r="25" spans="3:6" ht="13.5">
      <c r="C25" s="99"/>
      <c r="D25" s="100"/>
      <c r="E25" s="100"/>
      <c r="F25" s="99"/>
    </row>
    <row r="26" spans="3:6" ht="13.5">
      <c r="C26" s="99"/>
      <c r="D26" s="100"/>
      <c r="E26" s="100"/>
      <c r="F26" s="99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29. melléklet az 1/2019. (II.13.)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="130" zoomScaleNormal="130" zoomScaleSheetLayoutView="100" zoomScalePageLayoutView="130" workbookViewId="0" topLeftCell="A92">
      <selection activeCell="C91" sqref="C91"/>
    </sheetView>
  </sheetViews>
  <sheetFormatPr defaultColWidth="9.00390625" defaultRowHeight="12.75"/>
  <cols>
    <col min="1" max="1" width="9.50390625" style="255" customWidth="1"/>
    <col min="2" max="2" width="91.625" style="255" customWidth="1"/>
    <col min="3" max="3" width="21.625" style="256" customWidth="1"/>
    <col min="4" max="4" width="9.00390625" style="277" customWidth="1"/>
    <col min="5" max="16384" width="9.375" style="277" customWidth="1"/>
  </cols>
  <sheetData>
    <row r="1" spans="1:3" ht="15.75" customHeight="1">
      <c r="A1" s="405" t="s">
        <v>6</v>
      </c>
      <c r="B1" s="405"/>
      <c r="C1" s="405"/>
    </row>
    <row r="2" spans="1:3" ht="15.75" customHeight="1" thickBot="1">
      <c r="A2" s="406" t="s">
        <v>92</v>
      </c>
      <c r="B2" s="406"/>
      <c r="C2" s="186" t="str">
        <f>'2.mell.'!C2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8" customFormat="1" ht="12" customHeight="1" thickBot="1">
      <c r="A4" s="272"/>
      <c r="B4" s="273" t="s">
        <v>413</v>
      </c>
      <c r="C4" s="274" t="s">
        <v>414</v>
      </c>
    </row>
    <row r="5" spans="1:3" s="279" customFormat="1" ht="12" customHeight="1" thickBot="1">
      <c r="A5" s="18" t="s">
        <v>9</v>
      </c>
      <c r="B5" s="19" t="s">
        <v>177</v>
      </c>
      <c r="C5" s="176">
        <f>+C6+C7+C8+C9+C10+C11</f>
        <v>0</v>
      </c>
    </row>
    <row r="6" spans="1:3" s="279" customFormat="1" ht="12" customHeight="1">
      <c r="A6" s="13" t="s">
        <v>69</v>
      </c>
      <c r="B6" s="280" t="s">
        <v>178</v>
      </c>
      <c r="C6" s="179"/>
    </row>
    <row r="7" spans="1:3" s="279" customFormat="1" ht="12" customHeight="1">
      <c r="A7" s="12" t="s">
        <v>70</v>
      </c>
      <c r="B7" s="281" t="s">
        <v>179</v>
      </c>
      <c r="C7" s="178"/>
    </row>
    <row r="8" spans="1:3" s="279" customFormat="1" ht="12" customHeight="1">
      <c r="A8" s="12" t="s">
        <v>71</v>
      </c>
      <c r="B8" s="281" t="s">
        <v>449</v>
      </c>
      <c r="C8" s="178"/>
    </row>
    <row r="9" spans="1:3" s="279" customFormat="1" ht="12" customHeight="1">
      <c r="A9" s="12" t="s">
        <v>72</v>
      </c>
      <c r="B9" s="281" t="s">
        <v>180</v>
      </c>
      <c r="C9" s="178"/>
    </row>
    <row r="10" spans="1:3" s="279" customFormat="1" ht="12" customHeight="1">
      <c r="A10" s="12" t="s">
        <v>89</v>
      </c>
      <c r="B10" s="172" t="s">
        <v>358</v>
      </c>
      <c r="C10" s="178"/>
    </row>
    <row r="11" spans="1:3" s="279" customFormat="1" ht="12" customHeight="1" thickBot="1">
      <c r="A11" s="14" t="s">
        <v>73</v>
      </c>
      <c r="B11" s="173" t="s">
        <v>359</v>
      </c>
      <c r="C11" s="178"/>
    </row>
    <row r="12" spans="1:3" s="279" customFormat="1" ht="12" customHeight="1" thickBot="1">
      <c r="A12" s="18" t="s">
        <v>10</v>
      </c>
      <c r="B12" s="171" t="s">
        <v>181</v>
      </c>
      <c r="C12" s="176">
        <f>+C13+C14+C15+C16+C17</f>
        <v>0</v>
      </c>
    </row>
    <row r="13" spans="1:3" s="279" customFormat="1" ht="12" customHeight="1">
      <c r="A13" s="13" t="s">
        <v>75</v>
      </c>
      <c r="B13" s="280" t="s">
        <v>182</v>
      </c>
      <c r="C13" s="179"/>
    </row>
    <row r="14" spans="1:3" s="279" customFormat="1" ht="12" customHeight="1">
      <c r="A14" s="12" t="s">
        <v>76</v>
      </c>
      <c r="B14" s="281" t="s">
        <v>183</v>
      </c>
      <c r="C14" s="178"/>
    </row>
    <row r="15" spans="1:3" s="279" customFormat="1" ht="12" customHeight="1">
      <c r="A15" s="12" t="s">
        <v>77</v>
      </c>
      <c r="B15" s="281" t="s">
        <v>348</v>
      </c>
      <c r="C15" s="178"/>
    </row>
    <row r="16" spans="1:3" s="279" customFormat="1" ht="12" customHeight="1">
      <c r="A16" s="12" t="s">
        <v>78</v>
      </c>
      <c r="B16" s="281" t="s">
        <v>349</v>
      </c>
      <c r="C16" s="178"/>
    </row>
    <row r="17" spans="1:3" s="279" customFormat="1" ht="12" customHeight="1">
      <c r="A17" s="12" t="s">
        <v>79</v>
      </c>
      <c r="B17" s="281" t="s">
        <v>184</v>
      </c>
      <c r="C17" s="178"/>
    </row>
    <row r="18" spans="1:3" s="279" customFormat="1" ht="12" customHeight="1" thickBot="1">
      <c r="A18" s="14" t="s">
        <v>85</v>
      </c>
      <c r="B18" s="173" t="s">
        <v>185</v>
      </c>
      <c r="C18" s="180"/>
    </row>
    <row r="19" spans="1:3" s="279" customFormat="1" ht="12" customHeight="1" thickBot="1">
      <c r="A19" s="18" t="s">
        <v>11</v>
      </c>
      <c r="B19" s="19" t="s">
        <v>186</v>
      </c>
      <c r="C19" s="176">
        <f>+C20+C21+C22+C23+C24</f>
        <v>0</v>
      </c>
    </row>
    <row r="20" spans="1:3" s="279" customFormat="1" ht="12" customHeight="1">
      <c r="A20" s="13" t="s">
        <v>58</v>
      </c>
      <c r="B20" s="280" t="s">
        <v>187</v>
      </c>
      <c r="C20" s="179"/>
    </row>
    <row r="21" spans="1:3" s="279" customFormat="1" ht="12" customHeight="1">
      <c r="A21" s="12" t="s">
        <v>59</v>
      </c>
      <c r="B21" s="281" t="s">
        <v>188</v>
      </c>
      <c r="C21" s="178"/>
    </row>
    <row r="22" spans="1:3" s="279" customFormat="1" ht="12" customHeight="1">
      <c r="A22" s="12" t="s">
        <v>60</v>
      </c>
      <c r="B22" s="281" t="s">
        <v>350</v>
      </c>
      <c r="C22" s="178"/>
    </row>
    <row r="23" spans="1:3" s="279" customFormat="1" ht="12" customHeight="1">
      <c r="A23" s="12" t="s">
        <v>61</v>
      </c>
      <c r="B23" s="281" t="s">
        <v>351</v>
      </c>
      <c r="C23" s="178"/>
    </row>
    <row r="24" spans="1:3" s="279" customFormat="1" ht="12" customHeight="1">
      <c r="A24" s="12" t="s">
        <v>101</v>
      </c>
      <c r="B24" s="281" t="s">
        <v>189</v>
      </c>
      <c r="C24" s="178"/>
    </row>
    <row r="25" spans="1:3" s="279" customFormat="1" ht="12" customHeight="1" thickBot="1">
      <c r="A25" s="14" t="s">
        <v>102</v>
      </c>
      <c r="B25" s="282" t="s">
        <v>190</v>
      </c>
      <c r="C25" s="180"/>
    </row>
    <row r="26" spans="1:3" s="279" customFormat="1" ht="12" customHeight="1" thickBot="1">
      <c r="A26" s="18" t="s">
        <v>103</v>
      </c>
      <c r="B26" s="19" t="s">
        <v>450</v>
      </c>
      <c r="C26" s="182">
        <f>SUM(C27:C33)</f>
        <v>0</v>
      </c>
    </row>
    <row r="27" spans="1:3" s="279" customFormat="1" ht="12" customHeight="1">
      <c r="A27" s="13" t="s">
        <v>192</v>
      </c>
      <c r="B27" s="280" t="s">
        <v>454</v>
      </c>
      <c r="C27" s="179"/>
    </row>
    <row r="28" spans="1:3" s="279" customFormat="1" ht="12" customHeight="1">
      <c r="A28" s="12" t="s">
        <v>193</v>
      </c>
      <c r="B28" s="281" t="s">
        <v>455</v>
      </c>
      <c r="C28" s="178"/>
    </row>
    <row r="29" spans="1:3" s="279" customFormat="1" ht="12" customHeight="1">
      <c r="A29" s="12" t="s">
        <v>194</v>
      </c>
      <c r="B29" s="281" t="s">
        <v>456</v>
      </c>
      <c r="C29" s="178"/>
    </row>
    <row r="30" spans="1:3" s="279" customFormat="1" ht="12" customHeight="1">
      <c r="A30" s="12" t="s">
        <v>195</v>
      </c>
      <c r="B30" s="281" t="s">
        <v>457</v>
      </c>
      <c r="C30" s="178"/>
    </row>
    <row r="31" spans="1:3" s="279" customFormat="1" ht="12" customHeight="1">
      <c r="A31" s="12" t="s">
        <v>451</v>
      </c>
      <c r="B31" s="281" t="s">
        <v>196</v>
      </c>
      <c r="C31" s="178"/>
    </row>
    <row r="32" spans="1:3" s="279" customFormat="1" ht="12" customHeight="1">
      <c r="A32" s="12" t="s">
        <v>452</v>
      </c>
      <c r="B32" s="281" t="s">
        <v>197</v>
      </c>
      <c r="C32" s="178"/>
    </row>
    <row r="33" spans="1:3" s="279" customFormat="1" ht="12" customHeight="1" thickBot="1">
      <c r="A33" s="14" t="s">
        <v>453</v>
      </c>
      <c r="B33" s="344" t="s">
        <v>198</v>
      </c>
      <c r="C33" s="180"/>
    </row>
    <row r="34" spans="1:3" s="279" customFormat="1" ht="12" customHeight="1" thickBot="1">
      <c r="A34" s="18" t="s">
        <v>13</v>
      </c>
      <c r="B34" s="19" t="s">
        <v>360</v>
      </c>
      <c r="C34" s="176">
        <f>SUM(C35:C45)</f>
        <v>0</v>
      </c>
    </row>
    <row r="35" spans="1:3" s="279" customFormat="1" ht="12" customHeight="1">
      <c r="A35" s="13" t="s">
        <v>62</v>
      </c>
      <c r="B35" s="280" t="s">
        <v>201</v>
      </c>
      <c r="C35" s="179"/>
    </row>
    <row r="36" spans="1:3" s="279" customFormat="1" ht="12" customHeight="1">
      <c r="A36" s="12" t="s">
        <v>63</v>
      </c>
      <c r="B36" s="281" t="s">
        <v>202</v>
      </c>
      <c r="C36" s="178"/>
    </row>
    <row r="37" spans="1:3" s="279" customFormat="1" ht="12" customHeight="1">
      <c r="A37" s="12" t="s">
        <v>64</v>
      </c>
      <c r="B37" s="281" t="s">
        <v>203</v>
      </c>
      <c r="C37" s="178"/>
    </row>
    <row r="38" spans="1:3" s="279" customFormat="1" ht="12" customHeight="1">
      <c r="A38" s="12" t="s">
        <v>105</v>
      </c>
      <c r="B38" s="281" t="s">
        <v>204</v>
      </c>
      <c r="C38" s="178"/>
    </row>
    <row r="39" spans="1:3" s="279" customFormat="1" ht="12" customHeight="1">
      <c r="A39" s="12" t="s">
        <v>106</v>
      </c>
      <c r="B39" s="281" t="s">
        <v>205</v>
      </c>
      <c r="C39" s="178"/>
    </row>
    <row r="40" spans="1:3" s="279" customFormat="1" ht="12" customHeight="1">
      <c r="A40" s="12" t="s">
        <v>107</v>
      </c>
      <c r="B40" s="281" t="s">
        <v>206</v>
      </c>
      <c r="C40" s="178"/>
    </row>
    <row r="41" spans="1:3" s="279" customFormat="1" ht="12" customHeight="1">
      <c r="A41" s="12" t="s">
        <v>108</v>
      </c>
      <c r="B41" s="281" t="s">
        <v>207</v>
      </c>
      <c r="C41" s="178"/>
    </row>
    <row r="42" spans="1:3" s="279" customFormat="1" ht="12" customHeight="1">
      <c r="A42" s="12" t="s">
        <v>109</v>
      </c>
      <c r="B42" s="281" t="s">
        <v>458</v>
      </c>
      <c r="C42" s="178"/>
    </row>
    <row r="43" spans="1:3" s="279" customFormat="1" ht="12" customHeight="1">
      <c r="A43" s="12" t="s">
        <v>199</v>
      </c>
      <c r="B43" s="281" t="s">
        <v>209</v>
      </c>
      <c r="C43" s="181"/>
    </row>
    <row r="44" spans="1:3" s="279" customFormat="1" ht="12" customHeight="1">
      <c r="A44" s="14" t="s">
        <v>200</v>
      </c>
      <c r="B44" s="282" t="s">
        <v>362</v>
      </c>
      <c r="C44" s="269"/>
    </row>
    <row r="45" spans="1:3" s="279" customFormat="1" ht="12" customHeight="1" thickBot="1">
      <c r="A45" s="14" t="s">
        <v>361</v>
      </c>
      <c r="B45" s="173" t="s">
        <v>210</v>
      </c>
      <c r="C45" s="269"/>
    </row>
    <row r="46" spans="1:3" s="279" customFormat="1" ht="12" customHeight="1" thickBot="1">
      <c r="A46" s="18" t="s">
        <v>14</v>
      </c>
      <c r="B46" s="19" t="s">
        <v>211</v>
      </c>
      <c r="C46" s="176">
        <f>SUM(C47:C51)</f>
        <v>0</v>
      </c>
    </row>
    <row r="47" spans="1:3" s="279" customFormat="1" ht="12" customHeight="1">
      <c r="A47" s="13" t="s">
        <v>65</v>
      </c>
      <c r="B47" s="280" t="s">
        <v>215</v>
      </c>
      <c r="C47" s="322"/>
    </row>
    <row r="48" spans="1:3" s="279" customFormat="1" ht="12" customHeight="1">
      <c r="A48" s="12" t="s">
        <v>66</v>
      </c>
      <c r="B48" s="281" t="s">
        <v>216</v>
      </c>
      <c r="C48" s="181"/>
    </row>
    <row r="49" spans="1:3" s="279" customFormat="1" ht="12" customHeight="1">
      <c r="A49" s="12" t="s">
        <v>212</v>
      </c>
      <c r="B49" s="281" t="s">
        <v>217</v>
      </c>
      <c r="C49" s="181"/>
    </row>
    <row r="50" spans="1:3" s="279" customFormat="1" ht="12" customHeight="1">
      <c r="A50" s="12" t="s">
        <v>213</v>
      </c>
      <c r="B50" s="281" t="s">
        <v>218</v>
      </c>
      <c r="C50" s="181"/>
    </row>
    <row r="51" spans="1:3" s="279" customFormat="1" ht="12" customHeight="1" thickBot="1">
      <c r="A51" s="14" t="s">
        <v>214</v>
      </c>
      <c r="B51" s="173" t="s">
        <v>219</v>
      </c>
      <c r="C51" s="269"/>
    </row>
    <row r="52" spans="1:3" s="279" customFormat="1" ht="12" customHeight="1" thickBot="1">
      <c r="A52" s="18" t="s">
        <v>110</v>
      </c>
      <c r="B52" s="19" t="s">
        <v>220</v>
      </c>
      <c r="C52" s="176">
        <f>SUM(C53:C55)</f>
        <v>0</v>
      </c>
    </row>
    <row r="53" spans="1:3" s="279" customFormat="1" ht="12" customHeight="1">
      <c r="A53" s="13" t="s">
        <v>67</v>
      </c>
      <c r="B53" s="280" t="s">
        <v>221</v>
      </c>
      <c r="C53" s="179"/>
    </row>
    <row r="54" spans="1:3" s="279" customFormat="1" ht="12" customHeight="1">
      <c r="A54" s="12" t="s">
        <v>68</v>
      </c>
      <c r="B54" s="281" t="s">
        <v>352</v>
      </c>
      <c r="C54" s="178"/>
    </row>
    <row r="55" spans="1:3" s="279" customFormat="1" ht="12" customHeight="1">
      <c r="A55" s="12" t="s">
        <v>224</v>
      </c>
      <c r="B55" s="281" t="s">
        <v>222</v>
      </c>
      <c r="C55" s="178"/>
    </row>
    <row r="56" spans="1:3" s="279" customFormat="1" ht="12" customHeight="1" thickBot="1">
      <c r="A56" s="14" t="s">
        <v>225</v>
      </c>
      <c r="B56" s="173" t="s">
        <v>223</v>
      </c>
      <c r="C56" s="180"/>
    </row>
    <row r="57" spans="1:3" s="279" customFormat="1" ht="12" customHeight="1" thickBot="1">
      <c r="A57" s="18" t="s">
        <v>16</v>
      </c>
      <c r="B57" s="171" t="s">
        <v>226</v>
      </c>
      <c r="C57" s="176">
        <f>SUM(C58:C60)</f>
        <v>0</v>
      </c>
    </row>
    <row r="58" spans="1:3" s="279" customFormat="1" ht="12" customHeight="1">
      <c r="A58" s="13" t="s">
        <v>111</v>
      </c>
      <c r="B58" s="280" t="s">
        <v>228</v>
      </c>
      <c r="C58" s="181"/>
    </row>
    <row r="59" spans="1:3" s="279" customFormat="1" ht="12" customHeight="1">
      <c r="A59" s="12" t="s">
        <v>112</v>
      </c>
      <c r="B59" s="281" t="s">
        <v>353</v>
      </c>
      <c r="C59" s="181"/>
    </row>
    <row r="60" spans="1:3" s="279" customFormat="1" ht="12" customHeight="1">
      <c r="A60" s="12" t="s">
        <v>155</v>
      </c>
      <c r="B60" s="281" t="s">
        <v>229</v>
      </c>
      <c r="C60" s="181"/>
    </row>
    <row r="61" spans="1:3" s="279" customFormat="1" ht="12" customHeight="1" thickBot="1">
      <c r="A61" s="14" t="s">
        <v>227</v>
      </c>
      <c r="B61" s="173" t="s">
        <v>230</v>
      </c>
      <c r="C61" s="181"/>
    </row>
    <row r="62" spans="1:3" s="279" customFormat="1" ht="12" customHeight="1" thickBot="1">
      <c r="A62" s="340" t="s">
        <v>402</v>
      </c>
      <c r="B62" s="19" t="s">
        <v>231</v>
      </c>
      <c r="C62" s="182">
        <f>+C5+C12+C19+C26+C34+C46+C52+C57</f>
        <v>0</v>
      </c>
    </row>
    <row r="63" spans="1:3" s="279" customFormat="1" ht="12" customHeight="1" thickBot="1">
      <c r="A63" s="324" t="s">
        <v>232</v>
      </c>
      <c r="B63" s="171" t="s">
        <v>233</v>
      </c>
      <c r="C63" s="176">
        <f>SUM(C64:C66)</f>
        <v>0</v>
      </c>
    </row>
    <row r="64" spans="1:3" s="279" customFormat="1" ht="12" customHeight="1">
      <c r="A64" s="13" t="s">
        <v>264</v>
      </c>
      <c r="B64" s="280" t="s">
        <v>234</v>
      </c>
      <c r="C64" s="181"/>
    </row>
    <row r="65" spans="1:3" s="279" customFormat="1" ht="12" customHeight="1">
      <c r="A65" s="12" t="s">
        <v>273</v>
      </c>
      <c r="B65" s="281" t="s">
        <v>235</v>
      </c>
      <c r="C65" s="181"/>
    </row>
    <row r="66" spans="1:3" s="279" customFormat="1" ht="12" customHeight="1" thickBot="1">
      <c r="A66" s="14" t="s">
        <v>274</v>
      </c>
      <c r="B66" s="334" t="s">
        <v>387</v>
      </c>
      <c r="C66" s="181"/>
    </row>
    <row r="67" spans="1:3" s="279" customFormat="1" ht="12" customHeight="1" thickBot="1">
      <c r="A67" s="324" t="s">
        <v>237</v>
      </c>
      <c r="B67" s="171" t="s">
        <v>238</v>
      </c>
      <c r="C67" s="176">
        <f>SUM(C68:C71)</f>
        <v>0</v>
      </c>
    </row>
    <row r="68" spans="1:3" s="279" customFormat="1" ht="12" customHeight="1">
      <c r="A68" s="13" t="s">
        <v>90</v>
      </c>
      <c r="B68" s="280" t="s">
        <v>239</v>
      </c>
      <c r="C68" s="181"/>
    </row>
    <row r="69" spans="1:3" s="279" customFormat="1" ht="12" customHeight="1">
      <c r="A69" s="12" t="s">
        <v>91</v>
      </c>
      <c r="B69" s="281" t="s">
        <v>240</v>
      </c>
      <c r="C69" s="181"/>
    </row>
    <row r="70" spans="1:3" s="279" customFormat="1" ht="12" customHeight="1">
      <c r="A70" s="12" t="s">
        <v>265</v>
      </c>
      <c r="B70" s="281" t="s">
        <v>241</v>
      </c>
      <c r="C70" s="181"/>
    </row>
    <row r="71" spans="1:3" s="279" customFormat="1" ht="12" customHeight="1" thickBot="1">
      <c r="A71" s="14" t="s">
        <v>266</v>
      </c>
      <c r="B71" s="173" t="s">
        <v>242</v>
      </c>
      <c r="C71" s="181"/>
    </row>
    <row r="72" spans="1:3" s="279" customFormat="1" ht="12" customHeight="1" thickBot="1">
      <c r="A72" s="324" t="s">
        <v>243</v>
      </c>
      <c r="B72" s="171" t="s">
        <v>244</v>
      </c>
      <c r="C72" s="176">
        <f>SUM(C73:C74)</f>
        <v>31876997</v>
      </c>
    </row>
    <row r="73" spans="1:3" s="279" customFormat="1" ht="12" customHeight="1">
      <c r="A73" s="13" t="s">
        <v>267</v>
      </c>
      <c r="B73" s="280" t="s">
        <v>245</v>
      </c>
      <c r="C73" s="181">
        <v>31876997</v>
      </c>
    </row>
    <row r="74" spans="1:3" s="279" customFormat="1" ht="12" customHeight="1" thickBot="1">
      <c r="A74" s="14" t="s">
        <v>268</v>
      </c>
      <c r="B74" s="173" t="s">
        <v>246</v>
      </c>
      <c r="C74" s="181"/>
    </row>
    <row r="75" spans="1:3" s="279" customFormat="1" ht="12" customHeight="1" thickBot="1">
      <c r="A75" s="324" t="s">
        <v>247</v>
      </c>
      <c r="B75" s="171" t="s">
        <v>248</v>
      </c>
      <c r="C75" s="176">
        <f>SUM(C76:C78)</f>
        <v>0</v>
      </c>
    </row>
    <row r="76" spans="1:3" s="279" customFormat="1" ht="12" customHeight="1">
      <c r="A76" s="13" t="s">
        <v>269</v>
      </c>
      <c r="B76" s="280" t="s">
        <v>249</v>
      </c>
      <c r="C76" s="181"/>
    </row>
    <row r="77" spans="1:3" s="279" customFormat="1" ht="12" customHeight="1">
      <c r="A77" s="12" t="s">
        <v>270</v>
      </c>
      <c r="B77" s="281" t="s">
        <v>250</v>
      </c>
      <c r="C77" s="181"/>
    </row>
    <row r="78" spans="1:3" s="279" customFormat="1" ht="12" customHeight="1" thickBot="1">
      <c r="A78" s="14" t="s">
        <v>271</v>
      </c>
      <c r="B78" s="173" t="s">
        <v>251</v>
      </c>
      <c r="C78" s="181"/>
    </row>
    <row r="79" spans="1:3" s="279" customFormat="1" ht="12" customHeight="1" thickBot="1">
      <c r="A79" s="324" t="s">
        <v>252</v>
      </c>
      <c r="B79" s="171" t="s">
        <v>272</v>
      </c>
      <c r="C79" s="176">
        <f>SUM(C80:C83)</f>
        <v>0</v>
      </c>
    </row>
    <row r="80" spans="1:3" s="279" customFormat="1" ht="12" customHeight="1">
      <c r="A80" s="284" t="s">
        <v>253</v>
      </c>
      <c r="B80" s="280" t="s">
        <v>254</v>
      </c>
      <c r="C80" s="181"/>
    </row>
    <row r="81" spans="1:3" s="279" customFormat="1" ht="12" customHeight="1">
      <c r="A81" s="285" t="s">
        <v>255</v>
      </c>
      <c r="B81" s="281" t="s">
        <v>256</v>
      </c>
      <c r="C81" s="181"/>
    </row>
    <row r="82" spans="1:3" s="279" customFormat="1" ht="12" customHeight="1">
      <c r="A82" s="285" t="s">
        <v>257</v>
      </c>
      <c r="B82" s="281" t="s">
        <v>258</v>
      </c>
      <c r="C82" s="181"/>
    </row>
    <row r="83" spans="1:3" s="279" customFormat="1" ht="12" customHeight="1" thickBot="1">
      <c r="A83" s="286" t="s">
        <v>259</v>
      </c>
      <c r="B83" s="173" t="s">
        <v>260</v>
      </c>
      <c r="C83" s="181"/>
    </row>
    <row r="84" spans="1:3" s="279" customFormat="1" ht="12" customHeight="1" thickBot="1">
      <c r="A84" s="324" t="s">
        <v>261</v>
      </c>
      <c r="B84" s="171" t="s">
        <v>401</v>
      </c>
      <c r="C84" s="323"/>
    </row>
    <row r="85" spans="1:3" s="279" customFormat="1" ht="13.5" customHeight="1" thickBot="1">
      <c r="A85" s="324" t="s">
        <v>263</v>
      </c>
      <c r="B85" s="171" t="s">
        <v>262</v>
      </c>
      <c r="C85" s="323"/>
    </row>
    <row r="86" spans="1:3" s="279" customFormat="1" ht="15.75" customHeight="1" thickBot="1">
      <c r="A86" s="324" t="s">
        <v>275</v>
      </c>
      <c r="B86" s="287" t="s">
        <v>404</v>
      </c>
      <c r="C86" s="182">
        <f>+C63+C67+C72+C75+C79+C85+C84</f>
        <v>31876997</v>
      </c>
    </row>
    <row r="87" spans="1:3" s="279" customFormat="1" ht="16.5" customHeight="1" thickBot="1">
      <c r="A87" s="325" t="s">
        <v>403</v>
      </c>
      <c r="B87" s="288" t="s">
        <v>405</v>
      </c>
      <c r="C87" s="182">
        <f>+C62+C86</f>
        <v>31876997</v>
      </c>
    </row>
    <row r="88" spans="1:3" s="279" customFormat="1" ht="83.25" customHeight="1">
      <c r="A88" s="3"/>
      <c r="B88" s="4"/>
      <c r="C88" s="183"/>
    </row>
    <row r="89" spans="1:3" ht="16.5" customHeight="1">
      <c r="A89" s="405" t="s">
        <v>37</v>
      </c>
      <c r="B89" s="405"/>
      <c r="C89" s="405"/>
    </row>
    <row r="90" spans="1:3" s="289" customFormat="1" ht="16.5" customHeight="1" thickBot="1">
      <c r="A90" s="407" t="s">
        <v>93</v>
      </c>
      <c r="B90" s="407"/>
      <c r="C90" s="73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8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5">
        <f>C94+C95+C96+C97+C98+C111</f>
        <v>31876997</v>
      </c>
    </row>
    <row r="94" spans="1:3" ht="12" customHeight="1">
      <c r="A94" s="15" t="s">
        <v>69</v>
      </c>
      <c r="B94" s="8" t="s">
        <v>39</v>
      </c>
      <c r="C94" s="177">
        <v>7748713</v>
      </c>
    </row>
    <row r="95" spans="1:3" ht="12" customHeight="1">
      <c r="A95" s="12" t="s">
        <v>70</v>
      </c>
      <c r="B95" s="6" t="s">
        <v>113</v>
      </c>
      <c r="C95" s="178">
        <v>1511000</v>
      </c>
    </row>
    <row r="96" spans="1:3" ht="12" customHeight="1">
      <c r="A96" s="12" t="s">
        <v>71</v>
      </c>
      <c r="B96" s="6" t="s">
        <v>88</v>
      </c>
      <c r="C96" s="180">
        <v>22617284</v>
      </c>
    </row>
    <row r="97" spans="1:3" ht="12" customHeight="1">
      <c r="A97" s="12" t="s">
        <v>72</v>
      </c>
      <c r="B97" s="9" t="s">
        <v>114</v>
      </c>
      <c r="C97" s="180"/>
    </row>
    <row r="98" spans="1:3" ht="12" customHeight="1">
      <c r="A98" s="12" t="s">
        <v>80</v>
      </c>
      <c r="B98" s="17" t="s">
        <v>115</v>
      </c>
      <c r="C98" s="180"/>
    </row>
    <row r="99" spans="1:3" ht="12" customHeight="1">
      <c r="A99" s="12" t="s">
        <v>73</v>
      </c>
      <c r="B99" s="6" t="s">
        <v>368</v>
      </c>
      <c r="C99" s="180"/>
    </row>
    <row r="100" spans="1:3" ht="12" customHeight="1">
      <c r="A100" s="12" t="s">
        <v>74</v>
      </c>
      <c r="B100" s="77" t="s">
        <v>367</v>
      </c>
      <c r="C100" s="180"/>
    </row>
    <row r="101" spans="1:3" ht="12" customHeight="1">
      <c r="A101" s="12" t="s">
        <v>81</v>
      </c>
      <c r="B101" s="77" t="s">
        <v>366</v>
      </c>
      <c r="C101" s="180"/>
    </row>
    <row r="102" spans="1:3" ht="12" customHeight="1">
      <c r="A102" s="12" t="s">
        <v>82</v>
      </c>
      <c r="B102" s="75" t="s">
        <v>278</v>
      </c>
      <c r="C102" s="180"/>
    </row>
    <row r="103" spans="1:3" ht="12" customHeight="1">
      <c r="A103" s="12" t="s">
        <v>83</v>
      </c>
      <c r="B103" s="76" t="s">
        <v>279</v>
      </c>
      <c r="C103" s="180"/>
    </row>
    <row r="104" spans="1:3" ht="12" customHeight="1">
      <c r="A104" s="12" t="s">
        <v>84</v>
      </c>
      <c r="B104" s="76" t="s">
        <v>280</v>
      </c>
      <c r="C104" s="180"/>
    </row>
    <row r="105" spans="1:3" ht="12" customHeight="1">
      <c r="A105" s="12" t="s">
        <v>86</v>
      </c>
      <c r="B105" s="75" t="s">
        <v>281</v>
      </c>
      <c r="C105" s="180"/>
    </row>
    <row r="106" spans="1:3" ht="12" customHeight="1">
      <c r="A106" s="12" t="s">
        <v>116</v>
      </c>
      <c r="B106" s="75" t="s">
        <v>282</v>
      </c>
      <c r="C106" s="180"/>
    </row>
    <row r="107" spans="1:3" ht="12" customHeight="1">
      <c r="A107" s="12" t="s">
        <v>276</v>
      </c>
      <c r="B107" s="76" t="s">
        <v>283</v>
      </c>
      <c r="C107" s="180"/>
    </row>
    <row r="108" spans="1:3" ht="12" customHeight="1">
      <c r="A108" s="11" t="s">
        <v>277</v>
      </c>
      <c r="B108" s="77" t="s">
        <v>284</v>
      </c>
      <c r="C108" s="180"/>
    </row>
    <row r="109" spans="1:3" ht="12" customHeight="1">
      <c r="A109" s="12" t="s">
        <v>364</v>
      </c>
      <c r="B109" s="77" t="s">
        <v>285</v>
      </c>
      <c r="C109" s="180"/>
    </row>
    <row r="110" spans="1:3" ht="12" customHeight="1">
      <c r="A110" s="14" t="s">
        <v>365</v>
      </c>
      <c r="B110" s="77" t="s">
        <v>286</v>
      </c>
      <c r="C110" s="180"/>
    </row>
    <row r="111" spans="1:3" ht="12" customHeight="1">
      <c r="A111" s="12" t="s">
        <v>369</v>
      </c>
      <c r="B111" s="9" t="s">
        <v>40</v>
      </c>
      <c r="C111" s="178"/>
    </row>
    <row r="112" spans="1:3" ht="12" customHeight="1">
      <c r="A112" s="12" t="s">
        <v>370</v>
      </c>
      <c r="B112" s="6" t="s">
        <v>372</v>
      </c>
      <c r="C112" s="178"/>
    </row>
    <row r="113" spans="1:3" ht="12" customHeight="1" thickBot="1">
      <c r="A113" s="16" t="s">
        <v>371</v>
      </c>
      <c r="B113" s="338" t="s">
        <v>373</v>
      </c>
      <c r="C113" s="184"/>
    </row>
    <row r="114" spans="1:3" ht="12" customHeight="1" thickBot="1">
      <c r="A114" s="335" t="s">
        <v>10</v>
      </c>
      <c r="B114" s="336" t="s">
        <v>287</v>
      </c>
      <c r="C114" s="337">
        <f>+C115+C117+C119</f>
        <v>0</v>
      </c>
    </row>
    <row r="115" spans="1:3" ht="12" customHeight="1">
      <c r="A115" s="13" t="s">
        <v>75</v>
      </c>
      <c r="B115" s="6" t="s">
        <v>154</v>
      </c>
      <c r="C115" s="179"/>
    </row>
    <row r="116" spans="1:3" ht="12" customHeight="1">
      <c r="A116" s="13" t="s">
        <v>76</v>
      </c>
      <c r="B116" s="10" t="s">
        <v>291</v>
      </c>
      <c r="C116" s="179"/>
    </row>
    <row r="117" spans="1:3" ht="12" customHeight="1">
      <c r="A117" s="13" t="s">
        <v>77</v>
      </c>
      <c r="B117" s="10" t="s">
        <v>117</v>
      </c>
      <c r="C117" s="178"/>
    </row>
    <row r="118" spans="1:3" ht="12" customHeight="1">
      <c r="A118" s="13" t="s">
        <v>78</v>
      </c>
      <c r="B118" s="10" t="s">
        <v>292</v>
      </c>
      <c r="C118" s="169"/>
    </row>
    <row r="119" spans="1:3" ht="12" customHeight="1">
      <c r="A119" s="13" t="s">
        <v>79</v>
      </c>
      <c r="B119" s="173" t="s">
        <v>156</v>
      </c>
      <c r="C119" s="169"/>
    </row>
    <row r="120" spans="1:3" ht="12" customHeight="1">
      <c r="A120" s="13" t="s">
        <v>85</v>
      </c>
      <c r="B120" s="172" t="s">
        <v>354</v>
      </c>
      <c r="C120" s="169"/>
    </row>
    <row r="121" spans="1:3" ht="12" customHeight="1">
      <c r="A121" s="13" t="s">
        <v>87</v>
      </c>
      <c r="B121" s="276" t="s">
        <v>297</v>
      </c>
      <c r="C121" s="169"/>
    </row>
    <row r="122" spans="1:3" ht="15.75">
      <c r="A122" s="13" t="s">
        <v>118</v>
      </c>
      <c r="B122" s="76" t="s">
        <v>280</v>
      </c>
      <c r="C122" s="169"/>
    </row>
    <row r="123" spans="1:3" ht="12" customHeight="1">
      <c r="A123" s="13" t="s">
        <v>119</v>
      </c>
      <c r="B123" s="76" t="s">
        <v>296</v>
      </c>
      <c r="C123" s="169"/>
    </row>
    <row r="124" spans="1:3" ht="12" customHeight="1">
      <c r="A124" s="13" t="s">
        <v>120</v>
      </c>
      <c r="B124" s="76" t="s">
        <v>295</v>
      </c>
      <c r="C124" s="169"/>
    </row>
    <row r="125" spans="1:3" ht="12" customHeight="1">
      <c r="A125" s="13" t="s">
        <v>288</v>
      </c>
      <c r="B125" s="76" t="s">
        <v>283</v>
      </c>
      <c r="C125" s="169"/>
    </row>
    <row r="126" spans="1:3" ht="12" customHeight="1">
      <c r="A126" s="13" t="s">
        <v>289</v>
      </c>
      <c r="B126" s="76" t="s">
        <v>294</v>
      </c>
      <c r="C126" s="169"/>
    </row>
    <row r="127" spans="1:3" ht="16.5" thickBot="1">
      <c r="A127" s="11" t="s">
        <v>290</v>
      </c>
      <c r="B127" s="76" t="s">
        <v>293</v>
      </c>
      <c r="C127" s="170"/>
    </row>
    <row r="128" spans="1:3" ht="12" customHeight="1" thickBot="1">
      <c r="A128" s="18" t="s">
        <v>11</v>
      </c>
      <c r="B128" s="70" t="s">
        <v>374</v>
      </c>
      <c r="C128" s="176">
        <f>+C93+C114</f>
        <v>31876997</v>
      </c>
    </row>
    <row r="129" spans="1:3" ht="12" customHeight="1" thickBot="1">
      <c r="A129" s="18" t="s">
        <v>12</v>
      </c>
      <c r="B129" s="70" t="s">
        <v>375</v>
      </c>
      <c r="C129" s="176">
        <f>+C130+C131+C132</f>
        <v>0</v>
      </c>
    </row>
    <row r="130" spans="1:3" ht="12" customHeight="1">
      <c r="A130" s="13" t="s">
        <v>192</v>
      </c>
      <c r="B130" s="10" t="s">
        <v>382</v>
      </c>
      <c r="C130" s="169"/>
    </row>
    <row r="131" spans="1:3" ht="12" customHeight="1">
      <c r="A131" s="13" t="s">
        <v>193</v>
      </c>
      <c r="B131" s="10" t="s">
        <v>383</v>
      </c>
      <c r="C131" s="169"/>
    </row>
    <row r="132" spans="1:3" ht="12" customHeight="1" thickBot="1">
      <c r="A132" s="11" t="s">
        <v>194</v>
      </c>
      <c r="B132" s="10" t="s">
        <v>384</v>
      </c>
      <c r="C132" s="169"/>
    </row>
    <row r="133" spans="1:3" ht="12" customHeight="1" thickBot="1">
      <c r="A133" s="18" t="s">
        <v>13</v>
      </c>
      <c r="B133" s="70" t="s">
        <v>376</v>
      </c>
      <c r="C133" s="176">
        <f>SUM(C134:C139)</f>
        <v>0</v>
      </c>
    </row>
    <row r="134" spans="1:3" ht="12" customHeight="1">
      <c r="A134" s="13" t="s">
        <v>62</v>
      </c>
      <c r="B134" s="7" t="s">
        <v>385</v>
      </c>
      <c r="C134" s="169"/>
    </row>
    <row r="135" spans="1:3" ht="12" customHeight="1">
      <c r="A135" s="13" t="s">
        <v>63</v>
      </c>
      <c r="B135" s="7" t="s">
        <v>377</v>
      </c>
      <c r="C135" s="169"/>
    </row>
    <row r="136" spans="1:3" ht="12" customHeight="1">
      <c r="A136" s="13" t="s">
        <v>64</v>
      </c>
      <c r="B136" s="7" t="s">
        <v>378</v>
      </c>
      <c r="C136" s="169"/>
    </row>
    <row r="137" spans="1:3" ht="12" customHeight="1">
      <c r="A137" s="13" t="s">
        <v>105</v>
      </c>
      <c r="B137" s="7" t="s">
        <v>379</v>
      </c>
      <c r="C137" s="169"/>
    </row>
    <row r="138" spans="1:3" ht="12" customHeight="1">
      <c r="A138" s="13" t="s">
        <v>106</v>
      </c>
      <c r="B138" s="7" t="s">
        <v>380</v>
      </c>
      <c r="C138" s="169"/>
    </row>
    <row r="139" spans="1:3" ht="12" customHeight="1" thickBot="1">
      <c r="A139" s="11" t="s">
        <v>107</v>
      </c>
      <c r="B139" s="7" t="s">
        <v>381</v>
      </c>
      <c r="C139" s="169"/>
    </row>
    <row r="140" spans="1:3" ht="12" customHeight="1" thickBot="1">
      <c r="A140" s="18" t="s">
        <v>14</v>
      </c>
      <c r="B140" s="70" t="s">
        <v>389</v>
      </c>
      <c r="C140" s="182">
        <f>+C141+C142+C143+C144</f>
        <v>0</v>
      </c>
    </row>
    <row r="141" spans="1:3" ht="12" customHeight="1">
      <c r="A141" s="13" t="s">
        <v>65</v>
      </c>
      <c r="B141" s="7" t="s">
        <v>298</v>
      </c>
      <c r="C141" s="169"/>
    </row>
    <row r="142" spans="1:3" ht="12" customHeight="1">
      <c r="A142" s="13" t="s">
        <v>66</v>
      </c>
      <c r="B142" s="7" t="s">
        <v>299</v>
      </c>
      <c r="C142" s="169"/>
    </row>
    <row r="143" spans="1:3" ht="12" customHeight="1">
      <c r="A143" s="13" t="s">
        <v>212</v>
      </c>
      <c r="B143" s="7" t="s">
        <v>390</v>
      </c>
      <c r="C143" s="169"/>
    </row>
    <row r="144" spans="1:3" ht="12" customHeight="1" thickBot="1">
      <c r="A144" s="11" t="s">
        <v>213</v>
      </c>
      <c r="B144" s="5" t="s">
        <v>318</v>
      </c>
      <c r="C144" s="169"/>
    </row>
    <row r="145" spans="1:3" ht="12" customHeight="1" thickBot="1">
      <c r="A145" s="18" t="s">
        <v>15</v>
      </c>
      <c r="B145" s="70" t="s">
        <v>391</v>
      </c>
      <c r="C145" s="185">
        <f>SUM(C146:C150)</f>
        <v>0</v>
      </c>
    </row>
    <row r="146" spans="1:3" ht="12" customHeight="1">
      <c r="A146" s="13" t="s">
        <v>67</v>
      </c>
      <c r="B146" s="7" t="s">
        <v>386</v>
      </c>
      <c r="C146" s="169"/>
    </row>
    <row r="147" spans="1:3" ht="12" customHeight="1">
      <c r="A147" s="13" t="s">
        <v>68</v>
      </c>
      <c r="B147" s="7" t="s">
        <v>393</v>
      </c>
      <c r="C147" s="169"/>
    </row>
    <row r="148" spans="1:3" ht="12" customHeight="1">
      <c r="A148" s="13" t="s">
        <v>224</v>
      </c>
      <c r="B148" s="7" t="s">
        <v>388</v>
      </c>
      <c r="C148" s="169"/>
    </row>
    <row r="149" spans="1:3" ht="12" customHeight="1">
      <c r="A149" s="13" t="s">
        <v>225</v>
      </c>
      <c r="B149" s="7" t="s">
        <v>394</v>
      </c>
      <c r="C149" s="169"/>
    </row>
    <row r="150" spans="1:3" ht="12" customHeight="1" thickBot="1">
      <c r="A150" s="13" t="s">
        <v>392</v>
      </c>
      <c r="B150" s="7" t="s">
        <v>395</v>
      </c>
      <c r="C150" s="169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90">
        <f>+C129+C133+C140+C145+C151+C152</f>
        <v>0</v>
      </c>
      <c r="F153" s="291"/>
      <c r="G153" s="292"/>
      <c r="H153" s="292"/>
      <c r="I153" s="292"/>
    </row>
    <row r="154" spans="1:3" s="279" customFormat="1" ht="12.75" customHeight="1" thickBot="1">
      <c r="A154" s="174" t="s">
        <v>19</v>
      </c>
      <c r="B154" s="254" t="s">
        <v>398</v>
      </c>
      <c r="C154" s="290">
        <f>+C128+C153</f>
        <v>31876997</v>
      </c>
    </row>
    <row r="155" ht="7.5" customHeight="1"/>
    <row r="156" spans="1:3" ht="15.75">
      <c r="A156" s="408" t="s">
        <v>300</v>
      </c>
      <c r="B156" s="408"/>
      <c r="C156" s="408"/>
    </row>
    <row r="157" spans="1:3" ht="15" customHeight="1" thickBot="1">
      <c r="A157" s="406" t="s">
        <v>94</v>
      </c>
      <c r="B157" s="406"/>
      <c r="C157" s="186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6">
        <f>+C62-C128</f>
        <v>-31876997</v>
      </c>
      <c r="D158" s="293"/>
    </row>
    <row r="159" spans="1:3" ht="27.75" customHeight="1" thickBot="1">
      <c r="A159" s="18" t="s">
        <v>10</v>
      </c>
      <c r="B159" s="25" t="s">
        <v>511</v>
      </c>
      <c r="C159" s="176">
        <f>+C86-C153</f>
        <v>31876997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2018. ÉVI KÖLTSÉGVETÉS
ÖNKÉNT VÁLLALT FELADATAINAK MÉRLEGE
&amp;R&amp;"Times New Roman CE,Félkövér dőlt"&amp;11 3. melléklet az 1/2019. (II.13.)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="130" zoomScaleNormal="130" zoomScaleSheetLayoutView="100" zoomScalePageLayoutView="130" workbookViewId="0" topLeftCell="A142">
      <selection activeCell="C97" sqref="C97"/>
    </sheetView>
  </sheetViews>
  <sheetFormatPr defaultColWidth="9.00390625" defaultRowHeight="12.75"/>
  <cols>
    <col min="1" max="1" width="9.50390625" style="255" customWidth="1"/>
    <col min="2" max="2" width="91.625" style="255" customWidth="1"/>
    <col min="3" max="3" width="21.625" style="256" customWidth="1"/>
    <col min="4" max="4" width="9.00390625" style="277" customWidth="1"/>
    <col min="5" max="16384" width="9.375" style="277" customWidth="1"/>
  </cols>
  <sheetData>
    <row r="1" spans="1:3" ht="15.75" customHeight="1">
      <c r="A1" s="405" t="s">
        <v>6</v>
      </c>
      <c r="B1" s="405"/>
      <c r="C1" s="405"/>
    </row>
    <row r="2" spans="1:3" ht="15.75" customHeight="1" thickBot="1">
      <c r="A2" s="406" t="s">
        <v>92</v>
      </c>
      <c r="B2" s="406"/>
      <c r="C2" s="186" t="str">
        <f>'3.mell.'!C2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8" customFormat="1" ht="12" customHeight="1" thickBot="1">
      <c r="A4" s="272"/>
      <c r="B4" s="273" t="s">
        <v>413</v>
      </c>
      <c r="C4" s="274" t="s">
        <v>414</v>
      </c>
    </row>
    <row r="5" spans="1:3" s="279" customFormat="1" ht="12" customHeight="1" thickBot="1">
      <c r="A5" s="18" t="s">
        <v>9</v>
      </c>
      <c r="B5" s="19" t="s">
        <v>177</v>
      </c>
      <c r="C5" s="176">
        <f>+C6+C7+C8+C9+C10+C11</f>
        <v>0</v>
      </c>
    </row>
    <row r="6" spans="1:3" s="279" customFormat="1" ht="12" customHeight="1">
      <c r="A6" s="13" t="s">
        <v>69</v>
      </c>
      <c r="B6" s="280" t="s">
        <v>178</v>
      </c>
      <c r="C6" s="179"/>
    </row>
    <row r="7" spans="1:3" s="279" customFormat="1" ht="12" customHeight="1">
      <c r="A7" s="12" t="s">
        <v>70</v>
      </c>
      <c r="B7" s="281" t="s">
        <v>179</v>
      </c>
      <c r="C7" s="178"/>
    </row>
    <row r="8" spans="1:3" s="279" customFormat="1" ht="12" customHeight="1">
      <c r="A8" s="12" t="s">
        <v>71</v>
      </c>
      <c r="B8" s="281" t="s">
        <v>449</v>
      </c>
      <c r="C8" s="178"/>
    </row>
    <row r="9" spans="1:3" s="279" customFormat="1" ht="12" customHeight="1">
      <c r="A9" s="12" t="s">
        <v>72</v>
      </c>
      <c r="B9" s="281" t="s">
        <v>180</v>
      </c>
      <c r="C9" s="178"/>
    </row>
    <row r="10" spans="1:3" s="279" customFormat="1" ht="12" customHeight="1">
      <c r="A10" s="12" t="s">
        <v>89</v>
      </c>
      <c r="B10" s="172" t="s">
        <v>358</v>
      </c>
      <c r="C10" s="178"/>
    </row>
    <row r="11" spans="1:3" s="279" customFormat="1" ht="12" customHeight="1" thickBot="1">
      <c r="A11" s="14" t="s">
        <v>73</v>
      </c>
      <c r="B11" s="173" t="s">
        <v>359</v>
      </c>
      <c r="C11" s="178"/>
    </row>
    <row r="12" spans="1:3" s="279" customFormat="1" ht="12" customHeight="1" thickBot="1">
      <c r="A12" s="18" t="s">
        <v>10</v>
      </c>
      <c r="B12" s="171" t="s">
        <v>181</v>
      </c>
      <c r="C12" s="176">
        <f>+C13+C14+C15+C16+C17</f>
        <v>0</v>
      </c>
    </row>
    <row r="13" spans="1:3" s="279" customFormat="1" ht="12" customHeight="1">
      <c r="A13" s="13" t="s">
        <v>75</v>
      </c>
      <c r="B13" s="280" t="s">
        <v>182</v>
      </c>
      <c r="C13" s="179"/>
    </row>
    <row r="14" spans="1:3" s="279" customFormat="1" ht="12" customHeight="1">
      <c r="A14" s="12" t="s">
        <v>76</v>
      </c>
      <c r="B14" s="281" t="s">
        <v>183</v>
      </c>
      <c r="C14" s="178"/>
    </row>
    <row r="15" spans="1:3" s="279" customFormat="1" ht="12" customHeight="1">
      <c r="A15" s="12" t="s">
        <v>77</v>
      </c>
      <c r="B15" s="281" t="s">
        <v>348</v>
      </c>
      <c r="C15" s="178"/>
    </row>
    <row r="16" spans="1:3" s="279" customFormat="1" ht="12" customHeight="1">
      <c r="A16" s="12" t="s">
        <v>78</v>
      </c>
      <c r="B16" s="281" t="s">
        <v>349</v>
      </c>
      <c r="C16" s="178"/>
    </row>
    <row r="17" spans="1:3" s="279" customFormat="1" ht="12" customHeight="1">
      <c r="A17" s="12" t="s">
        <v>79</v>
      </c>
      <c r="B17" s="281" t="s">
        <v>184</v>
      </c>
      <c r="C17" s="178"/>
    </row>
    <row r="18" spans="1:3" s="279" customFormat="1" ht="12" customHeight="1" thickBot="1">
      <c r="A18" s="14" t="s">
        <v>85</v>
      </c>
      <c r="B18" s="173" t="s">
        <v>185</v>
      </c>
      <c r="C18" s="180"/>
    </row>
    <row r="19" spans="1:3" s="279" customFormat="1" ht="12" customHeight="1" thickBot="1">
      <c r="A19" s="18" t="s">
        <v>11</v>
      </c>
      <c r="B19" s="19" t="s">
        <v>186</v>
      </c>
      <c r="C19" s="176">
        <f>+C20+C21+C22+C23+C24</f>
        <v>0</v>
      </c>
    </row>
    <row r="20" spans="1:3" s="279" customFormat="1" ht="12" customHeight="1">
      <c r="A20" s="13" t="s">
        <v>58</v>
      </c>
      <c r="B20" s="280" t="s">
        <v>187</v>
      </c>
      <c r="C20" s="179"/>
    </row>
    <row r="21" spans="1:3" s="279" customFormat="1" ht="12" customHeight="1">
      <c r="A21" s="12" t="s">
        <v>59</v>
      </c>
      <c r="B21" s="281" t="s">
        <v>188</v>
      </c>
      <c r="C21" s="178"/>
    </row>
    <row r="22" spans="1:3" s="279" customFormat="1" ht="12" customHeight="1">
      <c r="A22" s="12" t="s">
        <v>60</v>
      </c>
      <c r="B22" s="281" t="s">
        <v>350</v>
      </c>
      <c r="C22" s="178"/>
    </row>
    <row r="23" spans="1:3" s="279" customFormat="1" ht="12" customHeight="1">
      <c r="A23" s="12" t="s">
        <v>61</v>
      </c>
      <c r="B23" s="281" t="s">
        <v>351</v>
      </c>
      <c r="C23" s="178"/>
    </row>
    <row r="24" spans="1:3" s="279" customFormat="1" ht="12" customHeight="1">
      <c r="A24" s="12" t="s">
        <v>101</v>
      </c>
      <c r="B24" s="281" t="s">
        <v>189</v>
      </c>
      <c r="C24" s="178"/>
    </row>
    <row r="25" spans="1:3" s="279" customFormat="1" ht="12" customHeight="1" thickBot="1">
      <c r="A25" s="14" t="s">
        <v>102</v>
      </c>
      <c r="B25" s="282" t="s">
        <v>190</v>
      </c>
      <c r="C25" s="180"/>
    </row>
    <row r="26" spans="1:3" s="279" customFormat="1" ht="12" customHeight="1" thickBot="1">
      <c r="A26" s="18" t="s">
        <v>103</v>
      </c>
      <c r="B26" s="19" t="s">
        <v>459</v>
      </c>
      <c r="C26" s="182">
        <f>SUM(C27:C33)</f>
        <v>0</v>
      </c>
    </row>
    <row r="27" spans="1:3" s="279" customFormat="1" ht="12" customHeight="1">
      <c r="A27" s="13" t="s">
        <v>192</v>
      </c>
      <c r="B27" s="280" t="s">
        <v>454</v>
      </c>
      <c r="C27" s="179"/>
    </row>
    <row r="28" spans="1:3" s="279" customFormat="1" ht="12" customHeight="1">
      <c r="A28" s="12" t="s">
        <v>193</v>
      </c>
      <c r="B28" s="281" t="s">
        <v>455</v>
      </c>
      <c r="C28" s="178"/>
    </row>
    <row r="29" spans="1:3" s="279" customFormat="1" ht="12" customHeight="1">
      <c r="A29" s="12" t="s">
        <v>194</v>
      </c>
      <c r="B29" s="281" t="s">
        <v>456</v>
      </c>
      <c r="C29" s="178"/>
    </row>
    <row r="30" spans="1:3" s="279" customFormat="1" ht="12" customHeight="1">
      <c r="A30" s="12" t="s">
        <v>195</v>
      </c>
      <c r="B30" s="281" t="s">
        <v>457</v>
      </c>
      <c r="C30" s="178"/>
    </row>
    <row r="31" spans="1:3" s="279" customFormat="1" ht="12" customHeight="1">
      <c r="A31" s="12" t="s">
        <v>451</v>
      </c>
      <c r="B31" s="281" t="s">
        <v>196</v>
      </c>
      <c r="C31" s="178"/>
    </row>
    <row r="32" spans="1:3" s="279" customFormat="1" ht="12" customHeight="1">
      <c r="A32" s="12" t="s">
        <v>452</v>
      </c>
      <c r="B32" s="281" t="s">
        <v>197</v>
      </c>
      <c r="C32" s="178"/>
    </row>
    <row r="33" spans="1:3" s="279" customFormat="1" ht="12" customHeight="1" thickBot="1">
      <c r="A33" s="14" t="s">
        <v>453</v>
      </c>
      <c r="B33" s="344" t="s">
        <v>198</v>
      </c>
      <c r="C33" s="180"/>
    </row>
    <row r="34" spans="1:3" s="279" customFormat="1" ht="12" customHeight="1" thickBot="1">
      <c r="A34" s="18" t="s">
        <v>13</v>
      </c>
      <c r="B34" s="19" t="s">
        <v>360</v>
      </c>
      <c r="C34" s="176">
        <f>SUM(C35:C45)</f>
        <v>3634746</v>
      </c>
    </row>
    <row r="35" spans="1:3" s="279" customFormat="1" ht="12" customHeight="1">
      <c r="A35" s="13" t="s">
        <v>62</v>
      </c>
      <c r="B35" s="280" t="s">
        <v>201</v>
      </c>
      <c r="C35" s="179"/>
    </row>
    <row r="36" spans="1:3" s="279" customFormat="1" ht="12" customHeight="1">
      <c r="A36" s="12" t="s">
        <v>63</v>
      </c>
      <c r="B36" s="281" t="s">
        <v>202</v>
      </c>
      <c r="C36" s="178">
        <v>381000</v>
      </c>
    </row>
    <row r="37" spans="1:3" s="279" customFormat="1" ht="12" customHeight="1">
      <c r="A37" s="12" t="s">
        <v>64</v>
      </c>
      <c r="B37" s="281" t="s">
        <v>203</v>
      </c>
      <c r="C37" s="178"/>
    </row>
    <row r="38" spans="1:3" s="279" customFormat="1" ht="12" customHeight="1">
      <c r="A38" s="12" t="s">
        <v>105</v>
      </c>
      <c r="B38" s="281" t="s">
        <v>204</v>
      </c>
      <c r="C38" s="178"/>
    </row>
    <row r="39" spans="1:3" s="279" customFormat="1" ht="12" customHeight="1">
      <c r="A39" s="12" t="s">
        <v>106</v>
      </c>
      <c r="B39" s="281" t="s">
        <v>205</v>
      </c>
      <c r="C39" s="178"/>
    </row>
    <row r="40" spans="1:3" s="279" customFormat="1" ht="12" customHeight="1">
      <c r="A40" s="12" t="s">
        <v>107</v>
      </c>
      <c r="B40" s="281" t="s">
        <v>206</v>
      </c>
      <c r="C40" s="178"/>
    </row>
    <row r="41" spans="1:3" s="279" customFormat="1" ht="12" customHeight="1">
      <c r="A41" s="12" t="s">
        <v>108</v>
      </c>
      <c r="B41" s="281" t="s">
        <v>207</v>
      </c>
      <c r="C41" s="178"/>
    </row>
    <row r="42" spans="1:3" s="279" customFormat="1" ht="12" customHeight="1">
      <c r="A42" s="12" t="s">
        <v>109</v>
      </c>
      <c r="B42" s="281" t="s">
        <v>458</v>
      </c>
      <c r="C42" s="178"/>
    </row>
    <row r="43" spans="1:3" s="279" customFormat="1" ht="12" customHeight="1">
      <c r="A43" s="12" t="s">
        <v>199</v>
      </c>
      <c r="B43" s="281" t="s">
        <v>209</v>
      </c>
      <c r="C43" s="181"/>
    </row>
    <row r="44" spans="1:3" s="279" customFormat="1" ht="12" customHeight="1">
      <c r="A44" s="14" t="s">
        <v>200</v>
      </c>
      <c r="B44" s="282" t="s">
        <v>362</v>
      </c>
      <c r="C44" s="269"/>
    </row>
    <row r="45" spans="1:3" s="279" customFormat="1" ht="12" customHeight="1" thickBot="1">
      <c r="A45" s="14" t="s">
        <v>361</v>
      </c>
      <c r="B45" s="173" t="s">
        <v>210</v>
      </c>
      <c r="C45" s="269">
        <v>3253746</v>
      </c>
    </row>
    <row r="46" spans="1:3" s="279" customFormat="1" ht="12" customHeight="1" thickBot="1">
      <c r="A46" s="18" t="s">
        <v>14</v>
      </c>
      <c r="B46" s="19" t="s">
        <v>211</v>
      </c>
      <c r="C46" s="176">
        <f>SUM(C47:C51)</f>
        <v>0</v>
      </c>
    </row>
    <row r="47" spans="1:3" s="279" customFormat="1" ht="12" customHeight="1">
      <c r="A47" s="13" t="s">
        <v>65</v>
      </c>
      <c r="B47" s="280" t="s">
        <v>215</v>
      </c>
      <c r="C47" s="322"/>
    </row>
    <row r="48" spans="1:3" s="279" customFormat="1" ht="12" customHeight="1">
      <c r="A48" s="12" t="s">
        <v>66</v>
      </c>
      <c r="B48" s="281" t="s">
        <v>216</v>
      </c>
      <c r="C48" s="181"/>
    </row>
    <row r="49" spans="1:3" s="279" customFormat="1" ht="12" customHeight="1">
      <c r="A49" s="12" t="s">
        <v>212</v>
      </c>
      <c r="B49" s="281" t="s">
        <v>217</v>
      </c>
      <c r="C49" s="181"/>
    </row>
    <row r="50" spans="1:3" s="279" customFormat="1" ht="12" customHeight="1">
      <c r="A50" s="12" t="s">
        <v>213</v>
      </c>
      <c r="B50" s="281" t="s">
        <v>218</v>
      </c>
      <c r="C50" s="181"/>
    </row>
    <row r="51" spans="1:3" s="279" customFormat="1" ht="12" customHeight="1" thickBot="1">
      <c r="A51" s="14" t="s">
        <v>214</v>
      </c>
      <c r="B51" s="173" t="s">
        <v>219</v>
      </c>
      <c r="C51" s="269"/>
    </row>
    <row r="52" spans="1:3" s="279" customFormat="1" ht="12" customHeight="1" thickBot="1">
      <c r="A52" s="18" t="s">
        <v>110</v>
      </c>
      <c r="B52" s="19" t="s">
        <v>220</v>
      </c>
      <c r="C52" s="176">
        <f>SUM(C53:C55)</f>
        <v>0</v>
      </c>
    </row>
    <row r="53" spans="1:3" s="279" customFormat="1" ht="12" customHeight="1">
      <c r="A53" s="13" t="s">
        <v>67</v>
      </c>
      <c r="B53" s="280" t="s">
        <v>221</v>
      </c>
      <c r="C53" s="179"/>
    </row>
    <row r="54" spans="1:3" s="279" customFormat="1" ht="12" customHeight="1">
      <c r="A54" s="12" t="s">
        <v>68</v>
      </c>
      <c r="B54" s="281" t="s">
        <v>352</v>
      </c>
      <c r="C54" s="178"/>
    </row>
    <row r="55" spans="1:3" s="279" customFormat="1" ht="12" customHeight="1">
      <c r="A55" s="12" t="s">
        <v>224</v>
      </c>
      <c r="B55" s="281" t="s">
        <v>222</v>
      </c>
      <c r="C55" s="178"/>
    </row>
    <row r="56" spans="1:3" s="279" customFormat="1" ht="12" customHeight="1" thickBot="1">
      <c r="A56" s="14" t="s">
        <v>225</v>
      </c>
      <c r="B56" s="173" t="s">
        <v>223</v>
      </c>
      <c r="C56" s="180"/>
    </row>
    <row r="57" spans="1:3" s="279" customFormat="1" ht="12" customHeight="1" thickBot="1">
      <c r="A57" s="18" t="s">
        <v>16</v>
      </c>
      <c r="B57" s="171" t="s">
        <v>226</v>
      </c>
      <c r="C57" s="176">
        <f>SUM(C58:C60)</f>
        <v>0</v>
      </c>
    </row>
    <row r="58" spans="1:3" s="279" customFormat="1" ht="12" customHeight="1">
      <c r="A58" s="13" t="s">
        <v>111</v>
      </c>
      <c r="B58" s="280" t="s">
        <v>228</v>
      </c>
      <c r="C58" s="181"/>
    </row>
    <row r="59" spans="1:3" s="279" customFormat="1" ht="12" customHeight="1">
      <c r="A59" s="12" t="s">
        <v>112</v>
      </c>
      <c r="B59" s="281" t="s">
        <v>353</v>
      </c>
      <c r="C59" s="181"/>
    </row>
    <row r="60" spans="1:3" s="279" customFormat="1" ht="12" customHeight="1">
      <c r="A60" s="12" t="s">
        <v>155</v>
      </c>
      <c r="B60" s="281" t="s">
        <v>229</v>
      </c>
      <c r="C60" s="181"/>
    </row>
    <row r="61" spans="1:3" s="279" customFormat="1" ht="12" customHeight="1" thickBot="1">
      <c r="A61" s="14" t="s">
        <v>227</v>
      </c>
      <c r="B61" s="173" t="s">
        <v>230</v>
      </c>
      <c r="C61" s="181"/>
    </row>
    <row r="62" spans="1:3" s="279" customFormat="1" ht="12" customHeight="1" thickBot="1">
      <c r="A62" s="340" t="s">
        <v>402</v>
      </c>
      <c r="B62" s="19" t="s">
        <v>231</v>
      </c>
      <c r="C62" s="182">
        <f>+C5+C12+C19+C26+C34+C46+C52+C57</f>
        <v>3634746</v>
      </c>
    </row>
    <row r="63" spans="1:3" s="279" customFormat="1" ht="12" customHeight="1" thickBot="1">
      <c r="A63" s="324" t="s">
        <v>232</v>
      </c>
      <c r="B63" s="171" t="s">
        <v>233</v>
      </c>
      <c r="C63" s="176">
        <f>SUM(C64:C66)</f>
        <v>0</v>
      </c>
    </row>
    <row r="64" spans="1:3" s="279" customFormat="1" ht="12" customHeight="1">
      <c r="A64" s="13" t="s">
        <v>264</v>
      </c>
      <c r="B64" s="280" t="s">
        <v>234</v>
      </c>
      <c r="C64" s="181"/>
    </row>
    <row r="65" spans="1:3" s="279" customFormat="1" ht="12" customHeight="1">
      <c r="A65" s="12" t="s">
        <v>273</v>
      </c>
      <c r="B65" s="281" t="s">
        <v>235</v>
      </c>
      <c r="C65" s="181"/>
    </row>
    <row r="66" spans="1:3" s="279" customFormat="1" ht="12" customHeight="1" thickBot="1">
      <c r="A66" s="14" t="s">
        <v>274</v>
      </c>
      <c r="B66" s="334" t="s">
        <v>387</v>
      </c>
      <c r="C66" s="181"/>
    </row>
    <row r="67" spans="1:3" s="279" customFormat="1" ht="12" customHeight="1" thickBot="1">
      <c r="A67" s="324" t="s">
        <v>237</v>
      </c>
      <c r="B67" s="171" t="s">
        <v>238</v>
      </c>
      <c r="C67" s="176">
        <f>SUM(C68:C71)</f>
        <v>0</v>
      </c>
    </row>
    <row r="68" spans="1:3" s="279" customFormat="1" ht="12" customHeight="1">
      <c r="A68" s="13" t="s">
        <v>90</v>
      </c>
      <c r="B68" s="280" t="s">
        <v>239</v>
      </c>
      <c r="C68" s="181"/>
    </row>
    <row r="69" spans="1:3" s="279" customFormat="1" ht="12" customHeight="1">
      <c r="A69" s="12" t="s">
        <v>91</v>
      </c>
      <c r="B69" s="281" t="s">
        <v>240</v>
      </c>
      <c r="C69" s="181"/>
    </row>
    <row r="70" spans="1:3" s="279" customFormat="1" ht="12" customHeight="1">
      <c r="A70" s="12" t="s">
        <v>265</v>
      </c>
      <c r="B70" s="281" t="s">
        <v>241</v>
      </c>
      <c r="C70" s="181"/>
    </row>
    <row r="71" spans="1:3" s="279" customFormat="1" ht="12" customHeight="1" thickBot="1">
      <c r="A71" s="14" t="s">
        <v>266</v>
      </c>
      <c r="B71" s="173" t="s">
        <v>242</v>
      </c>
      <c r="C71" s="181"/>
    </row>
    <row r="72" spans="1:3" s="279" customFormat="1" ht="12" customHeight="1" thickBot="1">
      <c r="A72" s="324" t="s">
        <v>243</v>
      </c>
      <c r="B72" s="171" t="s">
        <v>244</v>
      </c>
      <c r="C72" s="176">
        <f>SUM(C73:C74)</f>
        <v>5487012</v>
      </c>
    </row>
    <row r="73" spans="1:3" s="279" customFormat="1" ht="12" customHeight="1">
      <c r="A73" s="13" t="s">
        <v>267</v>
      </c>
      <c r="B73" s="280" t="s">
        <v>245</v>
      </c>
      <c r="C73" s="181">
        <v>5487012</v>
      </c>
    </row>
    <row r="74" spans="1:3" s="279" customFormat="1" ht="12" customHeight="1" thickBot="1">
      <c r="A74" s="14" t="s">
        <v>268</v>
      </c>
      <c r="B74" s="173" t="s">
        <v>246</v>
      </c>
      <c r="C74" s="181"/>
    </row>
    <row r="75" spans="1:3" s="279" customFormat="1" ht="12" customHeight="1" thickBot="1">
      <c r="A75" s="324" t="s">
        <v>247</v>
      </c>
      <c r="B75" s="171" t="s">
        <v>248</v>
      </c>
      <c r="C75" s="176">
        <f>SUM(C76:C78)</f>
        <v>0</v>
      </c>
    </row>
    <row r="76" spans="1:3" s="279" customFormat="1" ht="12" customHeight="1">
      <c r="A76" s="13" t="s">
        <v>269</v>
      </c>
      <c r="B76" s="280" t="s">
        <v>249</v>
      </c>
      <c r="C76" s="181"/>
    </row>
    <row r="77" spans="1:3" s="279" customFormat="1" ht="12" customHeight="1">
      <c r="A77" s="12" t="s">
        <v>270</v>
      </c>
      <c r="B77" s="281" t="s">
        <v>250</v>
      </c>
      <c r="C77" s="181"/>
    </row>
    <row r="78" spans="1:3" s="279" customFormat="1" ht="12" customHeight="1" thickBot="1">
      <c r="A78" s="14" t="s">
        <v>271</v>
      </c>
      <c r="B78" s="173" t="s">
        <v>251</v>
      </c>
      <c r="C78" s="181"/>
    </row>
    <row r="79" spans="1:3" s="279" customFormat="1" ht="12" customHeight="1" thickBot="1">
      <c r="A79" s="324" t="s">
        <v>252</v>
      </c>
      <c r="B79" s="171" t="s">
        <v>272</v>
      </c>
      <c r="C79" s="176">
        <f>SUM(C80:C83)</f>
        <v>0</v>
      </c>
    </row>
    <row r="80" spans="1:3" s="279" customFormat="1" ht="12" customHeight="1">
      <c r="A80" s="284" t="s">
        <v>253</v>
      </c>
      <c r="B80" s="280" t="s">
        <v>254</v>
      </c>
      <c r="C80" s="181"/>
    </row>
    <row r="81" spans="1:3" s="279" customFormat="1" ht="12" customHeight="1">
      <c r="A81" s="285" t="s">
        <v>255</v>
      </c>
      <c r="B81" s="281" t="s">
        <v>256</v>
      </c>
      <c r="C81" s="181"/>
    </row>
    <row r="82" spans="1:3" s="279" customFormat="1" ht="12" customHeight="1">
      <c r="A82" s="285" t="s">
        <v>257</v>
      </c>
      <c r="B82" s="281" t="s">
        <v>258</v>
      </c>
      <c r="C82" s="181"/>
    </row>
    <row r="83" spans="1:3" s="279" customFormat="1" ht="12" customHeight="1" thickBot="1">
      <c r="A83" s="286" t="s">
        <v>259</v>
      </c>
      <c r="B83" s="173" t="s">
        <v>260</v>
      </c>
      <c r="C83" s="181"/>
    </row>
    <row r="84" spans="1:3" s="279" customFormat="1" ht="12" customHeight="1" thickBot="1">
      <c r="A84" s="324" t="s">
        <v>261</v>
      </c>
      <c r="B84" s="171" t="s">
        <v>401</v>
      </c>
      <c r="C84" s="323"/>
    </row>
    <row r="85" spans="1:3" s="279" customFormat="1" ht="13.5" customHeight="1" thickBot="1">
      <c r="A85" s="324" t="s">
        <v>263</v>
      </c>
      <c r="B85" s="171" t="s">
        <v>262</v>
      </c>
      <c r="C85" s="323"/>
    </row>
    <row r="86" spans="1:3" s="279" customFormat="1" ht="15.75" customHeight="1" thickBot="1">
      <c r="A86" s="324" t="s">
        <v>275</v>
      </c>
      <c r="B86" s="287" t="s">
        <v>404</v>
      </c>
      <c r="C86" s="182">
        <f>+C63+C67+C72+C75+C79+C85+C84</f>
        <v>5487012</v>
      </c>
    </row>
    <row r="87" spans="1:3" s="279" customFormat="1" ht="16.5" customHeight="1" thickBot="1">
      <c r="A87" s="325" t="s">
        <v>403</v>
      </c>
      <c r="B87" s="288" t="s">
        <v>405</v>
      </c>
      <c r="C87" s="182">
        <f>+C62+C86</f>
        <v>9121758</v>
      </c>
    </row>
    <row r="88" spans="1:3" s="279" customFormat="1" ht="83.25" customHeight="1">
      <c r="A88" s="3"/>
      <c r="B88" s="4"/>
      <c r="C88" s="183"/>
    </row>
    <row r="89" spans="1:3" ht="16.5" customHeight="1">
      <c r="A89" s="405" t="s">
        <v>37</v>
      </c>
      <c r="B89" s="405"/>
      <c r="C89" s="405"/>
    </row>
    <row r="90" spans="1:3" s="289" customFormat="1" ht="16.5" customHeight="1" thickBot="1">
      <c r="A90" s="407" t="s">
        <v>93</v>
      </c>
      <c r="B90" s="407"/>
      <c r="C90" s="73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8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5">
        <f>C94+C95+C96+C97+C98+C111</f>
        <v>115577255</v>
      </c>
    </row>
    <row r="94" spans="1:3" ht="12" customHeight="1">
      <c r="A94" s="15" t="s">
        <v>69</v>
      </c>
      <c r="B94" s="8" t="s">
        <v>39</v>
      </c>
      <c r="C94" s="177">
        <v>83638649</v>
      </c>
    </row>
    <row r="95" spans="1:3" ht="12" customHeight="1">
      <c r="A95" s="12" t="s">
        <v>70</v>
      </c>
      <c r="B95" s="6" t="s">
        <v>113</v>
      </c>
      <c r="C95" s="178">
        <v>15965578</v>
      </c>
    </row>
    <row r="96" spans="1:3" ht="12" customHeight="1">
      <c r="A96" s="12" t="s">
        <v>71</v>
      </c>
      <c r="B96" s="6" t="s">
        <v>88</v>
      </c>
      <c r="C96" s="180">
        <v>15973028</v>
      </c>
    </row>
    <row r="97" spans="1:3" ht="12" customHeight="1">
      <c r="A97" s="12" t="s">
        <v>72</v>
      </c>
      <c r="B97" s="9" t="s">
        <v>114</v>
      </c>
      <c r="C97" s="180"/>
    </row>
    <row r="98" spans="1:3" ht="12" customHeight="1">
      <c r="A98" s="12" t="s">
        <v>80</v>
      </c>
      <c r="B98" s="17" t="s">
        <v>115</v>
      </c>
      <c r="C98" s="180"/>
    </row>
    <row r="99" spans="1:3" ht="12" customHeight="1">
      <c r="A99" s="12" t="s">
        <v>73</v>
      </c>
      <c r="B99" s="6" t="s">
        <v>368</v>
      </c>
      <c r="C99" s="180"/>
    </row>
    <row r="100" spans="1:3" ht="12" customHeight="1">
      <c r="A100" s="12" t="s">
        <v>74</v>
      </c>
      <c r="B100" s="77" t="s">
        <v>367</v>
      </c>
      <c r="C100" s="180"/>
    </row>
    <row r="101" spans="1:3" ht="12" customHeight="1">
      <c r="A101" s="12" t="s">
        <v>81</v>
      </c>
      <c r="B101" s="77" t="s">
        <v>366</v>
      </c>
      <c r="C101" s="180"/>
    </row>
    <row r="102" spans="1:3" ht="12" customHeight="1">
      <c r="A102" s="12" t="s">
        <v>82</v>
      </c>
      <c r="B102" s="75" t="s">
        <v>278</v>
      </c>
      <c r="C102" s="180"/>
    </row>
    <row r="103" spans="1:3" ht="12" customHeight="1">
      <c r="A103" s="12" t="s">
        <v>83</v>
      </c>
      <c r="B103" s="76" t="s">
        <v>279</v>
      </c>
      <c r="C103" s="180"/>
    </row>
    <row r="104" spans="1:3" ht="12" customHeight="1">
      <c r="A104" s="12" t="s">
        <v>84</v>
      </c>
      <c r="B104" s="76" t="s">
        <v>280</v>
      </c>
      <c r="C104" s="180"/>
    </row>
    <row r="105" spans="1:3" ht="12" customHeight="1">
      <c r="A105" s="12" t="s">
        <v>86</v>
      </c>
      <c r="B105" s="75" t="s">
        <v>281</v>
      </c>
      <c r="C105" s="180"/>
    </row>
    <row r="106" spans="1:3" ht="12" customHeight="1">
      <c r="A106" s="12" t="s">
        <v>116</v>
      </c>
      <c r="B106" s="75" t="s">
        <v>282</v>
      </c>
      <c r="C106" s="180"/>
    </row>
    <row r="107" spans="1:3" ht="12" customHeight="1">
      <c r="A107" s="12" t="s">
        <v>276</v>
      </c>
      <c r="B107" s="76" t="s">
        <v>283</v>
      </c>
      <c r="C107" s="180"/>
    </row>
    <row r="108" spans="1:3" ht="12" customHeight="1">
      <c r="A108" s="11" t="s">
        <v>277</v>
      </c>
      <c r="B108" s="77" t="s">
        <v>284</v>
      </c>
      <c r="C108" s="180"/>
    </row>
    <row r="109" spans="1:3" ht="12" customHeight="1">
      <c r="A109" s="12" t="s">
        <v>364</v>
      </c>
      <c r="B109" s="77" t="s">
        <v>285</v>
      </c>
      <c r="C109" s="180"/>
    </row>
    <row r="110" spans="1:3" ht="12" customHeight="1">
      <c r="A110" s="14" t="s">
        <v>365</v>
      </c>
      <c r="B110" s="77" t="s">
        <v>286</v>
      </c>
      <c r="C110" s="180"/>
    </row>
    <row r="111" spans="1:3" ht="12" customHeight="1">
      <c r="A111" s="12" t="s">
        <v>369</v>
      </c>
      <c r="B111" s="9" t="s">
        <v>40</v>
      </c>
      <c r="C111" s="178"/>
    </row>
    <row r="112" spans="1:3" ht="12" customHeight="1">
      <c r="A112" s="12" t="s">
        <v>370</v>
      </c>
      <c r="B112" s="6" t="s">
        <v>372</v>
      </c>
      <c r="C112" s="178"/>
    </row>
    <row r="113" spans="1:3" ht="12" customHeight="1" thickBot="1">
      <c r="A113" s="16" t="s">
        <v>371</v>
      </c>
      <c r="B113" s="338" t="s">
        <v>373</v>
      </c>
      <c r="C113" s="184"/>
    </row>
    <row r="114" spans="1:3" ht="12" customHeight="1" thickBot="1">
      <c r="A114" s="335" t="s">
        <v>10</v>
      </c>
      <c r="B114" s="336" t="s">
        <v>287</v>
      </c>
      <c r="C114" s="337">
        <f>+C115+C117+C119</f>
        <v>6350000</v>
      </c>
    </row>
    <row r="115" spans="1:3" ht="12" customHeight="1">
      <c r="A115" s="13" t="s">
        <v>75</v>
      </c>
      <c r="B115" s="6" t="s">
        <v>154</v>
      </c>
      <c r="C115" s="179">
        <v>6350000</v>
      </c>
    </row>
    <row r="116" spans="1:3" ht="12" customHeight="1">
      <c r="A116" s="13" t="s">
        <v>76</v>
      </c>
      <c r="B116" s="10" t="s">
        <v>291</v>
      </c>
      <c r="C116" s="179"/>
    </row>
    <row r="117" spans="1:3" ht="12" customHeight="1">
      <c r="A117" s="13" t="s">
        <v>77</v>
      </c>
      <c r="B117" s="10" t="s">
        <v>117</v>
      </c>
      <c r="C117" s="178"/>
    </row>
    <row r="118" spans="1:3" ht="12" customHeight="1">
      <c r="A118" s="13" t="s">
        <v>78</v>
      </c>
      <c r="B118" s="10" t="s">
        <v>292</v>
      </c>
      <c r="C118" s="169"/>
    </row>
    <row r="119" spans="1:3" ht="12" customHeight="1">
      <c r="A119" s="13" t="s">
        <v>79</v>
      </c>
      <c r="B119" s="173" t="s">
        <v>156</v>
      </c>
      <c r="C119" s="169"/>
    </row>
    <row r="120" spans="1:3" ht="12" customHeight="1">
      <c r="A120" s="13" t="s">
        <v>85</v>
      </c>
      <c r="B120" s="172" t="s">
        <v>354</v>
      </c>
      <c r="C120" s="169"/>
    </row>
    <row r="121" spans="1:3" ht="12" customHeight="1">
      <c r="A121" s="13" t="s">
        <v>87</v>
      </c>
      <c r="B121" s="276" t="s">
        <v>297</v>
      </c>
      <c r="C121" s="169"/>
    </row>
    <row r="122" spans="1:3" ht="15.75">
      <c r="A122" s="13" t="s">
        <v>118</v>
      </c>
      <c r="B122" s="76" t="s">
        <v>280</v>
      </c>
      <c r="C122" s="169"/>
    </row>
    <row r="123" spans="1:3" ht="12" customHeight="1">
      <c r="A123" s="13" t="s">
        <v>119</v>
      </c>
      <c r="B123" s="76" t="s">
        <v>296</v>
      </c>
      <c r="C123" s="169"/>
    </row>
    <row r="124" spans="1:3" ht="12" customHeight="1">
      <c r="A124" s="13" t="s">
        <v>120</v>
      </c>
      <c r="B124" s="76" t="s">
        <v>295</v>
      </c>
      <c r="C124" s="169"/>
    </row>
    <row r="125" spans="1:3" ht="12" customHeight="1">
      <c r="A125" s="13" t="s">
        <v>288</v>
      </c>
      <c r="B125" s="76" t="s">
        <v>283</v>
      </c>
      <c r="C125" s="169"/>
    </row>
    <row r="126" spans="1:3" ht="12" customHeight="1">
      <c r="A126" s="13" t="s">
        <v>289</v>
      </c>
      <c r="B126" s="76" t="s">
        <v>294</v>
      </c>
      <c r="C126" s="169"/>
    </row>
    <row r="127" spans="1:3" ht="16.5" thickBot="1">
      <c r="A127" s="11" t="s">
        <v>290</v>
      </c>
      <c r="B127" s="76" t="s">
        <v>293</v>
      </c>
      <c r="C127" s="170"/>
    </row>
    <row r="128" spans="1:3" ht="12" customHeight="1" thickBot="1">
      <c r="A128" s="18" t="s">
        <v>11</v>
      </c>
      <c r="B128" s="70" t="s">
        <v>374</v>
      </c>
      <c r="C128" s="176">
        <f>+C93+C114</f>
        <v>121927255</v>
      </c>
    </row>
    <row r="129" spans="1:3" ht="12" customHeight="1" thickBot="1">
      <c r="A129" s="18" t="s">
        <v>12</v>
      </c>
      <c r="B129" s="70" t="s">
        <v>375</v>
      </c>
      <c r="C129" s="176">
        <f>+C130+C131+C132</f>
        <v>0</v>
      </c>
    </row>
    <row r="130" spans="1:3" ht="12" customHeight="1">
      <c r="A130" s="13" t="s">
        <v>192</v>
      </c>
      <c r="B130" s="10" t="s">
        <v>382</v>
      </c>
      <c r="C130" s="169"/>
    </row>
    <row r="131" spans="1:3" ht="12" customHeight="1">
      <c r="A131" s="13" t="s">
        <v>193</v>
      </c>
      <c r="B131" s="10" t="s">
        <v>383</v>
      </c>
      <c r="C131" s="169"/>
    </row>
    <row r="132" spans="1:3" ht="12" customHeight="1" thickBot="1">
      <c r="A132" s="11" t="s">
        <v>194</v>
      </c>
      <c r="B132" s="10" t="s">
        <v>384</v>
      </c>
      <c r="C132" s="169"/>
    </row>
    <row r="133" spans="1:3" ht="12" customHeight="1" thickBot="1">
      <c r="A133" s="18" t="s">
        <v>13</v>
      </c>
      <c r="B133" s="70" t="s">
        <v>376</v>
      </c>
      <c r="C133" s="176">
        <f>SUM(C134:C139)</f>
        <v>0</v>
      </c>
    </row>
    <row r="134" spans="1:3" ht="12" customHeight="1">
      <c r="A134" s="13" t="s">
        <v>62</v>
      </c>
      <c r="B134" s="7" t="s">
        <v>385</v>
      </c>
      <c r="C134" s="169"/>
    </row>
    <row r="135" spans="1:3" ht="12" customHeight="1">
      <c r="A135" s="13" t="s">
        <v>63</v>
      </c>
      <c r="B135" s="7" t="s">
        <v>377</v>
      </c>
      <c r="C135" s="169"/>
    </row>
    <row r="136" spans="1:3" ht="12" customHeight="1">
      <c r="A136" s="13" t="s">
        <v>64</v>
      </c>
      <c r="B136" s="7" t="s">
        <v>378</v>
      </c>
      <c r="C136" s="169"/>
    </row>
    <row r="137" spans="1:3" ht="12" customHeight="1">
      <c r="A137" s="13" t="s">
        <v>105</v>
      </c>
      <c r="B137" s="7" t="s">
        <v>379</v>
      </c>
      <c r="C137" s="169"/>
    </row>
    <row r="138" spans="1:3" ht="12" customHeight="1">
      <c r="A138" s="13" t="s">
        <v>106</v>
      </c>
      <c r="B138" s="7" t="s">
        <v>380</v>
      </c>
      <c r="C138" s="169"/>
    </row>
    <row r="139" spans="1:3" ht="12" customHeight="1" thickBot="1">
      <c r="A139" s="11" t="s">
        <v>107</v>
      </c>
      <c r="B139" s="7" t="s">
        <v>381</v>
      </c>
      <c r="C139" s="169"/>
    </row>
    <row r="140" spans="1:3" ht="12" customHeight="1" thickBot="1">
      <c r="A140" s="18" t="s">
        <v>14</v>
      </c>
      <c r="B140" s="70" t="s">
        <v>389</v>
      </c>
      <c r="C140" s="182">
        <f>+C141+C142+C143+C144</f>
        <v>0</v>
      </c>
    </row>
    <row r="141" spans="1:3" ht="12" customHeight="1">
      <c r="A141" s="13" t="s">
        <v>65</v>
      </c>
      <c r="B141" s="7" t="s">
        <v>298</v>
      </c>
      <c r="C141" s="169"/>
    </row>
    <row r="142" spans="1:3" ht="12" customHeight="1">
      <c r="A142" s="13" t="s">
        <v>66</v>
      </c>
      <c r="B142" s="7" t="s">
        <v>299</v>
      </c>
      <c r="C142" s="169"/>
    </row>
    <row r="143" spans="1:3" ht="12" customHeight="1">
      <c r="A143" s="13" t="s">
        <v>212</v>
      </c>
      <c r="B143" s="7" t="s">
        <v>390</v>
      </c>
      <c r="C143" s="169"/>
    </row>
    <row r="144" spans="1:3" ht="12" customHeight="1" thickBot="1">
      <c r="A144" s="11" t="s">
        <v>213</v>
      </c>
      <c r="B144" s="5" t="s">
        <v>318</v>
      </c>
      <c r="C144" s="169"/>
    </row>
    <row r="145" spans="1:3" ht="12" customHeight="1" thickBot="1">
      <c r="A145" s="18" t="s">
        <v>15</v>
      </c>
      <c r="B145" s="70" t="s">
        <v>391</v>
      </c>
      <c r="C145" s="185">
        <f>SUM(C146:C150)</f>
        <v>0</v>
      </c>
    </row>
    <row r="146" spans="1:3" ht="12" customHeight="1">
      <c r="A146" s="13" t="s">
        <v>67</v>
      </c>
      <c r="B146" s="7" t="s">
        <v>386</v>
      </c>
      <c r="C146" s="169"/>
    </row>
    <row r="147" spans="1:3" ht="12" customHeight="1">
      <c r="A147" s="13" t="s">
        <v>68</v>
      </c>
      <c r="B147" s="7" t="s">
        <v>393</v>
      </c>
      <c r="C147" s="169"/>
    </row>
    <row r="148" spans="1:3" ht="12" customHeight="1">
      <c r="A148" s="13" t="s">
        <v>224</v>
      </c>
      <c r="B148" s="7" t="s">
        <v>388</v>
      </c>
      <c r="C148" s="169"/>
    </row>
    <row r="149" spans="1:3" ht="12" customHeight="1">
      <c r="A149" s="13" t="s">
        <v>225</v>
      </c>
      <c r="B149" s="7" t="s">
        <v>394</v>
      </c>
      <c r="C149" s="169"/>
    </row>
    <row r="150" spans="1:3" ht="12" customHeight="1" thickBot="1">
      <c r="A150" s="13" t="s">
        <v>392</v>
      </c>
      <c r="B150" s="7" t="s">
        <v>395</v>
      </c>
      <c r="C150" s="169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90">
        <f>+C129+C133+C140+C145+C151+C152</f>
        <v>0</v>
      </c>
      <c r="F153" s="291"/>
      <c r="G153" s="292"/>
      <c r="H153" s="292"/>
      <c r="I153" s="292"/>
    </row>
    <row r="154" spans="1:3" s="279" customFormat="1" ht="12.75" customHeight="1" thickBot="1">
      <c r="A154" s="174" t="s">
        <v>19</v>
      </c>
      <c r="B154" s="254" t="s">
        <v>398</v>
      </c>
      <c r="C154" s="290">
        <f>+C128+C153</f>
        <v>121927255</v>
      </c>
    </row>
    <row r="155" ht="7.5" customHeight="1"/>
    <row r="156" spans="1:3" ht="15.75">
      <c r="A156" s="408" t="s">
        <v>300</v>
      </c>
      <c r="B156" s="408"/>
      <c r="C156" s="408"/>
    </row>
    <row r="157" spans="1:3" ht="15" customHeight="1" thickBot="1">
      <c r="A157" s="406" t="s">
        <v>94</v>
      </c>
      <c r="B157" s="406"/>
      <c r="C157" s="186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6">
        <f>+C62-C128</f>
        <v>-118292509</v>
      </c>
      <c r="D158" s="293"/>
    </row>
    <row r="159" spans="1:3" ht="27.75" customHeight="1" thickBot="1">
      <c r="A159" s="18" t="s">
        <v>10</v>
      </c>
      <c r="B159" s="25" t="s">
        <v>510</v>
      </c>
      <c r="C159" s="176">
        <f>+C86-C153</f>
        <v>5487012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2019. ÉVI KÖLTSÉGVETÉS
ÁLLAMIGAZGATÁSI FELADATAINAK MÉRLEGE
&amp;R&amp;"Times New Roman CE,Félkövér dőlt"&amp;11 4. melléklet az 1/2019. (II.13.)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B16">
      <selection activeCell="C21" sqref="C21"/>
    </sheetView>
  </sheetViews>
  <sheetFormatPr defaultColWidth="9.00390625" defaultRowHeight="12.75"/>
  <cols>
    <col min="1" max="1" width="6.875" style="41" customWidth="1"/>
    <col min="2" max="2" width="55.125" style="112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9.75" customHeight="1">
      <c r="B1" s="198" t="s">
        <v>97</v>
      </c>
      <c r="C1" s="199"/>
      <c r="D1" s="199"/>
      <c r="E1" s="199"/>
      <c r="F1" s="411" t="s">
        <v>540</v>
      </c>
    </row>
    <row r="2" spans="5:6" ht="14.25" thickBot="1">
      <c r="E2" s="200" t="str">
        <f>'4.mell.'!C2</f>
        <v>Forintban!</v>
      </c>
      <c r="F2" s="411"/>
    </row>
    <row r="3" spans="1:6" ht="18" customHeight="1" thickBot="1">
      <c r="A3" s="409" t="s">
        <v>57</v>
      </c>
      <c r="B3" s="201" t="s">
        <v>45</v>
      </c>
      <c r="C3" s="202"/>
      <c r="D3" s="201" t="s">
        <v>46</v>
      </c>
      <c r="E3" s="203"/>
      <c r="F3" s="411"/>
    </row>
    <row r="4" spans="1:6" s="204" customFormat="1" ht="35.25" customHeight="1" thickBot="1">
      <c r="A4" s="410"/>
      <c r="B4" s="113" t="s">
        <v>50</v>
      </c>
      <c r="C4" s="114" t="str">
        <f>+'1.mell.'!C3</f>
        <v>Eredeti előirányzat</v>
      </c>
      <c r="D4" s="113" t="s">
        <v>50</v>
      </c>
      <c r="E4" s="38" t="str">
        <f>+C4</f>
        <v>Eredeti előirányzat</v>
      </c>
      <c r="F4" s="411"/>
    </row>
    <row r="5" spans="1:6" s="209" customFormat="1" ht="12" customHeight="1" thickBot="1">
      <c r="A5" s="205"/>
      <c r="B5" s="206" t="s">
        <v>413</v>
      </c>
      <c r="C5" s="207" t="s">
        <v>414</v>
      </c>
      <c r="D5" s="206" t="s">
        <v>415</v>
      </c>
      <c r="E5" s="208" t="s">
        <v>417</v>
      </c>
      <c r="F5" s="411"/>
    </row>
    <row r="6" spans="1:6" ht="12.75" customHeight="1">
      <c r="A6" s="210" t="s">
        <v>9</v>
      </c>
      <c r="B6" s="211" t="s">
        <v>301</v>
      </c>
      <c r="C6" s="187">
        <v>415219736</v>
      </c>
      <c r="D6" s="211" t="s">
        <v>51</v>
      </c>
      <c r="E6" s="193">
        <v>377790174</v>
      </c>
      <c r="F6" s="411"/>
    </row>
    <row r="7" spans="1:6" ht="12.75" customHeight="1">
      <c r="A7" s="212" t="s">
        <v>10</v>
      </c>
      <c r="B7" s="213" t="s">
        <v>302</v>
      </c>
      <c r="C7" s="188">
        <v>325984526</v>
      </c>
      <c r="D7" s="213" t="s">
        <v>113</v>
      </c>
      <c r="E7" s="194">
        <v>53535503</v>
      </c>
      <c r="F7" s="411"/>
    </row>
    <row r="8" spans="1:6" ht="12.75" customHeight="1">
      <c r="A8" s="212" t="s">
        <v>11</v>
      </c>
      <c r="B8" s="213" t="s">
        <v>323</v>
      </c>
      <c r="C8" s="188">
        <v>1750000</v>
      </c>
      <c r="D8" s="213" t="s">
        <v>159</v>
      </c>
      <c r="E8" s="194">
        <v>251835723</v>
      </c>
      <c r="F8" s="411"/>
    </row>
    <row r="9" spans="1:6" ht="12.75" customHeight="1">
      <c r="A9" s="212" t="s">
        <v>12</v>
      </c>
      <c r="B9" s="213" t="s">
        <v>104</v>
      </c>
      <c r="C9" s="188">
        <v>85878535</v>
      </c>
      <c r="D9" s="213" t="s">
        <v>114</v>
      </c>
      <c r="E9" s="194">
        <v>44800290</v>
      </c>
      <c r="F9" s="411"/>
    </row>
    <row r="10" spans="1:6" ht="12.75" customHeight="1">
      <c r="A10" s="212" t="s">
        <v>13</v>
      </c>
      <c r="B10" s="214" t="s">
        <v>347</v>
      </c>
      <c r="C10" s="188">
        <v>18175476</v>
      </c>
      <c r="D10" s="213" t="s">
        <v>115</v>
      </c>
      <c r="E10" s="194">
        <v>184445157</v>
      </c>
      <c r="F10" s="411"/>
    </row>
    <row r="11" spans="1:6" ht="12.75" customHeight="1">
      <c r="A11" s="212" t="s">
        <v>14</v>
      </c>
      <c r="B11" s="213" t="s">
        <v>303</v>
      </c>
      <c r="C11" s="189"/>
      <c r="D11" s="213" t="s">
        <v>40</v>
      </c>
      <c r="E11" s="194">
        <v>4198511</v>
      </c>
      <c r="F11" s="411"/>
    </row>
    <row r="12" spans="1:6" ht="12.75" customHeight="1">
      <c r="A12" s="212" t="s">
        <v>15</v>
      </c>
      <c r="B12" s="213" t="s">
        <v>407</v>
      </c>
      <c r="C12" s="188"/>
      <c r="D12" s="34"/>
      <c r="E12" s="194"/>
      <c r="F12" s="411"/>
    </row>
    <row r="13" spans="1:6" ht="12.75" customHeight="1">
      <c r="A13" s="212" t="s">
        <v>16</v>
      </c>
      <c r="B13" s="34"/>
      <c r="C13" s="188"/>
      <c r="D13" s="34"/>
      <c r="E13" s="194"/>
      <c r="F13" s="411"/>
    </row>
    <row r="14" spans="1:6" ht="12.75" customHeight="1">
      <c r="A14" s="212" t="s">
        <v>17</v>
      </c>
      <c r="B14" s="294"/>
      <c r="C14" s="189"/>
      <c r="D14" s="34"/>
      <c r="E14" s="194"/>
      <c r="F14" s="411"/>
    </row>
    <row r="15" spans="1:6" ht="12.75" customHeight="1">
      <c r="A15" s="212" t="s">
        <v>18</v>
      </c>
      <c r="B15" s="34"/>
      <c r="C15" s="188"/>
      <c r="D15" s="34"/>
      <c r="E15" s="194"/>
      <c r="F15" s="411"/>
    </row>
    <row r="16" spans="1:6" ht="12.75" customHeight="1">
      <c r="A16" s="212" t="s">
        <v>19</v>
      </c>
      <c r="B16" s="34"/>
      <c r="C16" s="188"/>
      <c r="D16" s="34"/>
      <c r="E16" s="194"/>
      <c r="F16" s="411"/>
    </row>
    <row r="17" spans="1:6" ht="12.75" customHeight="1" thickBot="1">
      <c r="A17" s="212" t="s">
        <v>20</v>
      </c>
      <c r="B17" s="43"/>
      <c r="C17" s="190"/>
      <c r="D17" s="34"/>
      <c r="E17" s="195"/>
      <c r="F17" s="411"/>
    </row>
    <row r="18" spans="1:6" ht="15.75" customHeight="1" thickBot="1">
      <c r="A18" s="215" t="s">
        <v>21</v>
      </c>
      <c r="B18" s="72" t="s">
        <v>408</v>
      </c>
      <c r="C18" s="191">
        <f>SUM(C6+C7+C9+C10+C11)</f>
        <v>845258273</v>
      </c>
      <c r="D18" s="72" t="s">
        <v>309</v>
      </c>
      <c r="E18" s="196">
        <f>SUM(E6:E17)</f>
        <v>916605358</v>
      </c>
      <c r="F18" s="411"/>
    </row>
    <row r="19" spans="1:6" ht="12.75" customHeight="1">
      <c r="A19" s="216" t="s">
        <v>22</v>
      </c>
      <c r="B19" s="217" t="s">
        <v>306</v>
      </c>
      <c r="C19" s="341">
        <f>+C20+C21+C22+C23</f>
        <v>85766658</v>
      </c>
      <c r="D19" s="218" t="s">
        <v>121</v>
      </c>
      <c r="E19" s="197"/>
      <c r="F19" s="411"/>
    </row>
    <row r="20" spans="1:6" ht="12.75" customHeight="1">
      <c r="A20" s="219" t="s">
        <v>23</v>
      </c>
      <c r="B20" s="218" t="s">
        <v>152</v>
      </c>
      <c r="C20" s="58">
        <v>85766658</v>
      </c>
      <c r="D20" s="218" t="s">
        <v>308</v>
      </c>
      <c r="E20" s="59"/>
      <c r="F20" s="411"/>
    </row>
    <row r="21" spans="1:6" ht="12.75" customHeight="1">
      <c r="A21" s="219" t="s">
        <v>24</v>
      </c>
      <c r="B21" s="218" t="s">
        <v>153</v>
      </c>
      <c r="C21" s="58"/>
      <c r="D21" s="218" t="s">
        <v>95</v>
      </c>
      <c r="E21" s="59"/>
      <c r="F21" s="411"/>
    </row>
    <row r="22" spans="1:6" ht="12.75" customHeight="1">
      <c r="A22" s="219" t="s">
        <v>25</v>
      </c>
      <c r="B22" s="218" t="s">
        <v>157</v>
      </c>
      <c r="C22" s="58"/>
      <c r="D22" s="218" t="s">
        <v>96</v>
      </c>
      <c r="E22" s="59"/>
      <c r="F22" s="411"/>
    </row>
    <row r="23" spans="1:6" ht="12.75" customHeight="1">
      <c r="A23" s="219" t="s">
        <v>26</v>
      </c>
      <c r="B23" s="218" t="s">
        <v>158</v>
      </c>
      <c r="C23" s="58"/>
      <c r="D23" s="217" t="s">
        <v>160</v>
      </c>
      <c r="E23" s="59"/>
      <c r="F23" s="411"/>
    </row>
    <row r="24" spans="1:6" ht="12.75" customHeight="1">
      <c r="A24" s="219" t="s">
        <v>27</v>
      </c>
      <c r="B24" s="218" t="s">
        <v>307</v>
      </c>
      <c r="C24" s="220">
        <f>+C25+C26</f>
        <v>0</v>
      </c>
      <c r="D24" s="218" t="s">
        <v>122</v>
      </c>
      <c r="E24" s="59"/>
      <c r="F24" s="411"/>
    </row>
    <row r="25" spans="1:6" ht="12.75" customHeight="1">
      <c r="A25" s="216" t="s">
        <v>28</v>
      </c>
      <c r="B25" s="217" t="s">
        <v>304</v>
      </c>
      <c r="C25" s="192"/>
      <c r="D25" s="211" t="s">
        <v>390</v>
      </c>
      <c r="E25" s="197"/>
      <c r="F25" s="411"/>
    </row>
    <row r="26" spans="1:6" ht="12.75" customHeight="1">
      <c r="A26" s="219" t="s">
        <v>29</v>
      </c>
      <c r="B26" s="218" t="s">
        <v>305</v>
      </c>
      <c r="C26" s="58"/>
      <c r="D26" s="213" t="s">
        <v>396</v>
      </c>
      <c r="E26" s="59">
        <v>17369703</v>
      </c>
      <c r="F26" s="411"/>
    </row>
    <row r="27" spans="1:6" ht="12.75" customHeight="1">
      <c r="A27" s="212" t="s">
        <v>30</v>
      </c>
      <c r="B27" s="218" t="s">
        <v>401</v>
      </c>
      <c r="C27" s="58"/>
      <c r="D27" s="213" t="s">
        <v>397</v>
      </c>
      <c r="E27" s="59"/>
      <c r="F27" s="411"/>
    </row>
    <row r="28" spans="1:6" ht="12.75" customHeight="1" thickBot="1">
      <c r="A28" s="266" t="s">
        <v>31</v>
      </c>
      <c r="B28" s="217" t="s">
        <v>262</v>
      </c>
      <c r="C28" s="192">
        <v>2950130</v>
      </c>
      <c r="D28" s="296"/>
      <c r="E28" s="197"/>
      <c r="F28" s="411"/>
    </row>
    <row r="29" spans="1:6" ht="15.75" customHeight="1" thickBot="1">
      <c r="A29" s="215" t="s">
        <v>32</v>
      </c>
      <c r="B29" s="72" t="s">
        <v>409</v>
      </c>
      <c r="C29" s="191">
        <f>+C19+C24+C27+C28</f>
        <v>88716788</v>
      </c>
      <c r="D29" s="72" t="s">
        <v>411</v>
      </c>
      <c r="E29" s="196">
        <f>SUM(E19:E28)</f>
        <v>17369703</v>
      </c>
      <c r="F29" s="411"/>
    </row>
    <row r="30" spans="1:6" ht="13.5" thickBot="1">
      <c r="A30" s="215" t="s">
        <v>33</v>
      </c>
      <c r="B30" s="221" t="s">
        <v>410</v>
      </c>
      <c r="C30" s="222">
        <f>+C18+C29</f>
        <v>933975061</v>
      </c>
      <c r="D30" s="221" t="s">
        <v>412</v>
      </c>
      <c r="E30" s="222">
        <f>+E18+E29</f>
        <v>933975061</v>
      </c>
      <c r="F30" s="411"/>
    </row>
    <row r="31" spans="1:6" ht="13.5" thickBot="1">
      <c r="A31" s="215" t="s">
        <v>34</v>
      </c>
      <c r="B31" s="221" t="s">
        <v>99</v>
      </c>
      <c r="C31" s="222">
        <f>IF(C18-E18&lt;0,E18-C18,"-")</f>
        <v>71347085</v>
      </c>
      <c r="D31" s="221" t="s">
        <v>100</v>
      </c>
      <c r="E31" s="222" t="str">
        <f>IF(C18-E18&gt;0,C18-E18,"-")</f>
        <v>-</v>
      </c>
      <c r="F31" s="411"/>
    </row>
    <row r="32" spans="1:6" ht="13.5" thickBot="1">
      <c r="A32" s="215" t="s">
        <v>35</v>
      </c>
      <c r="B32" s="221" t="s">
        <v>465</v>
      </c>
      <c r="C32" s="222" t="str">
        <f>IF(C30-E30&lt;0,E30-C30,"-")</f>
        <v>-</v>
      </c>
      <c r="D32" s="221" t="s">
        <v>466</v>
      </c>
      <c r="E32" s="222" t="str">
        <f>IF(C30-E30&gt;0,C30-E30,"-")</f>
        <v>-</v>
      </c>
      <c r="F32" s="411"/>
    </row>
    <row r="33" spans="2:4" ht="18.75">
      <c r="B33" s="412"/>
      <c r="C33" s="412"/>
      <c r="D33" s="412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B19">
      <selection activeCell="C20" sqref="C20"/>
    </sheetView>
  </sheetViews>
  <sheetFormatPr defaultColWidth="9.00390625" defaultRowHeight="12.75"/>
  <cols>
    <col min="1" max="1" width="6.875" style="41" customWidth="1"/>
    <col min="2" max="2" width="55.125" style="112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1.5">
      <c r="B1" s="198" t="s">
        <v>98</v>
      </c>
      <c r="C1" s="199"/>
      <c r="D1" s="199"/>
      <c r="E1" s="199"/>
      <c r="F1" s="411" t="s">
        <v>541</v>
      </c>
    </row>
    <row r="2" spans="5:6" ht="14.25" thickBot="1">
      <c r="E2" s="200" t="str">
        <f>'5.mell  '!E2</f>
        <v>Forintban!</v>
      </c>
      <c r="F2" s="411"/>
    </row>
    <row r="3" spans="1:6" ht="13.5" thickBot="1">
      <c r="A3" s="413" t="s">
        <v>57</v>
      </c>
      <c r="B3" s="201" t="s">
        <v>45</v>
      </c>
      <c r="C3" s="202"/>
      <c r="D3" s="201" t="s">
        <v>46</v>
      </c>
      <c r="E3" s="203"/>
      <c r="F3" s="411"/>
    </row>
    <row r="4" spans="1:6" s="204" customFormat="1" ht="24.75" thickBot="1">
      <c r="A4" s="414"/>
      <c r="B4" s="113" t="s">
        <v>50</v>
      </c>
      <c r="C4" s="114" t="str">
        <f>+'5.mell  '!C4</f>
        <v>Eredeti előirányzat</v>
      </c>
      <c r="D4" s="113" t="s">
        <v>50</v>
      </c>
      <c r="E4" s="38" t="str">
        <f>+'5.mell  '!C4</f>
        <v>Eredeti előirányzat</v>
      </c>
      <c r="F4" s="411"/>
    </row>
    <row r="5" spans="1:6" s="204" customFormat="1" ht="13.5" thickBot="1">
      <c r="A5" s="205"/>
      <c r="B5" s="206" t="s">
        <v>413</v>
      </c>
      <c r="C5" s="207" t="s">
        <v>414</v>
      </c>
      <c r="D5" s="206" t="s">
        <v>415</v>
      </c>
      <c r="E5" s="208" t="s">
        <v>417</v>
      </c>
      <c r="F5" s="411"/>
    </row>
    <row r="6" spans="1:6" ht="12.75" customHeight="1">
      <c r="A6" s="210" t="s">
        <v>9</v>
      </c>
      <c r="B6" s="211" t="s">
        <v>310</v>
      </c>
      <c r="C6" s="187">
        <v>341898205</v>
      </c>
      <c r="D6" s="211" t="s">
        <v>154</v>
      </c>
      <c r="E6" s="193">
        <v>331528854</v>
      </c>
      <c r="F6" s="411"/>
    </row>
    <row r="7" spans="1:6" ht="12.75">
      <c r="A7" s="212" t="s">
        <v>10</v>
      </c>
      <c r="B7" s="213" t="s">
        <v>311</v>
      </c>
      <c r="C7" s="188">
        <v>326898205</v>
      </c>
      <c r="D7" s="213" t="s">
        <v>316</v>
      </c>
      <c r="E7" s="194">
        <v>290258711</v>
      </c>
      <c r="F7" s="411"/>
    </row>
    <row r="8" spans="1:6" ht="12.75" customHeight="1">
      <c r="A8" s="212" t="s">
        <v>11</v>
      </c>
      <c r="B8" s="213" t="s">
        <v>4</v>
      </c>
      <c r="C8" s="188">
        <v>8300000</v>
      </c>
      <c r="D8" s="213" t="s">
        <v>117</v>
      </c>
      <c r="E8" s="194">
        <v>45986739</v>
      </c>
      <c r="F8" s="411"/>
    </row>
    <row r="9" spans="1:6" ht="12.75" customHeight="1">
      <c r="A9" s="212" t="s">
        <v>12</v>
      </c>
      <c r="B9" s="213" t="s">
        <v>312</v>
      </c>
      <c r="C9" s="188">
        <v>2198511</v>
      </c>
      <c r="D9" s="213" t="s">
        <v>317</v>
      </c>
      <c r="E9" s="194">
        <v>11624559</v>
      </c>
      <c r="F9" s="411"/>
    </row>
    <row r="10" spans="1:6" ht="12.75" customHeight="1">
      <c r="A10" s="212" t="s">
        <v>13</v>
      </c>
      <c r="B10" s="213" t="s">
        <v>313</v>
      </c>
      <c r="C10" s="188"/>
      <c r="D10" s="213" t="s">
        <v>156</v>
      </c>
      <c r="E10" s="194"/>
      <c r="F10" s="411"/>
    </row>
    <row r="11" spans="1:6" ht="12.75" customHeight="1">
      <c r="A11" s="212" t="s">
        <v>14</v>
      </c>
      <c r="B11" s="213" t="s">
        <v>314</v>
      </c>
      <c r="C11" s="189"/>
      <c r="D11" s="297"/>
      <c r="E11" s="194"/>
      <c r="F11" s="411"/>
    </row>
    <row r="12" spans="1:6" ht="12.75" customHeight="1">
      <c r="A12" s="212" t="s">
        <v>15</v>
      </c>
      <c r="B12" s="34"/>
      <c r="C12" s="188"/>
      <c r="D12" s="297"/>
      <c r="E12" s="194"/>
      <c r="F12" s="411"/>
    </row>
    <row r="13" spans="1:6" ht="12.75" customHeight="1">
      <c r="A13" s="212" t="s">
        <v>16</v>
      </c>
      <c r="B13" s="34"/>
      <c r="C13" s="188"/>
      <c r="D13" s="298"/>
      <c r="E13" s="194"/>
      <c r="F13" s="411"/>
    </row>
    <row r="14" spans="1:6" ht="12.75" customHeight="1">
      <c r="A14" s="212" t="s">
        <v>17</v>
      </c>
      <c r="B14" s="295"/>
      <c r="C14" s="189"/>
      <c r="D14" s="297"/>
      <c r="E14" s="194"/>
      <c r="F14" s="411"/>
    </row>
    <row r="15" spans="1:6" ht="12.75">
      <c r="A15" s="212" t="s">
        <v>18</v>
      </c>
      <c r="B15" s="34"/>
      <c r="C15" s="189"/>
      <c r="D15" s="297"/>
      <c r="E15" s="194"/>
      <c r="F15" s="411"/>
    </row>
    <row r="16" spans="1:6" ht="12.75" customHeight="1" thickBot="1">
      <c r="A16" s="266" t="s">
        <v>19</v>
      </c>
      <c r="B16" s="296"/>
      <c r="C16" s="268"/>
      <c r="D16" s="267" t="s">
        <v>40</v>
      </c>
      <c r="E16" s="243"/>
      <c r="F16" s="411"/>
    </row>
    <row r="17" spans="1:6" ht="15.75" customHeight="1" thickBot="1">
      <c r="A17" s="215" t="s">
        <v>20</v>
      </c>
      <c r="B17" s="72" t="s">
        <v>324</v>
      </c>
      <c r="C17" s="191">
        <f>+C6+C8+C9+C11+C12+C13+C14+C15+C16</f>
        <v>352396716</v>
      </c>
      <c r="D17" s="72" t="s">
        <v>325</v>
      </c>
      <c r="E17" s="196">
        <f>+E6+E8+E10+E11+E12+E13+E14+E15+E16</f>
        <v>377515593</v>
      </c>
      <c r="F17" s="411"/>
    </row>
    <row r="18" spans="1:6" ht="12.75" customHeight="1">
      <c r="A18" s="210" t="s">
        <v>21</v>
      </c>
      <c r="B18" s="225" t="s">
        <v>172</v>
      </c>
      <c r="C18" s="232">
        <f>SUM(C19:C23)</f>
        <v>25118877</v>
      </c>
      <c r="D18" s="218" t="s">
        <v>121</v>
      </c>
      <c r="E18" s="57"/>
      <c r="F18" s="411"/>
    </row>
    <row r="19" spans="1:6" ht="12.75" customHeight="1">
      <c r="A19" s="212" t="s">
        <v>22</v>
      </c>
      <c r="B19" s="226" t="s">
        <v>161</v>
      </c>
      <c r="C19" s="58">
        <v>25118877</v>
      </c>
      <c r="D19" s="218" t="s">
        <v>124</v>
      </c>
      <c r="E19" s="59"/>
      <c r="F19" s="411"/>
    </row>
    <row r="20" spans="1:6" ht="12.75" customHeight="1">
      <c r="A20" s="210" t="s">
        <v>23</v>
      </c>
      <c r="B20" s="226" t="s">
        <v>162</v>
      </c>
      <c r="C20" s="58"/>
      <c r="D20" s="218" t="s">
        <v>95</v>
      </c>
      <c r="E20" s="59"/>
      <c r="F20" s="411"/>
    </row>
    <row r="21" spans="1:6" ht="12.75" customHeight="1">
      <c r="A21" s="212" t="s">
        <v>24</v>
      </c>
      <c r="B21" s="226" t="s">
        <v>163</v>
      </c>
      <c r="C21" s="58"/>
      <c r="D21" s="218" t="s">
        <v>96</v>
      </c>
      <c r="E21" s="59"/>
      <c r="F21" s="411"/>
    </row>
    <row r="22" spans="1:6" ht="12.75" customHeight="1">
      <c r="A22" s="210" t="s">
        <v>25</v>
      </c>
      <c r="B22" s="226" t="s">
        <v>164</v>
      </c>
      <c r="C22" s="58"/>
      <c r="D22" s="217" t="s">
        <v>160</v>
      </c>
      <c r="E22" s="59"/>
      <c r="F22" s="411"/>
    </row>
    <row r="23" spans="1:6" ht="12.75" customHeight="1">
      <c r="A23" s="212" t="s">
        <v>26</v>
      </c>
      <c r="B23" s="227" t="s">
        <v>165</v>
      </c>
      <c r="C23" s="58"/>
      <c r="D23" s="218" t="s">
        <v>125</v>
      </c>
      <c r="E23" s="59"/>
      <c r="F23" s="411"/>
    </row>
    <row r="24" spans="1:6" ht="12.75" customHeight="1">
      <c r="A24" s="210" t="s">
        <v>27</v>
      </c>
      <c r="B24" s="228" t="s">
        <v>166</v>
      </c>
      <c r="C24" s="220">
        <f>+C25+C26+C27+C28+C29</f>
        <v>0</v>
      </c>
      <c r="D24" s="229" t="s">
        <v>123</v>
      </c>
      <c r="E24" s="59"/>
      <c r="F24" s="411"/>
    </row>
    <row r="25" spans="1:6" ht="12.75" customHeight="1">
      <c r="A25" s="212" t="s">
        <v>28</v>
      </c>
      <c r="B25" s="227" t="s">
        <v>167</v>
      </c>
      <c r="C25" s="58"/>
      <c r="D25" s="229" t="s">
        <v>318</v>
      </c>
      <c r="E25" s="59"/>
      <c r="F25" s="411"/>
    </row>
    <row r="26" spans="1:6" ht="12.75" customHeight="1">
      <c r="A26" s="210" t="s">
        <v>29</v>
      </c>
      <c r="B26" s="227" t="s">
        <v>168</v>
      </c>
      <c r="C26" s="58"/>
      <c r="D26" s="224"/>
      <c r="E26" s="59"/>
      <c r="F26" s="411"/>
    </row>
    <row r="27" spans="1:6" ht="12.75" customHeight="1">
      <c r="A27" s="212" t="s">
        <v>30</v>
      </c>
      <c r="B27" s="226" t="s">
        <v>169</v>
      </c>
      <c r="C27" s="58"/>
      <c r="D27" s="69"/>
      <c r="E27" s="59"/>
      <c r="F27" s="411"/>
    </row>
    <row r="28" spans="1:6" ht="12.75" customHeight="1">
      <c r="A28" s="210" t="s">
        <v>31</v>
      </c>
      <c r="B28" s="230" t="s">
        <v>170</v>
      </c>
      <c r="C28" s="58"/>
      <c r="D28" s="34"/>
      <c r="E28" s="59"/>
      <c r="F28" s="411"/>
    </row>
    <row r="29" spans="1:6" ht="12.75" customHeight="1" thickBot="1">
      <c r="A29" s="212" t="s">
        <v>32</v>
      </c>
      <c r="B29" s="231" t="s">
        <v>171</v>
      </c>
      <c r="C29" s="58"/>
      <c r="D29" s="69"/>
      <c r="E29" s="59"/>
      <c r="F29" s="411"/>
    </row>
    <row r="30" spans="1:6" ht="21.75" customHeight="1" thickBot="1">
      <c r="A30" s="215" t="s">
        <v>33</v>
      </c>
      <c r="B30" s="72" t="s">
        <v>315</v>
      </c>
      <c r="C30" s="191">
        <f>+C18+C24</f>
        <v>25118877</v>
      </c>
      <c r="D30" s="72" t="s">
        <v>319</v>
      </c>
      <c r="E30" s="196">
        <f>SUM(E18:E29)</f>
        <v>0</v>
      </c>
      <c r="F30" s="411"/>
    </row>
    <row r="31" spans="1:6" ht="13.5" thickBot="1">
      <c r="A31" s="215" t="s">
        <v>34</v>
      </c>
      <c r="B31" s="221" t="s">
        <v>320</v>
      </c>
      <c r="C31" s="222">
        <f>+C17+C30</f>
        <v>377515593</v>
      </c>
      <c r="D31" s="221" t="s">
        <v>321</v>
      </c>
      <c r="E31" s="222">
        <f>+E17+E30</f>
        <v>377515593</v>
      </c>
      <c r="F31" s="411"/>
    </row>
    <row r="32" spans="1:6" ht="13.5" thickBot="1">
      <c r="A32" s="215" t="s">
        <v>35</v>
      </c>
      <c r="B32" s="221" t="s">
        <v>99</v>
      </c>
      <c r="C32" s="222">
        <f>IF(C17-E17&lt;0,E17-C17,"-")</f>
        <v>25118877</v>
      </c>
      <c r="D32" s="221" t="s">
        <v>100</v>
      </c>
      <c r="E32" s="222" t="str">
        <f>IF(C17-E17&gt;0,C17-E17,"-")</f>
        <v>-</v>
      </c>
      <c r="F32" s="411"/>
    </row>
    <row r="33" spans="1:6" ht="13.5" thickBot="1">
      <c r="A33" s="215" t="s">
        <v>36</v>
      </c>
      <c r="B33" s="221" t="s">
        <v>465</v>
      </c>
      <c r="C33" s="222" t="str">
        <f>IF(C31-E31&lt;0,E31-C31,"-")</f>
        <v>-</v>
      </c>
      <c r="D33" s="221" t="s">
        <v>466</v>
      </c>
      <c r="E33" s="222" t="str">
        <f>IF(C31-E31&gt;0,C31-E31,"-")</f>
        <v>-</v>
      </c>
      <c r="F33" s="411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="205" zoomScaleNormal="205" zoomScalePageLayoutView="205" workbookViewId="0" topLeftCell="B4">
      <selection activeCell="E7" sqref="E7"/>
    </sheetView>
  </sheetViews>
  <sheetFormatPr defaultColWidth="9.00390625" defaultRowHeight="12.75"/>
  <cols>
    <col min="1" max="1" width="5.625" style="79" customWidth="1"/>
    <col min="2" max="2" width="35.625" style="79" customWidth="1"/>
    <col min="3" max="6" width="14.00390625" style="79" customWidth="1"/>
    <col min="7" max="16384" width="9.375" style="79" customWidth="1"/>
  </cols>
  <sheetData>
    <row r="1" spans="1:6" ht="33" customHeight="1">
      <c r="A1" s="415" t="s">
        <v>473</v>
      </c>
      <c r="B1" s="415"/>
      <c r="C1" s="415"/>
      <c r="D1" s="415"/>
      <c r="E1" s="415"/>
      <c r="F1" s="415"/>
    </row>
    <row r="2" spans="1:7" ht="15.75" customHeight="1" thickBot="1">
      <c r="A2" s="80"/>
      <c r="B2" s="80"/>
      <c r="C2" s="416"/>
      <c r="D2" s="416"/>
      <c r="E2" s="423" t="str">
        <f>'6.mell  '!E2</f>
        <v>Forintban!</v>
      </c>
      <c r="F2" s="423"/>
      <c r="G2" s="86"/>
    </row>
    <row r="3" spans="1:6" ht="63" customHeight="1">
      <c r="A3" s="419" t="s">
        <v>7</v>
      </c>
      <c r="B3" s="421" t="s">
        <v>127</v>
      </c>
      <c r="C3" s="421" t="s">
        <v>176</v>
      </c>
      <c r="D3" s="421"/>
      <c r="E3" s="421"/>
      <c r="F3" s="417" t="s">
        <v>418</v>
      </c>
    </row>
    <row r="4" spans="1:6" ht="15.75" thickBot="1">
      <c r="A4" s="420"/>
      <c r="B4" s="422"/>
      <c r="C4" s="333" t="s">
        <v>488</v>
      </c>
      <c r="D4" s="333" t="s">
        <v>490</v>
      </c>
      <c r="E4" s="333" t="s">
        <v>509</v>
      </c>
      <c r="F4" s="418"/>
    </row>
    <row r="5" spans="1:6" ht="15.75" thickBot="1">
      <c r="A5" s="83"/>
      <c r="B5" s="84" t="s">
        <v>413</v>
      </c>
      <c r="C5" s="84" t="s">
        <v>414</v>
      </c>
      <c r="D5" s="84" t="s">
        <v>415</v>
      </c>
      <c r="E5" s="84" t="s">
        <v>417</v>
      </c>
      <c r="F5" s="85" t="s">
        <v>416</v>
      </c>
    </row>
    <row r="6" spans="1:6" ht="15">
      <c r="A6" s="82" t="s">
        <v>9</v>
      </c>
      <c r="B6" s="101"/>
      <c r="C6" s="352"/>
      <c r="D6" s="352"/>
      <c r="E6" s="352"/>
      <c r="F6" s="353">
        <f>SUM(C6:E6)</f>
        <v>0</v>
      </c>
    </row>
    <row r="7" spans="1:6" ht="15">
      <c r="A7" s="81" t="s">
        <v>10</v>
      </c>
      <c r="B7" s="102"/>
      <c r="C7" s="354"/>
      <c r="D7" s="354"/>
      <c r="E7" s="354"/>
      <c r="F7" s="355">
        <f>SUM(C7:E7)</f>
        <v>0</v>
      </c>
    </row>
    <row r="8" spans="1:6" ht="15">
      <c r="A8" s="81" t="s">
        <v>11</v>
      </c>
      <c r="B8" s="102"/>
      <c r="C8" s="354"/>
      <c r="D8" s="354"/>
      <c r="E8" s="354"/>
      <c r="F8" s="355">
        <f>SUM(C8:E8)</f>
        <v>0</v>
      </c>
    </row>
    <row r="9" spans="1:6" ht="15">
      <c r="A9" s="81" t="s">
        <v>12</v>
      </c>
      <c r="B9" s="102"/>
      <c r="C9" s="354"/>
      <c r="D9" s="354"/>
      <c r="E9" s="354"/>
      <c r="F9" s="355">
        <f>SUM(C9:E9)</f>
        <v>0</v>
      </c>
    </row>
    <row r="10" spans="1:6" ht="15.75" thickBot="1">
      <c r="A10" s="87" t="s">
        <v>13</v>
      </c>
      <c r="B10" s="103"/>
      <c r="C10" s="356"/>
      <c r="D10" s="356"/>
      <c r="E10" s="356"/>
      <c r="F10" s="355">
        <f>SUM(C10:E10)</f>
        <v>0</v>
      </c>
    </row>
    <row r="11" spans="1:6" s="327" customFormat="1" ht="15" thickBot="1">
      <c r="A11" s="326" t="s">
        <v>14</v>
      </c>
      <c r="B11" s="88" t="s">
        <v>128</v>
      </c>
      <c r="C11" s="357">
        <f>SUM(C6:C10)</f>
        <v>0</v>
      </c>
      <c r="D11" s="357">
        <f>SUM(D6:D10)</f>
        <v>0</v>
      </c>
      <c r="E11" s="357">
        <f>SUM(E6:E10)</f>
        <v>0</v>
      </c>
      <c r="F11" s="358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az 1/2019. (II.13.)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="120" zoomScaleNormal="120" zoomScalePageLayoutView="120" workbookViewId="0" topLeftCell="A4">
      <selection activeCell="C6" sqref="C6"/>
    </sheetView>
  </sheetViews>
  <sheetFormatPr defaultColWidth="9.00390625" defaultRowHeight="12.75"/>
  <cols>
    <col min="1" max="1" width="5.625" style="79" customWidth="1"/>
    <col min="2" max="2" width="68.625" style="79" customWidth="1"/>
    <col min="3" max="3" width="19.50390625" style="79" customWidth="1"/>
    <col min="4" max="16384" width="9.375" style="79" customWidth="1"/>
  </cols>
  <sheetData>
    <row r="1" spans="1:3" ht="33" customHeight="1">
      <c r="A1" s="415" t="s">
        <v>474</v>
      </c>
      <c r="B1" s="415"/>
      <c r="C1" s="415"/>
    </row>
    <row r="2" spans="1:4" ht="15.75" customHeight="1" thickBot="1">
      <c r="A2" s="80"/>
      <c r="B2" s="80"/>
      <c r="C2" s="89" t="str">
        <f>'6.mell  '!E2</f>
        <v>Forintban!</v>
      </c>
      <c r="D2" s="86"/>
    </row>
    <row r="3" spans="1:3" ht="26.25" customHeight="1" thickBot="1">
      <c r="A3" s="104" t="s">
        <v>7</v>
      </c>
      <c r="B3" s="105" t="s">
        <v>126</v>
      </c>
      <c r="C3" s="106" t="str">
        <f>+'1.mell.'!C3</f>
        <v>Eredeti előirányzat</v>
      </c>
    </row>
    <row r="4" spans="1:3" ht="15.75" thickBot="1">
      <c r="A4" s="107"/>
      <c r="B4" s="345" t="s">
        <v>413</v>
      </c>
      <c r="C4" s="346" t="s">
        <v>414</v>
      </c>
    </row>
    <row r="5" spans="1:3" ht="15">
      <c r="A5" s="108" t="s">
        <v>9</v>
      </c>
      <c r="B5" s="236" t="s">
        <v>419</v>
      </c>
      <c r="C5" s="233">
        <v>85378535</v>
      </c>
    </row>
    <row r="6" spans="1:3" ht="24.75">
      <c r="A6" s="109" t="s">
        <v>10</v>
      </c>
      <c r="B6" s="257" t="s">
        <v>173</v>
      </c>
      <c r="C6" s="234"/>
    </row>
    <row r="7" spans="1:3" ht="15">
      <c r="A7" s="109" t="s">
        <v>11</v>
      </c>
      <c r="B7" s="258" t="s">
        <v>420</v>
      </c>
      <c r="C7" s="234"/>
    </row>
    <row r="8" spans="1:3" ht="24.75">
      <c r="A8" s="109" t="s">
        <v>12</v>
      </c>
      <c r="B8" s="258" t="s">
        <v>175</v>
      </c>
      <c r="C8" s="234"/>
    </row>
    <row r="9" spans="1:3" ht="15">
      <c r="A9" s="110" t="s">
        <v>13</v>
      </c>
      <c r="B9" s="258" t="s">
        <v>174</v>
      </c>
      <c r="C9" s="235">
        <v>500000</v>
      </c>
    </row>
    <row r="10" spans="1:3" ht="15.75" thickBot="1">
      <c r="A10" s="109" t="s">
        <v>14</v>
      </c>
      <c r="B10" s="259" t="s">
        <v>421</v>
      </c>
      <c r="C10" s="234"/>
    </row>
    <row r="11" spans="1:3" ht="15.75" thickBot="1">
      <c r="A11" s="424" t="s">
        <v>129</v>
      </c>
      <c r="B11" s="425"/>
      <c r="C11" s="111">
        <f>SUM(C5:C10)</f>
        <v>85878535</v>
      </c>
    </row>
    <row r="12" spans="1:3" ht="23.25" customHeight="1">
      <c r="A12" s="426" t="s">
        <v>151</v>
      </c>
      <c r="B12" s="426"/>
      <c r="C12" s="42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az 1/2019. (II.13.)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C17" sqref="C17"/>
    </sheetView>
  </sheetViews>
  <sheetFormatPr defaultColWidth="9.00390625" defaultRowHeight="12.75"/>
  <cols>
    <col min="1" max="1" width="5.625" style="79" customWidth="1"/>
    <col min="2" max="2" width="66.875" style="79" customWidth="1"/>
    <col min="3" max="3" width="27.00390625" style="79" customWidth="1"/>
    <col min="4" max="16384" width="9.375" style="79" customWidth="1"/>
  </cols>
  <sheetData>
    <row r="1" spans="1:3" ht="15">
      <c r="A1" s="402"/>
      <c r="B1" s="402"/>
      <c r="C1" s="402"/>
    </row>
    <row r="2" spans="1:3" ht="15">
      <c r="A2" s="402"/>
      <c r="B2" s="428" t="s">
        <v>558</v>
      </c>
      <c r="C2" s="428"/>
    </row>
    <row r="3" spans="1:3" ht="15">
      <c r="A3" s="402"/>
      <c r="B3" s="402"/>
      <c r="C3" s="402"/>
    </row>
    <row r="4" spans="1:3" ht="33" customHeight="1">
      <c r="A4" s="427" t="s">
        <v>504</v>
      </c>
      <c r="B4" s="427"/>
      <c r="C4" s="427"/>
    </row>
    <row r="5" spans="1:4" ht="15.75" customHeight="1" thickBot="1">
      <c r="A5" s="401"/>
      <c r="B5" s="401"/>
      <c r="C5" s="400" t="str">
        <f>'[1]KV_8.sz.mell.'!C5</f>
        <v>Forintban!</v>
      </c>
      <c r="D5" s="86"/>
    </row>
    <row r="6" spans="1:3" ht="26.25" customHeight="1" thickBot="1">
      <c r="A6" s="399" t="s">
        <v>7</v>
      </c>
      <c r="B6" s="398" t="s">
        <v>503</v>
      </c>
      <c r="C6" s="397" t="s">
        <v>502</v>
      </c>
    </row>
    <row r="7" spans="1:3" ht="15.75" thickBot="1">
      <c r="A7" s="107"/>
      <c r="B7" s="345" t="s">
        <v>413</v>
      </c>
      <c r="C7" s="346" t="s">
        <v>414</v>
      </c>
    </row>
    <row r="8" spans="1:3" ht="15">
      <c r="A8" s="108" t="s">
        <v>9</v>
      </c>
      <c r="B8" s="396"/>
      <c r="C8" s="395"/>
    </row>
    <row r="9" spans="1:3" ht="15">
      <c r="A9" s="109" t="s">
        <v>10</v>
      </c>
      <c r="B9" s="394"/>
      <c r="C9" s="393"/>
    </row>
    <row r="10" spans="1:3" ht="15.75" thickBot="1">
      <c r="A10" s="110" t="s">
        <v>11</v>
      </c>
      <c r="B10" s="392"/>
      <c r="C10" s="391"/>
    </row>
    <row r="11" spans="1:3" s="327" customFormat="1" ht="17.25" customHeight="1" thickBot="1">
      <c r="A11" s="390" t="s">
        <v>12</v>
      </c>
      <c r="B11" s="389" t="s">
        <v>501</v>
      </c>
      <c r="C11" s="388">
        <f>SUM(C8:C10)</f>
        <v>0</v>
      </c>
    </row>
    <row r="15" ht="15.75">
      <c r="B15" s="71"/>
    </row>
  </sheetData>
  <sheetProtection sheet="1"/>
  <mergeCells count="2">
    <mergeCell ref="A4:C4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2019-02-07T09:38:39Z</cp:lastPrinted>
  <dcterms:created xsi:type="dcterms:W3CDTF">1999-10-30T10:30:45Z</dcterms:created>
  <dcterms:modified xsi:type="dcterms:W3CDTF">2019-09-27T08:19:00Z</dcterms:modified>
  <cp:category/>
  <cp:version/>
  <cp:contentType/>
  <cp:contentStatus/>
</cp:coreProperties>
</file>