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45" yWindow="-105" windowWidth="15480" windowHeight="9720" tabRatio="944" activeTab="9"/>
  </bookViews>
  <sheets>
    <sheet name="1. Bevössz." sheetId="34" r:id="rId1"/>
    <sheet name="2. Brészl." sheetId="41" r:id="rId2"/>
    <sheet name="3. Kiadössz." sheetId="3" r:id="rId3"/>
    <sheet name="4. Kjogc." sheetId="5" r:id="rId4"/>
    <sheet name="5.Működési mérleg" sheetId="196" r:id="rId5"/>
    <sheet name="6. Felhalozási mérleg" sheetId="197" r:id="rId6"/>
    <sheet name="7. Pénzeszköz átadás" sheetId="190" r:id="rId7"/>
    <sheet name="8 .Felhalmozási k." sheetId="194" r:id="rId8"/>
    <sheet name="9. Létszám" sheetId="195" r:id="rId9"/>
    <sheet name="10. Adósságk." sheetId="198" r:id="rId10"/>
  </sheets>
  <externalReferences>
    <externalReference r:id="rId11"/>
    <externalReference r:id="rId12"/>
  </externalReferences>
  <definedNames>
    <definedName name="beruh">'[2]4.1. táj.'!#REF!</definedName>
    <definedName name="intézmények">'[1]4.1. táj.'!#REF!</definedName>
    <definedName name="_xlnm.Print_Titles" localSheetId="1">'2. Brészl.'!$1:$5</definedName>
    <definedName name="_xlnm.Print_Titles" localSheetId="3">'4. Kjogc.'!$1:$4</definedName>
    <definedName name="_xlnm.Print_Area" localSheetId="0">'1. Bevössz.'!$A$1:$G$44</definedName>
    <definedName name="_xlnm.Print_Area" localSheetId="1">'2. Brészl.'!$A$1:$H$110</definedName>
    <definedName name="_xlnm.Print_Area" localSheetId="2">'3. Kiadössz.'!$A$1:$G$54</definedName>
    <definedName name="_xlnm.Print_Area" localSheetId="3">'4. Kjogc.'!$A$1:$H$69</definedName>
  </definedNames>
  <calcPr calcId="125725" fullCalcOnLoad="1"/>
</workbook>
</file>

<file path=xl/calcChain.xml><?xml version="1.0" encoding="utf-8"?>
<calcChain xmlns="http://schemas.openxmlformats.org/spreadsheetml/2006/main">
  <c r="G29" i="34"/>
  <c r="G14"/>
  <c r="F62" i="190"/>
  <c r="G102" i="41"/>
  <c r="H100"/>
  <c r="H102" s="1"/>
  <c r="H107" s="1"/>
  <c r="H42"/>
  <c r="H39" i="5"/>
  <c r="H30"/>
  <c r="F14" i="190"/>
  <c r="G63" i="5"/>
  <c r="F63"/>
  <c r="H62"/>
  <c r="H63"/>
  <c r="G18" i="3"/>
  <c r="G19"/>
  <c r="G31"/>
  <c r="E28" i="34"/>
  <c r="G28" s="1"/>
  <c r="G42" i="3"/>
  <c r="F42"/>
  <c r="E42"/>
  <c r="G41"/>
  <c r="F102" i="41"/>
  <c r="G23" i="34"/>
  <c r="G32"/>
  <c r="F42" i="190"/>
  <c r="F43"/>
  <c r="F44"/>
  <c r="F45"/>
  <c r="F46"/>
  <c r="F47"/>
  <c r="F48"/>
  <c r="F49"/>
  <c r="F50"/>
  <c r="F51"/>
  <c r="F52"/>
  <c r="F53"/>
  <c r="F54"/>
  <c r="F55"/>
  <c r="F56"/>
  <c r="F57"/>
  <c r="F41"/>
  <c r="E40"/>
  <c r="F38"/>
  <c r="E37"/>
  <c r="F36"/>
  <c r="F35" s="1"/>
  <c r="F59" s="1"/>
  <c r="F66" s="1"/>
  <c r="F12"/>
  <c r="F9"/>
  <c r="F8"/>
  <c r="F22"/>
  <c r="F23"/>
  <c r="F24"/>
  <c r="F20" s="1"/>
  <c r="F27" s="1"/>
  <c r="F32" s="1"/>
  <c r="F25"/>
  <c r="F26"/>
  <c r="F21"/>
  <c r="F15"/>
  <c r="F16"/>
  <c r="F17"/>
  <c r="F18"/>
  <c r="F19"/>
  <c r="H105" i="41"/>
  <c r="H104"/>
  <c r="H84"/>
  <c r="H83"/>
  <c r="H72"/>
  <c r="H66"/>
  <c r="G65"/>
  <c r="H65"/>
  <c r="H69" s="1"/>
  <c r="H60"/>
  <c r="H61"/>
  <c r="H59"/>
  <c r="H58" s="1"/>
  <c r="H63" s="1"/>
  <c r="H49"/>
  <c r="H50"/>
  <c r="H51"/>
  <c r="H52"/>
  <c r="H48"/>
  <c r="H47"/>
  <c r="H55" s="1"/>
  <c r="H33"/>
  <c r="H28"/>
  <c r="H29"/>
  <c r="H30"/>
  <c r="H31"/>
  <c r="H27"/>
  <c r="G25"/>
  <c r="F25"/>
  <c r="H25"/>
  <c r="H24"/>
  <c r="G32"/>
  <c r="H11"/>
  <c r="H12"/>
  <c r="H13"/>
  <c r="H14"/>
  <c r="H15"/>
  <c r="H16"/>
  <c r="H17"/>
  <c r="H18"/>
  <c r="H19"/>
  <c r="H10"/>
  <c r="H9"/>
  <c r="H8"/>
  <c r="H20" s="1"/>
  <c r="G8"/>
  <c r="G20" s="1"/>
  <c r="G47"/>
  <c r="G55" s="1"/>
  <c r="G58"/>
  <c r="G63" s="1"/>
  <c r="G69"/>
  <c r="G71"/>
  <c r="G80"/>
  <c r="G85"/>
  <c r="G106"/>
  <c r="G107" s="1"/>
  <c r="H71"/>
  <c r="H80" s="1"/>
  <c r="H85"/>
  <c r="F8"/>
  <c r="F20"/>
  <c r="F106"/>
  <c r="H106"/>
  <c r="H21" i="5"/>
  <c r="F21" i="34"/>
  <c r="G27"/>
  <c r="G26"/>
  <c r="G25" s="1"/>
  <c r="G38" s="1"/>
  <c r="G13"/>
  <c r="G9"/>
  <c r="G10"/>
  <c r="G8"/>
  <c r="G7"/>
  <c r="G6" s="1"/>
  <c r="G24" s="1"/>
  <c r="G39" s="1"/>
  <c r="G41" s="1"/>
  <c r="F6"/>
  <c r="H65" i="5"/>
  <c r="H46"/>
  <c r="H38"/>
  <c r="H40" s="1"/>
  <c r="H34"/>
  <c r="H35"/>
  <c r="H33"/>
  <c r="H29"/>
  <c r="H31"/>
  <c r="H25"/>
  <c r="H15"/>
  <c r="H16"/>
  <c r="H17"/>
  <c r="H18"/>
  <c r="H14"/>
  <c r="F13"/>
  <c r="G13"/>
  <c r="H13" s="1"/>
  <c r="H22" s="1"/>
  <c r="H12"/>
  <c r="H11"/>
  <c r="F10"/>
  <c r="G10"/>
  <c r="H9"/>
  <c r="H8"/>
  <c r="F7"/>
  <c r="G7"/>
  <c r="H7"/>
  <c r="G45" i="3"/>
  <c r="G44"/>
  <c r="G46" s="1"/>
  <c r="G37"/>
  <c r="G38"/>
  <c r="G39"/>
  <c r="G35"/>
  <c r="G34"/>
  <c r="G30"/>
  <c r="F29"/>
  <c r="G29"/>
  <c r="G27"/>
  <c r="G25"/>
  <c r="G24"/>
  <c r="G22"/>
  <c r="F21"/>
  <c r="G21"/>
  <c r="G20"/>
  <c r="G17"/>
  <c r="G16"/>
  <c r="G53" s="1"/>
  <c r="G15"/>
  <c r="G14"/>
  <c r="G11"/>
  <c r="G12"/>
  <c r="G13"/>
  <c r="G10"/>
  <c r="E29" i="190"/>
  <c r="E31"/>
  <c r="E13"/>
  <c r="E20"/>
  <c r="E11"/>
  <c r="E27"/>
  <c r="E32" s="1"/>
  <c r="E8"/>
  <c r="F29"/>
  <c r="F31"/>
  <c r="F11"/>
  <c r="E63"/>
  <c r="F63"/>
  <c r="E61"/>
  <c r="E65" s="1"/>
  <c r="E66" s="1"/>
  <c r="E68" s="1"/>
  <c r="F61"/>
  <c r="F65"/>
  <c r="E35"/>
  <c r="E59"/>
  <c r="G27" i="5"/>
  <c r="G31"/>
  <c r="G36"/>
  <c r="G40"/>
  <c r="G45"/>
  <c r="G48"/>
  <c r="G68" s="1"/>
  <c r="G53"/>
  <c r="G55"/>
  <c r="G57"/>
  <c r="G60"/>
  <c r="G67"/>
  <c r="H27"/>
  <c r="H36"/>
  <c r="H45"/>
  <c r="H48" s="1"/>
  <c r="H53"/>
  <c r="H55" s="1"/>
  <c r="H57"/>
  <c r="H60" s="1"/>
  <c r="H67"/>
  <c r="F9" i="3"/>
  <c r="F52"/>
  <c r="F16"/>
  <c r="F53"/>
  <c r="F8"/>
  <c r="F24"/>
  <c r="F20" s="1"/>
  <c r="F32" s="1"/>
  <c r="F27"/>
  <c r="F36"/>
  <c r="F46"/>
  <c r="F47" s="1"/>
  <c r="G40" i="41"/>
  <c r="H40"/>
  <c r="G45"/>
  <c r="H45"/>
  <c r="H32"/>
  <c r="G23"/>
  <c r="G22"/>
  <c r="G38" s="1"/>
  <c r="G12" i="34"/>
  <c r="F25"/>
  <c r="F34"/>
  <c r="F38"/>
  <c r="G21"/>
  <c r="G34"/>
  <c r="F18"/>
  <c r="G18"/>
  <c r="F12"/>
  <c r="F43"/>
  <c r="D14" i="198"/>
  <c r="D15"/>
  <c r="C19" i="197"/>
  <c r="C20"/>
  <c r="E19"/>
  <c r="E33"/>
  <c r="E32"/>
  <c r="C26"/>
  <c r="C18" i="196"/>
  <c r="C19"/>
  <c r="C27" s="1"/>
  <c r="C28" s="1"/>
  <c r="C30" s="1"/>
  <c r="E18"/>
  <c r="E27"/>
  <c r="C24"/>
  <c r="C23" i="195"/>
  <c r="D23"/>
  <c r="G48" i="194"/>
  <c r="F65" i="41"/>
  <c r="F69" s="1"/>
  <c r="F40"/>
  <c r="F45" s="1"/>
  <c r="F85"/>
  <c r="F107" s="1"/>
  <c r="F71"/>
  <c r="F80" s="1"/>
  <c r="F58"/>
  <c r="F63" s="1"/>
  <c r="F47"/>
  <c r="F55" s="1"/>
  <c r="E6" i="34"/>
  <c r="E42" s="1"/>
  <c r="E12"/>
  <c r="E21"/>
  <c r="E43" s="1"/>
  <c r="G43" s="1"/>
  <c r="F32" i="41"/>
  <c r="F23"/>
  <c r="H23" s="1"/>
  <c r="D63" i="190"/>
  <c r="D61"/>
  <c r="G28" i="194"/>
  <c r="G7"/>
  <c r="G15"/>
  <c r="G17"/>
  <c r="G20"/>
  <c r="G10" s="1"/>
  <c r="G40" s="1"/>
  <c r="G25"/>
  <c r="G43"/>
  <c r="G51"/>
  <c r="G58"/>
  <c r="G60" s="1"/>
  <c r="D35" i="190"/>
  <c r="D37"/>
  <c r="F37"/>
  <c r="D40"/>
  <c r="F40"/>
  <c r="D11"/>
  <c r="D13"/>
  <c r="D27" s="1"/>
  <c r="D20"/>
  <c r="D29"/>
  <c r="D31" s="1"/>
  <c r="D8"/>
  <c r="F27" i="5"/>
  <c r="F31"/>
  <c r="F36"/>
  <c r="F40"/>
  <c r="F45"/>
  <c r="F48"/>
  <c r="F50"/>
  <c r="F53"/>
  <c r="F55" s="1"/>
  <c r="F57"/>
  <c r="F60" s="1"/>
  <c r="F67"/>
  <c r="E9" i="3"/>
  <c r="E8"/>
  <c r="E32" s="1"/>
  <c r="E16"/>
  <c r="E53" s="1"/>
  <c r="E21"/>
  <c r="E24"/>
  <c r="E20"/>
  <c r="E29"/>
  <c r="E27"/>
  <c r="E33"/>
  <c r="E36"/>
  <c r="E47" s="1"/>
  <c r="E46"/>
  <c r="E18" i="34"/>
  <c r="E25"/>
  <c r="E38" s="1"/>
  <c r="E34"/>
  <c r="E35"/>
  <c r="E24"/>
  <c r="E39" s="1"/>
  <c r="E41" s="1"/>
  <c r="C32" i="197"/>
  <c r="C33"/>
  <c r="C35" s="1"/>
  <c r="E23" i="195"/>
  <c r="F22" i="41"/>
  <c r="H22"/>
  <c r="H38" s="1"/>
  <c r="G42" i="194"/>
  <c r="G54" s="1"/>
  <c r="G24"/>
  <c r="D65" i="190"/>
  <c r="F13"/>
  <c r="E36" i="197"/>
  <c r="C36"/>
  <c r="E28" i="196"/>
  <c r="E30" s="1"/>
  <c r="H10" i="5"/>
  <c r="G9" i="3"/>
  <c r="E35" i="197"/>
  <c r="C37"/>
  <c r="G8" i="3"/>
  <c r="G32" s="1"/>
  <c r="G52"/>
  <c r="G54" s="1"/>
  <c r="E37" i="197"/>
  <c r="F54" i="3"/>
  <c r="E52"/>
  <c r="E54" s="1"/>
  <c r="F38" i="41"/>
  <c r="F81" s="1"/>
  <c r="F108" s="1"/>
  <c r="F110" s="1"/>
  <c r="F22" i="5"/>
  <c r="F41"/>
  <c r="D59" i="190"/>
  <c r="D66" s="1"/>
  <c r="G36" i="3"/>
  <c r="G47" s="1"/>
  <c r="C32" i="196"/>
  <c r="E32"/>
  <c r="E31"/>
  <c r="F24" i="34"/>
  <c r="F39"/>
  <c r="F41" s="1"/>
  <c r="C31" i="196"/>
  <c r="F42" i="34"/>
  <c r="G22" i="5"/>
  <c r="G41" s="1"/>
  <c r="G69" s="1"/>
  <c r="F44" i="34"/>
  <c r="E48" i="3" l="1"/>
  <c r="E50" s="1"/>
  <c r="F68" i="5"/>
  <c r="G55" i="194"/>
  <c r="G61" s="1"/>
  <c r="F48" i="3"/>
  <c r="F50" s="1"/>
  <c r="H41" i="5"/>
  <c r="H81" i="41"/>
  <c r="H108" s="1"/>
  <c r="H110" s="1"/>
  <c r="F68" i="190"/>
  <c r="E44" i="34"/>
  <c r="G42"/>
  <c r="G44" s="1"/>
  <c r="F69" i="5"/>
  <c r="G48" i="3"/>
  <c r="G50" s="1"/>
  <c r="D32" i="190"/>
  <c r="D68" s="1"/>
  <c r="H68" i="5"/>
  <c r="G81" i="41"/>
  <c r="G108" s="1"/>
  <c r="G110" s="1"/>
  <c r="H69" i="5" l="1"/>
</calcChain>
</file>

<file path=xl/sharedStrings.xml><?xml version="1.0" encoding="utf-8"?>
<sst xmlns="http://schemas.openxmlformats.org/spreadsheetml/2006/main" count="1047" uniqueCount="559">
  <si>
    <t>e Ft-ban</t>
  </si>
  <si>
    <t>Pénzügyi vállalkozásoktól fejlesztési célú hitelfelvétel</t>
  </si>
  <si>
    <t>Pénzügyi vállalkozásoktól működési célú hitelfelvétel</t>
  </si>
  <si>
    <t>Pénzügyi vállalkozástól rövid lejáratú hifelfelvétel</t>
  </si>
  <si>
    <t>Fejlesztési célú kötvénykibocsátás</t>
  </si>
  <si>
    <t>Támogatásértékű kiadások</t>
  </si>
  <si>
    <t>Működési célú támogatásértékű kiadások</t>
  </si>
  <si>
    <t>Tartósan adott kölcsönök</t>
  </si>
  <si>
    <t>Működési bevételek</t>
  </si>
  <si>
    <t>Immateriális javak értékesítése</t>
  </si>
  <si>
    <t>Működési kiadások összesen</t>
  </si>
  <si>
    <t xml:space="preserve">Felhalmozási kiadások </t>
  </si>
  <si>
    <t>Személyi juttatások</t>
  </si>
  <si>
    <t xml:space="preserve">Igazgatási szolgáltatások bevétele     </t>
  </si>
  <si>
    <t>Tartalék előirányzatok összesen</t>
  </si>
  <si>
    <t>Finanszírozási kiadások összesen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</si>
  <si>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</si>
  <si>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</si>
  <si>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</si>
  <si>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</si>
  <si>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</si>
  <si>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Hosszú lejáratú kötelezettségek</t>
  </si>
  <si>
    <t>Hosszú lejáratú kötelezettségek összesen</t>
  </si>
  <si>
    <t>Értékpapírok vásárlásának kiadása</t>
  </si>
  <si>
    <t>Hitelek törlesztése és kötvénybeváltás kiadásai</t>
  </si>
  <si>
    <t>Műk. célú hitel törlesztése és kötvénybevált.</t>
  </si>
  <si>
    <t>Felhalm. célú hitel törlesztése és kötvénybevált.</t>
  </si>
  <si>
    <t>Értékpapírok értékesítésének bevétele</t>
  </si>
  <si>
    <t>Előző évi előirányzat-, pénzmar. igénybevétele - Működési célra</t>
  </si>
  <si>
    <t>Előző évi előirányzat-, pénzmar. igénybevétele - Felhalmozási célra</t>
  </si>
  <si>
    <t>Értékpapírok ért. bev. - Működési célú bevételek</t>
  </si>
  <si>
    <t>Értékpapírok ért. bev. - Felhalmozási célú bevételek</t>
  </si>
  <si>
    <t>Értékpapírok vás. - Működési célú kiadások</t>
  </si>
  <si>
    <t>Működési célú céltartalékok</t>
  </si>
  <si>
    <t>Költségvetési hiány belső finansz. szolg. előző évi előir.-, pénzmaradvány igénybevétele</t>
  </si>
  <si>
    <t>Költségvetési hiány külső finansz. szolg. hitelek felvétele és kötvénykibocsátás bevételei</t>
  </si>
  <si>
    <t>Felhalmozási célú támogatásértékű kiadások</t>
  </si>
  <si>
    <t>Támogatásértékű kiadások összesen</t>
  </si>
  <si>
    <t>Működési célú pénzeszközátadások</t>
  </si>
  <si>
    <t>Egyéb vállalkozásoknak</t>
  </si>
  <si>
    <t>Háztartásoknak</t>
  </si>
  <si>
    <t>Működési célú pénzeszközátadások összesen</t>
  </si>
  <si>
    <t>Felhalmozási célú pénzeszközátadások</t>
  </si>
  <si>
    <t xml:space="preserve">Gépjárműadó           </t>
  </si>
  <si>
    <t>Támogatásértékű bevételek</t>
  </si>
  <si>
    <t>Céltartalék</t>
  </si>
  <si>
    <t>Működési célú bevételek</t>
  </si>
  <si>
    <t>Épületek vásárlása, létesítése</t>
  </si>
  <si>
    <t>Egyéb építmények vásárlása, létesítése</t>
  </si>
  <si>
    <t>Rövid lejáratú kötvénykibocsátás forgalma</t>
  </si>
  <si>
    <t>Előző évi rövid lej. kötvénykibocsátás visszafiz., rend.</t>
  </si>
  <si>
    <t>Előző évei rövid lej. kötvénykib. visszafiz., rend.</t>
  </si>
  <si>
    <t>Költségvetési kiadások összesen:</t>
  </si>
  <si>
    <t>Közhatalmi bevételek</t>
  </si>
  <si>
    <t>Felhalmozási bevételek</t>
  </si>
  <si>
    <t xml:space="preserve">Kölcsönök </t>
  </si>
  <si>
    <t>Működési célú kölcsönök</t>
  </si>
  <si>
    <t>Kapott kölcsönök</t>
  </si>
  <si>
    <t>Nyújtott kölcsönök</t>
  </si>
  <si>
    <t>Felhalmozási célú kölcsönök</t>
  </si>
  <si>
    <t>Nyújtott kölcsön vissztérülése</t>
  </si>
  <si>
    <t>Felhalmozási célú átvett pénzeszközök</t>
  </si>
  <si>
    <t>Kölcsönök</t>
  </si>
  <si>
    <t>Kölcsön nyújtása</t>
  </si>
  <si>
    <t>Kölcsön törlesztése</t>
  </si>
  <si>
    <t>Készletbeszerzések</t>
  </si>
  <si>
    <t>Szellemi termékek vásárlása</t>
  </si>
  <si>
    <t>Vagyoni értékű jogok vásárlása</t>
  </si>
  <si>
    <t>Képzőművészeti alkotások vásárlása</t>
  </si>
  <si>
    <t>Gépek, berendezések és felszerelések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</si>
  <si>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</si>
  <si>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</si>
  <si>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</si>
  <si>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</si>
  <si>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</si>
  <si>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2. Felhalmozási célú pénzeszközátadások</t>
  </si>
  <si>
    <t>Pénzeszközátadások államháztartáson kívűlre összesen</t>
  </si>
  <si>
    <t>Pénzeszközátadások államháztartáson kívülre összesen</t>
  </si>
  <si>
    <t>Felhalmozási célú támogatásértékű kiad. összesen</t>
  </si>
  <si>
    <t>Ügyvitel- és számítástechnikai eszközök vás.</t>
  </si>
  <si>
    <t>Egyéb gépek, berendezések és felszerelések vás.</t>
  </si>
  <si>
    <t>Hangszerek vásárlása</t>
  </si>
  <si>
    <t>Felhalmozási kiadások összesen</t>
  </si>
  <si>
    <t>Fejezeti kezelésű előirányzatoknak</t>
  </si>
  <si>
    <t>Kapott támogatások</t>
  </si>
  <si>
    <t xml:space="preserve">Személyi juttatások </t>
  </si>
  <si>
    <t>11.</t>
  </si>
  <si>
    <t>12.</t>
  </si>
  <si>
    <t>14.</t>
  </si>
  <si>
    <t>17.</t>
  </si>
  <si>
    <t>Működési kiadások</t>
  </si>
  <si>
    <t>Általános tartalék</t>
  </si>
  <si>
    <t>Finanszírozási bevételek összesen</t>
  </si>
  <si>
    <t>Felhalmozási célú bevételek</t>
  </si>
  <si>
    <t>BEVÉTELEK ÖSSZESEN</t>
  </si>
  <si>
    <t>KIADÁSOK ÖSSZESEN</t>
  </si>
  <si>
    <t>Járművek felújítása</t>
  </si>
  <si>
    <t>4512.</t>
  </si>
  <si>
    <t>Pénzügyi vállalkozástól hosszú lejáratú hifelfelvétel</t>
  </si>
  <si>
    <t xml:space="preserve">Hosszú lejáratú kötvénykibocsátás </t>
  </si>
  <si>
    <t>Működési célú kötvénykibocsátás</t>
  </si>
  <si>
    <t>Beruházási kiadások összesen</t>
  </si>
  <si>
    <t>Pénzü. váll. fejlesztési célú hiteltörlesztés, visszafiz.</t>
  </si>
  <si>
    <t>Pénzü. váll. működési célú hiteltörlesztés, visszafiz.</t>
  </si>
  <si>
    <t xml:space="preserve">Pénzügyi vállalk. rövid lej. hiteltörlesztés, visszafiz. </t>
  </si>
  <si>
    <t>45.</t>
  </si>
  <si>
    <t>13.</t>
  </si>
  <si>
    <t xml:space="preserve">Beruházások </t>
  </si>
  <si>
    <t xml:space="preserve">Felújítások </t>
  </si>
  <si>
    <t>Értékpapírok vás. - Felhalmozási célú kiadások</t>
  </si>
  <si>
    <t>Értékpapírok ért. bev. - Működési célú bev.</t>
  </si>
  <si>
    <t>Költségvetési kiadások összesen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</si>
  <si>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</si>
  <si>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</si>
  <si>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</si>
  <si>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</si>
  <si>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</si>
  <si>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Költségvetési bevételek összesen</t>
  </si>
  <si>
    <t>Előző évi előirányzat-maradvány, pénzmaradvány átad.</t>
  </si>
  <si>
    <t>Immateriális javak vásárlása</t>
  </si>
  <si>
    <t>Pénzeszközátadások államháztartáson kívülre</t>
  </si>
  <si>
    <t>Fők.
szla</t>
  </si>
  <si>
    <t>Felhalmozási célú céltartalékok</t>
  </si>
  <si>
    <t>Rövid lejáratú hitelek és támogatási kölcsönök</t>
  </si>
  <si>
    <t>Rövid lejáratú hitelek és támogatási kölcsönök összesen</t>
  </si>
  <si>
    <t>Pénzügyi vállalkozásoktól működési célú egyéb hitelfelvétel</t>
  </si>
  <si>
    <t>Pénzügyi vállalkozásoktól működési célú likvid hitelfelvétel</t>
  </si>
  <si>
    <t>Előző évi előir., pm. igénybev. - Műk. célra</t>
  </si>
  <si>
    <t>Előző évi előir., pm. igényb. - Felhalm. célra</t>
  </si>
  <si>
    <t>Értékpapírok ért. bev. - Felhalm. célú bev.</t>
  </si>
  <si>
    <t>Hitelek felv. és kötvénykib. - Műk. célú bev.</t>
  </si>
  <si>
    <t>Hitelek felv. és kötvénykib. - Felh. célú bev.</t>
  </si>
  <si>
    <t>Megnevezés</t>
  </si>
  <si>
    <t>1.</t>
  </si>
  <si>
    <t>2.</t>
  </si>
  <si>
    <t>3.</t>
  </si>
  <si>
    <t>4.</t>
  </si>
  <si>
    <t>5.</t>
  </si>
  <si>
    <t>Működési célú, támogatásértékű bevételek</t>
  </si>
  <si>
    <t>37.</t>
  </si>
  <si>
    <t>Felhalmozási célú támogatási kölcsönök áht-n kívülre</t>
  </si>
  <si>
    <t>Háztartásoknak nyújtott felhalm. célú támog. kölcs.</t>
  </si>
  <si>
    <t>Tartósan adott kölcsönök összesen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</si>
  <si>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</si>
  <si>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</si>
  <si>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</si>
  <si>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</si>
  <si>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Dologi kiadások</t>
  </si>
  <si>
    <t>6.</t>
  </si>
  <si>
    <t>Felhalmozási kiadások</t>
  </si>
  <si>
    <t>7.</t>
  </si>
  <si>
    <t>Tartalék előirányzatok</t>
  </si>
  <si>
    <t>8.</t>
  </si>
  <si>
    <t>9.</t>
  </si>
  <si>
    <t>10.</t>
  </si>
  <si>
    <t>19.</t>
  </si>
  <si>
    <t>43.</t>
  </si>
  <si>
    <t xml:space="preserve">Bevételek részletes bontásban </t>
  </si>
  <si>
    <t>Kiadások jogcímenként</t>
  </si>
  <si>
    <t>Munkaadókat terh. járulékok és szoc. hozzájár. adó</t>
  </si>
  <si>
    <t>I.+II. KIADÁSOK ÖSSZESEN</t>
  </si>
  <si>
    <t xml:space="preserve"> BEVÉTELEK ÖSSZESEN</t>
  </si>
  <si>
    <t>Költségvetési hiány külső finansz. - Hosszú lejáratú kötelezettségek</t>
  </si>
  <si>
    <t>Költségvetési hiány külső finansz. i - Rövid lejáratú hitelek és támogatási kölcsönök</t>
  </si>
  <si>
    <t>Magánszemélyek kommunális adója</t>
  </si>
  <si>
    <t>Működési célú kiadások</t>
  </si>
  <si>
    <t>Felhalmozási célú kiadások</t>
  </si>
  <si>
    <t>BURSA HUNGARICA  (Wekerle Sándor Alapkezelő)</t>
  </si>
  <si>
    <t xml:space="preserve">Egyéb belf. hitelezőnek. hosszú lej. hiteltörlesztés, visszafiz. </t>
  </si>
  <si>
    <t>E. belföldi hitelezőnek fejl. hiteltörlesztés, visszafiz.</t>
  </si>
  <si>
    <t>E. belföldi hitelezőnek műk. hiteltörlesztés, visszafiz.</t>
  </si>
  <si>
    <t>Első lakáshoz jutók támogatása</t>
  </si>
  <si>
    <t>15.</t>
  </si>
  <si>
    <t>Mozgáskorlátozott E</t>
  </si>
  <si>
    <t xml:space="preserve">ATEFITA Alapítvány </t>
  </si>
  <si>
    <t>Abdai Lovas Egyesület</t>
  </si>
  <si>
    <t>Önkéntes Tűzoltó Egyesület</t>
  </si>
  <si>
    <t xml:space="preserve">Holt Rábcáért Egyesület      </t>
  </si>
  <si>
    <t xml:space="preserve">Abdai Egyházközösségért A.   </t>
  </si>
  <si>
    <t xml:space="preserve">F-10 Postagalamb Egyesület   </t>
  </si>
  <si>
    <t xml:space="preserve">Polgárőr Egyesület           </t>
  </si>
  <si>
    <t xml:space="preserve">Zrínyi I. Abdai Ifj. Kh. A.   </t>
  </si>
  <si>
    <t xml:space="preserve">Vándorbot Egyesület           </t>
  </si>
  <si>
    <t xml:space="preserve">ABDA SC támogatás    </t>
  </si>
  <si>
    <t>16.</t>
  </si>
  <si>
    <t>18.</t>
  </si>
  <si>
    <t>KIADÁSOK MINDÖSSZESEN</t>
  </si>
  <si>
    <t>Öttevény Közs. Önk. (KMB tám.)</t>
  </si>
  <si>
    <t>Vállalkozásoknak</t>
  </si>
  <si>
    <t>Fogorvosi ellátás</t>
  </si>
  <si>
    <t>Szalai Gyula Alapítvány</t>
  </si>
  <si>
    <t>Győr M. J. Város jelzőrendszer</t>
  </si>
  <si>
    <t>Társulásnak és költségvetési szerveinek</t>
  </si>
  <si>
    <t>Irányítás (felügyelet) alá tartozó költségvetési szervnek folyósított támogatás</t>
  </si>
  <si>
    <t xml:space="preserve">4. </t>
  </si>
  <si>
    <t xml:space="preserve"> Iparűzési adó állandó jelleggel végzett ipar.tevékenys.után           </t>
  </si>
  <si>
    <t>Talajterhelési díj</t>
  </si>
  <si>
    <t>Felhalmozási  bevételek</t>
  </si>
  <si>
    <t>Ingatlanok értékesítése (termőföld kivételével)</t>
  </si>
  <si>
    <t>Felhalmozási  bevételek összesen</t>
  </si>
  <si>
    <t>Előző évi költségvetési kiegészítések visszatérülések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</si>
  <si>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</si>
  <si>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</si>
  <si>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</si>
  <si>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Működési célú támogatások államháztartáson belülről</t>
  </si>
  <si>
    <t>Felhalmozási  célú, támogatásértékű bevételek</t>
  </si>
  <si>
    <t>Felhalmozási célú támogatások államháztartáson belülről összesen</t>
  </si>
  <si>
    <t xml:space="preserve">Felhalmozási célú visszatéritendő támogatások, kölcsönök visszatérülése államháztartáson kívülről </t>
  </si>
  <si>
    <t>Felhalm.c.visszat.támog.,kölcs.visszat.háztartásoktól</t>
  </si>
  <si>
    <t>Pénzeszközátvételek államháztartáson belülről</t>
  </si>
  <si>
    <t>Felhalmozási célú garancia-és kezességv.sz.megt.áh.kivülről</t>
  </si>
  <si>
    <t>Felhalmozási célú  pénzeszközátvétel államháztartáson kivülről</t>
  </si>
  <si>
    <t xml:space="preserve">Felhalm. célú pénzeszközátv.nonprofit és egyéb civil szerv. </t>
  </si>
  <si>
    <t xml:space="preserve">Felhalm. célú pénzeszközátvétel háztartásoktól. </t>
  </si>
  <si>
    <t>Felhalm. célú pénzeszközátvétel egyéb válallkozástól</t>
  </si>
  <si>
    <t>Felhalmozási célú átvett pénzeszköz</t>
  </si>
  <si>
    <t>Költségvetési bevételek mindösszesen</t>
  </si>
  <si>
    <t>Felhalm.célú visszat.támog.,kölcsönök visszat. államh.kivülről</t>
  </si>
  <si>
    <t>Központi, irányító szervi támogatás</t>
  </si>
  <si>
    <t>Központi, irányító szervi működési célú támogatás</t>
  </si>
  <si>
    <t>Központi, irányító szervi felhalmozási célú támogatás</t>
  </si>
  <si>
    <t>Központi, irányító szervi támogatás összesen</t>
  </si>
  <si>
    <t>Kommunikációs szolgáltatások</t>
  </si>
  <si>
    <t>Szolgáltatási kiadások</t>
  </si>
  <si>
    <t>Müködési célú céltartalék</t>
  </si>
  <si>
    <t>Felhalmozási célú céltartalék</t>
  </si>
  <si>
    <t>Központi, irányító szervi támogatásfolyósítása összesen</t>
  </si>
  <si>
    <t>Központi, irányító szervi működési célú támogatás folyósítása</t>
  </si>
  <si>
    <t>Központi, irányító szervi felhalmozási célú támogatás folyósítása</t>
  </si>
  <si>
    <t xml:space="preserve">TÁRGYÉVI BEVÉTELEK </t>
  </si>
  <si>
    <t>Közhatalmi bevételek  összesen</t>
  </si>
  <si>
    <t xml:space="preserve">Ellátottak pénzbeli juttatásai </t>
  </si>
  <si>
    <t xml:space="preserve">TÁRGYÉVI KIADÁSOK </t>
  </si>
  <si>
    <t>Arrabona EGTC 2013. évi tagdíj</t>
  </si>
  <si>
    <t xml:space="preserve">Jelzőrendszeres házi segítségnyújtás </t>
  </si>
  <si>
    <t>Kiadások összesen</t>
  </si>
  <si>
    <t xml:space="preserve">Függő,átfutó, kiegyenlítő bevételek összesen </t>
  </si>
  <si>
    <t xml:space="preserve">Függő, átfutó, kiegyenlítő kiadások összesen </t>
  </si>
  <si>
    <t>Bevételek összesen</t>
  </si>
  <si>
    <t xml:space="preserve">Függő átfutó kiegyenlítő bevétel összesen </t>
  </si>
  <si>
    <t>Nonprofit szervezeteknek</t>
  </si>
  <si>
    <t>B4</t>
  </si>
  <si>
    <t>Működési célú támogatások ÁH-n belülről</t>
  </si>
  <si>
    <t>B1</t>
  </si>
  <si>
    <t>Felhalmozási célú támogatások ÁH-n belül</t>
  </si>
  <si>
    <t>B2</t>
  </si>
  <si>
    <t>B3</t>
  </si>
  <si>
    <t>B5</t>
  </si>
  <si>
    <t>B6</t>
  </si>
  <si>
    <t>B811</t>
  </si>
  <si>
    <t>B813</t>
  </si>
  <si>
    <t>B812</t>
  </si>
  <si>
    <t>B816</t>
  </si>
  <si>
    <t>B8111</t>
  </si>
  <si>
    <t>B62</t>
  </si>
  <si>
    <t>B73</t>
  </si>
  <si>
    <t>Önkormányzatok működési támogatása</t>
  </si>
  <si>
    <t>B11</t>
  </si>
  <si>
    <t>Helyi önkormányzatok működésének általános támogatása</t>
  </si>
  <si>
    <t>B111</t>
  </si>
  <si>
    <t>Települési önkormányzatok egyes köznevelési feladatainak t.</t>
  </si>
  <si>
    <t>B112</t>
  </si>
  <si>
    <t>Telep.önk.szociális gyermekj.és gyermekétk.feladatainak tám.</t>
  </si>
  <si>
    <t>B113</t>
  </si>
  <si>
    <t>Települési önkormányzatok kulturális feladatainak támogat.</t>
  </si>
  <si>
    <t>B114</t>
  </si>
  <si>
    <t>Működési célú központosított előírányzatok</t>
  </si>
  <si>
    <t>B115</t>
  </si>
  <si>
    <t>Helyi önkormányzatok kiegészítő támogatása</t>
  </si>
  <si>
    <t>B116</t>
  </si>
  <si>
    <t>B16</t>
  </si>
  <si>
    <t>B1614</t>
  </si>
  <si>
    <t>B1615</t>
  </si>
  <si>
    <t>B1616</t>
  </si>
  <si>
    <t xml:space="preserve">Felh.. c. támogatásértékű bevétel fejezteti kezelésű </t>
  </si>
  <si>
    <t>B2513</t>
  </si>
  <si>
    <t>Vagyoni tipusú adók</t>
  </si>
  <si>
    <t>B34</t>
  </si>
  <si>
    <t>B351</t>
  </si>
  <si>
    <t xml:space="preserve">Termék és szolgáltatások adói </t>
  </si>
  <si>
    <t>B35</t>
  </si>
  <si>
    <t xml:space="preserve">Értékesítési és forgalmi adók </t>
  </si>
  <si>
    <t>B3413</t>
  </si>
  <si>
    <t>B35111</t>
  </si>
  <si>
    <t xml:space="preserve">2. </t>
  </si>
  <si>
    <t>B3541</t>
  </si>
  <si>
    <t>B355</t>
  </si>
  <si>
    <t>Tartozkodás után fizetett idegenforgalmi adók</t>
  </si>
  <si>
    <t>B35511</t>
  </si>
  <si>
    <t>B35512</t>
  </si>
  <si>
    <t>Egyéb áruhasználat és szolgáltatási adók</t>
  </si>
  <si>
    <t xml:space="preserve">Egyéb közhatalmi bevételek </t>
  </si>
  <si>
    <t>B36</t>
  </si>
  <si>
    <t>B36101</t>
  </si>
  <si>
    <t xml:space="preserve">Eljárási illeték </t>
  </si>
  <si>
    <t>B36103</t>
  </si>
  <si>
    <t>Önkormányzatot megill.helyszíni és szabálysértési bírság</t>
  </si>
  <si>
    <t>B36110</t>
  </si>
  <si>
    <t xml:space="preserve">Egyéb bírság </t>
  </si>
  <si>
    <t>B36111</t>
  </si>
  <si>
    <t>Helyi adópotlék, adóbírság</t>
  </si>
  <si>
    <t>B36112</t>
  </si>
  <si>
    <t>Közhatalmi bevételek összesen</t>
  </si>
  <si>
    <t xml:space="preserve">Közhatalmi bevételek  </t>
  </si>
  <si>
    <t>Működési bevételek összesen</t>
  </si>
  <si>
    <t>Készletétrtékesítés ellenértéke</t>
  </si>
  <si>
    <t>B401</t>
  </si>
  <si>
    <t xml:space="preserve">Szolgáltatások ellenértéke </t>
  </si>
  <si>
    <t>B402</t>
  </si>
  <si>
    <t>Közvetitett szolgáltatások ellenértéke</t>
  </si>
  <si>
    <t>B403</t>
  </si>
  <si>
    <t xml:space="preserve">Tulajdonosi bevételek </t>
  </si>
  <si>
    <t>B404</t>
  </si>
  <si>
    <t>Ellátási díjak</t>
  </si>
  <si>
    <t>B405</t>
  </si>
  <si>
    <t xml:space="preserve">Kiszámlázott általános forgalmi adó </t>
  </si>
  <si>
    <t>B406</t>
  </si>
  <si>
    <t>Általános forgalmi adó visszatérítése</t>
  </si>
  <si>
    <t>B407</t>
  </si>
  <si>
    <t>Kamatbevétek</t>
  </si>
  <si>
    <t>B408</t>
  </si>
  <si>
    <t xml:space="preserve">9. </t>
  </si>
  <si>
    <t>Egyéb pénzügyi műveletek bevételei</t>
  </si>
  <si>
    <t>B409</t>
  </si>
  <si>
    <t>Egyéb működési bevételek</t>
  </si>
  <si>
    <t>Felhalmozási bevételek összesen</t>
  </si>
  <si>
    <t>B51</t>
  </si>
  <si>
    <t>B52</t>
  </si>
  <si>
    <t>Egyéb tárgyi eszközök értékesítése</t>
  </si>
  <si>
    <t>B53</t>
  </si>
  <si>
    <t xml:space="preserve">Részesedések értékeítése </t>
  </si>
  <si>
    <t>B54</t>
  </si>
  <si>
    <t>Önkormányzatok működési  támogatása összesen</t>
  </si>
  <si>
    <t>B8113</t>
  </si>
  <si>
    <t>B82</t>
  </si>
  <si>
    <t>B71</t>
  </si>
  <si>
    <t>B8112</t>
  </si>
  <si>
    <t>B12</t>
  </si>
  <si>
    <t>K1</t>
  </si>
  <si>
    <t>K2</t>
  </si>
  <si>
    <t>K3</t>
  </si>
  <si>
    <t>K4</t>
  </si>
  <si>
    <t>K506</t>
  </si>
  <si>
    <t>K511</t>
  </si>
  <si>
    <t>K6-K7</t>
  </si>
  <si>
    <t>K84</t>
  </si>
  <si>
    <t>K88</t>
  </si>
  <si>
    <t>K508</t>
  </si>
  <si>
    <t>K86</t>
  </si>
  <si>
    <t>K512</t>
  </si>
  <si>
    <t>K9111</t>
  </si>
  <si>
    <t>K915</t>
  </si>
  <si>
    <t>K9121</t>
  </si>
  <si>
    <t>Foglalkoztatottak személyi juttatásai</t>
  </si>
  <si>
    <t>Külső személyi juttatások</t>
  </si>
  <si>
    <t>K11</t>
  </si>
  <si>
    <t>K12</t>
  </si>
  <si>
    <t>K31</t>
  </si>
  <si>
    <t>K32</t>
  </si>
  <si>
    <t>K33</t>
  </si>
  <si>
    <t>Kiküldetések,reklám-és propaganda kiadások</t>
  </si>
  <si>
    <t>K34</t>
  </si>
  <si>
    <t>Különféle  befizetések és egyéb dologi kiadások</t>
  </si>
  <si>
    <t>K35</t>
  </si>
  <si>
    <t>Ellátottak pénzbeli juttatásai(Társ.és szoc.jut.)</t>
  </si>
  <si>
    <t>K6</t>
  </si>
  <si>
    <t>K7</t>
  </si>
  <si>
    <t>K50613</t>
  </si>
  <si>
    <t>K50616</t>
  </si>
  <si>
    <t>K50617</t>
  </si>
  <si>
    <t>Irányítás (felügyelet) alá tartozó költségvetési szervnek folyósított működési támogatás( KÖZÖS HIVATAL)</t>
  </si>
  <si>
    <t xml:space="preserve">Szigetköz Felső-Duna mente" Térségi Fejlesztési Tanács 2014. évi tagdíj </t>
  </si>
  <si>
    <t>Civil szervezeteknek</t>
  </si>
  <si>
    <t>20.</t>
  </si>
  <si>
    <t>K62</t>
  </si>
  <si>
    <t>K621</t>
  </si>
  <si>
    <t>K6214</t>
  </si>
  <si>
    <t>K64</t>
  </si>
  <si>
    <t>K641</t>
  </si>
  <si>
    <t>K71</t>
  </si>
  <si>
    <t>K711</t>
  </si>
  <si>
    <t>K71112</t>
  </si>
  <si>
    <t>K8613</t>
  </si>
  <si>
    <t>Sor-szám</t>
  </si>
  <si>
    <t>Szakfeladat megnevezés</t>
  </si>
  <si>
    <t>∑</t>
  </si>
  <si>
    <t>Önkormányzat</t>
  </si>
  <si>
    <t>Közös Hivatal</t>
  </si>
  <si>
    <t>Zöldterület-kezelés</t>
  </si>
  <si>
    <t>Önkormányzati jogalkotás</t>
  </si>
  <si>
    <t>Város és községgazdálkodási szolg.</t>
  </si>
  <si>
    <t>Háziorvosi alapellátás</t>
  </si>
  <si>
    <t>Család és nővédelmi eü gondozás</t>
  </si>
  <si>
    <t>Házi segítségnyújtás</t>
  </si>
  <si>
    <t>Foglalk. hosszabb idejű közfoglalkoztatása</t>
  </si>
  <si>
    <t>Önkorm. és társul. Igazgatási tevékenysége</t>
  </si>
  <si>
    <t>Adó, illeték beszedése, kiszab.</t>
  </si>
  <si>
    <t>Ált. Isk. tanulók oktatása 1-4. évf</t>
  </si>
  <si>
    <t>Ált. Isk. tanulók oktatása 5-8. évf</t>
  </si>
  <si>
    <t>Mindösszesen</t>
  </si>
  <si>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</si>
  <si>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</si>
  <si>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</si>
  <si>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</si>
  <si>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</si>
  <si>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</si>
  <si>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</si>
  <si>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</si>
  <si>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</si>
  <si>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</si>
  <si>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</si>
  <si>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</si>
  <si>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</si>
  <si>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</si>
  <si>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</si>
  <si>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Központi ,rányitó szervi támogatás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</si>
  <si>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</si>
  <si>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</si>
  <si>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</si>
  <si>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</si>
  <si>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</si>
  <si>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</si>
  <si>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</si>
  <si>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</si>
  <si>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</si>
  <si>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</si>
  <si>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</si>
  <si>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</si>
  <si>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</si>
  <si>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</si>
  <si>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</si>
  <si>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</si>
  <si>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</si>
  <si>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</si>
  <si>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</si>
  <si>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</si>
  <si>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</si>
  <si>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</si>
  <si>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</si>
  <si>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</si>
  <si>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</si>
  <si>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</si>
  <si>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</si>
  <si>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</si>
  <si>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</si>
  <si>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</si>
  <si>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</si>
  <si>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</si>
  <si>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</si>
  <si>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</si>
  <si>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</si>
  <si>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</si>
  <si>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</si>
  <si>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</si>
  <si>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</si>
  <si>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</si>
  <si>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</si>
  <si>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</si>
  <si>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</si>
  <si>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</si>
  <si>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</si>
  <si>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</si>
  <si>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</si>
  <si>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</si>
  <si>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</si>
  <si>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</si>
  <si>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</si>
  <si>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</si>
  <si>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</si>
  <si>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</si>
  <si>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</si>
  <si>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</si>
  <si>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</si>
  <si>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</si>
  <si>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</si>
  <si>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</si>
  <si>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</si>
  <si>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</si>
  <si>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</si>
  <si>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</si>
  <si>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</si>
  <si>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</si>
  <si>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</si>
  <si>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</si>
  <si>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</si>
  <si>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</si>
  <si>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</si>
  <si>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</si>
  <si>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</si>
  <si>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</si>
  <si>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</si>
  <si>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</si>
  <si>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</si>
  <si>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</si>
  <si>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</si>
  <si>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</si>
  <si>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</si>
  <si>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</si>
  <si>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</si>
  <si>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</si>
  <si>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</si>
  <si>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</si>
  <si>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</si>
  <si>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Illetékek</t>
  </si>
  <si>
    <t>Helyi adók</t>
  </si>
  <si>
    <t>Gépjárműadó</t>
  </si>
  <si>
    <t>Kamatbevételek</t>
  </si>
  <si>
    <t>Üzemeltetésből származó bevétel</t>
  </si>
  <si>
    <t>Saját bevételek</t>
  </si>
  <si>
    <t>Adósságot keletkeztető éves kötelezetts. váll. felső határa 50%</t>
  </si>
  <si>
    <t>Összesen</t>
  </si>
  <si>
    <t>Abda</t>
  </si>
  <si>
    <t>Közös Hivataltól Abda önkormányzatnak</t>
  </si>
  <si>
    <t>Startmunka program Téli közfoglalkoztatás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</si>
  <si>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</si>
  <si>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</si>
  <si>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</si>
  <si>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ABDA KÖZSÉG ÖNKORMÁNYZATA   2015. évi költségvetés</t>
  </si>
  <si>
    <t>2015. évi eredeti előirányzat</t>
  </si>
  <si>
    <t>B411</t>
  </si>
  <si>
    <t>B74</t>
  </si>
  <si>
    <t xml:space="preserve">ABDA KÖZSÉG ÖNKORMÁNYZATA   2015. évi költségvetés </t>
  </si>
  <si>
    <t xml:space="preserve">Áht-n belüli megelőlegezések  visszafizetése </t>
  </si>
  <si>
    <t>K914</t>
  </si>
  <si>
    <t>Áht-n belüli megelőlegezések  visszafizetése összesen</t>
  </si>
  <si>
    <t>Áht-n belüli megelőlegezések visszafizetése</t>
  </si>
  <si>
    <t>Áht-n belüli megelőlegezések összesen</t>
  </si>
  <si>
    <t>Munkaadókat terh.jár.és szoc. Hozzáj.adó</t>
  </si>
  <si>
    <t>K211-K217</t>
  </si>
  <si>
    <t>Börcs  Önkorm.-nak óvoda 2014.évi elszámolás</t>
  </si>
  <si>
    <t xml:space="preserve">Ikrény Önkorm.-nak óvoda 2014. évi elszámolás </t>
  </si>
  <si>
    <t>Börcs  Önkorm.-nak védőnő 2014.évi elszámolás</t>
  </si>
  <si>
    <t>Györi Többc.Kist.Társ. 2015. évi belső ellenörzés</t>
  </si>
  <si>
    <t>Gyermekj.Társ.-nak Abda Önkormányzat</t>
  </si>
  <si>
    <t>Óvoda Társ.-nak Abda Önkormányzat</t>
  </si>
  <si>
    <t>K5121</t>
  </si>
  <si>
    <t xml:space="preserve">Mikulásbirodalom Alapítvány  </t>
  </si>
  <si>
    <t>II. Rákóczi F. Alapítvány</t>
  </si>
  <si>
    <t>Gyöngyvirág Nyugdíjas Klub</t>
  </si>
  <si>
    <t>Pannon Kincse LEADER</t>
  </si>
  <si>
    <t>Győr-Szol (hitel)</t>
  </si>
  <si>
    <t>ABDA KÖZSÉG ÖNKORMÁNYZATA   2015. évci költségvetés</t>
  </si>
  <si>
    <t>Új játszótérhez telek</t>
  </si>
  <si>
    <t>K63</t>
  </si>
  <si>
    <t>3 db számitógép op. Rendszerrel</t>
  </si>
  <si>
    <t>Iskola felső 1 osztálynyi pad, váltócipő</t>
  </si>
  <si>
    <t>látásvizsgáló (védőnő)</t>
  </si>
  <si>
    <t>betonkeverő</t>
  </si>
  <si>
    <t>fűnyiró traktor</t>
  </si>
  <si>
    <t>2 db fűkasza</t>
  </si>
  <si>
    <t>kerékpár</t>
  </si>
  <si>
    <t>klima 3 db</t>
  </si>
  <si>
    <t xml:space="preserve">Mini IKST kialakítása </t>
  </si>
  <si>
    <t>Napkollektor kiépítése pályázatból        (orv.rend.,iskola,óvoda,sport, klub)</t>
  </si>
  <si>
    <t xml:space="preserve">Közvílágítás felújítás </t>
  </si>
  <si>
    <t>ABDA KÖZSÉG ÖNKORMÁNYZATA 2015. ÉVI KÖLTSÉGVETÉSE</t>
  </si>
  <si>
    <t>2015. évi engedélyezett létszám</t>
  </si>
  <si>
    <t xml:space="preserve">   Értékpapírok ért.bevétel </t>
  </si>
  <si>
    <t>2015. évi előirányzat</t>
  </si>
</sst>
</file>

<file path=xl/styles.xml><?xml version="1.0" encoding="utf-8"?>
<styleSheet xmlns="http://schemas.openxmlformats.org/spreadsheetml/2006/main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7" formatCode="0.0"/>
    <numFmt numFmtId="185" formatCode="#,###"/>
  </numFmts>
  <fonts count="44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0"/>
      <name val="Arial CE"/>
      <charset val="238"/>
    </font>
    <font>
      <sz val="10"/>
      <color indexed="1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125">
        <fgColor indexed="9"/>
        <bgColor indexed="22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" fillId="17" borderId="7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</cellStyleXfs>
  <cellXfs count="53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3" fontId="2" fillId="24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3" fontId="2" fillId="24" borderId="16" xfId="0" applyNumberFormat="1" applyFont="1" applyFill="1" applyBorder="1" applyAlignment="1">
      <alignment vertical="center"/>
    </xf>
    <xf numFmtId="0" fontId="2" fillId="24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/>
    </xf>
    <xf numFmtId="0" fontId="2" fillId="24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2" fillId="24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3" fontId="2" fillId="24" borderId="20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24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2" fillId="0" borderId="23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horizontal="left" vertical="center" wrapText="1"/>
    </xf>
    <xf numFmtId="3" fontId="3" fillId="0" borderId="11" xfId="0" applyNumberFormat="1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24" borderId="22" xfId="0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2" fillId="24" borderId="20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3" fontId="2" fillId="24" borderId="1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24" borderId="26" xfId="0" applyFont="1" applyFill="1" applyBorder="1" applyAlignment="1">
      <alignment vertical="center"/>
    </xf>
    <xf numFmtId="0" fontId="2" fillId="24" borderId="27" xfId="0" applyFont="1" applyFill="1" applyBorder="1" applyAlignment="1">
      <alignment vertical="center"/>
    </xf>
    <xf numFmtId="3" fontId="2" fillId="1" borderId="11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3" fontId="2" fillId="24" borderId="28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horizontal="right" vertical="center"/>
    </xf>
    <xf numFmtId="3" fontId="2" fillId="1" borderId="11" xfId="0" applyNumberFormat="1" applyFont="1" applyFill="1" applyBorder="1" applyAlignment="1">
      <alignment horizontal="right" vertical="center"/>
    </xf>
    <xf numFmtId="3" fontId="2" fillId="24" borderId="25" xfId="0" applyNumberFormat="1" applyFont="1" applyFill="1" applyBorder="1" applyAlignment="1">
      <alignment horizontal="right" vertical="center"/>
    </xf>
    <xf numFmtId="3" fontId="2" fillId="0" borderId="23" xfId="0" applyNumberFormat="1" applyFont="1" applyFill="1" applyBorder="1" applyAlignment="1">
      <alignment horizontal="right" vertical="center"/>
    </xf>
    <xf numFmtId="3" fontId="2" fillId="24" borderId="2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/>
    </xf>
    <xf numFmtId="0" fontId="2" fillId="25" borderId="17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2" fillId="1" borderId="24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3" fontId="3" fillId="0" borderId="28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2" fillId="24" borderId="22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vertical="center"/>
    </xf>
    <xf numFmtId="3" fontId="2" fillId="0" borderId="28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 wrapText="1"/>
    </xf>
    <xf numFmtId="3" fontId="2" fillId="0" borderId="23" xfId="0" applyNumberFormat="1" applyFont="1" applyFill="1" applyBorder="1" applyAlignment="1">
      <alignment vertical="center" wrapText="1"/>
    </xf>
    <xf numFmtId="0" fontId="2" fillId="1" borderId="17" xfId="0" applyFont="1" applyFill="1" applyBorder="1" applyAlignment="1">
      <alignment horizontal="center" vertical="center"/>
    </xf>
    <xf numFmtId="3" fontId="2" fillId="1" borderId="22" xfId="0" applyNumberFormat="1" applyFont="1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vertical="center"/>
    </xf>
    <xf numFmtId="0" fontId="2" fillId="1" borderId="17" xfId="0" applyFont="1" applyFill="1" applyBorder="1" applyAlignment="1">
      <alignment horizontal="center" vertical="center" wrapText="1"/>
    </xf>
    <xf numFmtId="0" fontId="6" fillId="1" borderId="2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2" fillId="1" borderId="22" xfId="0" applyNumberFormat="1" applyFont="1" applyFill="1" applyBorder="1" applyAlignment="1">
      <alignment horizontal="right" vertical="center"/>
    </xf>
    <xf numFmtId="3" fontId="2" fillId="24" borderId="22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vertical="center" wrapText="1"/>
    </xf>
    <xf numFmtId="3" fontId="2" fillId="0" borderId="22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3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3" fontId="2" fillId="0" borderId="38" xfId="0" applyNumberFormat="1" applyFont="1" applyFill="1" applyBorder="1" applyAlignment="1">
      <alignment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3" fontId="2" fillId="0" borderId="41" xfId="0" applyNumberFormat="1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2" fillId="24" borderId="42" xfId="0" applyFont="1" applyFill="1" applyBorder="1" applyAlignment="1">
      <alignment horizontal="center" vertical="center"/>
    </xf>
    <xf numFmtId="0" fontId="2" fillId="25" borderId="4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25" borderId="22" xfId="0" applyFont="1" applyFill="1" applyBorder="1" applyAlignment="1">
      <alignment horizontal="center" vertical="center"/>
    </xf>
    <xf numFmtId="0" fontId="2" fillId="24" borderId="20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2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0" fontId="3" fillId="1" borderId="22" xfId="0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2" fillId="24" borderId="25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1" borderId="2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1" borderId="4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24" borderId="40" xfId="0" applyFont="1" applyFill="1" applyBorder="1" applyAlignment="1">
      <alignment horizontal="center" vertical="center"/>
    </xf>
    <xf numFmtId="0" fontId="2" fillId="24" borderId="2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1" borderId="15" xfId="0" applyFont="1" applyFill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27" fillId="0" borderId="11" xfId="0" applyFont="1" applyBorder="1"/>
    <xf numFmtId="0" fontId="2" fillId="0" borderId="25" xfId="0" applyFont="1" applyFill="1" applyBorder="1" applyAlignment="1">
      <alignment horizontal="center" vertical="center"/>
    </xf>
    <xf numFmtId="0" fontId="27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1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top"/>
    </xf>
    <xf numFmtId="0" fontId="2" fillId="0" borderId="45" xfId="0" applyFont="1" applyFill="1" applyBorder="1" applyAlignment="1">
      <alignment vertical="center"/>
    </xf>
    <xf numFmtId="0" fontId="8" fillId="0" borderId="46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horizontal="center" vertical="center"/>
    </xf>
    <xf numFmtId="0" fontId="2" fillId="24" borderId="42" xfId="0" applyFont="1" applyFill="1" applyBorder="1" applyAlignment="1">
      <alignment vertical="center"/>
    </xf>
    <xf numFmtId="0" fontId="2" fillId="24" borderId="50" xfId="0" applyFont="1" applyFill="1" applyBorder="1" applyAlignment="1">
      <alignment vertical="center"/>
    </xf>
    <xf numFmtId="0" fontId="2" fillId="24" borderId="51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top"/>
    </xf>
    <xf numFmtId="0" fontId="2" fillId="0" borderId="52" xfId="0" applyFont="1" applyFill="1" applyBorder="1" applyAlignment="1">
      <alignment horizontal="center" vertical="top"/>
    </xf>
    <xf numFmtId="0" fontId="2" fillId="26" borderId="10" xfId="0" applyFont="1" applyFill="1" applyBorder="1" applyAlignment="1">
      <alignment vertical="center" wrapText="1"/>
    </xf>
    <xf numFmtId="0" fontId="2" fillId="26" borderId="11" xfId="0" applyFont="1" applyFill="1" applyBorder="1" applyAlignment="1">
      <alignment horizontal="left" vertical="center" wrapText="1"/>
    </xf>
    <xf numFmtId="0" fontId="2" fillId="26" borderId="11" xfId="0" applyFont="1" applyFill="1" applyBorder="1" applyAlignment="1">
      <alignment horizontal="center" vertical="center"/>
    </xf>
    <xf numFmtId="3" fontId="2" fillId="26" borderId="12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center" vertical="center"/>
    </xf>
    <xf numFmtId="0" fontId="2" fillId="24" borderId="37" xfId="0" applyFont="1" applyFill="1" applyBorder="1" applyAlignment="1">
      <alignment horizontal="center" vertical="center"/>
    </xf>
    <xf numFmtId="0" fontId="3" fillId="24" borderId="53" xfId="0" applyFont="1" applyFill="1" applyBorder="1" applyAlignment="1">
      <alignment horizontal="center" vertical="center"/>
    </xf>
    <xf numFmtId="3" fontId="2" fillId="24" borderId="53" xfId="0" applyNumberFormat="1" applyFont="1" applyFill="1" applyBorder="1" applyAlignment="1">
      <alignment horizontal="right" vertical="center"/>
    </xf>
    <xf numFmtId="3" fontId="3" fillId="0" borderId="24" xfId="0" applyNumberFormat="1" applyFont="1" applyFill="1" applyBorder="1" applyAlignment="1">
      <alignment vertical="center"/>
    </xf>
    <xf numFmtId="3" fontId="2" fillId="25" borderId="22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3" fontId="3" fillId="0" borderId="23" xfId="0" applyNumberFormat="1" applyFont="1" applyFill="1" applyBorder="1" applyAlignment="1">
      <alignment horizontal="right" vertical="center"/>
    </xf>
    <xf numFmtId="3" fontId="2" fillId="1" borderId="21" xfId="0" applyNumberFormat="1" applyFont="1" applyFill="1" applyBorder="1" applyAlignment="1">
      <alignment vertical="center"/>
    </xf>
    <xf numFmtId="0" fontId="2" fillId="0" borderId="54" xfId="0" applyFont="1" applyFill="1" applyBorder="1" applyAlignment="1">
      <alignment horizontal="center" vertical="top"/>
    </xf>
    <xf numFmtId="3" fontId="3" fillId="1" borderId="1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>
      <alignment vertical="center"/>
    </xf>
    <xf numFmtId="0" fontId="29" fillId="24" borderId="55" xfId="0" applyFont="1" applyFill="1" applyBorder="1" applyAlignment="1">
      <alignment horizontal="center" vertical="center"/>
    </xf>
    <xf numFmtId="43" fontId="2" fillId="24" borderId="55" xfId="0" applyNumberFormat="1" applyFont="1" applyFill="1" applyBorder="1" applyAlignment="1">
      <alignment horizontal="center" vertical="center" wrapText="1"/>
    </xf>
    <xf numFmtId="0" fontId="3" fillId="0" borderId="56" xfId="0" applyFont="1" applyBorder="1" applyAlignment="1">
      <alignment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center" wrapText="1"/>
    </xf>
    <xf numFmtId="164" fontId="2" fillId="0" borderId="32" xfId="0" applyNumberFormat="1" applyFont="1" applyFill="1" applyBorder="1" applyAlignment="1">
      <alignment horizontal="right" vertical="center" wrapText="1"/>
    </xf>
    <xf numFmtId="0" fontId="3" fillId="0" borderId="58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64" fontId="2" fillId="0" borderId="46" xfId="0" applyNumberFormat="1" applyFont="1" applyFill="1" applyBorder="1" applyAlignment="1">
      <alignment horizontal="right" vertical="center" wrapText="1"/>
    </xf>
    <xf numFmtId="0" fontId="3" fillId="0" borderId="59" xfId="0" applyFont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164" fontId="2" fillId="0" borderId="46" xfId="0" applyNumberFormat="1" applyFont="1" applyBorder="1" applyAlignment="1">
      <alignment horizontal="right" vertical="center" wrapText="1"/>
    </xf>
    <xf numFmtId="0" fontId="3" fillId="0" borderId="46" xfId="0" applyFont="1" applyBorder="1" applyAlignment="1">
      <alignment vertical="center"/>
    </xf>
    <xf numFmtId="164" fontId="2" fillId="0" borderId="59" xfId="0" applyNumberFormat="1" applyFont="1" applyFill="1" applyBorder="1" applyAlignment="1">
      <alignment horizontal="right" vertical="center" wrapText="1"/>
    </xf>
    <xf numFmtId="0" fontId="2" fillId="0" borderId="24" xfId="0" applyFont="1" applyBorder="1" applyAlignment="1">
      <alignment wrapText="1"/>
    </xf>
    <xf numFmtId="164" fontId="2" fillId="0" borderId="26" xfId="0" applyNumberFormat="1" applyFont="1" applyBorder="1" applyAlignment="1">
      <alignment horizontal="right" vertical="center" wrapText="1"/>
    </xf>
    <xf numFmtId="0" fontId="3" fillId="0" borderId="60" xfId="0" applyFont="1" applyBorder="1" applyAlignment="1">
      <alignment vertical="center"/>
    </xf>
    <xf numFmtId="43" fontId="2" fillId="24" borderId="61" xfId="0" applyNumberFormat="1" applyFont="1" applyFill="1" applyBorder="1" applyAlignment="1">
      <alignment horizontal="right" vertical="center" wrapText="1"/>
    </xf>
    <xf numFmtId="167" fontId="2" fillId="24" borderId="55" xfId="0" applyNumberFormat="1" applyFont="1" applyFill="1" applyBorder="1" applyAlignment="1">
      <alignment vertical="center"/>
    </xf>
    <xf numFmtId="43" fontId="2" fillId="24" borderId="5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185" fontId="0" fillId="0" borderId="0" xfId="0" applyNumberFormat="1" applyFill="1" applyAlignment="1" applyProtection="1">
      <alignment vertical="center" wrapText="1"/>
    </xf>
    <xf numFmtId="185" fontId="30" fillId="0" borderId="0" xfId="0" applyNumberFormat="1" applyFont="1" applyFill="1" applyAlignment="1" applyProtection="1">
      <alignment horizontal="centerContinuous" vertical="center" wrapText="1"/>
    </xf>
    <xf numFmtId="185" fontId="0" fillId="0" borderId="0" xfId="0" applyNumberFormat="1" applyFill="1" applyAlignment="1" applyProtection="1">
      <alignment horizontal="centerContinuous" vertical="center"/>
    </xf>
    <xf numFmtId="185" fontId="0" fillId="0" borderId="0" xfId="0" applyNumberFormat="1" applyFill="1" applyAlignment="1" applyProtection="1">
      <alignment horizontal="center" vertical="center" wrapText="1"/>
    </xf>
    <xf numFmtId="185" fontId="32" fillId="0" borderId="0" xfId="0" applyNumberFormat="1" applyFont="1" applyFill="1" applyAlignment="1" applyProtection="1">
      <alignment horizontal="right" vertical="center"/>
    </xf>
    <xf numFmtId="185" fontId="34" fillId="0" borderId="17" xfId="0" applyNumberFormat="1" applyFont="1" applyFill="1" applyBorder="1" applyAlignment="1" applyProtection="1">
      <alignment horizontal="centerContinuous" vertical="center" wrapText="1"/>
    </xf>
    <xf numFmtId="185" fontId="34" fillId="0" borderId="22" xfId="0" applyNumberFormat="1" applyFont="1" applyFill="1" applyBorder="1" applyAlignment="1" applyProtection="1">
      <alignment horizontal="centerContinuous" vertical="center" wrapText="1"/>
    </xf>
    <xf numFmtId="185" fontId="34" fillId="0" borderId="16" xfId="0" applyNumberFormat="1" applyFont="1" applyFill="1" applyBorder="1" applyAlignment="1" applyProtection="1">
      <alignment horizontal="centerContinuous" vertical="center" wrapText="1"/>
    </xf>
    <xf numFmtId="185" fontId="34" fillId="0" borderId="17" xfId="0" applyNumberFormat="1" applyFont="1" applyFill="1" applyBorder="1" applyAlignment="1" applyProtection="1">
      <alignment horizontal="center" vertical="center" wrapText="1"/>
    </xf>
    <xf numFmtId="185" fontId="34" fillId="0" borderId="22" xfId="0" applyNumberFormat="1" applyFont="1" applyFill="1" applyBorder="1" applyAlignment="1" applyProtection="1">
      <alignment horizontal="center" vertical="center" wrapText="1"/>
    </xf>
    <xf numFmtId="185" fontId="34" fillId="0" borderId="16" xfId="0" applyNumberFormat="1" applyFont="1" applyFill="1" applyBorder="1" applyAlignment="1" applyProtection="1">
      <alignment horizontal="center" vertical="center" wrapText="1"/>
    </xf>
    <xf numFmtId="185" fontId="35" fillId="0" borderId="0" xfId="0" applyNumberFormat="1" applyFont="1" applyFill="1" applyAlignment="1" applyProtection="1">
      <alignment horizontal="center" vertical="center" wrapText="1"/>
    </xf>
    <xf numFmtId="185" fontId="36" fillId="0" borderId="55" xfId="0" applyNumberFormat="1" applyFont="1" applyFill="1" applyBorder="1" applyAlignment="1" applyProtection="1">
      <alignment horizontal="center" vertical="center" wrapText="1"/>
    </xf>
    <xf numFmtId="185" fontId="36" fillId="0" borderId="17" xfId="0" applyNumberFormat="1" applyFont="1" applyFill="1" applyBorder="1" applyAlignment="1" applyProtection="1">
      <alignment horizontal="center" vertical="center" wrapText="1"/>
    </xf>
    <xf numFmtId="185" fontId="36" fillId="0" borderId="22" xfId="0" applyNumberFormat="1" applyFont="1" applyFill="1" applyBorder="1" applyAlignment="1" applyProtection="1">
      <alignment horizontal="center" vertical="center" wrapText="1"/>
    </xf>
    <xf numFmtId="185" fontId="36" fillId="0" borderId="16" xfId="0" applyNumberFormat="1" applyFont="1" applyFill="1" applyBorder="1" applyAlignment="1" applyProtection="1">
      <alignment horizontal="center" vertical="center" wrapText="1"/>
    </xf>
    <xf numFmtId="185" fontId="36" fillId="0" borderId="0" xfId="0" applyNumberFormat="1" applyFont="1" applyFill="1" applyAlignment="1" applyProtection="1">
      <alignment horizontal="center" vertical="center" wrapText="1"/>
    </xf>
    <xf numFmtId="185" fontId="0" fillId="0" borderId="62" xfId="0" applyNumberFormat="1" applyFill="1" applyBorder="1" applyAlignment="1" applyProtection="1">
      <alignment horizontal="left" vertical="center" wrapText="1" indent="1"/>
    </xf>
    <xf numFmtId="185" fontId="37" fillId="0" borderId="29" xfId="0" applyNumberFormat="1" applyFont="1" applyFill="1" applyBorder="1" applyAlignment="1" applyProtection="1">
      <alignment horizontal="left" vertical="center" wrapText="1" indent="1"/>
    </xf>
    <xf numFmtId="185" fontId="3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85" fontId="3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85" fontId="0" fillId="0" borderId="59" xfId="0" applyNumberFormat="1" applyFill="1" applyBorder="1" applyAlignment="1" applyProtection="1">
      <alignment horizontal="left" vertical="center" wrapText="1" indent="1"/>
    </xf>
    <xf numFmtId="185" fontId="37" fillId="0" borderId="10" xfId="0" applyNumberFormat="1" applyFont="1" applyFill="1" applyBorder="1" applyAlignment="1" applyProtection="1">
      <alignment horizontal="left" vertical="center" wrapText="1" indent="1"/>
    </xf>
    <xf numFmtId="185" fontId="3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85" fontId="3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85" fontId="37" fillId="0" borderId="32" xfId="0" applyNumberFormat="1" applyFont="1" applyFill="1" applyBorder="1" applyAlignment="1" applyProtection="1">
      <alignment horizontal="left" vertical="center" wrapText="1" indent="1"/>
    </xf>
    <xf numFmtId="185" fontId="3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85" fontId="3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85" fontId="38" fillId="0" borderId="0" xfId="0" applyNumberFormat="1" applyFont="1" applyFill="1" applyBorder="1" applyAlignment="1" applyProtection="1">
      <alignment horizontal="left" vertical="center" wrapText="1" indent="1"/>
    </xf>
    <xf numFmtId="185" fontId="37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85" fontId="3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85" fontId="37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85" fontId="39" fillId="0" borderId="55" xfId="0" applyNumberFormat="1" applyFont="1" applyFill="1" applyBorder="1" applyAlignment="1" applyProtection="1">
      <alignment horizontal="left" vertical="center" wrapText="1" indent="1"/>
    </xf>
    <xf numFmtId="185" fontId="36" fillId="0" borderId="17" xfId="0" applyNumberFormat="1" applyFont="1" applyFill="1" applyBorder="1" applyAlignment="1" applyProtection="1">
      <alignment horizontal="left" vertical="center" wrapText="1" indent="1"/>
    </xf>
    <xf numFmtId="185" fontId="36" fillId="0" borderId="22" xfId="0" applyNumberFormat="1" applyFont="1" applyFill="1" applyBorder="1" applyAlignment="1" applyProtection="1">
      <alignment horizontal="right" vertical="center" wrapText="1" indent="1"/>
    </xf>
    <xf numFmtId="185" fontId="36" fillId="0" borderId="16" xfId="0" applyNumberFormat="1" applyFont="1" applyFill="1" applyBorder="1" applyAlignment="1" applyProtection="1">
      <alignment horizontal="right" vertical="center" wrapText="1" indent="1"/>
    </xf>
    <xf numFmtId="185" fontId="40" fillId="0" borderId="58" xfId="0" applyNumberFormat="1" applyFont="1" applyFill="1" applyBorder="1" applyAlignment="1" applyProtection="1">
      <alignment horizontal="left" vertical="center" wrapText="1" indent="1"/>
    </xf>
    <xf numFmtId="185" fontId="38" fillId="0" borderId="35" xfId="0" applyNumberFormat="1" applyFont="1" applyFill="1" applyBorder="1" applyAlignment="1" applyProtection="1">
      <alignment horizontal="left" vertical="center" wrapText="1" indent="1"/>
    </xf>
    <xf numFmtId="185" fontId="41" fillId="0" borderId="54" xfId="0" applyNumberFormat="1" applyFont="1" applyFill="1" applyBorder="1" applyAlignment="1" applyProtection="1">
      <alignment horizontal="right" vertical="center" wrapText="1" indent="1"/>
    </xf>
    <xf numFmtId="185" fontId="38" fillId="0" borderId="10" xfId="0" applyNumberFormat="1" applyFont="1" applyFill="1" applyBorder="1" applyAlignment="1" applyProtection="1">
      <alignment horizontal="left" vertical="center" wrapText="1" indent="1"/>
    </xf>
    <xf numFmtId="185" fontId="3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85" fontId="40" fillId="0" borderId="59" xfId="0" applyNumberFormat="1" applyFont="1" applyFill="1" applyBorder="1" applyAlignment="1" applyProtection="1">
      <alignment horizontal="left" vertical="center" wrapText="1" indent="1"/>
    </xf>
    <xf numFmtId="185" fontId="3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85" fontId="3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85" fontId="41" fillId="0" borderId="11" xfId="0" applyNumberFormat="1" applyFont="1" applyFill="1" applyBorder="1" applyAlignment="1" applyProtection="1">
      <alignment horizontal="right" vertical="center" wrapText="1" indent="1"/>
    </xf>
    <xf numFmtId="185" fontId="3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85" fontId="33" fillId="0" borderId="17" xfId="0" applyNumberFormat="1" applyFont="1" applyFill="1" applyBorder="1" applyAlignment="1" applyProtection="1">
      <alignment horizontal="left" vertical="center" wrapText="1" indent="1"/>
    </xf>
    <xf numFmtId="185" fontId="3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85" fontId="3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85" fontId="39" fillId="0" borderId="17" xfId="0" applyNumberFormat="1" applyFont="1" applyFill="1" applyBorder="1" applyAlignment="1" applyProtection="1">
      <alignment horizontal="left" vertical="center" wrapText="1" indent="1"/>
    </xf>
    <xf numFmtId="185" fontId="39" fillId="0" borderId="66" xfId="0" applyNumberFormat="1" applyFont="1" applyFill="1" applyBorder="1" applyAlignment="1" applyProtection="1">
      <alignment horizontal="right" vertical="center" wrapText="1" indent="1"/>
    </xf>
    <xf numFmtId="0" fontId="3" fillId="0" borderId="46" xfId="0" applyFont="1" applyFill="1" applyBorder="1" applyAlignment="1">
      <alignment vertical="center"/>
    </xf>
    <xf numFmtId="185" fontId="37" fillId="0" borderId="10" xfId="0" quotePrefix="1" applyNumberFormat="1" applyFont="1" applyFill="1" applyBorder="1" applyAlignment="1" applyProtection="1">
      <alignment horizontal="left" vertical="center" wrapText="1" indent="6"/>
    </xf>
    <xf numFmtId="185" fontId="38" fillId="0" borderId="10" xfId="0" quotePrefix="1" applyNumberFormat="1" applyFont="1" applyFill="1" applyBorder="1" applyAlignment="1" applyProtection="1">
      <alignment horizontal="left" vertical="center" wrapText="1" indent="6"/>
    </xf>
    <xf numFmtId="185" fontId="37" fillId="0" borderId="10" xfId="0" quotePrefix="1" applyNumberFormat="1" applyFont="1" applyFill="1" applyBorder="1" applyAlignment="1" applyProtection="1">
      <alignment horizontal="left" vertical="center" wrapText="1" indent="3"/>
    </xf>
    <xf numFmtId="185" fontId="37" fillId="0" borderId="35" xfId="0" applyNumberFormat="1" applyFont="1" applyFill="1" applyBorder="1" applyAlignment="1" applyProtection="1">
      <alignment horizontal="left" vertical="center" wrapText="1" indent="1"/>
    </xf>
    <xf numFmtId="185" fontId="3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85" fontId="37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85" fontId="40" fillId="0" borderId="62" xfId="0" applyNumberFormat="1" applyFont="1" applyFill="1" applyBorder="1" applyAlignment="1" applyProtection="1">
      <alignment horizontal="left" vertical="center" wrapText="1" indent="1"/>
    </xf>
    <xf numFmtId="185" fontId="41" fillId="0" borderId="35" xfId="0" applyNumberFormat="1" applyFont="1" applyFill="1" applyBorder="1" applyAlignment="1" applyProtection="1">
      <alignment horizontal="left" vertical="center" wrapText="1" indent="1"/>
    </xf>
    <xf numFmtId="185" fontId="41" fillId="0" borderId="21" xfId="0" applyNumberFormat="1" applyFont="1" applyFill="1" applyBorder="1" applyAlignment="1" applyProtection="1">
      <alignment horizontal="right" vertical="center" wrapText="1" indent="1"/>
    </xf>
    <xf numFmtId="185" fontId="3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85" fontId="38" fillId="0" borderId="10" xfId="0" applyNumberFormat="1" applyFont="1" applyFill="1" applyBorder="1" applyAlignment="1" applyProtection="1">
      <alignment horizontal="left" vertical="center" wrapText="1" indent="2"/>
    </xf>
    <xf numFmtId="185" fontId="38" fillId="0" borderId="11" xfId="0" applyNumberFormat="1" applyFont="1" applyFill="1" applyBorder="1" applyAlignment="1" applyProtection="1">
      <alignment horizontal="left" vertical="center" wrapText="1" indent="2"/>
    </xf>
    <xf numFmtId="185" fontId="41" fillId="0" borderId="11" xfId="0" applyNumberFormat="1" applyFont="1" applyFill="1" applyBorder="1" applyAlignment="1" applyProtection="1">
      <alignment horizontal="left" vertical="center" wrapText="1" indent="1"/>
    </xf>
    <xf numFmtId="185" fontId="38" fillId="0" borderId="29" xfId="0" applyNumberFormat="1" applyFont="1" applyFill="1" applyBorder="1" applyAlignment="1" applyProtection="1">
      <alignment horizontal="left" vertical="center" wrapText="1" indent="1"/>
    </xf>
    <xf numFmtId="185" fontId="38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85" fontId="37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85" fontId="37" fillId="0" borderId="29" xfId="0" applyNumberFormat="1" applyFont="1" applyFill="1" applyBorder="1" applyAlignment="1" applyProtection="1">
      <alignment horizontal="left" vertical="center" wrapText="1" indent="2"/>
    </xf>
    <xf numFmtId="185" fontId="37" fillId="0" borderId="33" xfId="0" applyNumberFormat="1" applyFont="1" applyFill="1" applyBorder="1" applyAlignment="1" applyProtection="1">
      <alignment horizontal="left" vertical="center" wrapText="1" indent="2"/>
    </xf>
    <xf numFmtId="3" fontId="2" fillId="0" borderId="0" xfId="0" applyNumberFormat="1" applyFont="1" applyFill="1" applyAlignment="1">
      <alignment horizontal="center" vertical="center"/>
    </xf>
    <xf numFmtId="3" fontId="2" fillId="24" borderId="23" xfId="0" applyNumberFormat="1" applyFont="1" applyFill="1" applyBorder="1" applyAlignment="1">
      <alignment horizontal="center" vertical="center"/>
    </xf>
    <xf numFmtId="3" fontId="2" fillId="24" borderId="25" xfId="0" applyNumberFormat="1" applyFont="1" applyFill="1" applyBorder="1" applyAlignment="1">
      <alignment horizontal="center" vertical="center" wrapText="1"/>
    </xf>
    <xf numFmtId="3" fontId="2" fillId="0" borderId="55" xfId="0" applyNumberFormat="1" applyFont="1" applyFill="1" applyBorder="1" applyAlignment="1">
      <alignment vertical="center" wrapText="1"/>
    </xf>
    <xf numFmtId="3" fontId="3" fillId="0" borderId="55" xfId="0" applyNumberFormat="1" applyFont="1" applyFill="1" applyBorder="1" applyAlignment="1">
      <alignment vertical="center"/>
    </xf>
    <xf numFmtId="3" fontId="3" fillId="0" borderId="38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24" borderId="55" xfId="0" applyFont="1" applyFill="1" applyBorder="1" applyAlignment="1">
      <alignment horizontal="center" vertical="center"/>
    </xf>
    <xf numFmtId="3" fontId="2" fillId="24" borderId="55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3" fillId="0" borderId="67" xfId="0" applyFont="1" applyFill="1" applyBorder="1" applyAlignment="1">
      <alignment vertical="center"/>
    </xf>
    <xf numFmtId="0" fontId="3" fillId="0" borderId="68" xfId="0" applyFont="1" applyFill="1" applyBorder="1" applyAlignment="1">
      <alignment vertical="center"/>
    </xf>
    <xf numFmtId="0" fontId="8" fillId="0" borderId="49" xfId="0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horizontal="right" vertical="center"/>
    </xf>
    <xf numFmtId="3" fontId="3" fillId="0" borderId="69" xfId="0" applyNumberFormat="1" applyFont="1" applyFill="1" applyBorder="1" applyAlignment="1">
      <alignment vertical="center"/>
    </xf>
    <xf numFmtId="3" fontId="2" fillId="0" borderId="70" xfId="0" applyNumberFormat="1" applyFont="1" applyFill="1" applyBorder="1" applyAlignment="1">
      <alignment vertical="center"/>
    </xf>
    <xf numFmtId="3" fontId="3" fillId="0" borderId="70" xfId="0" applyNumberFormat="1" applyFont="1" applyFill="1" applyBorder="1" applyAlignment="1">
      <alignment vertical="center"/>
    </xf>
    <xf numFmtId="3" fontId="3" fillId="1" borderId="70" xfId="0" applyNumberFormat="1" applyFont="1" applyFill="1" applyBorder="1" applyAlignment="1">
      <alignment vertical="center"/>
    </xf>
    <xf numFmtId="3" fontId="28" fillId="0" borderId="70" xfId="0" applyNumberFormat="1" applyFont="1" applyFill="1" applyBorder="1" applyAlignment="1">
      <alignment vertical="center"/>
    </xf>
    <xf numFmtId="3" fontId="3" fillId="0" borderId="66" xfId="0" applyNumberFormat="1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41" fontId="2" fillId="1" borderId="11" xfId="0" applyNumberFormat="1" applyFont="1" applyFill="1" applyBorder="1" applyAlignment="1">
      <alignment horizontal="center" vertical="center"/>
    </xf>
    <xf numFmtId="3" fontId="2" fillId="24" borderId="25" xfId="0" applyNumberFormat="1" applyFont="1" applyFill="1" applyBorder="1" applyAlignment="1">
      <alignment vertical="center"/>
    </xf>
    <xf numFmtId="1" fontId="2" fillId="1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1" fontId="2" fillId="24" borderId="28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1" fontId="2" fillId="0" borderId="25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right" vertical="center"/>
    </xf>
    <xf numFmtId="0" fontId="2" fillId="25" borderId="17" xfId="0" applyFont="1" applyFill="1" applyBorder="1" applyAlignment="1">
      <alignment horizontal="center" vertical="center"/>
    </xf>
    <xf numFmtId="1" fontId="2" fillId="25" borderId="22" xfId="0" applyNumberFormat="1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top"/>
    </xf>
    <xf numFmtId="0" fontId="2" fillId="25" borderId="37" xfId="0" applyFont="1" applyFill="1" applyBorder="1" applyAlignment="1">
      <alignment vertical="center"/>
    </xf>
    <xf numFmtId="1" fontId="2" fillId="25" borderId="53" xfId="0" applyNumberFormat="1" applyFont="1" applyFill="1" applyBorder="1" applyAlignment="1">
      <alignment horizontal="center" vertical="center"/>
    </xf>
    <xf numFmtId="3" fontId="2" fillId="25" borderId="53" xfId="0" applyNumberFormat="1" applyFont="1" applyFill="1" applyBorder="1" applyAlignment="1">
      <alignment horizontal="right" vertical="center"/>
    </xf>
    <xf numFmtId="1" fontId="2" fillId="24" borderId="22" xfId="0" applyNumberFormat="1" applyFont="1" applyFill="1" applyBorder="1" applyAlignment="1">
      <alignment horizontal="center" vertical="center"/>
    </xf>
    <xf numFmtId="3" fontId="2" fillId="24" borderId="53" xfId="0" applyNumberFormat="1" applyFont="1" applyFill="1" applyBorder="1" applyAlignment="1">
      <alignment vertical="center"/>
    </xf>
    <xf numFmtId="3" fontId="2" fillId="24" borderId="22" xfId="0" applyNumberFormat="1" applyFont="1" applyFill="1" applyBorder="1" applyAlignment="1">
      <alignment vertical="center"/>
    </xf>
    <xf numFmtId="0" fontId="2" fillId="24" borderId="67" xfId="0" applyFont="1" applyFill="1" applyBorder="1" applyAlignment="1">
      <alignment horizontal="center" vertical="center" wrapText="1"/>
    </xf>
    <xf numFmtId="3" fontId="2" fillId="24" borderId="16" xfId="0" applyNumberFormat="1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185" fontId="0" fillId="0" borderId="0" xfId="0" applyNumberFormat="1" applyFont="1" applyFill="1" applyAlignment="1" applyProtection="1">
      <alignment horizontal="centerContinuous" vertical="center"/>
    </xf>
    <xf numFmtId="185" fontId="0" fillId="0" borderId="0" xfId="0" applyNumberFormat="1" applyFont="1" applyFill="1" applyAlignment="1" applyProtection="1">
      <alignment vertical="center" wrapText="1"/>
    </xf>
    <xf numFmtId="0" fontId="3" fillId="0" borderId="15" xfId="0" applyFont="1" applyFill="1" applyBorder="1" applyAlignment="1">
      <alignment horizontal="left" vertical="center" wrapText="1"/>
    </xf>
    <xf numFmtId="3" fontId="43" fillId="0" borderId="11" xfId="0" applyNumberFormat="1" applyFont="1" applyFill="1" applyBorder="1" applyAlignment="1">
      <alignment vertical="center"/>
    </xf>
    <xf numFmtId="3" fontId="43" fillId="0" borderId="11" xfId="0" applyNumberFormat="1" applyFont="1" applyFill="1" applyBorder="1" applyAlignment="1">
      <alignment horizontal="right" vertical="center"/>
    </xf>
    <xf numFmtId="3" fontId="43" fillId="0" borderId="24" xfId="0" applyNumberFormat="1" applyFont="1" applyFill="1" applyBorder="1" applyAlignment="1">
      <alignment vertical="center"/>
    </xf>
    <xf numFmtId="3" fontId="43" fillId="0" borderId="12" xfId="0" applyNumberFormat="1" applyFont="1" applyFill="1" applyBorder="1" applyAlignment="1">
      <alignment vertical="center"/>
    </xf>
    <xf numFmtId="3" fontId="2" fillId="24" borderId="55" xfId="0" applyNumberFormat="1" applyFont="1" applyFill="1" applyBorder="1" applyAlignment="1">
      <alignment horizontal="center" vertical="center"/>
    </xf>
    <xf numFmtId="3" fontId="3" fillId="0" borderId="31" xfId="0" applyNumberFormat="1" applyFont="1" applyFill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horizontal="right" vertical="center"/>
    </xf>
    <xf numFmtId="3" fontId="3" fillId="1" borderId="0" xfId="0" applyNumberFormat="1" applyFont="1" applyFill="1" applyBorder="1" applyAlignment="1">
      <alignment vertical="center"/>
    </xf>
    <xf numFmtId="3" fontId="3" fillId="0" borderId="72" xfId="0" applyNumberFormat="1" applyFont="1" applyFill="1" applyBorder="1" applyAlignment="1">
      <alignment vertical="center"/>
    </xf>
    <xf numFmtId="0" fontId="2" fillId="24" borderId="55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2" fillId="24" borderId="55" xfId="0" applyFont="1" applyFill="1" applyBorder="1" applyAlignment="1">
      <alignment horizontal="center" vertical="center" wrapText="1"/>
    </xf>
    <xf numFmtId="0" fontId="42" fillId="0" borderId="55" xfId="0" applyFont="1" applyBorder="1" applyAlignment="1">
      <alignment vertical="center"/>
    </xf>
    <xf numFmtId="3" fontId="2" fillId="24" borderId="61" xfId="0" applyNumberFormat="1" applyFont="1" applyFill="1" applyBorder="1" applyAlignment="1">
      <alignment horizontal="center" vertical="center" wrapText="1"/>
    </xf>
    <xf numFmtId="3" fontId="2" fillId="24" borderId="72" xfId="0" applyNumberFormat="1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42" fillId="0" borderId="55" xfId="0" applyFont="1" applyBorder="1" applyAlignment="1"/>
    <xf numFmtId="0" fontId="2" fillId="0" borderId="61" xfId="0" applyFont="1" applyFill="1" applyBorder="1" applyAlignment="1">
      <alignment horizontal="left" vertical="center" wrapText="1"/>
    </xf>
    <xf numFmtId="0" fontId="3" fillId="0" borderId="72" xfId="0" applyFont="1" applyBorder="1"/>
    <xf numFmtId="0" fontId="3" fillId="0" borderId="67" xfId="0" applyFont="1" applyBorder="1"/>
    <xf numFmtId="0" fontId="3" fillId="0" borderId="25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2" fillId="1" borderId="72" xfId="0" applyFont="1" applyFill="1" applyBorder="1" applyAlignment="1">
      <alignment horizontal="left" vertical="center"/>
    </xf>
    <xf numFmtId="0" fontId="2" fillId="1" borderId="67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2" fillId="24" borderId="25" xfId="0" applyFont="1" applyFill="1" applyBorder="1" applyAlignment="1">
      <alignment horizontal="left" vertical="center"/>
    </xf>
    <xf numFmtId="0" fontId="2" fillId="24" borderId="43" xfId="0" applyFont="1" applyFill="1" applyBorder="1" applyAlignment="1">
      <alignment horizontal="left" vertical="center"/>
    </xf>
    <xf numFmtId="0" fontId="2" fillId="24" borderId="67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left" vertical="center"/>
    </xf>
    <xf numFmtId="0" fontId="2" fillId="24" borderId="43" xfId="0" applyFont="1" applyFill="1" applyBorder="1" applyAlignment="1">
      <alignment vertical="center"/>
    </xf>
    <xf numFmtId="0" fontId="2" fillId="24" borderId="67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6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24" borderId="74" xfId="0" applyFont="1" applyFill="1" applyBorder="1" applyAlignment="1">
      <alignment horizontal="center" vertical="center"/>
    </xf>
    <xf numFmtId="0" fontId="2" fillId="24" borderId="38" xfId="0" applyFont="1" applyFill="1" applyBorder="1" applyAlignment="1">
      <alignment horizontal="center" vertical="center"/>
    </xf>
    <xf numFmtId="0" fontId="2" fillId="24" borderId="75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0" fontId="2" fillId="24" borderId="41" xfId="0" applyFont="1" applyFill="1" applyBorder="1" applyAlignment="1">
      <alignment horizontal="center" vertical="center"/>
    </xf>
    <xf numFmtId="0" fontId="2" fillId="24" borderId="76" xfId="0" applyFont="1" applyFill="1" applyBorder="1" applyAlignment="1">
      <alignment horizontal="center" vertical="center"/>
    </xf>
    <xf numFmtId="0" fontId="2" fillId="1" borderId="11" xfId="0" applyFont="1" applyFill="1" applyBorder="1" applyAlignment="1">
      <alignment horizontal="left" vertical="center"/>
    </xf>
    <xf numFmtId="0" fontId="2" fillId="25" borderId="53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4" borderId="22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24" borderId="28" xfId="0" applyFont="1" applyFill="1" applyBorder="1" applyAlignment="1">
      <alignment horizontal="left" vertical="center"/>
    </xf>
    <xf numFmtId="0" fontId="2" fillId="24" borderId="42" xfId="0" applyFont="1" applyFill="1" applyBorder="1" applyAlignment="1">
      <alignment horizontal="left" vertical="center" wrapText="1"/>
    </xf>
    <xf numFmtId="0" fontId="2" fillId="24" borderId="50" xfId="0" applyFont="1" applyFill="1" applyBorder="1" applyAlignment="1">
      <alignment horizontal="left" vertical="center" wrapText="1"/>
    </xf>
    <xf numFmtId="0" fontId="2" fillId="25" borderId="22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0" fillId="0" borderId="55" xfId="0" applyBorder="1" applyAlignment="1">
      <alignment vertical="center"/>
    </xf>
    <xf numFmtId="0" fontId="2" fillId="24" borderId="74" xfId="0" applyFont="1" applyFill="1" applyBorder="1" applyAlignment="1">
      <alignment horizontal="center" vertical="center" wrapText="1"/>
    </xf>
    <xf numFmtId="0" fontId="2" fillId="24" borderId="38" xfId="0" applyFont="1" applyFill="1" applyBorder="1" applyAlignment="1">
      <alignment horizontal="center" vertical="center" wrapText="1"/>
    </xf>
    <xf numFmtId="0" fontId="2" fillId="24" borderId="75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0" fontId="2" fillId="24" borderId="41" xfId="0" applyFont="1" applyFill="1" applyBorder="1" applyAlignment="1">
      <alignment horizontal="center" vertical="center" wrapText="1"/>
    </xf>
    <xf numFmtId="0" fontId="2" fillId="24" borderId="76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9" fillId="0" borderId="11" xfId="0" applyFont="1" applyBorder="1"/>
    <xf numFmtId="0" fontId="2" fillId="0" borderId="2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1" borderId="22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24" borderId="42" xfId="0" applyFont="1" applyFill="1" applyBorder="1" applyAlignment="1">
      <alignment horizontal="left" vertical="center"/>
    </xf>
    <xf numFmtId="0" fontId="2" fillId="24" borderId="50" xfId="0" applyFont="1" applyFill="1" applyBorder="1" applyAlignment="1">
      <alignment horizontal="left" vertical="center"/>
    </xf>
    <xf numFmtId="0" fontId="2" fillId="24" borderId="5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top"/>
    </xf>
    <xf numFmtId="0" fontId="2" fillId="0" borderId="31" xfId="0" applyFont="1" applyFill="1" applyBorder="1" applyAlignment="1">
      <alignment horizontal="left" vertical="top"/>
    </xf>
    <xf numFmtId="0" fontId="2" fillId="0" borderId="37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2" fillId="25" borderId="43" xfId="0" applyFont="1" applyFill="1" applyBorder="1" applyAlignment="1">
      <alignment horizontal="left" vertical="center"/>
    </xf>
    <xf numFmtId="0" fontId="2" fillId="25" borderId="72" xfId="0" applyFont="1" applyFill="1" applyBorder="1" applyAlignment="1">
      <alignment horizontal="left" vertical="center"/>
    </xf>
    <xf numFmtId="0" fontId="2" fillId="25" borderId="67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left" vertical="top"/>
    </xf>
    <xf numFmtId="0" fontId="2" fillId="1" borderId="24" xfId="0" applyFont="1" applyFill="1" applyBorder="1" applyAlignment="1">
      <alignment horizontal="left" vertical="center"/>
    </xf>
    <xf numFmtId="0" fontId="2" fillId="1" borderId="47" xfId="0" applyFont="1" applyFill="1" applyBorder="1" applyAlignment="1">
      <alignment horizontal="left" vertical="center"/>
    </xf>
    <xf numFmtId="0" fontId="2" fillId="1" borderId="15" xfId="0" applyFont="1" applyFill="1" applyBorder="1" applyAlignment="1">
      <alignment horizontal="left" vertical="center"/>
    </xf>
    <xf numFmtId="0" fontId="2" fillId="25" borderId="43" xfId="0" applyFont="1" applyFill="1" applyBorder="1" applyAlignment="1">
      <alignment horizontal="left" vertical="top"/>
    </xf>
    <xf numFmtId="0" fontId="2" fillId="25" borderId="72" xfId="0" applyFont="1" applyFill="1" applyBorder="1" applyAlignment="1">
      <alignment horizontal="left" vertical="top"/>
    </xf>
    <xf numFmtId="0" fontId="2" fillId="25" borderId="67" xfId="0" applyFont="1" applyFill="1" applyBorder="1" applyAlignment="1">
      <alignment horizontal="left" vertical="top"/>
    </xf>
    <xf numFmtId="185" fontId="31" fillId="0" borderId="0" xfId="0" applyNumberFormat="1" applyFont="1" applyFill="1" applyAlignment="1" applyProtection="1">
      <alignment horizontal="center" textRotation="180" wrapText="1"/>
    </xf>
    <xf numFmtId="185" fontId="33" fillId="0" borderId="56" xfId="0" applyNumberFormat="1" applyFont="1" applyFill="1" applyBorder="1" applyAlignment="1" applyProtection="1">
      <alignment horizontal="center" vertical="center" wrapText="1"/>
    </xf>
    <xf numFmtId="185" fontId="33" fillId="0" borderId="60" xfId="0" applyNumberFormat="1" applyFont="1" applyFill="1" applyBorder="1" applyAlignment="1" applyProtection="1">
      <alignment horizontal="center" vertical="center" wrapText="1"/>
    </xf>
    <xf numFmtId="185" fontId="33" fillId="0" borderId="77" xfId="0" applyNumberFormat="1" applyFont="1" applyFill="1" applyBorder="1" applyAlignment="1" applyProtection="1">
      <alignment horizontal="center" vertical="center" wrapText="1"/>
    </xf>
    <xf numFmtId="185" fontId="33" fillId="0" borderId="78" xfId="0" applyNumberFormat="1" applyFont="1" applyFill="1" applyBorder="1" applyAlignment="1" applyProtection="1">
      <alignment horizontal="center" vertical="center" wrapText="1"/>
    </xf>
    <xf numFmtId="0" fontId="2" fillId="24" borderId="61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2" fillId="24" borderId="46" xfId="0" applyFont="1" applyFill="1" applyBorder="1" applyAlignment="1">
      <alignment horizontal="left" vertical="center"/>
    </xf>
    <xf numFmtId="0" fontId="2" fillId="24" borderId="15" xfId="0" applyFont="1" applyFill="1" applyBorder="1" applyAlignment="1">
      <alignment horizontal="left" vertical="center"/>
    </xf>
    <xf numFmtId="0" fontId="8" fillId="0" borderId="79" xfId="0" applyFont="1" applyFill="1" applyBorder="1" applyAlignment="1">
      <alignment horizontal="left" vertical="center"/>
    </xf>
    <xf numFmtId="0" fontId="8" fillId="0" borderId="80" xfId="0" applyFont="1" applyFill="1" applyBorder="1" applyAlignment="1">
      <alignment horizontal="left" vertical="center"/>
    </xf>
    <xf numFmtId="0" fontId="2" fillId="24" borderId="81" xfId="0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left" vertical="center"/>
    </xf>
    <xf numFmtId="0" fontId="2" fillId="0" borderId="72" xfId="0" applyFont="1" applyFill="1" applyBorder="1" applyAlignment="1">
      <alignment horizontal="left" vertical="center"/>
    </xf>
    <xf numFmtId="0" fontId="8" fillId="1" borderId="79" xfId="0" applyFont="1" applyFill="1" applyBorder="1" applyAlignment="1">
      <alignment horizontal="left" vertical="center"/>
    </xf>
    <xf numFmtId="0" fontId="8" fillId="1" borderId="80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3" fontId="2" fillId="0" borderId="11" xfId="0" applyNumberFormat="1" applyFont="1" applyFill="1" applyBorder="1" applyAlignment="1">
      <alignment horizontal="left" vertical="center"/>
    </xf>
    <xf numFmtId="3" fontId="2" fillId="0" borderId="25" xfId="0" applyNumberFormat="1" applyFont="1" applyFill="1" applyBorder="1" applyAlignment="1">
      <alignment horizontal="center" vertical="top"/>
    </xf>
    <xf numFmtId="3" fontId="2" fillId="0" borderId="21" xfId="0" applyNumberFormat="1" applyFont="1" applyFill="1" applyBorder="1" applyAlignment="1">
      <alignment horizontal="center" vertical="top"/>
    </xf>
    <xf numFmtId="0" fontId="2" fillId="0" borderId="44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24" borderId="61" xfId="0" applyFont="1" applyFill="1" applyBorder="1" applyAlignment="1">
      <alignment horizontal="center" vertical="center" wrapText="1"/>
    </xf>
    <xf numFmtId="0" fontId="2" fillId="24" borderId="7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82" xfId="0" applyFont="1" applyFill="1" applyBorder="1" applyAlignment="1">
      <alignment horizontal="left" vertical="center"/>
    </xf>
    <xf numFmtId="0" fontId="2" fillId="24" borderId="17" xfId="0" applyFont="1" applyFill="1" applyBorder="1" applyAlignment="1">
      <alignment horizontal="center" vertical="center" wrapText="1"/>
    </xf>
    <xf numFmtId="0" fontId="2" fillId="24" borderId="43" xfId="0" applyFont="1" applyFill="1" applyBorder="1" applyAlignment="1">
      <alignment horizontal="center" vertical="center" wrapText="1"/>
    </xf>
    <xf numFmtId="49" fontId="2" fillId="24" borderId="37" xfId="0" applyNumberFormat="1" applyFont="1" applyFill="1" applyBorder="1" applyAlignment="1">
      <alignment horizontal="center" vertical="center" wrapText="1"/>
    </xf>
    <xf numFmtId="49" fontId="2" fillId="24" borderId="18" xfId="0" applyNumberFormat="1" applyFont="1" applyFill="1" applyBorder="1" applyAlignment="1">
      <alignment horizontal="center" vertical="center" wrapText="1"/>
    </xf>
    <xf numFmtId="0" fontId="2" fillId="24" borderId="39" xfId="0" applyFont="1" applyFill="1" applyBorder="1" applyAlignment="1">
      <alignment horizontal="center" vertical="center" wrapText="1"/>
    </xf>
    <xf numFmtId="0" fontId="2" fillId="24" borderId="40" xfId="0" applyFont="1" applyFill="1" applyBorder="1" applyAlignment="1">
      <alignment horizontal="center" vertical="center" wrapText="1"/>
    </xf>
    <xf numFmtId="43" fontId="2" fillId="24" borderId="74" xfId="0" applyNumberFormat="1" applyFont="1" applyFill="1" applyBorder="1" applyAlignment="1">
      <alignment horizontal="center" vertical="center" wrapText="1"/>
    </xf>
    <xf numFmtId="43" fontId="2" fillId="24" borderId="38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55" xfId="0" applyFont="1" applyFill="1" applyBorder="1" applyAlignment="1">
      <alignment horizontal="left" vertical="center" wrapText="1"/>
    </xf>
    <xf numFmtId="0" fontId="0" fillId="0" borderId="55" xfId="0" applyBorder="1"/>
    <xf numFmtId="0" fontId="3" fillId="0" borderId="61" xfId="0" applyFont="1" applyFill="1" applyBorder="1" applyAlignment="1">
      <alignment horizontal="left" vertical="center"/>
    </xf>
    <xf numFmtId="0" fontId="3" fillId="0" borderId="72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left" vertical="center"/>
    </xf>
    <xf numFmtId="0" fontId="2" fillId="24" borderId="19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23" xfId="0" applyFont="1" applyFill="1" applyBorder="1" applyAlignment="1">
      <alignment horizontal="center" vertical="center" wrapText="1"/>
    </xf>
    <xf numFmtId="0" fontId="2" fillId="24" borderId="33" xfId="0" applyFont="1" applyFill="1" applyBorder="1" applyAlignment="1">
      <alignment horizontal="center" vertical="center" wrapText="1"/>
    </xf>
    <xf numFmtId="0" fontId="2" fillId="24" borderId="36" xfId="0" applyFont="1" applyFill="1" applyBorder="1" applyAlignment="1">
      <alignment horizontal="center" vertical="center" wrapText="1"/>
    </xf>
    <xf numFmtId="0" fontId="2" fillId="24" borderId="25" xfId="0" applyFont="1" applyFill="1" applyBorder="1" applyAlignment="1">
      <alignment horizontal="center"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 enableFormatConditionsCalculation="0">
    <tabColor indexed="10"/>
  </sheetPr>
  <dimension ref="A1:G44"/>
  <sheetViews>
    <sheetView topLeftCell="A4" zoomScaleNormal="100" workbookViewId="0">
      <selection activeCell="F22" sqref="F22"/>
    </sheetView>
  </sheetViews>
  <sheetFormatPr defaultRowHeight="15.75" customHeight="1"/>
  <cols>
    <col min="1" max="2" width="3.7109375" style="1" customWidth="1"/>
    <col min="3" max="3" width="35.140625" style="2" bestFit="1" customWidth="1"/>
    <col min="4" max="4" width="7" style="2" customWidth="1"/>
    <col min="5" max="5" width="14" style="2" bestFit="1" customWidth="1"/>
    <col min="6" max="6" width="11.5703125" style="13" bestFit="1" customWidth="1"/>
    <col min="7" max="7" width="10.140625" style="2" customWidth="1"/>
    <col min="8" max="16384" width="9.140625" style="2"/>
  </cols>
  <sheetData>
    <row r="1" spans="1:7" ht="18" customHeight="1">
      <c r="A1" s="376" t="s">
        <v>521</v>
      </c>
      <c r="B1" s="376"/>
      <c r="C1" s="376"/>
      <c r="D1" s="376"/>
      <c r="E1" s="376"/>
      <c r="F1" s="376"/>
      <c r="G1" s="376"/>
    </row>
    <row r="2" spans="1:7" ht="15.75" customHeight="1">
      <c r="A2" s="376" t="s">
        <v>238</v>
      </c>
      <c r="B2" s="376"/>
      <c r="C2" s="376"/>
      <c r="D2" s="376"/>
      <c r="E2" s="376"/>
      <c r="F2" s="376"/>
      <c r="G2" s="376"/>
    </row>
    <row r="3" spans="1:7" ht="15.75" customHeight="1" thickBot="1">
      <c r="A3" s="3"/>
      <c r="B3" s="3"/>
      <c r="C3" s="3"/>
      <c r="D3" s="3"/>
      <c r="E3" s="28"/>
      <c r="G3" s="28" t="s">
        <v>0</v>
      </c>
    </row>
    <row r="4" spans="1:7" ht="26.25" customHeight="1" thickBot="1">
      <c r="A4" s="371" t="s">
        <v>132</v>
      </c>
      <c r="B4" s="378"/>
      <c r="C4" s="378"/>
      <c r="D4" s="371" t="s">
        <v>121</v>
      </c>
      <c r="E4" s="373" t="s">
        <v>518</v>
      </c>
      <c r="F4" s="374"/>
      <c r="G4" s="375"/>
    </row>
    <row r="5" spans="1:7" ht="25.5" customHeight="1" thickBot="1">
      <c r="A5" s="378"/>
      <c r="B5" s="378"/>
      <c r="C5" s="378"/>
      <c r="D5" s="372"/>
      <c r="E5" s="308" t="s">
        <v>511</v>
      </c>
      <c r="F5" s="360" t="s">
        <v>387</v>
      </c>
      <c r="G5" s="309" t="s">
        <v>510</v>
      </c>
    </row>
    <row r="6" spans="1:7" ht="15.75" customHeight="1" thickBot="1">
      <c r="A6" s="379" t="s">
        <v>8</v>
      </c>
      <c r="B6" s="380"/>
      <c r="C6" s="381"/>
      <c r="D6" s="127"/>
      <c r="E6" s="128">
        <f>SUM(E7:E11)</f>
        <v>426616</v>
      </c>
      <c r="F6" s="128">
        <f>SUM(F7:F11)</f>
        <v>2400</v>
      </c>
      <c r="G6" s="128">
        <f>SUM(G7:G11)</f>
        <v>429016</v>
      </c>
    </row>
    <row r="7" spans="1:7" ht="15.75" customHeight="1">
      <c r="A7" s="4" t="s">
        <v>133</v>
      </c>
      <c r="B7" s="370" t="s">
        <v>242</v>
      </c>
      <c r="C7" s="370"/>
      <c r="D7" s="11" t="s">
        <v>243</v>
      </c>
      <c r="E7" s="53">
        <v>281966</v>
      </c>
      <c r="F7" s="352">
        <v>0</v>
      </c>
      <c r="G7" s="352">
        <f>SUM(E7:F7)</f>
        <v>281966</v>
      </c>
    </row>
    <row r="8" spans="1:7" ht="15.75" customHeight="1">
      <c r="A8" s="4" t="s">
        <v>134</v>
      </c>
      <c r="B8" s="370" t="s">
        <v>53</v>
      </c>
      <c r="C8" s="370"/>
      <c r="D8" s="11" t="s">
        <v>246</v>
      </c>
      <c r="E8" s="53">
        <v>130639</v>
      </c>
      <c r="F8" s="6">
        <v>0</v>
      </c>
      <c r="G8" s="6">
        <f>SUM(E8:F8)</f>
        <v>130639</v>
      </c>
    </row>
    <row r="9" spans="1:7" ht="15.75" customHeight="1">
      <c r="A9" s="4" t="s">
        <v>135</v>
      </c>
      <c r="B9" s="370" t="s">
        <v>8</v>
      </c>
      <c r="C9" s="370"/>
      <c r="D9" s="11" t="s">
        <v>241</v>
      </c>
      <c r="E9" s="53">
        <v>14011</v>
      </c>
      <c r="F9" s="6">
        <v>2400</v>
      </c>
      <c r="G9" s="6">
        <f>SUM(E9:F9)</f>
        <v>16411</v>
      </c>
    </row>
    <row r="10" spans="1:7" ht="15.75" customHeight="1">
      <c r="A10" s="4">
        <v>4</v>
      </c>
      <c r="B10" s="382"/>
      <c r="C10" s="382"/>
      <c r="D10" s="70" t="s">
        <v>248</v>
      </c>
      <c r="E10" s="198">
        <v>0</v>
      </c>
      <c r="F10" s="6">
        <v>0</v>
      </c>
      <c r="G10" s="6">
        <f>SUM(E10:F10)</f>
        <v>0</v>
      </c>
    </row>
    <row r="11" spans="1:7" ht="15.75" customHeight="1" thickBot="1">
      <c r="A11" s="4"/>
      <c r="B11" s="382"/>
      <c r="C11" s="382"/>
      <c r="D11" s="70"/>
      <c r="E11" s="198"/>
      <c r="F11" s="99"/>
      <c r="G11" s="311"/>
    </row>
    <row r="12" spans="1:7" s="16" customFormat="1" ht="15.75" customHeight="1" thickBot="1">
      <c r="A12" s="379" t="s">
        <v>54</v>
      </c>
      <c r="B12" s="380"/>
      <c r="C12" s="381"/>
      <c r="D12" s="127"/>
      <c r="E12" s="128">
        <f>SUM(E13:E16)</f>
        <v>76736</v>
      </c>
      <c r="F12" s="128">
        <f>SUM(F13:F16)</f>
        <v>0</v>
      </c>
      <c r="G12" s="128">
        <f>SUM(G13:G16)</f>
        <v>76736</v>
      </c>
    </row>
    <row r="13" spans="1:7" ht="15.75" customHeight="1">
      <c r="A13" s="324" t="s">
        <v>133</v>
      </c>
      <c r="B13" s="377" t="s">
        <v>244</v>
      </c>
      <c r="C13" s="377"/>
      <c r="D13" s="325" t="s">
        <v>245</v>
      </c>
      <c r="E13" s="74">
        <v>68863</v>
      </c>
      <c r="F13" s="352"/>
      <c r="G13" s="352">
        <f>SUM(E13:F13)</f>
        <v>68863</v>
      </c>
    </row>
    <row r="14" spans="1:7" ht="15.75" customHeight="1">
      <c r="A14" s="4" t="s">
        <v>134</v>
      </c>
      <c r="B14" s="370" t="s">
        <v>54</v>
      </c>
      <c r="C14" s="370"/>
      <c r="D14" s="11" t="s">
        <v>247</v>
      </c>
      <c r="E14" s="53">
        <v>7873</v>
      </c>
      <c r="F14" s="6"/>
      <c r="G14" s="6">
        <f>SUM(E14:F14)</f>
        <v>7873</v>
      </c>
    </row>
    <row r="15" spans="1:7" ht="15.75" customHeight="1">
      <c r="A15" s="4" t="s">
        <v>135</v>
      </c>
      <c r="B15" s="382" t="s">
        <v>61</v>
      </c>
      <c r="C15" s="382"/>
      <c r="D15" s="70" t="s">
        <v>255</v>
      </c>
      <c r="E15" s="198">
        <v>0</v>
      </c>
      <c r="F15" s="6"/>
      <c r="G15" s="8"/>
    </row>
    <row r="16" spans="1:7" ht="15.75" customHeight="1" thickBot="1">
      <c r="A16" s="4"/>
      <c r="B16" s="382"/>
      <c r="C16" s="382"/>
      <c r="D16" s="70"/>
      <c r="E16" s="198"/>
      <c r="F16" s="99"/>
      <c r="G16" s="311"/>
    </row>
    <row r="17" spans="1:7" s="16" customFormat="1" ht="15.75" customHeight="1" thickBot="1">
      <c r="A17" s="379" t="s">
        <v>55</v>
      </c>
      <c r="B17" s="380"/>
      <c r="C17" s="381"/>
      <c r="D17" s="127"/>
      <c r="E17" s="128"/>
      <c r="F17" s="128"/>
      <c r="G17" s="128"/>
    </row>
    <row r="18" spans="1:7" s="16" customFormat="1" ht="15.75" customHeight="1">
      <c r="A18" s="389" t="s">
        <v>133</v>
      </c>
      <c r="B18" s="383" t="s">
        <v>56</v>
      </c>
      <c r="C18" s="384"/>
      <c r="D18" s="68" t="s">
        <v>254</v>
      </c>
      <c r="E18" s="326">
        <f>SUM(E19:E20)</f>
        <v>0</v>
      </c>
      <c r="F18" s="326">
        <f>SUM(F19:F20)</f>
        <v>0</v>
      </c>
      <c r="G18" s="326">
        <f>SUM(G19:G20)</f>
        <v>0</v>
      </c>
    </row>
    <row r="19" spans="1:7" ht="15.75" customHeight="1">
      <c r="A19" s="390"/>
      <c r="B19" s="17" t="s">
        <v>133</v>
      </c>
      <c r="C19" s="20" t="s">
        <v>57</v>
      </c>
      <c r="D19" s="11"/>
      <c r="E19" s="53"/>
      <c r="F19" s="6"/>
      <c r="G19" s="8"/>
    </row>
    <row r="20" spans="1:7" ht="15.75" customHeight="1">
      <c r="A20" s="390"/>
      <c r="B20" s="17" t="s">
        <v>134</v>
      </c>
      <c r="C20" s="20" t="s">
        <v>58</v>
      </c>
      <c r="D20" s="11"/>
      <c r="E20" s="53"/>
      <c r="F20" s="6"/>
      <c r="G20" s="8"/>
    </row>
    <row r="21" spans="1:7" ht="15.75" customHeight="1">
      <c r="A21" s="390" t="s">
        <v>134</v>
      </c>
      <c r="B21" s="392" t="s">
        <v>59</v>
      </c>
      <c r="C21" s="393"/>
      <c r="D21" s="24" t="s">
        <v>520</v>
      </c>
      <c r="E21" s="51">
        <f>SUM(E22:E23)</f>
        <v>1428</v>
      </c>
      <c r="F21" s="51">
        <f>SUM(F22:F23)</f>
        <v>0</v>
      </c>
      <c r="G21" s="51">
        <f>SUM(G22:G23)</f>
        <v>1428</v>
      </c>
    </row>
    <row r="22" spans="1:7" ht="15.75" customHeight="1">
      <c r="A22" s="390"/>
      <c r="B22" s="17" t="s">
        <v>133</v>
      </c>
      <c r="C22" s="20" t="s">
        <v>57</v>
      </c>
      <c r="D22" s="11"/>
      <c r="E22" s="53"/>
      <c r="F22" s="6"/>
      <c r="G22" s="8"/>
    </row>
    <row r="23" spans="1:7" ht="15.75" customHeight="1" thickBot="1">
      <c r="A23" s="391"/>
      <c r="B23" s="81" t="s">
        <v>134</v>
      </c>
      <c r="C23" s="80" t="s">
        <v>60</v>
      </c>
      <c r="D23" s="327" t="s">
        <v>520</v>
      </c>
      <c r="E23" s="328">
        <v>1428</v>
      </c>
      <c r="F23" s="99">
        <v>0</v>
      </c>
      <c r="G23" s="99">
        <f>SUM(E23:F23)</f>
        <v>1428</v>
      </c>
    </row>
    <row r="24" spans="1:7" ht="18" customHeight="1" thickBot="1">
      <c r="A24" s="108"/>
      <c r="B24" s="385" t="s">
        <v>117</v>
      </c>
      <c r="C24" s="386"/>
      <c r="D24" s="154"/>
      <c r="E24" s="125">
        <f>E6+E12+E18+E21</f>
        <v>504780</v>
      </c>
      <c r="F24" s="125">
        <f>F6+F12+F18+F21</f>
        <v>2400</v>
      </c>
      <c r="G24" s="125">
        <f>G6+G12+G18+G21</f>
        <v>507180</v>
      </c>
    </row>
    <row r="25" spans="1:7" s="16" customFormat="1" ht="25.5" customHeight="1">
      <c r="A25" s="83" t="s">
        <v>133</v>
      </c>
      <c r="B25" s="387" t="s">
        <v>34</v>
      </c>
      <c r="C25" s="388"/>
      <c r="D25" s="68" t="s">
        <v>250</v>
      </c>
      <c r="E25" s="326">
        <f>SUM(E26:E27)</f>
        <v>40042</v>
      </c>
      <c r="F25" s="326">
        <f>SUM(F26:F27)</f>
        <v>2896</v>
      </c>
      <c r="G25" s="326">
        <f>SUM(G26:G27)</f>
        <v>42938</v>
      </c>
    </row>
    <row r="26" spans="1:7" ht="15.75" customHeight="1">
      <c r="A26" s="397"/>
      <c r="B26" s="11" t="s">
        <v>133</v>
      </c>
      <c r="C26" s="84" t="s">
        <v>127</v>
      </c>
      <c r="D26" s="11"/>
      <c r="E26" s="53">
        <v>40042</v>
      </c>
      <c r="F26" s="6">
        <v>2896</v>
      </c>
      <c r="G26" s="6">
        <f>SUM(E26:F26)</f>
        <v>42938</v>
      </c>
    </row>
    <row r="27" spans="1:7" ht="15.75" customHeight="1">
      <c r="A27" s="398"/>
      <c r="B27" s="11" t="s">
        <v>134</v>
      </c>
      <c r="C27" s="84" t="s">
        <v>128</v>
      </c>
      <c r="D27" s="11"/>
      <c r="E27" s="357"/>
      <c r="F27" s="6">
        <v>0</v>
      </c>
      <c r="G27" s="6">
        <f>SUM(E27:F27)</f>
        <v>0</v>
      </c>
    </row>
    <row r="28" spans="1:7" s="16" customFormat="1" ht="15.75" customHeight="1">
      <c r="A28" s="329" t="s">
        <v>134</v>
      </c>
      <c r="B28" s="399" t="s">
        <v>27</v>
      </c>
      <c r="C28" s="399"/>
      <c r="D28" s="24" t="s">
        <v>251</v>
      </c>
      <c r="E28" s="51">
        <f>SUM(E29:E30)</f>
        <v>55865</v>
      </c>
      <c r="F28" s="27"/>
      <c r="G28" s="6">
        <f>SUM(E28:F28)</f>
        <v>55865</v>
      </c>
    </row>
    <row r="29" spans="1:7" ht="15.75" customHeight="1">
      <c r="A29" s="397"/>
      <c r="B29" s="17" t="s">
        <v>133</v>
      </c>
      <c r="C29" s="5" t="s">
        <v>110</v>
      </c>
      <c r="D29" s="11"/>
      <c r="E29" s="53">
        <v>55865</v>
      </c>
      <c r="F29" s="6"/>
      <c r="G29" s="6">
        <f>SUM(E29:F29)</f>
        <v>55865</v>
      </c>
    </row>
    <row r="30" spans="1:7" ht="15.75" customHeight="1" thickBot="1">
      <c r="A30" s="398"/>
      <c r="B30" s="17" t="s">
        <v>134</v>
      </c>
      <c r="C30" s="5" t="s">
        <v>129</v>
      </c>
      <c r="D30" s="11"/>
      <c r="E30" s="53">
        <v>0</v>
      </c>
      <c r="F30" s="198">
        <v>0</v>
      </c>
      <c r="G30" s="198">
        <v>0</v>
      </c>
    </row>
    <row r="31" spans="1:7" ht="15.75" customHeight="1">
      <c r="A31" s="400" t="s">
        <v>218</v>
      </c>
      <c r="B31" s="401"/>
      <c r="C31" s="401"/>
      <c r="D31" s="401"/>
      <c r="E31" s="401"/>
      <c r="F31" s="352"/>
      <c r="G31" s="98"/>
    </row>
    <row r="32" spans="1:7" ht="15.75" customHeight="1">
      <c r="A32" s="186" t="s">
        <v>133</v>
      </c>
      <c r="B32" s="370" t="s">
        <v>219</v>
      </c>
      <c r="C32" s="370"/>
      <c r="D32" s="158" t="s">
        <v>252</v>
      </c>
      <c r="E32" s="53">
        <v>0</v>
      </c>
      <c r="F32" s="6">
        <v>75567</v>
      </c>
      <c r="G32" s="6">
        <f>SUM(E32:F32)</f>
        <v>75567</v>
      </c>
    </row>
    <row r="33" spans="1:7" ht="15.75" customHeight="1">
      <c r="A33" s="186" t="s">
        <v>134</v>
      </c>
      <c r="B33" s="370" t="s">
        <v>220</v>
      </c>
      <c r="C33" s="370"/>
      <c r="D33" s="158"/>
      <c r="E33" s="53">
        <v>0</v>
      </c>
      <c r="F33" s="6"/>
      <c r="G33" s="8"/>
    </row>
    <row r="34" spans="1:7" ht="15.75" customHeight="1">
      <c r="A34" s="186"/>
      <c r="B34" s="394" t="s">
        <v>221</v>
      </c>
      <c r="C34" s="394"/>
      <c r="D34" s="394"/>
      <c r="E34" s="76">
        <f>SUM(E32:E33)</f>
        <v>0</v>
      </c>
      <c r="F34" s="76">
        <f>SUM(F32:F33)</f>
        <v>75567</v>
      </c>
      <c r="G34" s="76">
        <f>SUM(G32:G33)</f>
        <v>75567</v>
      </c>
    </row>
    <row r="35" spans="1:7" s="16" customFormat="1" ht="25.5" customHeight="1">
      <c r="A35" s="83" t="s">
        <v>135</v>
      </c>
      <c r="B35" s="402" t="s">
        <v>35</v>
      </c>
      <c r="C35" s="403"/>
      <c r="D35" s="24"/>
      <c r="E35" s="51">
        <f>SUM(E36:E37)</f>
        <v>0</v>
      </c>
      <c r="F35" s="27"/>
      <c r="G35" s="8"/>
    </row>
    <row r="36" spans="1:7" ht="15.75" customHeight="1">
      <c r="A36" s="397"/>
      <c r="B36" s="17" t="s">
        <v>133</v>
      </c>
      <c r="C36" s="5" t="s">
        <v>130</v>
      </c>
      <c r="D36" s="11" t="s">
        <v>253</v>
      </c>
      <c r="E36" s="53">
        <v>0</v>
      </c>
      <c r="F36" s="6"/>
      <c r="G36" s="8"/>
    </row>
    <row r="37" spans="1:7" ht="15.75" customHeight="1" thickBot="1">
      <c r="A37" s="404"/>
      <c r="B37" s="82" t="s">
        <v>134</v>
      </c>
      <c r="C37" s="123" t="s">
        <v>131</v>
      </c>
      <c r="D37" s="70"/>
      <c r="E37" s="198">
        <v>0</v>
      </c>
      <c r="F37" s="99"/>
      <c r="G37" s="310"/>
    </row>
    <row r="38" spans="1:7" ht="18" customHeight="1" thickBot="1">
      <c r="A38" s="108"/>
      <c r="B38" s="405" t="s">
        <v>92</v>
      </c>
      <c r="C38" s="386"/>
      <c r="D38" s="154"/>
      <c r="E38" s="125">
        <f>E25+E28+E34+E35</f>
        <v>95907</v>
      </c>
      <c r="F38" s="125">
        <f>F25+F28+F34+F35</f>
        <v>78463</v>
      </c>
      <c r="G38" s="125">
        <f>G25+G28+G34+G35</f>
        <v>174370</v>
      </c>
    </row>
    <row r="39" spans="1:7" ht="21" customHeight="1" thickBot="1">
      <c r="A39" s="22"/>
      <c r="B39" s="406" t="s">
        <v>161</v>
      </c>
      <c r="C39" s="407"/>
      <c r="D39" s="47"/>
      <c r="E39" s="126">
        <f>E24+E38</f>
        <v>600687</v>
      </c>
      <c r="F39" s="126">
        <f>F24+F38</f>
        <v>80863</v>
      </c>
      <c r="G39" s="126">
        <f>G24+G38</f>
        <v>681550</v>
      </c>
    </row>
    <row r="40" spans="1:7" ht="21" customHeight="1" thickBot="1">
      <c r="A40" s="193"/>
      <c r="B40" s="395" t="s">
        <v>236</v>
      </c>
      <c r="C40" s="396"/>
      <c r="D40" s="194"/>
      <c r="E40" s="195">
        <v>0</v>
      </c>
      <c r="F40" s="195">
        <v>0</v>
      </c>
      <c r="G40" s="195">
        <v>0</v>
      </c>
    </row>
    <row r="41" spans="1:7" ht="21" customHeight="1" thickBot="1">
      <c r="A41" s="193"/>
      <c r="B41" s="395" t="s">
        <v>229</v>
      </c>
      <c r="C41" s="396"/>
      <c r="D41" s="194"/>
      <c r="E41" s="195">
        <f>E39+E40</f>
        <v>600687</v>
      </c>
      <c r="F41" s="195">
        <f>F39+F40</f>
        <v>80863</v>
      </c>
      <c r="G41" s="195">
        <f>G39+G40</f>
        <v>681550</v>
      </c>
    </row>
    <row r="42" spans="1:7" ht="15.75" customHeight="1">
      <c r="A42" s="30" t="s">
        <v>133</v>
      </c>
      <c r="B42" s="408" t="s">
        <v>46</v>
      </c>
      <c r="C42" s="408"/>
      <c r="D42" s="98"/>
      <c r="E42" s="199">
        <f>E6+E26+E29</f>
        <v>522523</v>
      </c>
      <c r="F42" s="199">
        <f>F6+F26+F34</f>
        <v>80863</v>
      </c>
      <c r="G42" s="199">
        <f>SUM(E42:F42)</f>
        <v>603386</v>
      </c>
    </row>
    <row r="43" spans="1:7" ht="15" customHeight="1" thickBot="1">
      <c r="A43" s="95" t="s">
        <v>134</v>
      </c>
      <c r="B43" s="382" t="s">
        <v>93</v>
      </c>
      <c r="C43" s="382"/>
      <c r="D43" s="100"/>
      <c r="E43" s="198">
        <f>E12+E21+E27</f>
        <v>78164</v>
      </c>
      <c r="F43" s="198">
        <f>F12+F21+F27</f>
        <v>0</v>
      </c>
      <c r="G43" s="198">
        <f>SUM(E43:F43)</f>
        <v>78164</v>
      </c>
    </row>
    <row r="44" spans="1:7" ht="18" customHeight="1" thickBot="1">
      <c r="A44" s="22"/>
      <c r="B44" s="406" t="s">
        <v>161</v>
      </c>
      <c r="C44" s="407"/>
      <c r="D44" s="101"/>
      <c r="E44" s="126">
        <f>SUM(E42:E43)</f>
        <v>600687</v>
      </c>
      <c r="F44" s="126">
        <f>SUM(F42:F43)</f>
        <v>80863</v>
      </c>
      <c r="G44" s="126">
        <f>SUM(G42:G43)</f>
        <v>681550</v>
      </c>
    </row>
  </sheetData>
  <mergeCells count="39">
    <mergeCell ref="B38:C38"/>
    <mergeCell ref="B39:C39"/>
    <mergeCell ref="B41:C41"/>
    <mergeCell ref="B44:C44"/>
    <mergeCell ref="B42:C42"/>
    <mergeCell ref="B43:C43"/>
    <mergeCell ref="B34:D34"/>
    <mergeCell ref="B40:C40"/>
    <mergeCell ref="B33:C33"/>
    <mergeCell ref="A26:A27"/>
    <mergeCell ref="B28:C28"/>
    <mergeCell ref="A29:A30"/>
    <mergeCell ref="A31:E31"/>
    <mergeCell ref="B32:C32"/>
    <mergeCell ref="B35:C35"/>
    <mergeCell ref="A36:A37"/>
    <mergeCell ref="B18:C18"/>
    <mergeCell ref="B24:C24"/>
    <mergeCell ref="B25:C25"/>
    <mergeCell ref="A18:A20"/>
    <mergeCell ref="A21:A23"/>
    <mergeCell ref="B21:C21"/>
    <mergeCell ref="B13:C13"/>
    <mergeCell ref="A4:C5"/>
    <mergeCell ref="A17:C17"/>
    <mergeCell ref="B16:C16"/>
    <mergeCell ref="B10:C10"/>
    <mergeCell ref="B14:C14"/>
    <mergeCell ref="B11:C11"/>
    <mergeCell ref="A12:C12"/>
    <mergeCell ref="B15:C15"/>
    <mergeCell ref="A6:C6"/>
    <mergeCell ref="B9:C9"/>
    <mergeCell ref="D4:D5"/>
    <mergeCell ref="E4:G4"/>
    <mergeCell ref="A1:G1"/>
    <mergeCell ref="A2:G2"/>
    <mergeCell ref="B8:C8"/>
    <mergeCell ref="B7:C7"/>
  </mergeCells>
  <phoneticPr fontId="0" type="noConversion"/>
  <printOptions horizontalCentered="1"/>
  <pageMargins left="0.39370078740157483" right="0.25" top="0.59055118110236227" bottom="0.59055118110236227" header="0.39370078740157483" footer="0.51181102362204722"/>
  <pageSetup paperSize="9" scale="77" firstPageNumber="38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D17"/>
  <sheetViews>
    <sheetView tabSelected="1" zoomScaleNormal="100" workbookViewId="0">
      <selection activeCell="D10" sqref="D10"/>
    </sheetView>
  </sheetViews>
  <sheetFormatPr defaultRowHeight="12.75"/>
  <cols>
    <col min="3" max="3" width="36.140625" customWidth="1"/>
    <col min="4" max="4" width="23.42578125" bestFit="1" customWidth="1"/>
  </cols>
  <sheetData>
    <row r="1" spans="1:4">
      <c r="A1" s="376" t="s">
        <v>555</v>
      </c>
      <c r="B1" s="376"/>
      <c r="C1" s="376"/>
      <c r="D1" s="376"/>
    </row>
    <row r="2" spans="1:4">
      <c r="A2" s="3"/>
      <c r="B2" s="3"/>
      <c r="C2" s="3"/>
      <c r="D2" s="301"/>
    </row>
    <row r="3" spans="1:4">
      <c r="A3" s="3"/>
      <c r="B3" s="3"/>
      <c r="C3" s="3"/>
      <c r="D3" s="301"/>
    </row>
    <row r="4" spans="1:4">
      <c r="A4" s="3"/>
      <c r="B4" s="3"/>
      <c r="C4" s="3"/>
      <c r="D4" s="301"/>
    </row>
    <row r="5" spans="1:4">
      <c r="A5" s="3"/>
      <c r="B5" s="3"/>
      <c r="C5" s="3"/>
      <c r="D5" s="28" t="s">
        <v>0</v>
      </c>
    </row>
    <row r="6" spans="1:4" ht="13.5" thickBot="1">
      <c r="A6" s="1"/>
      <c r="B6" s="1"/>
      <c r="C6" s="2"/>
      <c r="D6" s="28"/>
    </row>
    <row r="7" spans="1:4" ht="12.75" customHeight="1">
      <c r="A7" s="532" t="s">
        <v>132</v>
      </c>
      <c r="B7" s="533"/>
      <c r="C7" s="534"/>
      <c r="D7" s="302" t="s">
        <v>518</v>
      </c>
    </row>
    <row r="8" spans="1:4">
      <c r="A8" s="535"/>
      <c r="B8" s="536"/>
      <c r="C8" s="537"/>
      <c r="D8" s="303" t="s">
        <v>386</v>
      </c>
    </row>
    <row r="9" spans="1:4">
      <c r="A9" s="4" t="s">
        <v>133</v>
      </c>
      <c r="B9" s="370" t="s">
        <v>503</v>
      </c>
      <c r="C9" s="370"/>
      <c r="D9" s="6"/>
    </row>
    <row r="10" spans="1:4">
      <c r="A10" s="4" t="s">
        <v>134</v>
      </c>
      <c r="B10" s="370" t="s">
        <v>504</v>
      </c>
      <c r="C10" s="370"/>
      <c r="D10" s="6">
        <v>118619</v>
      </c>
    </row>
    <row r="11" spans="1:4">
      <c r="A11" s="4" t="s">
        <v>135</v>
      </c>
      <c r="B11" s="370" t="s">
        <v>505</v>
      </c>
      <c r="C11" s="370"/>
      <c r="D11" s="6">
        <v>12000</v>
      </c>
    </row>
    <row r="12" spans="1:4">
      <c r="A12" s="4" t="s">
        <v>136</v>
      </c>
      <c r="B12" s="370" t="s">
        <v>506</v>
      </c>
      <c r="C12" s="370"/>
      <c r="D12" s="6">
        <v>1240</v>
      </c>
    </row>
    <row r="13" spans="1:4" ht="13.5" thickBot="1">
      <c r="A13" s="4" t="s">
        <v>137</v>
      </c>
      <c r="B13" s="382" t="s">
        <v>507</v>
      </c>
      <c r="C13" s="382"/>
      <c r="D13" s="49">
        <v>242</v>
      </c>
    </row>
    <row r="14" spans="1:4" ht="13.5" thickBot="1">
      <c r="A14" s="527" t="s">
        <v>508</v>
      </c>
      <c r="B14" s="528"/>
      <c r="C14" s="528"/>
      <c r="D14" s="304">
        <f>SUM(D9:D13)</f>
        <v>132101</v>
      </c>
    </row>
    <row r="15" spans="1:4" ht="13.5" thickBot="1">
      <c r="A15" s="529" t="s">
        <v>509</v>
      </c>
      <c r="B15" s="530"/>
      <c r="C15" s="531"/>
      <c r="D15" s="305">
        <f>D14*0.5</f>
        <v>66050.5</v>
      </c>
    </row>
    <row r="16" spans="1:4">
      <c r="A16" s="525"/>
      <c r="B16" s="525"/>
      <c r="C16" s="525"/>
      <c r="D16" s="306"/>
    </row>
    <row r="17" spans="1:4">
      <c r="A17" s="79"/>
      <c r="B17" s="526"/>
      <c r="C17" s="526"/>
      <c r="D17" s="33"/>
    </row>
  </sheetData>
  <mergeCells count="11">
    <mergeCell ref="A1:D1"/>
    <mergeCell ref="A7:C8"/>
    <mergeCell ref="B9:C9"/>
    <mergeCell ref="B10:C10"/>
    <mergeCell ref="A16:C16"/>
    <mergeCell ref="B17:C17"/>
    <mergeCell ref="B11:C11"/>
    <mergeCell ref="B12:C12"/>
    <mergeCell ref="B13:C13"/>
    <mergeCell ref="A14:C14"/>
    <mergeCell ref="A15:C15"/>
  </mergeCells>
  <phoneticPr fontId="7" type="noConversion"/>
  <pageMargins left="0.75" right="0.75" top="1" bottom="1" header="0.5" footer="0.5"/>
  <pageSetup paperSize="9" orientation="portrait" r:id="rId1"/>
  <headerFooter alignWithMargins="0">
    <oddHeader>&amp;R10.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 enableFormatConditionsCalculation="0">
    <tabColor indexed="17"/>
  </sheetPr>
  <dimension ref="A1:H114"/>
  <sheetViews>
    <sheetView zoomScaleNormal="100" workbookViewId="0">
      <selection activeCell="G6" sqref="G6"/>
    </sheetView>
  </sheetViews>
  <sheetFormatPr defaultRowHeight="12.75"/>
  <cols>
    <col min="1" max="3" width="3.7109375" style="1" customWidth="1"/>
    <col min="4" max="4" width="47.5703125" style="1" customWidth="1"/>
    <col min="5" max="5" width="8.140625" style="156" customWidth="1"/>
    <col min="6" max="6" width="9.7109375" style="156" customWidth="1"/>
    <col min="7" max="7" width="11.5703125" style="13" bestFit="1" customWidth="1"/>
    <col min="8" max="8" width="11.140625" style="2" customWidth="1"/>
    <col min="9" max="9" width="10.140625" style="2" bestFit="1" customWidth="1"/>
    <col min="10" max="16384" width="9.140625" style="2"/>
  </cols>
  <sheetData>
    <row r="1" spans="1:8" ht="15" customHeight="1">
      <c r="A1" s="376" t="s">
        <v>517</v>
      </c>
      <c r="B1" s="376"/>
      <c r="C1" s="376"/>
      <c r="D1" s="376"/>
      <c r="E1" s="376"/>
      <c r="F1" s="376"/>
      <c r="G1" s="376"/>
      <c r="H1" s="376"/>
    </row>
    <row r="2" spans="1:8" ht="15" customHeight="1">
      <c r="A2" s="376" t="s">
        <v>157</v>
      </c>
      <c r="B2" s="376"/>
      <c r="C2" s="376"/>
      <c r="D2" s="376"/>
      <c r="E2" s="376"/>
      <c r="F2" s="376"/>
      <c r="G2" s="376"/>
      <c r="H2" s="376"/>
    </row>
    <row r="3" spans="1:8" ht="15" customHeight="1">
      <c r="A3" s="3"/>
      <c r="B3" s="3"/>
      <c r="C3" s="3"/>
      <c r="D3" s="3"/>
      <c r="E3" s="155"/>
      <c r="F3" s="155"/>
    </row>
    <row r="4" spans="1:8" ht="15" customHeight="1" thickBot="1">
      <c r="H4" s="28" t="s">
        <v>0</v>
      </c>
    </row>
    <row r="5" spans="1:8" ht="13.5" thickBot="1">
      <c r="A5" s="416" t="s">
        <v>132</v>
      </c>
      <c r="B5" s="417"/>
      <c r="C5" s="417"/>
      <c r="D5" s="418"/>
      <c r="E5" s="371" t="s">
        <v>121</v>
      </c>
      <c r="F5" s="373" t="s">
        <v>518</v>
      </c>
      <c r="G5" s="374"/>
      <c r="H5" s="375"/>
    </row>
    <row r="6" spans="1:8" ht="25.5" customHeight="1" thickBot="1">
      <c r="A6" s="419"/>
      <c r="B6" s="420"/>
      <c r="C6" s="420"/>
      <c r="D6" s="421"/>
      <c r="E6" s="372"/>
      <c r="F6" s="308" t="s">
        <v>511</v>
      </c>
      <c r="G6" s="360" t="s">
        <v>387</v>
      </c>
      <c r="H6" s="309" t="s">
        <v>510</v>
      </c>
    </row>
    <row r="7" spans="1:8" ht="15" customHeight="1">
      <c r="A7" s="413" t="s">
        <v>133</v>
      </c>
      <c r="B7" s="409" t="s">
        <v>8</v>
      </c>
      <c r="C7" s="410"/>
      <c r="D7" s="410"/>
      <c r="E7" s="410"/>
      <c r="F7" s="411"/>
      <c r="H7" s="315"/>
    </row>
    <row r="8" spans="1:8" ht="15" customHeight="1">
      <c r="A8" s="414"/>
      <c r="B8" s="412" t="s">
        <v>133</v>
      </c>
      <c r="C8" s="422" t="s">
        <v>304</v>
      </c>
      <c r="D8" s="422"/>
      <c r="E8" s="330" t="s">
        <v>241</v>
      </c>
      <c r="F8" s="67">
        <f>SUM(F9:F19)</f>
        <v>14011</v>
      </c>
      <c r="G8" s="67">
        <f>SUM(G9:G19)</f>
        <v>2400</v>
      </c>
      <c r="H8" s="67">
        <f>SUM(H9:H19)</f>
        <v>16411</v>
      </c>
    </row>
    <row r="9" spans="1:8" ht="15" customHeight="1">
      <c r="A9" s="414"/>
      <c r="B9" s="412"/>
      <c r="C9" s="11" t="s">
        <v>133</v>
      </c>
      <c r="D9" s="8" t="s">
        <v>305</v>
      </c>
      <c r="E9" s="149" t="s">
        <v>306</v>
      </c>
      <c r="F9" s="6">
        <v>0</v>
      </c>
      <c r="G9" s="6">
        <v>0</v>
      </c>
      <c r="H9" s="6">
        <f>SUM(F9:G9)</f>
        <v>0</v>
      </c>
    </row>
    <row r="10" spans="1:8" ht="15" customHeight="1">
      <c r="A10" s="414"/>
      <c r="B10" s="412"/>
      <c r="C10" s="11" t="s">
        <v>134</v>
      </c>
      <c r="D10" s="8" t="s">
        <v>307</v>
      </c>
      <c r="E10" s="149" t="s">
        <v>308</v>
      </c>
      <c r="F10" s="6">
        <v>4514</v>
      </c>
      <c r="G10" s="6">
        <v>0</v>
      </c>
      <c r="H10" s="6">
        <f>SUM(F10:G10)</f>
        <v>4514</v>
      </c>
    </row>
    <row r="11" spans="1:8" ht="15" customHeight="1">
      <c r="A11" s="414"/>
      <c r="B11" s="412"/>
      <c r="C11" s="11" t="s">
        <v>135</v>
      </c>
      <c r="D11" s="8" t="s">
        <v>309</v>
      </c>
      <c r="E11" s="149" t="s">
        <v>310</v>
      </c>
      <c r="F11" s="6">
        <v>123</v>
      </c>
      <c r="G11" s="6">
        <v>2400</v>
      </c>
      <c r="H11" s="6">
        <f t="shared" ref="H11:H19" si="0">SUM(F11:G11)</f>
        <v>2523</v>
      </c>
    </row>
    <row r="12" spans="1:8" ht="15" customHeight="1">
      <c r="A12" s="414"/>
      <c r="B12" s="23"/>
      <c r="C12" s="11" t="s">
        <v>194</v>
      </c>
      <c r="D12" s="8" t="s">
        <v>311</v>
      </c>
      <c r="E12" s="149" t="s">
        <v>312</v>
      </c>
      <c r="F12" s="6">
        <v>242</v>
      </c>
      <c r="G12" s="6">
        <v>0</v>
      </c>
      <c r="H12" s="6">
        <f t="shared" si="0"/>
        <v>242</v>
      </c>
    </row>
    <row r="13" spans="1:8" s="9" customFormat="1" ht="15" customHeight="1">
      <c r="A13" s="414"/>
      <c r="B13" s="412"/>
      <c r="C13" s="11" t="s">
        <v>137</v>
      </c>
      <c r="D13" s="8" t="s">
        <v>313</v>
      </c>
      <c r="E13" s="149" t="s">
        <v>314</v>
      </c>
      <c r="F13" s="6">
        <v>4945</v>
      </c>
      <c r="G13" s="6">
        <v>0</v>
      </c>
      <c r="H13" s="6">
        <f t="shared" si="0"/>
        <v>4945</v>
      </c>
    </row>
    <row r="14" spans="1:8" s="9" customFormat="1" ht="15" customHeight="1">
      <c r="A14" s="414"/>
      <c r="B14" s="412"/>
      <c r="C14" s="11" t="s">
        <v>148</v>
      </c>
      <c r="D14" s="8" t="s">
        <v>315</v>
      </c>
      <c r="E14" s="149" t="s">
        <v>316</v>
      </c>
      <c r="F14" s="6">
        <v>2920</v>
      </c>
      <c r="G14" s="6">
        <v>0</v>
      </c>
      <c r="H14" s="6">
        <f t="shared" si="0"/>
        <v>2920</v>
      </c>
    </row>
    <row r="15" spans="1:8" s="9" customFormat="1" ht="15" customHeight="1">
      <c r="A15" s="414"/>
      <c r="B15" s="412"/>
      <c r="C15" s="11" t="s">
        <v>150</v>
      </c>
      <c r="D15" s="8" t="s">
        <v>317</v>
      </c>
      <c r="E15" s="149" t="s">
        <v>318</v>
      </c>
      <c r="F15" s="6">
        <v>0</v>
      </c>
      <c r="G15" s="6">
        <v>0</v>
      </c>
      <c r="H15" s="6">
        <f t="shared" si="0"/>
        <v>0</v>
      </c>
    </row>
    <row r="16" spans="1:8" s="9" customFormat="1" ht="15" customHeight="1">
      <c r="A16" s="414"/>
      <c r="B16" s="412"/>
      <c r="C16" s="11" t="s">
        <v>152</v>
      </c>
      <c r="D16" s="8" t="s">
        <v>319</v>
      </c>
      <c r="E16" s="149" t="s">
        <v>320</v>
      </c>
      <c r="F16" s="6">
        <v>1240</v>
      </c>
      <c r="G16" s="6">
        <v>0</v>
      </c>
      <c r="H16" s="6">
        <f t="shared" si="0"/>
        <v>1240</v>
      </c>
    </row>
    <row r="17" spans="1:8" s="9" customFormat="1" ht="15" customHeight="1">
      <c r="A17" s="414"/>
      <c r="B17" s="412"/>
      <c r="C17" s="11" t="s">
        <v>321</v>
      </c>
      <c r="D17" s="8" t="s">
        <v>322</v>
      </c>
      <c r="E17" s="149" t="s">
        <v>323</v>
      </c>
      <c r="F17" s="6">
        <v>0</v>
      </c>
      <c r="G17" s="6">
        <v>0</v>
      </c>
      <c r="H17" s="6">
        <f t="shared" si="0"/>
        <v>0</v>
      </c>
    </row>
    <row r="18" spans="1:8" s="9" customFormat="1" ht="15" customHeight="1">
      <c r="A18" s="414"/>
      <c r="B18" s="412"/>
      <c r="C18" s="11" t="s">
        <v>154</v>
      </c>
      <c r="D18" s="8" t="s">
        <v>324</v>
      </c>
      <c r="E18" s="149" t="s">
        <v>519</v>
      </c>
      <c r="F18" s="6">
        <v>27</v>
      </c>
      <c r="G18" s="6">
        <v>0</v>
      </c>
      <c r="H18" s="6">
        <f t="shared" si="0"/>
        <v>27</v>
      </c>
    </row>
    <row r="19" spans="1:8" s="9" customFormat="1" ht="15" customHeight="1">
      <c r="A19" s="414"/>
      <c r="B19" s="412"/>
      <c r="C19" s="11" t="s">
        <v>86</v>
      </c>
      <c r="D19" s="45"/>
      <c r="E19" s="149"/>
      <c r="F19" s="6">
        <v>0</v>
      </c>
      <c r="G19" s="6"/>
      <c r="H19" s="6">
        <f t="shared" si="0"/>
        <v>0</v>
      </c>
    </row>
    <row r="20" spans="1:8" ht="15" customHeight="1" thickBot="1">
      <c r="A20" s="415"/>
      <c r="B20" s="394" t="s">
        <v>304</v>
      </c>
      <c r="C20" s="394"/>
      <c r="D20" s="394"/>
      <c r="E20" s="157" t="s">
        <v>241</v>
      </c>
      <c r="F20" s="331">
        <f>F8</f>
        <v>14011</v>
      </c>
      <c r="G20" s="331">
        <f>G8</f>
        <v>2400</v>
      </c>
      <c r="H20" s="331">
        <f>H8</f>
        <v>16411</v>
      </c>
    </row>
    <row r="21" spans="1:8" ht="15" customHeight="1">
      <c r="A21" s="413" t="s">
        <v>134</v>
      </c>
      <c r="B21" s="401" t="s">
        <v>303</v>
      </c>
      <c r="C21" s="401"/>
      <c r="D21" s="401"/>
      <c r="E21" s="401"/>
      <c r="F21" s="401"/>
      <c r="G21" s="352"/>
      <c r="H21" s="98"/>
    </row>
    <row r="22" spans="1:8" ht="15" customHeight="1">
      <c r="A22" s="414"/>
      <c r="B22" s="24"/>
      <c r="C22" s="422" t="s">
        <v>302</v>
      </c>
      <c r="D22" s="422"/>
      <c r="E22" s="330" t="s">
        <v>246</v>
      </c>
      <c r="F22" s="67">
        <f>F23+F25+F32</f>
        <v>130639</v>
      </c>
      <c r="G22" s="67">
        <f>G23+G25+G32</f>
        <v>0</v>
      </c>
      <c r="H22" s="67">
        <f>SUM(F22:G22)</f>
        <v>130639</v>
      </c>
    </row>
    <row r="23" spans="1:8" ht="15" customHeight="1">
      <c r="A23" s="414"/>
      <c r="B23" s="412" t="s">
        <v>133</v>
      </c>
      <c r="C23" s="422" t="s">
        <v>276</v>
      </c>
      <c r="D23" s="422"/>
      <c r="E23" s="332" t="s">
        <v>277</v>
      </c>
      <c r="F23" s="67">
        <f>SUM(F24)</f>
        <v>4250</v>
      </c>
      <c r="G23" s="67">
        <f>SUM(G24)</f>
        <v>0</v>
      </c>
      <c r="H23" s="67">
        <f>SUM(F23:G23)</f>
        <v>4250</v>
      </c>
    </row>
    <row r="24" spans="1:8" s="9" customFormat="1" ht="15" customHeight="1">
      <c r="A24" s="414"/>
      <c r="B24" s="412"/>
      <c r="C24" s="11" t="s">
        <v>133</v>
      </c>
      <c r="D24" s="8" t="s">
        <v>164</v>
      </c>
      <c r="E24" s="158" t="s">
        <v>282</v>
      </c>
      <c r="F24" s="6">
        <v>4250</v>
      </c>
      <c r="G24" s="6"/>
      <c r="H24" s="6">
        <f>SUM(F24:G24)</f>
        <v>4250</v>
      </c>
    </row>
    <row r="25" spans="1:8" ht="15" customHeight="1">
      <c r="A25" s="414"/>
      <c r="B25" s="412"/>
      <c r="C25" s="422" t="s">
        <v>279</v>
      </c>
      <c r="D25" s="422"/>
      <c r="E25" s="332" t="s">
        <v>280</v>
      </c>
      <c r="F25" s="67">
        <f>SUM(F26:F31)</f>
        <v>126369</v>
      </c>
      <c r="G25" s="67">
        <f>SUM(G26:G31)</f>
        <v>0</v>
      </c>
      <c r="H25" s="67">
        <f>SUM(F25:G25)</f>
        <v>126369</v>
      </c>
    </row>
    <row r="26" spans="1:8" s="9" customFormat="1" ht="15" customHeight="1">
      <c r="A26" s="414"/>
      <c r="B26" s="412"/>
      <c r="C26" s="11" t="s">
        <v>133</v>
      </c>
      <c r="D26" s="8" t="s">
        <v>281</v>
      </c>
      <c r="E26" s="158" t="s">
        <v>278</v>
      </c>
      <c r="F26" s="356"/>
      <c r="G26" s="6"/>
      <c r="H26" s="8"/>
    </row>
    <row r="27" spans="1:8" s="9" customFormat="1" ht="15" customHeight="1">
      <c r="A27" s="414"/>
      <c r="B27" s="412"/>
      <c r="C27" s="11"/>
      <c r="D27" s="8" t="s">
        <v>195</v>
      </c>
      <c r="E27" s="158" t="s">
        <v>283</v>
      </c>
      <c r="F27" s="6">
        <v>113569</v>
      </c>
      <c r="G27" s="6">
        <v>0</v>
      </c>
      <c r="H27" s="6">
        <f>SUM(F27:G27)</f>
        <v>113569</v>
      </c>
    </row>
    <row r="28" spans="1:8" s="9" customFormat="1" ht="15" customHeight="1">
      <c r="A28" s="414"/>
      <c r="B28" s="412"/>
      <c r="C28" s="11" t="s">
        <v>284</v>
      </c>
      <c r="D28" s="8" t="s">
        <v>43</v>
      </c>
      <c r="E28" s="158" t="s">
        <v>285</v>
      </c>
      <c r="F28" s="6">
        <v>12000</v>
      </c>
      <c r="G28" s="6">
        <v>0</v>
      </c>
      <c r="H28" s="6">
        <f>SUM(F28:G28)</f>
        <v>12000</v>
      </c>
    </row>
    <row r="29" spans="1:8" s="9" customFormat="1" ht="15" customHeight="1">
      <c r="A29" s="414"/>
      <c r="B29" s="412"/>
      <c r="C29" s="11" t="s">
        <v>135</v>
      </c>
      <c r="D29" s="8" t="s">
        <v>290</v>
      </c>
      <c r="E29" s="333" t="s">
        <v>286</v>
      </c>
      <c r="F29" s="6">
        <v>0</v>
      </c>
      <c r="G29" s="6">
        <v>0</v>
      </c>
      <c r="H29" s="6">
        <f>SUM(F29:G29)</f>
        <v>0</v>
      </c>
    </row>
    <row r="30" spans="1:8" s="9" customFormat="1" ht="15" customHeight="1">
      <c r="A30" s="414"/>
      <c r="B30" s="412"/>
      <c r="C30" s="11"/>
      <c r="D30" s="8" t="s">
        <v>287</v>
      </c>
      <c r="E30" s="333" t="s">
        <v>288</v>
      </c>
      <c r="F30" s="6">
        <v>700</v>
      </c>
      <c r="G30" s="6">
        <v>0</v>
      </c>
      <c r="H30" s="6">
        <f>SUM(F30:G30)</f>
        <v>700</v>
      </c>
    </row>
    <row r="31" spans="1:8" s="9" customFormat="1" ht="15" customHeight="1">
      <c r="A31" s="414"/>
      <c r="B31" s="412"/>
      <c r="C31" s="11"/>
      <c r="D31" s="8" t="s">
        <v>196</v>
      </c>
      <c r="E31" s="333" t="s">
        <v>289</v>
      </c>
      <c r="F31" s="6">
        <v>100</v>
      </c>
      <c r="G31" s="6">
        <v>0</v>
      </c>
      <c r="H31" s="6">
        <f>SUM(F31:G31)</f>
        <v>100</v>
      </c>
    </row>
    <row r="32" spans="1:8" ht="15" customHeight="1">
      <c r="A32" s="414"/>
      <c r="B32" s="412"/>
      <c r="C32" s="422" t="s">
        <v>291</v>
      </c>
      <c r="D32" s="422"/>
      <c r="E32" s="332" t="s">
        <v>292</v>
      </c>
      <c r="F32" s="67">
        <f>SUM(F33:F37)</f>
        <v>20</v>
      </c>
      <c r="G32" s="67">
        <f>SUM(G33:G37)</f>
        <v>0</v>
      </c>
      <c r="H32" s="67">
        <f>SUM(H33:H37)</f>
        <v>20</v>
      </c>
    </row>
    <row r="33" spans="1:8" s="9" customFormat="1" ht="15" customHeight="1">
      <c r="A33" s="414"/>
      <c r="B33" s="412"/>
      <c r="C33" s="11" t="s">
        <v>133</v>
      </c>
      <c r="D33" s="8" t="s">
        <v>13</v>
      </c>
      <c r="E33" s="158" t="s">
        <v>293</v>
      </c>
      <c r="F33" s="6">
        <v>20</v>
      </c>
      <c r="G33" s="6">
        <v>0</v>
      </c>
      <c r="H33" s="6">
        <f>SUM(F33:G33)</f>
        <v>20</v>
      </c>
    </row>
    <row r="34" spans="1:8" s="9" customFormat="1" ht="15" customHeight="1">
      <c r="A34" s="414"/>
      <c r="B34" s="412"/>
      <c r="C34" s="11" t="s">
        <v>284</v>
      </c>
      <c r="D34" s="8" t="s">
        <v>294</v>
      </c>
      <c r="E34" s="158" t="s">
        <v>295</v>
      </c>
      <c r="F34" s="356"/>
      <c r="G34" s="6"/>
      <c r="H34" s="8"/>
    </row>
    <row r="35" spans="1:8" s="9" customFormat="1" ht="15" customHeight="1">
      <c r="A35" s="414"/>
      <c r="B35" s="412"/>
      <c r="C35" s="11" t="s">
        <v>135</v>
      </c>
      <c r="D35" s="8" t="s">
        <v>296</v>
      </c>
      <c r="E35" s="158" t="s">
        <v>297</v>
      </c>
      <c r="F35" s="356"/>
      <c r="G35" s="6"/>
      <c r="H35" s="8"/>
    </row>
    <row r="36" spans="1:8" s="9" customFormat="1" ht="15" customHeight="1">
      <c r="A36" s="414"/>
      <c r="B36" s="412"/>
      <c r="C36" s="11" t="s">
        <v>136</v>
      </c>
      <c r="D36" s="8" t="s">
        <v>298</v>
      </c>
      <c r="E36" s="158" t="s">
        <v>299</v>
      </c>
      <c r="F36" s="356"/>
      <c r="G36" s="6"/>
      <c r="H36" s="8"/>
    </row>
    <row r="37" spans="1:8" s="9" customFormat="1" ht="15" customHeight="1">
      <c r="A37" s="414"/>
      <c r="B37" s="412"/>
      <c r="C37" s="11" t="s">
        <v>137</v>
      </c>
      <c r="D37" s="8" t="s">
        <v>300</v>
      </c>
      <c r="E37" s="158" t="s">
        <v>301</v>
      </c>
      <c r="F37" s="356"/>
      <c r="G37" s="6"/>
      <c r="H37" s="8"/>
    </row>
    <row r="38" spans="1:8" ht="15" customHeight="1" thickBot="1">
      <c r="A38" s="415"/>
      <c r="B38" s="394" t="s">
        <v>230</v>
      </c>
      <c r="C38" s="394"/>
      <c r="D38" s="394"/>
      <c r="E38" s="157" t="s">
        <v>246</v>
      </c>
      <c r="F38" s="331">
        <f>F22</f>
        <v>130639</v>
      </c>
      <c r="G38" s="331">
        <f>G22</f>
        <v>0</v>
      </c>
      <c r="H38" s="331">
        <f>H22</f>
        <v>130639</v>
      </c>
    </row>
    <row r="39" spans="1:8" ht="15" customHeight="1">
      <c r="A39" s="413" t="s">
        <v>135</v>
      </c>
      <c r="B39" s="401" t="s">
        <v>197</v>
      </c>
      <c r="C39" s="401"/>
      <c r="D39" s="401"/>
      <c r="E39" s="401"/>
      <c r="F39" s="409"/>
      <c r="G39" s="361"/>
      <c r="H39" s="315"/>
    </row>
    <row r="40" spans="1:8" ht="15" customHeight="1">
      <c r="A40" s="414"/>
      <c r="B40" s="412" t="s">
        <v>133</v>
      </c>
      <c r="C40" s="422" t="s">
        <v>325</v>
      </c>
      <c r="D40" s="422"/>
      <c r="E40" s="332" t="s">
        <v>247</v>
      </c>
      <c r="F40" s="75">
        <f>SUM(F41:F44)</f>
        <v>7873</v>
      </c>
      <c r="G40" s="75">
        <f>SUM(G41:G44)</f>
        <v>0</v>
      </c>
      <c r="H40" s="75">
        <f>SUM(H41:H44)</f>
        <v>7873</v>
      </c>
    </row>
    <row r="41" spans="1:8" ht="15" customHeight="1">
      <c r="A41" s="414"/>
      <c r="B41" s="412"/>
      <c r="C41" s="11" t="s">
        <v>133</v>
      </c>
      <c r="D41" s="8" t="s">
        <v>9</v>
      </c>
      <c r="E41" s="158" t="s">
        <v>326</v>
      </c>
      <c r="F41" s="53"/>
      <c r="G41" s="6"/>
      <c r="H41" s="8"/>
    </row>
    <row r="42" spans="1:8" ht="15" customHeight="1">
      <c r="A42" s="414"/>
      <c r="B42" s="412"/>
      <c r="C42" s="11" t="s">
        <v>134</v>
      </c>
      <c r="D42" s="8" t="s">
        <v>198</v>
      </c>
      <c r="E42" s="158" t="s">
        <v>327</v>
      </c>
      <c r="F42" s="53">
        <v>7873</v>
      </c>
      <c r="G42" s="6"/>
      <c r="H42" s="6">
        <f>SUM(F42:G42)</f>
        <v>7873</v>
      </c>
    </row>
    <row r="43" spans="1:8" ht="15" customHeight="1">
      <c r="A43" s="414"/>
      <c r="B43" s="412"/>
      <c r="C43" s="11" t="s">
        <v>135</v>
      </c>
      <c r="D43" s="8" t="s">
        <v>328</v>
      </c>
      <c r="E43" s="158" t="s">
        <v>329</v>
      </c>
      <c r="F43" s="53"/>
      <c r="G43" s="6"/>
      <c r="H43" s="8"/>
    </row>
    <row r="44" spans="1:8" ht="15" customHeight="1">
      <c r="A44" s="414"/>
      <c r="B44" s="412"/>
      <c r="C44" s="11" t="s">
        <v>136</v>
      </c>
      <c r="D44" s="8" t="s">
        <v>330</v>
      </c>
      <c r="E44" s="158" t="s">
        <v>331</v>
      </c>
      <c r="F44" s="53"/>
      <c r="G44" s="6"/>
      <c r="H44" s="8"/>
    </row>
    <row r="45" spans="1:8" ht="15" customHeight="1" thickBot="1">
      <c r="A45" s="435"/>
      <c r="B45" s="429" t="s">
        <v>199</v>
      </c>
      <c r="C45" s="429"/>
      <c r="D45" s="429"/>
      <c r="E45" s="334" t="s">
        <v>247</v>
      </c>
      <c r="F45" s="78">
        <f>F40</f>
        <v>7873</v>
      </c>
      <c r="G45" s="78">
        <f>G40</f>
        <v>0</v>
      </c>
      <c r="H45" s="78">
        <f>H40</f>
        <v>7873</v>
      </c>
    </row>
    <row r="46" spans="1:8" ht="15" customHeight="1">
      <c r="A46" s="413" t="s">
        <v>136</v>
      </c>
      <c r="B46" s="401" t="s">
        <v>84</v>
      </c>
      <c r="C46" s="401"/>
      <c r="D46" s="401"/>
      <c r="E46" s="401"/>
      <c r="F46" s="401"/>
    </row>
    <row r="47" spans="1:8" ht="15" customHeight="1">
      <c r="A47" s="414"/>
      <c r="B47" s="412" t="s">
        <v>133</v>
      </c>
      <c r="C47" s="422" t="s">
        <v>256</v>
      </c>
      <c r="D47" s="422"/>
      <c r="E47" s="332" t="s">
        <v>257</v>
      </c>
      <c r="F47" s="75">
        <f>SUM(F48:F52)</f>
        <v>258321</v>
      </c>
      <c r="G47" s="75">
        <f>SUM(G48:G52)</f>
        <v>0</v>
      </c>
      <c r="H47" s="75">
        <f>SUM(H48:H52)</f>
        <v>258321</v>
      </c>
    </row>
    <row r="48" spans="1:8" ht="15" customHeight="1">
      <c r="A48" s="414"/>
      <c r="B48" s="412"/>
      <c r="C48" s="11" t="s">
        <v>133</v>
      </c>
      <c r="D48" s="8" t="s">
        <v>258</v>
      </c>
      <c r="E48" s="158" t="s">
        <v>259</v>
      </c>
      <c r="F48" s="53">
        <v>75567</v>
      </c>
      <c r="G48" s="6">
        <v>0</v>
      </c>
      <c r="H48" s="6">
        <f>SUM(F48:G48)</f>
        <v>75567</v>
      </c>
    </row>
    <row r="49" spans="1:8" ht="15" customHeight="1">
      <c r="A49" s="414"/>
      <c r="B49" s="412"/>
      <c r="C49" s="11" t="s">
        <v>134</v>
      </c>
      <c r="D49" s="8" t="s">
        <v>260</v>
      </c>
      <c r="E49" s="158" t="s">
        <v>261</v>
      </c>
      <c r="F49" s="53">
        <v>132996</v>
      </c>
      <c r="G49" s="6">
        <v>0</v>
      </c>
      <c r="H49" s="6">
        <f>SUM(F49:G49)</f>
        <v>132996</v>
      </c>
    </row>
    <row r="50" spans="1:8" ht="15" customHeight="1">
      <c r="A50" s="414"/>
      <c r="B50" s="412"/>
      <c r="C50" s="11" t="s">
        <v>135</v>
      </c>
      <c r="D50" s="8" t="s">
        <v>262</v>
      </c>
      <c r="E50" s="158" t="s">
        <v>263</v>
      </c>
      <c r="F50" s="53">
        <v>46095</v>
      </c>
      <c r="G50" s="6">
        <v>0</v>
      </c>
      <c r="H50" s="6">
        <f>SUM(F50:G50)</f>
        <v>46095</v>
      </c>
    </row>
    <row r="51" spans="1:8" ht="15" customHeight="1">
      <c r="A51" s="414"/>
      <c r="B51" s="412"/>
      <c r="C51" s="11" t="s">
        <v>136</v>
      </c>
      <c r="D51" s="8" t="s">
        <v>264</v>
      </c>
      <c r="E51" s="158" t="s">
        <v>265</v>
      </c>
      <c r="F51" s="53">
        <v>3663</v>
      </c>
      <c r="G51" s="6">
        <v>0</v>
      </c>
      <c r="H51" s="6">
        <f>SUM(F51:G51)</f>
        <v>3663</v>
      </c>
    </row>
    <row r="52" spans="1:8" ht="15" customHeight="1">
      <c r="A52" s="414"/>
      <c r="B52" s="412"/>
      <c r="C52" s="11" t="s">
        <v>137</v>
      </c>
      <c r="D52" s="8" t="s">
        <v>266</v>
      </c>
      <c r="E52" s="158" t="s">
        <v>267</v>
      </c>
      <c r="F52" s="357"/>
      <c r="G52" s="6">
        <v>0</v>
      </c>
      <c r="H52" s="6">
        <f>SUM(F52:G52)</f>
        <v>0</v>
      </c>
    </row>
    <row r="53" spans="1:8" ht="15" customHeight="1">
      <c r="A53" s="414"/>
      <c r="B53" s="412"/>
      <c r="C53" s="11" t="s">
        <v>148</v>
      </c>
      <c r="D53" s="8" t="s">
        <v>268</v>
      </c>
      <c r="E53" s="158" t="s">
        <v>269</v>
      </c>
      <c r="F53" s="357"/>
      <c r="G53" s="6"/>
      <c r="H53" s="8"/>
    </row>
    <row r="54" spans="1:8" ht="15" customHeight="1">
      <c r="A54" s="414"/>
      <c r="B54" s="412"/>
      <c r="C54" s="11"/>
      <c r="D54" s="8"/>
      <c r="E54" s="158"/>
      <c r="F54" s="357"/>
      <c r="G54" s="6"/>
      <c r="H54" s="8"/>
    </row>
    <row r="55" spans="1:8" ht="15" customHeight="1" thickBot="1">
      <c r="A55" s="435"/>
      <c r="B55" s="429" t="s">
        <v>332</v>
      </c>
      <c r="C55" s="429"/>
      <c r="D55" s="429"/>
      <c r="E55" s="334" t="s">
        <v>257</v>
      </c>
      <c r="F55" s="78">
        <f>F47</f>
        <v>258321</v>
      </c>
      <c r="G55" s="78">
        <f>G47</f>
        <v>0</v>
      </c>
      <c r="H55" s="78">
        <f>H47</f>
        <v>258321</v>
      </c>
    </row>
    <row r="56" spans="1:8" ht="15" customHeight="1">
      <c r="A56" s="413" t="s">
        <v>137</v>
      </c>
      <c r="B56" s="401" t="s">
        <v>44</v>
      </c>
      <c r="C56" s="401"/>
      <c r="D56" s="401"/>
      <c r="E56" s="401"/>
      <c r="F56" s="401"/>
      <c r="G56" s="352"/>
      <c r="H56" s="98"/>
    </row>
    <row r="57" spans="1:8" ht="15" customHeight="1">
      <c r="A57" s="414"/>
      <c r="B57" s="24" t="s">
        <v>133</v>
      </c>
      <c r="C57" s="399" t="s">
        <v>200</v>
      </c>
      <c r="D57" s="399"/>
      <c r="E57" s="158" t="s">
        <v>337</v>
      </c>
      <c r="F57" s="53"/>
      <c r="G57" s="6"/>
      <c r="H57" s="8"/>
    </row>
    <row r="58" spans="1:8" s="16" customFormat="1" ht="15" customHeight="1">
      <c r="A58" s="414"/>
      <c r="B58" s="24" t="s">
        <v>134</v>
      </c>
      <c r="C58" s="399" t="s">
        <v>138</v>
      </c>
      <c r="D58" s="399"/>
      <c r="E58" s="335" t="s">
        <v>270</v>
      </c>
      <c r="F58" s="51">
        <f>SUM(F59:F61)</f>
        <v>23645</v>
      </c>
      <c r="G58" s="51">
        <f>SUM(G59:G61)</f>
        <v>0</v>
      </c>
      <c r="H58" s="51">
        <f>SUM(H59:H61)</f>
        <v>23645</v>
      </c>
    </row>
    <row r="59" spans="1:8" ht="15" customHeight="1">
      <c r="A59" s="414"/>
      <c r="B59" s="24"/>
      <c r="C59" s="5" t="s">
        <v>137</v>
      </c>
      <c r="D59" s="5" t="s">
        <v>201</v>
      </c>
      <c r="E59" s="158" t="s">
        <v>271</v>
      </c>
      <c r="F59" s="53">
        <v>13379</v>
      </c>
      <c r="G59" s="6">
        <v>0</v>
      </c>
      <c r="H59" s="6">
        <f>SUM(F59:G59)</f>
        <v>13379</v>
      </c>
    </row>
    <row r="60" spans="1:8" ht="15" customHeight="1">
      <c r="A60" s="414"/>
      <c r="B60" s="24"/>
      <c r="C60" s="5">
        <v>6</v>
      </c>
      <c r="D60" s="5" t="s">
        <v>202</v>
      </c>
      <c r="E60" s="158" t="s">
        <v>272</v>
      </c>
      <c r="F60" s="53">
        <v>5334</v>
      </c>
      <c r="G60" s="6">
        <v>0</v>
      </c>
      <c r="H60" s="6">
        <f>SUM(F60:G60)</f>
        <v>5334</v>
      </c>
    </row>
    <row r="61" spans="1:8" ht="15" customHeight="1">
      <c r="A61" s="414"/>
      <c r="B61" s="24"/>
      <c r="C61" s="5">
        <v>7</v>
      </c>
      <c r="D61" s="5" t="s">
        <v>203</v>
      </c>
      <c r="E61" s="158" t="s">
        <v>273</v>
      </c>
      <c r="F61" s="53">
        <v>4932</v>
      </c>
      <c r="G61" s="6">
        <v>0</v>
      </c>
      <c r="H61" s="6">
        <f>SUM(F61:G61)</f>
        <v>4932</v>
      </c>
    </row>
    <row r="62" spans="1:8" ht="15" customHeight="1">
      <c r="A62" s="414"/>
      <c r="B62" s="24"/>
      <c r="C62" s="5"/>
      <c r="D62" s="5"/>
      <c r="E62" s="158"/>
      <c r="F62" s="53"/>
      <c r="G62" s="6"/>
      <c r="H62" s="8"/>
    </row>
    <row r="63" spans="1:8" ht="15" customHeight="1" thickBot="1">
      <c r="A63" s="415"/>
      <c r="B63" s="394" t="s">
        <v>204</v>
      </c>
      <c r="C63" s="394"/>
      <c r="D63" s="394"/>
      <c r="E63" s="157" t="s">
        <v>243</v>
      </c>
      <c r="F63" s="76">
        <f>F58+F57</f>
        <v>23645</v>
      </c>
      <c r="G63" s="76">
        <f>G58+G57</f>
        <v>0</v>
      </c>
      <c r="H63" s="76">
        <f>H58+H57</f>
        <v>23645</v>
      </c>
    </row>
    <row r="64" spans="1:8" ht="15" customHeight="1">
      <c r="A64" s="413" t="s">
        <v>148</v>
      </c>
      <c r="B64" s="401" t="s">
        <v>209</v>
      </c>
      <c r="C64" s="401"/>
      <c r="D64" s="401"/>
      <c r="E64" s="401"/>
      <c r="F64" s="401"/>
      <c r="G64" s="352"/>
      <c r="H64" s="98"/>
    </row>
    <row r="65" spans="1:8" ht="15" customHeight="1">
      <c r="A65" s="434"/>
      <c r="B65" s="336" t="s">
        <v>133</v>
      </c>
      <c r="C65" s="399" t="s">
        <v>205</v>
      </c>
      <c r="D65" s="399"/>
      <c r="E65" s="336" t="s">
        <v>245</v>
      </c>
      <c r="F65" s="104">
        <f>SUM(F66:F67)</f>
        <v>68863</v>
      </c>
      <c r="G65" s="104">
        <f>SUM(G66:G67)</f>
        <v>0</v>
      </c>
      <c r="H65" s="104">
        <f>SUM(H66:H67)</f>
        <v>68863</v>
      </c>
    </row>
    <row r="66" spans="1:8" ht="15" customHeight="1">
      <c r="A66" s="414"/>
      <c r="B66" s="11"/>
      <c r="C66" s="8" t="s">
        <v>133</v>
      </c>
      <c r="D66" s="5" t="s">
        <v>274</v>
      </c>
      <c r="E66" s="158" t="s">
        <v>275</v>
      </c>
      <c r="F66" s="6">
        <v>68863</v>
      </c>
      <c r="G66" s="6">
        <v>0</v>
      </c>
      <c r="H66" s="6">
        <f>SUM(F66:G66)</f>
        <v>68863</v>
      </c>
    </row>
    <row r="67" spans="1:8" ht="15" customHeight="1">
      <c r="A67" s="414"/>
      <c r="B67" s="11"/>
      <c r="C67" s="8"/>
      <c r="D67" s="5"/>
      <c r="E67" s="158"/>
      <c r="F67" s="356"/>
      <c r="G67" s="6"/>
      <c r="H67" s="8"/>
    </row>
    <row r="68" spans="1:8" ht="15" customHeight="1">
      <c r="A68" s="414"/>
      <c r="B68" s="11"/>
      <c r="C68" s="8"/>
      <c r="D68" s="5"/>
      <c r="E68" s="158"/>
      <c r="F68" s="6"/>
      <c r="G68" s="6"/>
      <c r="H68" s="8"/>
    </row>
    <row r="69" spans="1:8" ht="15" customHeight="1" thickBot="1">
      <c r="A69" s="415"/>
      <c r="B69" s="394" t="s">
        <v>206</v>
      </c>
      <c r="C69" s="394"/>
      <c r="D69" s="394"/>
      <c r="E69" s="157" t="s">
        <v>245</v>
      </c>
      <c r="F69" s="331">
        <f>F65</f>
        <v>68863</v>
      </c>
      <c r="G69" s="331">
        <f>G65</f>
        <v>0</v>
      </c>
      <c r="H69" s="331">
        <f>H65</f>
        <v>68863</v>
      </c>
    </row>
    <row r="70" spans="1:8" ht="15" customHeight="1">
      <c r="A70" s="413" t="s">
        <v>150</v>
      </c>
      <c r="B70" s="401" t="s">
        <v>207</v>
      </c>
      <c r="C70" s="401"/>
      <c r="D70" s="401"/>
      <c r="E70" s="401"/>
      <c r="F70" s="401"/>
      <c r="G70" s="352"/>
      <c r="H70" s="98"/>
    </row>
    <row r="71" spans="1:8" s="16" customFormat="1" ht="15" customHeight="1">
      <c r="A71" s="414"/>
      <c r="B71" s="24" t="s">
        <v>133</v>
      </c>
      <c r="C71" s="399" t="s">
        <v>217</v>
      </c>
      <c r="D71" s="399"/>
      <c r="E71" s="335" t="s">
        <v>520</v>
      </c>
      <c r="F71" s="51">
        <f>F72</f>
        <v>1428</v>
      </c>
      <c r="G71" s="51">
        <f>G72</f>
        <v>0</v>
      </c>
      <c r="H71" s="51">
        <f>H72</f>
        <v>1428</v>
      </c>
    </row>
    <row r="72" spans="1:8" ht="15" customHeight="1">
      <c r="A72" s="414"/>
      <c r="B72" s="11"/>
      <c r="C72" s="307" t="s">
        <v>133</v>
      </c>
      <c r="D72" s="5" t="s">
        <v>208</v>
      </c>
      <c r="E72" s="158" t="s">
        <v>520</v>
      </c>
      <c r="F72" s="53">
        <v>1428</v>
      </c>
      <c r="G72" s="6">
        <v>0</v>
      </c>
      <c r="H72" s="6">
        <f>SUM(F72:G72)</f>
        <v>1428</v>
      </c>
    </row>
    <row r="73" spans="1:8" ht="15" customHeight="1">
      <c r="A73" s="414"/>
      <c r="B73" s="11"/>
      <c r="C73" s="5"/>
      <c r="D73" s="5"/>
      <c r="E73" s="158"/>
      <c r="F73" s="53"/>
      <c r="G73" s="6"/>
      <c r="H73" s="8"/>
    </row>
    <row r="74" spans="1:8" s="16" customFormat="1" ht="15" customHeight="1">
      <c r="A74" s="414"/>
      <c r="B74" s="24" t="s">
        <v>134</v>
      </c>
      <c r="C74" s="399" t="s">
        <v>210</v>
      </c>
      <c r="D74" s="399"/>
      <c r="E74" s="335" t="s">
        <v>335</v>
      </c>
      <c r="F74" s="51"/>
      <c r="G74" s="27"/>
      <c r="H74" s="312"/>
    </row>
    <row r="75" spans="1:8" s="16" customFormat="1" ht="15" customHeight="1">
      <c r="A75" s="415"/>
      <c r="B75" s="171" t="s">
        <v>135</v>
      </c>
      <c r="C75" s="399" t="s">
        <v>211</v>
      </c>
      <c r="D75" s="399"/>
      <c r="E75" s="337" t="s">
        <v>255</v>
      </c>
      <c r="F75" s="338"/>
      <c r="G75" s="27"/>
      <c r="H75" s="312"/>
    </row>
    <row r="76" spans="1:8" ht="15" customHeight="1">
      <c r="A76" s="415"/>
      <c r="B76" s="70"/>
      <c r="C76" s="123" t="s">
        <v>133</v>
      </c>
      <c r="D76" s="123" t="s">
        <v>212</v>
      </c>
      <c r="E76" s="182"/>
      <c r="F76" s="198"/>
      <c r="G76" s="6"/>
      <c r="H76" s="8"/>
    </row>
    <row r="77" spans="1:8" ht="15" customHeight="1">
      <c r="A77" s="415"/>
      <c r="B77" s="70"/>
      <c r="C77" s="123" t="s">
        <v>134</v>
      </c>
      <c r="D77" s="123" t="s">
        <v>213</v>
      </c>
      <c r="E77" s="182"/>
      <c r="F77" s="198"/>
      <c r="G77" s="6"/>
      <c r="H77" s="8"/>
    </row>
    <row r="78" spans="1:8" ht="15" customHeight="1">
      <c r="A78" s="415"/>
      <c r="B78" s="70"/>
      <c r="C78" s="123" t="s">
        <v>135</v>
      </c>
      <c r="D78" s="123" t="s">
        <v>214</v>
      </c>
      <c r="E78" s="182"/>
      <c r="F78" s="198"/>
      <c r="G78" s="6"/>
      <c r="H78" s="8"/>
    </row>
    <row r="79" spans="1:8" ht="15" customHeight="1">
      <c r="A79" s="415"/>
      <c r="B79" s="70"/>
      <c r="C79" s="123"/>
      <c r="D79" s="123"/>
      <c r="E79" s="182"/>
      <c r="F79" s="198"/>
      <c r="G79" s="6"/>
      <c r="H79" s="8"/>
    </row>
    <row r="80" spans="1:8" ht="15" customHeight="1" thickBot="1">
      <c r="A80" s="415"/>
      <c r="B80" s="394" t="s">
        <v>215</v>
      </c>
      <c r="C80" s="394"/>
      <c r="D80" s="394"/>
      <c r="E80" s="157"/>
      <c r="F80" s="76">
        <f>F71+F74+F75</f>
        <v>1428</v>
      </c>
      <c r="G80" s="76">
        <f>G71+G74+G75</f>
        <v>0</v>
      </c>
      <c r="H80" s="76">
        <f>H71+H74+H75</f>
        <v>1428</v>
      </c>
    </row>
    <row r="81" spans="1:8" ht="18" customHeight="1" thickBot="1">
      <c r="A81" s="339" t="s">
        <v>152</v>
      </c>
      <c r="B81" s="432" t="s">
        <v>216</v>
      </c>
      <c r="C81" s="432"/>
      <c r="D81" s="432"/>
      <c r="E81" s="340"/>
      <c r="F81" s="197">
        <f>F20+F38+F45+F55+F63+F69+F80</f>
        <v>504780</v>
      </c>
      <c r="G81" s="197">
        <f>G20+G38+G45+G55+G63+G69+G80</f>
        <v>2400</v>
      </c>
      <c r="H81" s="197">
        <f>H20+H38+H45+H55+H63+H69+H80</f>
        <v>507180</v>
      </c>
    </row>
    <row r="82" spans="1:8" ht="15" customHeight="1">
      <c r="A82" s="434" t="s">
        <v>153</v>
      </c>
      <c r="B82" s="433" t="s">
        <v>34</v>
      </c>
      <c r="C82" s="387"/>
      <c r="D82" s="387"/>
      <c r="E82" s="387"/>
      <c r="F82" s="387"/>
      <c r="H82" s="315"/>
    </row>
    <row r="83" spans="1:8" ht="15" customHeight="1">
      <c r="A83" s="414"/>
      <c r="B83" s="11" t="s">
        <v>133</v>
      </c>
      <c r="C83" s="370" t="s">
        <v>28</v>
      </c>
      <c r="D83" s="370"/>
      <c r="E83" s="158" t="s">
        <v>250</v>
      </c>
      <c r="F83" s="53">
        <v>40042</v>
      </c>
      <c r="G83" s="6">
        <v>2896</v>
      </c>
      <c r="H83" s="6">
        <f>SUM(F83:G83)</f>
        <v>42938</v>
      </c>
    </row>
    <row r="84" spans="1:8" ht="15" customHeight="1">
      <c r="A84" s="414"/>
      <c r="B84" s="11" t="s">
        <v>134</v>
      </c>
      <c r="C84" s="370" t="s">
        <v>29</v>
      </c>
      <c r="D84" s="370"/>
      <c r="E84" s="158"/>
      <c r="F84" s="357"/>
      <c r="G84" s="6">
        <v>0</v>
      </c>
      <c r="H84" s="6">
        <f>SUM(F84:G84)</f>
        <v>0</v>
      </c>
    </row>
    <row r="85" spans="1:8" ht="25.5" customHeight="1" thickBot="1">
      <c r="A85" s="415"/>
      <c r="B85" s="430" t="s">
        <v>34</v>
      </c>
      <c r="C85" s="431"/>
      <c r="D85" s="431"/>
      <c r="E85" s="341"/>
      <c r="F85" s="76">
        <f>SUM(F83:F84)</f>
        <v>40042</v>
      </c>
      <c r="G85" s="76">
        <f>SUM(G83:G84)</f>
        <v>2896</v>
      </c>
      <c r="H85" s="76">
        <f>SUM(H83:H84)</f>
        <v>42938</v>
      </c>
    </row>
    <row r="86" spans="1:8" ht="15" customHeight="1">
      <c r="A86" s="413" t="s">
        <v>154</v>
      </c>
      <c r="B86" s="401" t="s">
        <v>162</v>
      </c>
      <c r="C86" s="401"/>
      <c r="D86" s="401"/>
      <c r="E86" s="401"/>
      <c r="F86" s="401"/>
      <c r="G86" s="362"/>
      <c r="H86" s="315"/>
    </row>
    <row r="87" spans="1:8" ht="15" customHeight="1">
      <c r="A87" s="414"/>
      <c r="B87" s="412" t="s">
        <v>133</v>
      </c>
      <c r="C87" s="422" t="s">
        <v>98</v>
      </c>
      <c r="D87" s="422"/>
      <c r="E87" s="332" t="s">
        <v>253</v>
      </c>
      <c r="F87" s="67"/>
      <c r="G87" s="67"/>
      <c r="H87" s="67"/>
    </row>
    <row r="88" spans="1:8" ht="15" customHeight="1">
      <c r="A88" s="414"/>
      <c r="B88" s="412"/>
      <c r="C88" s="11" t="s">
        <v>133</v>
      </c>
      <c r="D88" s="5" t="s">
        <v>1</v>
      </c>
      <c r="E88" s="158"/>
      <c r="F88" s="6"/>
      <c r="G88" s="6"/>
      <c r="H88" s="8"/>
    </row>
    <row r="89" spans="1:8" ht="15" customHeight="1">
      <c r="A89" s="414"/>
      <c r="B89" s="412"/>
      <c r="C89" s="11" t="s">
        <v>134</v>
      </c>
      <c r="D89" s="5" t="s">
        <v>2</v>
      </c>
      <c r="E89" s="158"/>
      <c r="F89" s="6"/>
      <c r="G89" s="6"/>
      <c r="H89" s="8"/>
    </row>
    <row r="90" spans="1:8" ht="15" customHeight="1">
      <c r="A90" s="414"/>
      <c r="B90" s="412" t="s">
        <v>134</v>
      </c>
      <c r="C90" s="422" t="s">
        <v>99</v>
      </c>
      <c r="D90" s="422"/>
      <c r="E90" s="332" t="s">
        <v>334</v>
      </c>
      <c r="F90" s="67"/>
      <c r="G90" s="67"/>
      <c r="H90" s="67"/>
    </row>
    <row r="91" spans="1:8" ht="15" customHeight="1">
      <c r="A91" s="414"/>
      <c r="B91" s="412"/>
      <c r="C91" s="11" t="s">
        <v>133</v>
      </c>
      <c r="D91" s="5" t="s">
        <v>4</v>
      </c>
      <c r="E91" s="158"/>
      <c r="F91" s="6"/>
      <c r="G91" s="6"/>
      <c r="H91" s="8"/>
    </row>
    <row r="92" spans="1:8" ht="15" customHeight="1">
      <c r="A92" s="414"/>
      <c r="B92" s="412"/>
      <c r="C92" s="11" t="s">
        <v>134</v>
      </c>
      <c r="D92" s="5" t="s">
        <v>100</v>
      </c>
      <c r="E92" s="158"/>
      <c r="F92" s="6"/>
      <c r="G92" s="6"/>
      <c r="H92" s="8"/>
    </row>
    <row r="93" spans="1:8" ht="15" customHeight="1" thickBot="1">
      <c r="A93" s="415"/>
      <c r="B93" s="394" t="s">
        <v>22</v>
      </c>
      <c r="C93" s="394"/>
      <c r="D93" s="394"/>
      <c r="E93" s="157" t="s">
        <v>334</v>
      </c>
      <c r="F93" s="331"/>
      <c r="G93" s="331"/>
      <c r="H93" s="331"/>
    </row>
    <row r="94" spans="1:8" ht="25.5" customHeight="1">
      <c r="A94" s="413" t="s">
        <v>86</v>
      </c>
      <c r="B94" s="427" t="s">
        <v>163</v>
      </c>
      <c r="C94" s="428"/>
      <c r="D94" s="428"/>
      <c r="E94" s="428"/>
      <c r="F94" s="428"/>
      <c r="G94" s="352"/>
      <c r="H94" s="98"/>
    </row>
    <row r="95" spans="1:8" ht="15" customHeight="1">
      <c r="A95" s="414"/>
      <c r="B95" s="422" t="s">
        <v>3</v>
      </c>
      <c r="C95" s="422"/>
      <c r="D95" s="422"/>
      <c r="E95" s="332" t="s">
        <v>249</v>
      </c>
      <c r="F95" s="67"/>
      <c r="G95" s="67"/>
      <c r="H95" s="67"/>
    </row>
    <row r="96" spans="1:8" ht="15" customHeight="1">
      <c r="A96" s="414"/>
      <c r="B96" s="342" t="s">
        <v>133</v>
      </c>
      <c r="C96" s="370" t="s">
        <v>126</v>
      </c>
      <c r="D96" s="370"/>
      <c r="E96" s="158" t="s">
        <v>336</v>
      </c>
      <c r="F96" s="6"/>
      <c r="G96" s="6"/>
      <c r="H96" s="8"/>
    </row>
    <row r="97" spans="1:8" ht="15" customHeight="1">
      <c r="A97" s="414"/>
      <c r="B97" s="342" t="s">
        <v>134</v>
      </c>
      <c r="C97" s="370" t="s">
        <v>125</v>
      </c>
      <c r="D97" s="370"/>
      <c r="E97" s="158" t="s">
        <v>333</v>
      </c>
      <c r="F97" s="6"/>
      <c r="G97" s="6"/>
      <c r="H97" s="8"/>
    </row>
    <row r="98" spans="1:8" ht="15" customHeight="1" thickBot="1">
      <c r="A98" s="415"/>
      <c r="B98" s="394" t="s">
        <v>124</v>
      </c>
      <c r="C98" s="394"/>
      <c r="D98" s="394"/>
      <c r="E98" s="157" t="s">
        <v>249</v>
      </c>
      <c r="F98" s="331"/>
      <c r="G98" s="331"/>
      <c r="H98" s="331"/>
    </row>
    <row r="99" spans="1:8" ht="15" customHeight="1">
      <c r="A99" s="413" t="s">
        <v>87</v>
      </c>
      <c r="B99" s="401" t="s">
        <v>27</v>
      </c>
      <c r="C99" s="401"/>
      <c r="D99" s="401"/>
      <c r="E99" s="401"/>
      <c r="F99" s="401"/>
      <c r="G99" s="352"/>
      <c r="H99" s="98"/>
    </row>
    <row r="100" spans="1:8" ht="15" customHeight="1">
      <c r="A100" s="414"/>
      <c r="B100" s="342" t="s">
        <v>133</v>
      </c>
      <c r="C100" s="370" t="s">
        <v>30</v>
      </c>
      <c r="D100" s="370"/>
      <c r="E100" s="158" t="s">
        <v>251</v>
      </c>
      <c r="F100" s="53">
        <v>55865</v>
      </c>
      <c r="G100" s="6"/>
      <c r="H100" s="6">
        <f>SUM(F100:G100)</f>
        <v>55865</v>
      </c>
    </row>
    <row r="101" spans="1:8" ht="15" customHeight="1">
      <c r="A101" s="414"/>
      <c r="B101" s="342" t="s">
        <v>134</v>
      </c>
      <c r="C101" s="370" t="s">
        <v>31</v>
      </c>
      <c r="D101" s="370"/>
      <c r="E101" s="158"/>
      <c r="F101" s="53"/>
      <c r="G101" s="6"/>
      <c r="H101" s="8"/>
    </row>
    <row r="102" spans="1:8" ht="15" customHeight="1" thickBot="1">
      <c r="A102" s="415"/>
      <c r="B102" s="394" t="s">
        <v>27</v>
      </c>
      <c r="C102" s="394"/>
      <c r="D102" s="394"/>
      <c r="E102" s="157" t="s">
        <v>251</v>
      </c>
      <c r="F102" s="76">
        <f>SUM(F100:F101)</f>
        <v>55865</v>
      </c>
      <c r="G102" s="76">
        <f>SUM(G100:G101)</f>
        <v>0</v>
      </c>
      <c r="H102" s="76">
        <f>SUM(H100:H101)</f>
        <v>55865</v>
      </c>
    </row>
    <row r="103" spans="1:8" ht="15" customHeight="1">
      <c r="A103" s="413" t="s">
        <v>106</v>
      </c>
      <c r="B103" s="401" t="s">
        <v>218</v>
      </c>
      <c r="C103" s="401"/>
      <c r="D103" s="401"/>
      <c r="E103" s="401"/>
      <c r="F103" s="401"/>
      <c r="G103" s="352"/>
      <c r="H103" s="98"/>
    </row>
    <row r="104" spans="1:8" ht="15" customHeight="1">
      <c r="A104" s="414"/>
      <c r="B104" s="342" t="s">
        <v>133</v>
      </c>
      <c r="C104" s="370" t="s">
        <v>219</v>
      </c>
      <c r="D104" s="370"/>
      <c r="E104" s="158" t="s">
        <v>252</v>
      </c>
      <c r="F104" s="53">
        <v>0</v>
      </c>
      <c r="G104" s="6">
        <v>75567</v>
      </c>
      <c r="H104" s="6">
        <f>SUM(F104:G104)</f>
        <v>75567</v>
      </c>
    </row>
    <row r="105" spans="1:8" ht="15" customHeight="1">
      <c r="A105" s="414"/>
      <c r="B105" s="342" t="s">
        <v>134</v>
      </c>
      <c r="C105" s="370" t="s">
        <v>220</v>
      </c>
      <c r="D105" s="370"/>
      <c r="E105" s="158"/>
      <c r="F105" s="53">
        <v>0</v>
      </c>
      <c r="G105" s="6">
        <v>0</v>
      </c>
      <c r="H105" s="6">
        <f>SUM(F105:G105)</f>
        <v>0</v>
      </c>
    </row>
    <row r="106" spans="1:8" ht="15" customHeight="1" thickBot="1">
      <c r="A106" s="415"/>
      <c r="B106" s="394" t="s">
        <v>221</v>
      </c>
      <c r="C106" s="394"/>
      <c r="D106" s="394"/>
      <c r="E106" s="157" t="s">
        <v>252</v>
      </c>
      <c r="F106" s="76">
        <f>SUM(F104:F105)</f>
        <v>0</v>
      </c>
      <c r="G106" s="76">
        <f>SUM(G104:G105)</f>
        <v>75567</v>
      </c>
      <c r="H106" s="76">
        <f>SUM(F106:G106)</f>
        <v>75567</v>
      </c>
    </row>
    <row r="107" spans="1:8" ht="18" customHeight="1" thickBot="1">
      <c r="A107" s="343" t="s">
        <v>88</v>
      </c>
      <c r="B107" s="423" t="s">
        <v>92</v>
      </c>
      <c r="C107" s="423"/>
      <c r="D107" s="423"/>
      <c r="E107" s="344"/>
      <c r="F107" s="345">
        <f>F85+F93+F98+F102+F106</f>
        <v>95907</v>
      </c>
      <c r="G107" s="345">
        <f>G85+G93+G98+G102+G106</f>
        <v>78463</v>
      </c>
      <c r="H107" s="345">
        <f>H85+H93+H98+H102+H106</f>
        <v>174370</v>
      </c>
    </row>
    <row r="108" spans="1:8" s="9" customFormat="1" ht="21" customHeight="1" thickBot="1">
      <c r="A108" s="22" t="s">
        <v>172</v>
      </c>
      <c r="B108" s="426" t="s">
        <v>94</v>
      </c>
      <c r="C108" s="426"/>
      <c r="D108" s="426"/>
      <c r="E108" s="346"/>
      <c r="F108" s="126">
        <f>F81+F107</f>
        <v>600687</v>
      </c>
      <c r="G108" s="126">
        <f>G81+G107</f>
        <v>80863</v>
      </c>
      <c r="H108" s="126">
        <f>H81+H107</f>
        <v>681550</v>
      </c>
    </row>
    <row r="109" spans="1:8" ht="21" customHeight="1" thickBot="1">
      <c r="A109" s="193"/>
      <c r="B109" s="395" t="s">
        <v>239</v>
      </c>
      <c r="C109" s="424"/>
      <c r="D109" s="396"/>
      <c r="E109" s="347"/>
      <c r="F109" s="195"/>
      <c r="G109" s="195"/>
      <c r="H109" s="195"/>
    </row>
    <row r="110" spans="1:8" ht="21" customHeight="1" thickBot="1">
      <c r="A110" s="22"/>
      <c r="B110" s="395" t="s">
        <v>229</v>
      </c>
      <c r="C110" s="424"/>
      <c r="D110" s="396"/>
      <c r="E110" s="348"/>
      <c r="F110" s="126">
        <f>SUM(F108:F109)</f>
        <v>600687</v>
      </c>
      <c r="G110" s="126">
        <f>SUM(G108:G109)</f>
        <v>80863</v>
      </c>
      <c r="H110" s="126">
        <f>SUM(H108:H109)</f>
        <v>681550</v>
      </c>
    </row>
    <row r="111" spans="1:8">
      <c r="C111" s="79"/>
      <c r="D111" s="79"/>
      <c r="E111" s="159"/>
      <c r="F111" s="159"/>
    </row>
    <row r="112" spans="1:8">
      <c r="C112" s="79"/>
      <c r="D112" s="425"/>
      <c r="E112" s="425"/>
      <c r="F112" s="124"/>
    </row>
    <row r="113" spans="3:6">
      <c r="C113" s="79"/>
      <c r="D113" s="79"/>
      <c r="E113" s="159"/>
      <c r="F113" s="159"/>
    </row>
    <row r="114" spans="3:6">
      <c r="C114" s="79"/>
      <c r="D114" s="79"/>
      <c r="E114" s="159"/>
      <c r="F114" s="159"/>
    </row>
  </sheetData>
  <mergeCells count="78">
    <mergeCell ref="B39:F39"/>
    <mergeCell ref="C32:D32"/>
    <mergeCell ref="A39:A45"/>
    <mergeCell ref="A64:A69"/>
    <mergeCell ref="B40:B44"/>
    <mergeCell ref="A46:A55"/>
    <mergeCell ref="B46:F46"/>
    <mergeCell ref="B45:D45"/>
    <mergeCell ref="B47:B54"/>
    <mergeCell ref="A21:A38"/>
    <mergeCell ref="B86:F86"/>
    <mergeCell ref="A94:A98"/>
    <mergeCell ref="C57:D57"/>
    <mergeCell ref="A56:A63"/>
    <mergeCell ref="A86:A93"/>
    <mergeCell ref="B82:F82"/>
    <mergeCell ref="B87:B89"/>
    <mergeCell ref="C87:D87"/>
    <mergeCell ref="A82:A85"/>
    <mergeCell ref="B80:D80"/>
    <mergeCell ref="B85:D85"/>
    <mergeCell ref="C83:D83"/>
    <mergeCell ref="C84:D84"/>
    <mergeCell ref="B81:D81"/>
    <mergeCell ref="A70:A80"/>
    <mergeCell ref="C71:D71"/>
    <mergeCell ref="C74:D74"/>
    <mergeCell ref="C75:D75"/>
    <mergeCell ref="C65:D65"/>
    <mergeCell ref="B63:D63"/>
    <mergeCell ref="B55:D55"/>
    <mergeCell ref="B69:D69"/>
    <mergeCell ref="C58:D58"/>
    <mergeCell ref="B64:F64"/>
    <mergeCell ref="D112:E112"/>
    <mergeCell ref="B108:D108"/>
    <mergeCell ref="C47:D47"/>
    <mergeCell ref="B56:F56"/>
    <mergeCell ref="B70:F70"/>
    <mergeCell ref="C97:D97"/>
    <mergeCell ref="B94:F94"/>
    <mergeCell ref="B103:F103"/>
    <mergeCell ref="C104:D104"/>
    <mergeCell ref="C105:D105"/>
    <mergeCell ref="B110:D110"/>
    <mergeCell ref="B21:F21"/>
    <mergeCell ref="B98:D98"/>
    <mergeCell ref="A99:A102"/>
    <mergeCell ref="C100:D100"/>
    <mergeCell ref="C101:D101"/>
    <mergeCell ref="B102:D102"/>
    <mergeCell ref="A103:A106"/>
    <mergeCell ref="B106:D106"/>
    <mergeCell ref="C40:D40"/>
    <mergeCell ref="B107:D107"/>
    <mergeCell ref="C90:D90"/>
    <mergeCell ref="B109:D109"/>
    <mergeCell ref="B99:F99"/>
    <mergeCell ref="B95:D95"/>
    <mergeCell ref="B93:D93"/>
    <mergeCell ref="B90:B92"/>
    <mergeCell ref="C96:D96"/>
    <mergeCell ref="A1:H1"/>
    <mergeCell ref="A2:H2"/>
    <mergeCell ref="C8:D8"/>
    <mergeCell ref="C22:D22"/>
    <mergeCell ref="B8:B11"/>
    <mergeCell ref="C25:D25"/>
    <mergeCell ref="B23:B37"/>
    <mergeCell ref="C23:D23"/>
    <mergeCell ref="B38:D38"/>
    <mergeCell ref="B7:F7"/>
    <mergeCell ref="B13:B19"/>
    <mergeCell ref="A7:A20"/>
    <mergeCell ref="B20:D20"/>
    <mergeCell ref="A5:D6"/>
    <mergeCell ref="E5:E6"/>
    <mergeCell ref="F5:H5"/>
  </mergeCells>
  <phoneticPr fontId="0" type="noConversion"/>
  <printOptions horizontalCentered="1"/>
  <pageMargins left="0.4" right="0.28000000000000003" top="0.37" bottom="0.41" header="0.17" footer="0.19685039370078741"/>
  <pageSetup paperSize="9" scale="77" firstPageNumber="39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 enableFormatConditionsCalculation="0">
    <tabColor indexed="34"/>
  </sheetPr>
  <dimension ref="A1:I54"/>
  <sheetViews>
    <sheetView zoomScaleNormal="100" workbookViewId="0">
      <selection activeCell="F25" sqref="F25"/>
    </sheetView>
  </sheetViews>
  <sheetFormatPr defaultRowHeight="15.75" customHeight="1"/>
  <cols>
    <col min="1" max="1" width="2.42578125" style="1" bestFit="1" customWidth="1"/>
    <col min="2" max="2" width="3.7109375" style="1" customWidth="1"/>
    <col min="3" max="3" width="45" style="2" customWidth="1"/>
    <col min="4" max="4" width="6.7109375" style="36" customWidth="1"/>
    <col min="5" max="5" width="15.28515625" style="36" customWidth="1"/>
    <col min="6" max="6" width="11.5703125" style="13" bestFit="1" customWidth="1"/>
    <col min="7" max="7" width="9.5703125" style="2" customWidth="1"/>
    <col min="8" max="16384" width="9.140625" style="2"/>
  </cols>
  <sheetData>
    <row r="1" spans="1:9" ht="15.75" customHeight="1">
      <c r="A1" s="376" t="s">
        <v>517</v>
      </c>
      <c r="B1" s="376"/>
      <c r="C1" s="376"/>
      <c r="D1" s="376"/>
      <c r="E1" s="376"/>
      <c r="F1" s="376"/>
      <c r="G1" s="376"/>
    </row>
    <row r="2" spans="1:9" ht="15.75" customHeight="1">
      <c r="A2" s="376" t="s">
        <v>235</v>
      </c>
      <c r="B2" s="376"/>
      <c r="C2" s="376"/>
      <c r="D2" s="376"/>
      <c r="E2" s="376"/>
      <c r="F2" s="376"/>
      <c r="G2" s="376"/>
      <c r="H2" s="16"/>
      <c r="I2" s="16"/>
    </row>
    <row r="3" spans="1:9" ht="15.75" customHeight="1">
      <c r="A3" s="3"/>
      <c r="B3" s="3"/>
      <c r="C3" s="3"/>
      <c r="D3" s="37"/>
      <c r="E3" s="37"/>
    </row>
    <row r="4" spans="1:9" ht="15.75" customHeight="1">
      <c r="A4" s="3"/>
      <c r="B4" s="3"/>
      <c r="C4" s="3"/>
      <c r="D4" s="37"/>
      <c r="E4" s="37"/>
    </row>
    <row r="5" spans="1:9" ht="15.75" customHeight="1" thickBot="1">
      <c r="A5" s="3"/>
      <c r="B5" s="3"/>
      <c r="C5" s="3"/>
      <c r="D5" s="37"/>
      <c r="G5" s="28" t="s">
        <v>0</v>
      </c>
    </row>
    <row r="6" spans="1:9" ht="13.5" thickBot="1">
      <c r="A6" s="438" t="s">
        <v>132</v>
      </c>
      <c r="B6" s="439"/>
      <c r="C6" s="440"/>
      <c r="D6" s="371" t="s">
        <v>121</v>
      </c>
      <c r="E6" s="373" t="s">
        <v>518</v>
      </c>
      <c r="F6" s="374"/>
      <c r="G6" s="375"/>
    </row>
    <row r="7" spans="1:9" ht="25.5" customHeight="1" thickBot="1">
      <c r="A7" s="441"/>
      <c r="B7" s="442"/>
      <c r="C7" s="443"/>
      <c r="D7" s="437"/>
      <c r="E7" s="308" t="s">
        <v>511</v>
      </c>
      <c r="F7" s="360" t="s">
        <v>387</v>
      </c>
      <c r="G7" s="309" t="s">
        <v>510</v>
      </c>
    </row>
    <row r="8" spans="1:9" ht="15.75" customHeight="1">
      <c r="A8" s="449" t="s">
        <v>90</v>
      </c>
      <c r="B8" s="450"/>
      <c r="C8" s="450"/>
      <c r="D8" s="110"/>
      <c r="E8" s="107">
        <f>E9+E14+E15</f>
        <v>363774</v>
      </c>
      <c r="F8" s="107">
        <f>F9+F14+F15</f>
        <v>80863</v>
      </c>
      <c r="G8" s="107">
        <f>G9+G14+G15</f>
        <v>444637</v>
      </c>
    </row>
    <row r="9" spans="1:9" ht="15.75" customHeight="1">
      <c r="A9" s="436" t="s">
        <v>133</v>
      </c>
      <c r="B9" s="392" t="s">
        <v>90</v>
      </c>
      <c r="C9" s="392"/>
      <c r="D9" s="39"/>
      <c r="E9" s="106">
        <f>SUM(E10:E13)</f>
        <v>155649</v>
      </c>
      <c r="F9" s="106">
        <f>SUM(F10:F13)</f>
        <v>76837</v>
      </c>
      <c r="G9" s="106">
        <f>SUM(G10:G13)</f>
        <v>232486</v>
      </c>
    </row>
    <row r="10" spans="1:9" ht="15.75" customHeight="1">
      <c r="A10" s="436"/>
      <c r="B10" s="17" t="s">
        <v>133</v>
      </c>
      <c r="C10" s="5" t="s">
        <v>12</v>
      </c>
      <c r="D10" s="35" t="s">
        <v>338</v>
      </c>
      <c r="E10" s="6">
        <v>40709</v>
      </c>
      <c r="F10" s="6">
        <v>53596</v>
      </c>
      <c r="G10" s="6">
        <f t="shared" ref="G10:G15" si="0">SUM(E10:F10)</f>
        <v>94305</v>
      </c>
    </row>
    <row r="11" spans="1:9" ht="15.75" customHeight="1">
      <c r="A11" s="436"/>
      <c r="B11" s="17" t="s">
        <v>134</v>
      </c>
      <c r="C11" s="5" t="s">
        <v>159</v>
      </c>
      <c r="D11" s="35" t="s">
        <v>339</v>
      </c>
      <c r="E11" s="6">
        <v>10442</v>
      </c>
      <c r="F11" s="6">
        <v>13198</v>
      </c>
      <c r="G11" s="6">
        <f t="shared" si="0"/>
        <v>23640</v>
      </c>
    </row>
    <row r="12" spans="1:9" ht="15.75" customHeight="1">
      <c r="A12" s="436"/>
      <c r="B12" s="17" t="s">
        <v>135</v>
      </c>
      <c r="C12" s="5" t="s">
        <v>147</v>
      </c>
      <c r="D12" s="35" t="s">
        <v>340</v>
      </c>
      <c r="E12" s="6">
        <v>97145</v>
      </c>
      <c r="F12" s="6">
        <v>10043</v>
      </c>
      <c r="G12" s="6">
        <f t="shared" si="0"/>
        <v>107188</v>
      </c>
    </row>
    <row r="13" spans="1:9" ht="15.75" customHeight="1">
      <c r="A13" s="436"/>
      <c r="B13" s="17" t="s">
        <v>136</v>
      </c>
      <c r="C13" s="5" t="s">
        <v>231</v>
      </c>
      <c r="D13" s="35" t="s">
        <v>341</v>
      </c>
      <c r="E13" s="6">
        <v>7353</v>
      </c>
      <c r="F13" s="6">
        <v>0</v>
      </c>
      <c r="G13" s="6">
        <f t="shared" si="0"/>
        <v>7353</v>
      </c>
    </row>
    <row r="14" spans="1:9" s="16" customFormat="1" ht="15.75" customHeight="1">
      <c r="A14" s="94" t="s">
        <v>134</v>
      </c>
      <c r="B14" s="399" t="s">
        <v>6</v>
      </c>
      <c r="C14" s="399"/>
      <c r="D14" s="38" t="s">
        <v>342</v>
      </c>
      <c r="E14" s="27">
        <v>189334</v>
      </c>
      <c r="F14" s="27">
        <v>4026</v>
      </c>
      <c r="G14" s="27">
        <f t="shared" si="0"/>
        <v>193360</v>
      </c>
    </row>
    <row r="15" spans="1:9" s="16" customFormat="1" ht="15.75" customHeight="1" thickBot="1">
      <c r="A15" s="96" t="s">
        <v>135</v>
      </c>
      <c r="B15" s="452" t="s">
        <v>38</v>
      </c>
      <c r="C15" s="452"/>
      <c r="D15" s="111" t="s">
        <v>343</v>
      </c>
      <c r="E15" s="105">
        <v>18791</v>
      </c>
      <c r="F15" s="105">
        <v>0</v>
      </c>
      <c r="G15" s="27">
        <f t="shared" si="0"/>
        <v>18791</v>
      </c>
    </row>
    <row r="16" spans="1:9" s="16" customFormat="1" ht="15.75" customHeight="1">
      <c r="A16" s="453" t="s">
        <v>149</v>
      </c>
      <c r="B16" s="428"/>
      <c r="C16" s="454"/>
      <c r="D16" s="103"/>
      <c r="E16" s="104">
        <f>SUM(E17:E19)</f>
        <v>72085</v>
      </c>
      <c r="F16" s="104">
        <f>SUM(F17:F19)</f>
        <v>0</v>
      </c>
      <c r="G16" s="104">
        <f>SUM(G17:G19)</f>
        <v>72085</v>
      </c>
    </row>
    <row r="17" spans="1:7" ht="20.25" customHeight="1">
      <c r="A17" s="97" t="s">
        <v>133</v>
      </c>
      <c r="B17" s="370" t="s">
        <v>149</v>
      </c>
      <c r="C17" s="370"/>
      <c r="D17" s="34" t="s">
        <v>344</v>
      </c>
      <c r="E17" s="6">
        <v>62482</v>
      </c>
      <c r="F17" s="6">
        <v>0</v>
      </c>
      <c r="G17" s="6">
        <f>SUM(E17:F17)</f>
        <v>62482</v>
      </c>
    </row>
    <row r="18" spans="1:7" ht="15.75" customHeight="1">
      <c r="A18" s="97" t="s">
        <v>134</v>
      </c>
      <c r="B18" s="456" t="s">
        <v>36</v>
      </c>
      <c r="C18" s="457"/>
      <c r="D18" s="35" t="s">
        <v>345</v>
      </c>
      <c r="E18" s="6"/>
      <c r="F18" s="6"/>
      <c r="G18" s="6">
        <f>SUM(E18:F18)</f>
        <v>0</v>
      </c>
    </row>
    <row r="19" spans="1:7" ht="15.75" customHeight="1" thickBot="1">
      <c r="A19" s="112" t="s">
        <v>135</v>
      </c>
      <c r="B19" s="382" t="s">
        <v>42</v>
      </c>
      <c r="C19" s="382"/>
      <c r="D19" s="91" t="s">
        <v>346</v>
      </c>
      <c r="E19" s="49">
        <v>9603</v>
      </c>
      <c r="F19" s="99"/>
      <c r="G19" s="6">
        <f>SUM(E19:F19)</f>
        <v>9603</v>
      </c>
    </row>
    <row r="20" spans="1:7" ht="18" customHeight="1">
      <c r="A20" s="449" t="s">
        <v>62</v>
      </c>
      <c r="B20" s="450"/>
      <c r="C20" s="450"/>
      <c r="D20" s="98"/>
      <c r="E20" s="42">
        <f>E21+E24</f>
        <v>2000</v>
      </c>
      <c r="F20" s="42">
        <f>F21+F24</f>
        <v>0</v>
      </c>
      <c r="G20" s="42">
        <f>G21+G24</f>
        <v>2000</v>
      </c>
    </row>
    <row r="21" spans="1:7" s="16" customFormat="1" ht="18" customHeight="1">
      <c r="A21" s="436" t="s">
        <v>133</v>
      </c>
      <c r="B21" s="392" t="s">
        <v>56</v>
      </c>
      <c r="C21" s="447"/>
      <c r="D21" s="24" t="s">
        <v>347</v>
      </c>
      <c r="E21" s="27">
        <f>SUM(E22:E23)</f>
        <v>0</v>
      </c>
      <c r="F21" s="27">
        <f>SUM(F22:F23)</f>
        <v>0</v>
      </c>
      <c r="G21" s="27">
        <f>SUM(G22:G23)</f>
        <v>0</v>
      </c>
    </row>
    <row r="22" spans="1:7" ht="18" customHeight="1">
      <c r="A22" s="436"/>
      <c r="B22" s="17" t="s">
        <v>133</v>
      </c>
      <c r="C22" s="20" t="s">
        <v>63</v>
      </c>
      <c r="D22" s="8"/>
      <c r="E22" s="6">
        <v>0</v>
      </c>
      <c r="F22" s="6">
        <v>0</v>
      </c>
      <c r="G22" s="6">
        <f>SUM(E22:F22)</f>
        <v>0</v>
      </c>
    </row>
    <row r="23" spans="1:7" ht="18" customHeight="1">
      <c r="A23" s="436"/>
      <c r="B23" s="17" t="s">
        <v>134</v>
      </c>
      <c r="C23" s="20" t="s">
        <v>64</v>
      </c>
      <c r="D23" s="8"/>
      <c r="E23" s="6"/>
      <c r="F23" s="6"/>
      <c r="G23" s="8"/>
    </row>
    <row r="24" spans="1:7" s="16" customFormat="1" ht="18" customHeight="1">
      <c r="A24" s="436" t="s">
        <v>134</v>
      </c>
      <c r="B24" s="392" t="s">
        <v>59</v>
      </c>
      <c r="C24" s="447"/>
      <c r="D24" s="24" t="s">
        <v>348</v>
      </c>
      <c r="E24" s="27">
        <f>SUM(E25:E26)</f>
        <v>2000</v>
      </c>
      <c r="F24" s="27">
        <f>SUM(F25:F26)</f>
        <v>0</v>
      </c>
      <c r="G24" s="27">
        <f>SUM(G25:G26)</f>
        <v>2000</v>
      </c>
    </row>
    <row r="25" spans="1:7" ht="15.75" customHeight="1">
      <c r="A25" s="436"/>
      <c r="B25" s="17" t="s">
        <v>133</v>
      </c>
      <c r="C25" s="20" t="s">
        <v>63</v>
      </c>
      <c r="D25" s="35"/>
      <c r="E25" s="6">
        <v>2000</v>
      </c>
      <c r="F25" s="6">
        <v>0</v>
      </c>
      <c r="G25" s="6">
        <f>SUM(E25:F25)</f>
        <v>2000</v>
      </c>
    </row>
    <row r="26" spans="1:7" ht="15.75" customHeight="1" thickBot="1">
      <c r="A26" s="455"/>
      <c r="B26" s="81" t="s">
        <v>134</v>
      </c>
      <c r="C26" s="80" t="s">
        <v>64</v>
      </c>
      <c r="D26" s="85"/>
      <c r="E26" s="99"/>
      <c r="F26" s="99"/>
      <c r="G26" s="310"/>
    </row>
    <row r="27" spans="1:7" s="16" customFormat="1" ht="18" customHeight="1">
      <c r="A27" s="453" t="s">
        <v>151</v>
      </c>
      <c r="B27" s="428"/>
      <c r="C27" s="454"/>
      <c r="D27" s="110" t="s">
        <v>349</v>
      </c>
      <c r="E27" s="42">
        <f>E28+E29</f>
        <v>79258</v>
      </c>
      <c r="F27" s="42">
        <f>F28+F29</f>
        <v>0</v>
      </c>
      <c r="G27" s="42">
        <f>G28+G29</f>
        <v>79258</v>
      </c>
    </row>
    <row r="28" spans="1:7" s="16" customFormat="1" ht="18" customHeight="1">
      <c r="A28" s="90" t="s">
        <v>133</v>
      </c>
      <c r="B28" s="402" t="s">
        <v>91</v>
      </c>
      <c r="C28" s="403"/>
      <c r="D28" s="89"/>
      <c r="E28" s="104"/>
      <c r="F28" s="27"/>
      <c r="G28" s="312"/>
    </row>
    <row r="29" spans="1:7" s="16" customFormat="1" ht="18" customHeight="1">
      <c r="A29" s="444" t="s">
        <v>134</v>
      </c>
      <c r="B29" s="402" t="s">
        <v>45</v>
      </c>
      <c r="C29" s="403"/>
      <c r="D29" s="89"/>
      <c r="E29" s="104">
        <f>SUM(E30:E31)</f>
        <v>79258</v>
      </c>
      <c r="F29" s="104">
        <f>SUM(F30:F31)</f>
        <v>0</v>
      </c>
      <c r="G29" s="104">
        <f>SUM(G30:G31)</f>
        <v>79258</v>
      </c>
    </row>
    <row r="30" spans="1:7" ht="18" customHeight="1">
      <c r="A30" s="445"/>
      <c r="B30" s="115" t="s">
        <v>133</v>
      </c>
      <c r="C30" s="113" t="s">
        <v>33</v>
      </c>
      <c r="D30" s="114" t="s">
        <v>349</v>
      </c>
      <c r="E30" s="48">
        <v>75179</v>
      </c>
      <c r="F30" s="6">
        <v>0</v>
      </c>
      <c r="G30" s="6">
        <f>SUM(E30:F30)</f>
        <v>75179</v>
      </c>
    </row>
    <row r="31" spans="1:7" s="16" customFormat="1" ht="18" customHeight="1" thickBot="1">
      <c r="A31" s="446"/>
      <c r="B31" s="116" t="s">
        <v>134</v>
      </c>
      <c r="C31" s="117" t="s">
        <v>122</v>
      </c>
      <c r="D31" s="118"/>
      <c r="E31" s="119">
        <v>4079</v>
      </c>
      <c r="F31" s="105"/>
      <c r="G31" s="6">
        <f>SUM(E31:F31)</f>
        <v>4079</v>
      </c>
    </row>
    <row r="32" spans="1:7" s="16" customFormat="1" ht="18" customHeight="1" thickBot="1">
      <c r="A32" s="120"/>
      <c r="B32" s="451" t="s">
        <v>52</v>
      </c>
      <c r="C32" s="451"/>
      <c r="D32" s="121"/>
      <c r="E32" s="109">
        <f>E8+E16+E20+E27</f>
        <v>517117</v>
      </c>
      <c r="F32" s="109">
        <f>F8+F16+F20+F27</f>
        <v>80863</v>
      </c>
      <c r="G32" s="109">
        <f>G8+G16+G20+G27</f>
        <v>597980</v>
      </c>
    </row>
    <row r="33" spans="1:7" s="16" customFormat="1" ht="18" customHeight="1">
      <c r="A33" s="90">
        <v>1</v>
      </c>
      <c r="B33" s="448" t="s">
        <v>23</v>
      </c>
      <c r="C33" s="448"/>
      <c r="D33" s="103"/>
      <c r="E33" s="104">
        <f>SUM(E34:E35)</f>
        <v>0</v>
      </c>
      <c r="F33" s="42"/>
      <c r="G33" s="313"/>
    </row>
    <row r="34" spans="1:7" s="16" customFormat="1" ht="18" customHeight="1">
      <c r="A34" s="458"/>
      <c r="B34" s="17" t="s">
        <v>133</v>
      </c>
      <c r="C34" s="45" t="s">
        <v>32</v>
      </c>
      <c r="D34" s="34" t="s">
        <v>352</v>
      </c>
      <c r="E34" s="6">
        <v>0</v>
      </c>
      <c r="F34" s="6">
        <v>0</v>
      </c>
      <c r="G34" s="6">
        <f t="shared" ref="G34:G45" si="1">SUM(E34:F34)</f>
        <v>0</v>
      </c>
    </row>
    <row r="35" spans="1:7" s="16" customFormat="1" ht="18" customHeight="1">
      <c r="A35" s="459"/>
      <c r="B35" s="17" t="s">
        <v>134</v>
      </c>
      <c r="C35" s="45" t="s">
        <v>109</v>
      </c>
      <c r="D35" s="34" t="s">
        <v>352</v>
      </c>
      <c r="E35" s="6">
        <v>0</v>
      </c>
      <c r="F35" s="6">
        <v>0</v>
      </c>
      <c r="G35" s="6">
        <f t="shared" si="1"/>
        <v>0</v>
      </c>
    </row>
    <row r="36" spans="1:7" s="16" customFormat="1" ht="18" customHeight="1">
      <c r="A36" s="26" t="s">
        <v>134</v>
      </c>
      <c r="B36" s="399" t="s">
        <v>24</v>
      </c>
      <c r="C36" s="399"/>
      <c r="D36" s="39" t="s">
        <v>350</v>
      </c>
      <c r="E36" s="27">
        <f>SUM(E37:E39)</f>
        <v>0</v>
      </c>
      <c r="F36" s="27">
        <f>SUM(F37:F39)</f>
        <v>0</v>
      </c>
      <c r="G36" s="27">
        <f t="shared" si="1"/>
        <v>0</v>
      </c>
    </row>
    <row r="37" spans="1:7" s="16" customFormat="1" ht="18" customHeight="1">
      <c r="A37" s="458"/>
      <c r="B37" s="17" t="s">
        <v>133</v>
      </c>
      <c r="C37" s="5" t="s">
        <v>25</v>
      </c>
      <c r="D37" s="34"/>
      <c r="E37" s="6">
        <v>0</v>
      </c>
      <c r="F37" s="6">
        <v>0</v>
      </c>
      <c r="G37" s="6">
        <f t="shared" si="1"/>
        <v>0</v>
      </c>
    </row>
    <row r="38" spans="1:7" s="16" customFormat="1" ht="18" customHeight="1">
      <c r="A38" s="459"/>
      <c r="B38" s="17" t="s">
        <v>134</v>
      </c>
      <c r="C38" s="5" t="s">
        <v>26</v>
      </c>
      <c r="D38" s="34" t="s">
        <v>350</v>
      </c>
      <c r="E38" s="6">
        <v>0</v>
      </c>
      <c r="F38" s="6">
        <v>0</v>
      </c>
      <c r="G38" s="6">
        <f t="shared" si="1"/>
        <v>0</v>
      </c>
    </row>
    <row r="39" spans="1:7" s="16" customFormat="1" ht="18" customHeight="1" thickBot="1">
      <c r="A39" s="102"/>
      <c r="B39" s="82" t="s">
        <v>135</v>
      </c>
      <c r="C39" s="122" t="s">
        <v>51</v>
      </c>
      <c r="D39" s="71"/>
      <c r="E39" s="49">
        <v>0</v>
      </c>
      <c r="F39" s="99">
        <v>0</v>
      </c>
      <c r="G39" s="6">
        <f t="shared" si="1"/>
        <v>0</v>
      </c>
    </row>
    <row r="40" spans="1:7" s="16" customFormat="1" ht="18" customHeight="1">
      <c r="A40" s="400" t="s">
        <v>522</v>
      </c>
      <c r="B40" s="401"/>
      <c r="C40" s="401"/>
      <c r="D40" s="401"/>
      <c r="E40" s="401"/>
      <c r="F40" s="42"/>
      <c r="G40" s="313"/>
    </row>
    <row r="41" spans="1:7" s="16" customFormat="1" ht="18" customHeight="1">
      <c r="A41" s="186" t="s">
        <v>133</v>
      </c>
      <c r="B41" s="370" t="s">
        <v>522</v>
      </c>
      <c r="C41" s="370"/>
      <c r="D41" s="158" t="s">
        <v>523</v>
      </c>
      <c r="E41" s="53">
        <v>8003</v>
      </c>
      <c r="F41" s="6">
        <v>0</v>
      </c>
      <c r="G41" s="6">
        <f>SUM(E41:F41)</f>
        <v>8003</v>
      </c>
    </row>
    <row r="42" spans="1:7" s="16" customFormat="1" ht="18" customHeight="1" thickBot="1">
      <c r="A42" s="186"/>
      <c r="B42" s="394" t="s">
        <v>524</v>
      </c>
      <c r="C42" s="394"/>
      <c r="D42" s="394"/>
      <c r="E42" s="76">
        <f>SUM(E40:E41)</f>
        <v>8003</v>
      </c>
      <c r="F42" s="76">
        <f>SUM(F40:F41)</f>
        <v>0</v>
      </c>
      <c r="G42" s="76">
        <f>SUM(G40:G41)</f>
        <v>8003</v>
      </c>
    </row>
    <row r="43" spans="1:7" s="16" customFormat="1" ht="18" customHeight="1">
      <c r="A43" s="400" t="s">
        <v>218</v>
      </c>
      <c r="B43" s="401"/>
      <c r="C43" s="401"/>
      <c r="D43" s="401"/>
      <c r="E43" s="401"/>
      <c r="F43" s="42"/>
      <c r="G43" s="313"/>
    </row>
    <row r="44" spans="1:7" s="16" customFormat="1" ht="18" customHeight="1">
      <c r="A44" s="186" t="s">
        <v>133</v>
      </c>
      <c r="B44" s="370" t="s">
        <v>219</v>
      </c>
      <c r="C44" s="370"/>
      <c r="D44" s="158" t="s">
        <v>351</v>
      </c>
      <c r="E44" s="53">
        <v>75567</v>
      </c>
      <c r="F44" s="6">
        <v>0</v>
      </c>
      <c r="G44" s="6">
        <f t="shared" si="1"/>
        <v>75567</v>
      </c>
    </row>
    <row r="45" spans="1:7" s="16" customFormat="1" ht="18" customHeight="1">
      <c r="A45" s="186" t="s">
        <v>134</v>
      </c>
      <c r="B45" s="370" t="s">
        <v>220</v>
      </c>
      <c r="C45" s="370"/>
      <c r="D45" s="158"/>
      <c r="E45" s="53">
        <v>0</v>
      </c>
      <c r="F45" s="6">
        <v>0</v>
      </c>
      <c r="G45" s="6">
        <f t="shared" si="1"/>
        <v>0</v>
      </c>
    </row>
    <row r="46" spans="1:7" s="16" customFormat="1" ht="18" customHeight="1" thickBot="1">
      <c r="A46" s="186"/>
      <c r="B46" s="394" t="s">
        <v>221</v>
      </c>
      <c r="C46" s="394"/>
      <c r="D46" s="394"/>
      <c r="E46" s="76">
        <f>SUM(E44:E45)</f>
        <v>75567</v>
      </c>
      <c r="F46" s="76">
        <f>SUM(F44:F45)</f>
        <v>0</v>
      </c>
      <c r="G46" s="76">
        <f>SUM(G44:G45)</f>
        <v>75567</v>
      </c>
    </row>
    <row r="47" spans="1:7" s="16" customFormat="1" ht="18" customHeight="1" thickBot="1">
      <c r="A47" s="120"/>
      <c r="B47" s="405" t="s">
        <v>15</v>
      </c>
      <c r="C47" s="386"/>
      <c r="D47" s="121"/>
      <c r="E47" s="125">
        <f>E36+E33+E42+E46</f>
        <v>83570</v>
      </c>
      <c r="F47" s="125">
        <f>F36+F33+F46</f>
        <v>0</v>
      </c>
      <c r="G47" s="125">
        <f>G36+G33+G42+G46</f>
        <v>83570</v>
      </c>
    </row>
    <row r="48" spans="1:7" s="16" customFormat="1" ht="21" customHeight="1" thickBot="1">
      <c r="A48" s="25"/>
      <c r="B48" s="426" t="s">
        <v>95</v>
      </c>
      <c r="C48" s="426"/>
      <c r="D48" s="40"/>
      <c r="E48" s="126">
        <f>E32+E47</f>
        <v>600687</v>
      </c>
      <c r="F48" s="126">
        <f>F32+F47</f>
        <v>80863</v>
      </c>
      <c r="G48" s="126">
        <f>G32+G47</f>
        <v>681550</v>
      </c>
    </row>
    <row r="49" spans="1:7" ht="21" customHeight="1" thickBot="1">
      <c r="A49" s="193"/>
      <c r="B49" s="395" t="s">
        <v>237</v>
      </c>
      <c r="C49" s="396"/>
      <c r="D49" s="194"/>
      <c r="E49" s="195">
        <v>0</v>
      </c>
      <c r="F49" s="195">
        <v>0</v>
      </c>
      <c r="G49" s="195">
        <v>0</v>
      </c>
    </row>
    <row r="50" spans="1:7" ht="21" customHeight="1" thickBot="1">
      <c r="A50" s="22"/>
      <c r="B50" s="395" t="s">
        <v>232</v>
      </c>
      <c r="C50" s="396"/>
      <c r="D50" s="47"/>
      <c r="E50" s="126">
        <f>E48+E49</f>
        <v>600687</v>
      </c>
      <c r="F50" s="126">
        <f>F48+F49</f>
        <v>80863</v>
      </c>
      <c r="G50" s="126">
        <f>G48+G49</f>
        <v>681550</v>
      </c>
    </row>
    <row r="51" spans="1:7" ht="15.75" customHeight="1" thickBot="1">
      <c r="A51" s="192"/>
      <c r="B51" s="79"/>
      <c r="C51" s="9"/>
      <c r="D51" s="41"/>
      <c r="E51" s="50"/>
      <c r="G51" s="314"/>
    </row>
    <row r="52" spans="1:7" ht="15.75" customHeight="1">
      <c r="A52" s="30" t="s">
        <v>133</v>
      </c>
      <c r="B52" s="408" t="s">
        <v>165</v>
      </c>
      <c r="C52" s="408"/>
      <c r="D52" s="98"/>
      <c r="E52" s="199">
        <f>E9+E14+E15+E23+E30+E37+E42+E44</f>
        <v>522523</v>
      </c>
      <c r="F52" s="199">
        <f>F9+F14+F15+F23+F30+F37+F42+F44</f>
        <v>80863</v>
      </c>
      <c r="G52" s="199">
        <f>G9+G14+G15+G23+G30+G37+G42+G44</f>
        <v>603386</v>
      </c>
    </row>
    <row r="53" spans="1:7" ht="15.75" customHeight="1" thickBot="1">
      <c r="A53" s="95" t="s">
        <v>134</v>
      </c>
      <c r="B53" s="382" t="s">
        <v>166</v>
      </c>
      <c r="C53" s="382"/>
      <c r="D53" s="100"/>
      <c r="E53" s="198">
        <f>E16+E25+E31+E38</f>
        <v>78164</v>
      </c>
      <c r="F53" s="198">
        <f>F16+F25+F31+F38</f>
        <v>0</v>
      </c>
      <c r="G53" s="198">
        <f>G16+G25+G31+G38</f>
        <v>78164</v>
      </c>
    </row>
    <row r="54" spans="1:7" ht="21" customHeight="1" thickBot="1">
      <c r="A54" s="22"/>
      <c r="B54" s="426" t="s">
        <v>95</v>
      </c>
      <c r="C54" s="426"/>
      <c r="D54" s="101"/>
      <c r="E54" s="126">
        <f>SUM(E52:E53)</f>
        <v>600687</v>
      </c>
      <c r="F54" s="126">
        <f>SUM(F52:F53)</f>
        <v>80863</v>
      </c>
      <c r="G54" s="126">
        <f>SUM(G52:G53)</f>
        <v>681550</v>
      </c>
    </row>
  </sheetData>
  <mergeCells count="42">
    <mergeCell ref="B54:C54"/>
    <mergeCell ref="B48:C48"/>
    <mergeCell ref="B47:C47"/>
    <mergeCell ref="B53:C53"/>
    <mergeCell ref="B49:C49"/>
    <mergeCell ref="B50:C50"/>
    <mergeCell ref="B15:C15"/>
    <mergeCell ref="A16:C16"/>
    <mergeCell ref="B46:D46"/>
    <mergeCell ref="B52:C52"/>
    <mergeCell ref="A24:A26"/>
    <mergeCell ref="B18:C18"/>
    <mergeCell ref="B19:C19"/>
    <mergeCell ref="A34:A35"/>
    <mergeCell ref="A37:A38"/>
    <mergeCell ref="A27:C27"/>
    <mergeCell ref="B45:C45"/>
    <mergeCell ref="B28:C28"/>
    <mergeCell ref="A40:E40"/>
    <mergeCell ref="A8:C8"/>
    <mergeCell ref="B14:C14"/>
    <mergeCell ref="B29:C29"/>
    <mergeCell ref="B32:C32"/>
    <mergeCell ref="B24:C24"/>
    <mergeCell ref="A20:C20"/>
    <mergeCell ref="B17:C17"/>
    <mergeCell ref="A43:E43"/>
    <mergeCell ref="B44:C44"/>
    <mergeCell ref="A29:A31"/>
    <mergeCell ref="A21:A23"/>
    <mergeCell ref="B41:C41"/>
    <mergeCell ref="B42:D42"/>
    <mergeCell ref="B21:C21"/>
    <mergeCell ref="B36:C36"/>
    <mergeCell ref="B33:C33"/>
    <mergeCell ref="A9:A13"/>
    <mergeCell ref="B9:C9"/>
    <mergeCell ref="D6:D7"/>
    <mergeCell ref="E6:G6"/>
    <mergeCell ref="A1:G1"/>
    <mergeCell ref="A2:G2"/>
    <mergeCell ref="A6:C7"/>
  </mergeCells>
  <phoneticPr fontId="0" type="noConversion"/>
  <printOptions horizontalCentered="1"/>
  <pageMargins left="0.23622047244094491" right="0.19685039370078741" top="1.03" bottom="0.83" header="0.59055118110236227" footer="0.51181102362204722"/>
  <pageSetup paperSize="9" scale="77" firstPageNumber="40" orientation="portrait" r:id="rId1"/>
  <headerFooter alignWithMargins="0">
    <oddHeader>&amp;R&amp;"Times New Roman,Normál"3.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 enableFormatConditionsCalculation="0">
    <tabColor indexed="11"/>
  </sheetPr>
  <dimension ref="A1:J75"/>
  <sheetViews>
    <sheetView zoomScaleNormal="100" zoomScaleSheetLayoutView="100" workbookViewId="0">
      <selection activeCell="G17" sqref="G17"/>
    </sheetView>
  </sheetViews>
  <sheetFormatPr defaultRowHeight="15" customHeight="1"/>
  <cols>
    <col min="1" max="1" width="3.42578125" style="1" bestFit="1" customWidth="1"/>
    <col min="2" max="2" width="3.7109375" style="2" customWidth="1"/>
    <col min="3" max="3" width="3.140625" style="2" bestFit="1" customWidth="1"/>
    <col min="4" max="4" width="43" style="2" customWidth="1"/>
    <col min="5" max="5" width="12.85546875" style="36" bestFit="1" customWidth="1"/>
    <col min="6" max="6" width="14" style="36" bestFit="1" customWidth="1"/>
    <col min="7" max="7" width="11.5703125" style="13" bestFit="1" customWidth="1"/>
    <col min="8" max="16384" width="9.140625" style="2"/>
  </cols>
  <sheetData>
    <row r="1" spans="1:8" ht="15" customHeight="1">
      <c r="A1" s="376" t="s">
        <v>517</v>
      </c>
      <c r="B1" s="376"/>
      <c r="C1" s="376"/>
      <c r="D1" s="376"/>
      <c r="E1" s="376"/>
      <c r="F1" s="376"/>
    </row>
    <row r="2" spans="1:8" ht="15" customHeight="1">
      <c r="A2" s="376" t="s">
        <v>158</v>
      </c>
      <c r="B2" s="376"/>
      <c r="C2" s="376"/>
      <c r="D2" s="376"/>
      <c r="E2" s="376"/>
      <c r="F2" s="376"/>
    </row>
    <row r="3" spans="1:8" ht="15" customHeight="1" thickBot="1">
      <c r="A3" s="3"/>
      <c r="B3" s="3"/>
      <c r="C3" s="16"/>
      <c r="D3" s="16"/>
      <c r="E3" s="37"/>
      <c r="H3" s="28" t="s">
        <v>0</v>
      </c>
    </row>
    <row r="4" spans="1:8" ht="13.5" thickBot="1">
      <c r="A4" s="438" t="s">
        <v>132</v>
      </c>
      <c r="B4" s="439"/>
      <c r="C4" s="439"/>
      <c r="D4" s="440"/>
      <c r="E4" s="371" t="s">
        <v>121</v>
      </c>
      <c r="F4" s="373" t="s">
        <v>518</v>
      </c>
      <c r="G4" s="374"/>
      <c r="H4" s="375"/>
    </row>
    <row r="5" spans="1:8" ht="25.5" customHeight="1" thickBot="1">
      <c r="A5" s="441"/>
      <c r="B5" s="442"/>
      <c r="C5" s="442"/>
      <c r="D5" s="443"/>
      <c r="E5" s="437"/>
      <c r="F5" s="308" t="s">
        <v>511</v>
      </c>
      <c r="G5" s="360" t="s">
        <v>387</v>
      </c>
      <c r="H5" s="309" t="s">
        <v>510</v>
      </c>
    </row>
    <row r="6" spans="1:8" ht="15" customHeight="1">
      <c r="A6" s="434" t="s">
        <v>133</v>
      </c>
      <c r="B6" s="87" t="s">
        <v>90</v>
      </c>
      <c r="C6" s="88"/>
      <c r="D6" s="88"/>
      <c r="E6" s="88"/>
      <c r="F6" s="88"/>
    </row>
    <row r="7" spans="1:8" s="16" customFormat="1" ht="15" customHeight="1">
      <c r="A7" s="414"/>
      <c r="B7" s="412" t="s">
        <v>133</v>
      </c>
      <c r="C7" s="422" t="s">
        <v>85</v>
      </c>
      <c r="D7" s="422"/>
      <c r="E7" s="140" t="s">
        <v>338</v>
      </c>
      <c r="F7" s="75">
        <f>SUM(F8:F9)</f>
        <v>40709</v>
      </c>
      <c r="G7" s="75">
        <f>SUM(G8:G9)</f>
        <v>53596</v>
      </c>
      <c r="H7" s="75">
        <f t="shared" ref="H7:H18" si="0">SUM(F7:G7)</f>
        <v>94305</v>
      </c>
    </row>
    <row r="8" spans="1:8" s="9" customFormat="1" ht="15" customHeight="1">
      <c r="A8" s="414"/>
      <c r="B8" s="412"/>
      <c r="C8" s="11" t="s">
        <v>133</v>
      </c>
      <c r="D8" s="8" t="s">
        <v>353</v>
      </c>
      <c r="E8" s="11" t="s">
        <v>355</v>
      </c>
      <c r="F8" s="53">
        <v>26461</v>
      </c>
      <c r="G8" s="6">
        <v>53296</v>
      </c>
      <c r="H8" s="6">
        <f t="shared" si="0"/>
        <v>79757</v>
      </c>
    </row>
    <row r="9" spans="1:8" s="9" customFormat="1" ht="15" customHeight="1">
      <c r="A9" s="414"/>
      <c r="B9" s="412"/>
      <c r="C9" s="11" t="s">
        <v>134</v>
      </c>
      <c r="D9" s="20" t="s">
        <v>354</v>
      </c>
      <c r="E9" s="17" t="s">
        <v>356</v>
      </c>
      <c r="F9" s="53">
        <v>14248</v>
      </c>
      <c r="G9" s="6">
        <v>300</v>
      </c>
      <c r="H9" s="6">
        <f t="shared" si="0"/>
        <v>14548</v>
      </c>
    </row>
    <row r="10" spans="1:8" s="16" customFormat="1" ht="15" customHeight="1">
      <c r="A10" s="414"/>
      <c r="B10" s="412" t="s">
        <v>134</v>
      </c>
      <c r="C10" s="422" t="s">
        <v>159</v>
      </c>
      <c r="D10" s="422"/>
      <c r="E10" s="140" t="s">
        <v>339</v>
      </c>
      <c r="F10" s="75">
        <f>SUM(F11:F12)</f>
        <v>10442</v>
      </c>
      <c r="G10" s="75">
        <f>SUM(G11:G12)</f>
        <v>13198</v>
      </c>
      <c r="H10" s="75">
        <f t="shared" si="0"/>
        <v>23640</v>
      </c>
    </row>
    <row r="11" spans="1:8" s="16" customFormat="1" ht="15" customHeight="1">
      <c r="A11" s="414"/>
      <c r="B11" s="412"/>
      <c r="C11" s="11" t="s">
        <v>133</v>
      </c>
      <c r="D11" s="5" t="s">
        <v>527</v>
      </c>
      <c r="E11" s="11" t="s">
        <v>528</v>
      </c>
      <c r="F11" s="53">
        <v>10442</v>
      </c>
      <c r="G11" s="6">
        <v>13198</v>
      </c>
      <c r="H11" s="6">
        <f t="shared" si="0"/>
        <v>23640</v>
      </c>
    </row>
    <row r="12" spans="1:8" s="9" customFormat="1" ht="15" customHeight="1">
      <c r="A12" s="414"/>
      <c r="B12" s="412"/>
      <c r="C12" s="11"/>
      <c r="D12" s="5"/>
      <c r="E12" s="11"/>
      <c r="F12" s="53"/>
      <c r="G12" s="6">
        <v>0</v>
      </c>
      <c r="H12" s="6">
        <f t="shared" si="0"/>
        <v>0</v>
      </c>
    </row>
    <row r="13" spans="1:8" s="16" customFormat="1" ht="15" customHeight="1">
      <c r="A13" s="414"/>
      <c r="B13" s="412" t="s">
        <v>135</v>
      </c>
      <c r="C13" s="422" t="s">
        <v>116</v>
      </c>
      <c r="D13" s="422"/>
      <c r="E13" s="140" t="s">
        <v>340</v>
      </c>
      <c r="F13" s="75">
        <f>SUM(F14:F19)</f>
        <v>97145</v>
      </c>
      <c r="G13" s="75">
        <f>SUM(G14:G19)</f>
        <v>10043</v>
      </c>
      <c r="H13" s="75">
        <f t="shared" si="0"/>
        <v>107188</v>
      </c>
    </row>
    <row r="14" spans="1:8" s="16" customFormat="1" ht="15" customHeight="1">
      <c r="A14" s="414"/>
      <c r="B14" s="412"/>
      <c r="C14" s="11" t="s">
        <v>133</v>
      </c>
      <c r="D14" s="8" t="s">
        <v>65</v>
      </c>
      <c r="E14" s="11" t="s">
        <v>357</v>
      </c>
      <c r="F14" s="53">
        <v>10563</v>
      </c>
      <c r="G14" s="6">
        <v>1623</v>
      </c>
      <c r="H14" s="6">
        <f t="shared" si="0"/>
        <v>12186</v>
      </c>
    </row>
    <row r="15" spans="1:8" s="16" customFormat="1" ht="15" customHeight="1">
      <c r="A15" s="414"/>
      <c r="B15" s="412"/>
      <c r="C15" s="11" t="s">
        <v>134</v>
      </c>
      <c r="D15" s="8" t="s">
        <v>222</v>
      </c>
      <c r="E15" s="11" t="s">
        <v>358</v>
      </c>
      <c r="F15" s="53">
        <v>2550</v>
      </c>
      <c r="G15" s="6">
        <v>0</v>
      </c>
      <c r="H15" s="6">
        <f t="shared" si="0"/>
        <v>2550</v>
      </c>
    </row>
    <row r="16" spans="1:8" s="16" customFormat="1" ht="15" customHeight="1">
      <c r="A16" s="414"/>
      <c r="B16" s="412"/>
      <c r="C16" s="11" t="s">
        <v>135</v>
      </c>
      <c r="D16" s="8" t="s">
        <v>223</v>
      </c>
      <c r="E16" s="11" t="s">
        <v>359</v>
      </c>
      <c r="F16" s="53">
        <v>58060</v>
      </c>
      <c r="G16" s="6">
        <v>5448</v>
      </c>
      <c r="H16" s="6">
        <f t="shared" si="0"/>
        <v>63508</v>
      </c>
    </row>
    <row r="17" spans="1:10" s="16" customFormat="1" ht="15" customHeight="1">
      <c r="A17" s="414"/>
      <c r="B17" s="412"/>
      <c r="C17" s="11">
        <v>4</v>
      </c>
      <c r="D17" s="8" t="s">
        <v>360</v>
      </c>
      <c r="E17" s="11" t="s">
        <v>361</v>
      </c>
      <c r="F17" s="53">
        <v>387</v>
      </c>
      <c r="G17" s="6">
        <v>1600</v>
      </c>
      <c r="H17" s="6">
        <f t="shared" si="0"/>
        <v>1987</v>
      </c>
    </row>
    <row r="18" spans="1:10" s="16" customFormat="1" ht="15" customHeight="1">
      <c r="A18" s="414"/>
      <c r="B18" s="412"/>
      <c r="C18" s="11" t="s">
        <v>137</v>
      </c>
      <c r="D18" s="8" t="s">
        <v>362</v>
      </c>
      <c r="E18" s="11" t="s">
        <v>363</v>
      </c>
      <c r="F18" s="53">
        <v>25585</v>
      </c>
      <c r="G18" s="6">
        <v>1372</v>
      </c>
      <c r="H18" s="6">
        <f t="shared" si="0"/>
        <v>26957</v>
      </c>
    </row>
    <row r="19" spans="1:10" s="16" customFormat="1" ht="15" customHeight="1">
      <c r="A19" s="414"/>
      <c r="B19" s="412"/>
      <c r="C19" s="11"/>
      <c r="D19" s="8"/>
      <c r="E19" s="11"/>
      <c r="F19" s="53"/>
      <c r="G19" s="27"/>
      <c r="H19" s="312"/>
    </row>
    <row r="20" spans="1:10" s="16" customFormat="1" ht="15" customHeight="1">
      <c r="A20" s="414"/>
      <c r="B20" s="24"/>
      <c r="C20" s="422"/>
      <c r="D20" s="422"/>
      <c r="E20" s="140"/>
      <c r="F20" s="75"/>
      <c r="G20" s="75"/>
      <c r="H20" s="75"/>
    </row>
    <row r="21" spans="1:10" s="16" customFormat="1" ht="15" customHeight="1">
      <c r="A21" s="414"/>
      <c r="B21" s="24" t="s">
        <v>136</v>
      </c>
      <c r="C21" s="422" t="s">
        <v>364</v>
      </c>
      <c r="D21" s="422"/>
      <c r="E21" s="140" t="s">
        <v>341</v>
      </c>
      <c r="F21" s="75">
        <v>7353</v>
      </c>
      <c r="G21" s="75">
        <v>0</v>
      </c>
      <c r="H21" s="75">
        <f>SUM(F21:G21)</f>
        <v>7353</v>
      </c>
    </row>
    <row r="22" spans="1:10" ht="15" customHeight="1" thickBot="1">
      <c r="A22" s="435"/>
      <c r="B22" s="460" t="s">
        <v>10</v>
      </c>
      <c r="C22" s="461"/>
      <c r="D22" s="462"/>
      <c r="E22" s="141"/>
      <c r="F22" s="78">
        <f>F7+F10+F13+F20+F21</f>
        <v>155649</v>
      </c>
      <c r="G22" s="78">
        <f>G7+G10+G13+G20+G21</f>
        <v>76837</v>
      </c>
      <c r="H22" s="78">
        <f>H7+H10+H13+H20+H21</f>
        <v>232486</v>
      </c>
    </row>
    <row r="23" spans="1:10" ht="15" customHeight="1">
      <c r="A23" s="413" t="s">
        <v>134</v>
      </c>
      <c r="B23" s="409" t="s">
        <v>5</v>
      </c>
      <c r="C23" s="410"/>
      <c r="D23" s="410"/>
      <c r="E23" s="410"/>
      <c r="F23" s="410"/>
    </row>
    <row r="24" spans="1:10" ht="15" customHeight="1">
      <c r="A24" s="414"/>
      <c r="B24" s="11" t="s">
        <v>133</v>
      </c>
      <c r="C24" s="370" t="s">
        <v>118</v>
      </c>
      <c r="D24" s="370"/>
      <c r="E24" s="11"/>
      <c r="F24" s="53"/>
      <c r="G24" s="6"/>
      <c r="H24" s="8"/>
    </row>
    <row r="25" spans="1:10" ht="15" customHeight="1">
      <c r="A25" s="414"/>
      <c r="B25" s="11" t="s">
        <v>134</v>
      </c>
      <c r="C25" s="370" t="s">
        <v>6</v>
      </c>
      <c r="D25" s="370"/>
      <c r="E25" s="11" t="s">
        <v>342</v>
      </c>
      <c r="F25" s="53">
        <v>189334</v>
      </c>
      <c r="G25" s="6">
        <v>4026</v>
      </c>
      <c r="H25" s="6">
        <f>SUM(F25:G25)</f>
        <v>193360</v>
      </c>
    </row>
    <row r="26" spans="1:10" ht="15" customHeight="1">
      <c r="A26" s="414"/>
      <c r="B26" s="11" t="s">
        <v>135</v>
      </c>
      <c r="C26" s="370" t="s">
        <v>36</v>
      </c>
      <c r="D26" s="370"/>
      <c r="E26" s="11" t="s">
        <v>345</v>
      </c>
      <c r="F26" s="53"/>
      <c r="G26" s="6"/>
      <c r="H26" s="8"/>
      <c r="J26" s="13"/>
    </row>
    <row r="27" spans="1:10" ht="15" customHeight="1" thickBot="1">
      <c r="A27" s="435"/>
      <c r="B27" s="429" t="s">
        <v>37</v>
      </c>
      <c r="C27" s="429"/>
      <c r="D27" s="429"/>
      <c r="E27" s="141"/>
      <c r="F27" s="78">
        <f>SUM(F24:F26)</f>
        <v>189334</v>
      </c>
      <c r="G27" s="78">
        <f>SUM(G24:G26)</f>
        <v>4026</v>
      </c>
      <c r="H27" s="78">
        <f>SUM(H24:H26)</f>
        <v>193360</v>
      </c>
    </row>
    <row r="28" spans="1:10" ht="15" customHeight="1">
      <c r="A28" s="413" t="s">
        <v>135</v>
      </c>
      <c r="B28" s="409" t="s">
        <v>120</v>
      </c>
      <c r="C28" s="410"/>
      <c r="D28" s="410"/>
      <c r="E28" s="410"/>
      <c r="F28" s="410"/>
    </row>
    <row r="29" spans="1:10" ht="15" customHeight="1">
      <c r="A29" s="414"/>
      <c r="B29" s="11" t="s">
        <v>133</v>
      </c>
      <c r="C29" s="370" t="s">
        <v>38</v>
      </c>
      <c r="D29" s="370"/>
      <c r="E29" s="11" t="s">
        <v>343</v>
      </c>
      <c r="F29" s="53">
        <v>18791</v>
      </c>
      <c r="G29" s="6">
        <v>0</v>
      </c>
      <c r="H29" s="6">
        <f>SUM(F29:G29)</f>
        <v>18791</v>
      </c>
    </row>
    <row r="30" spans="1:10" ht="15" customHeight="1">
      <c r="A30" s="414"/>
      <c r="B30" s="11" t="s">
        <v>134</v>
      </c>
      <c r="C30" s="370" t="s">
        <v>42</v>
      </c>
      <c r="D30" s="370"/>
      <c r="E30" s="11" t="s">
        <v>346</v>
      </c>
      <c r="F30" s="53">
        <v>9603</v>
      </c>
      <c r="G30" s="6"/>
      <c r="H30" s="6">
        <f>SUM(F30:G30)</f>
        <v>9603</v>
      </c>
    </row>
    <row r="31" spans="1:10" ht="15" customHeight="1" thickBot="1">
      <c r="A31" s="435"/>
      <c r="B31" s="429" t="s">
        <v>76</v>
      </c>
      <c r="C31" s="429"/>
      <c r="D31" s="429"/>
      <c r="E31" s="141"/>
      <c r="F31" s="78">
        <f>SUM(F29:F30)</f>
        <v>28394</v>
      </c>
      <c r="G31" s="78">
        <f>SUM(G29:G30)</f>
        <v>0</v>
      </c>
      <c r="H31" s="78">
        <f>SUM(H29:H30)</f>
        <v>28394</v>
      </c>
    </row>
    <row r="32" spans="1:10" ht="15" customHeight="1">
      <c r="A32" s="413" t="s">
        <v>136</v>
      </c>
      <c r="B32" s="409" t="s">
        <v>11</v>
      </c>
      <c r="C32" s="410"/>
      <c r="D32" s="410"/>
      <c r="E32" s="410"/>
      <c r="F32" s="410"/>
    </row>
    <row r="33" spans="1:8" ht="15" customHeight="1">
      <c r="A33" s="414"/>
      <c r="B33" s="11" t="s">
        <v>133</v>
      </c>
      <c r="C33" s="463" t="s">
        <v>107</v>
      </c>
      <c r="D33" s="463"/>
      <c r="E33" s="17" t="s">
        <v>365</v>
      </c>
      <c r="F33" s="6">
        <v>9182</v>
      </c>
      <c r="G33" s="6">
        <v>0</v>
      </c>
      <c r="H33" s="6">
        <f>SUM(F33:G33)</f>
        <v>9182</v>
      </c>
    </row>
    <row r="34" spans="1:8" ht="15" customHeight="1">
      <c r="A34" s="414"/>
      <c r="B34" s="11" t="s">
        <v>134</v>
      </c>
      <c r="C34" s="370" t="s">
        <v>108</v>
      </c>
      <c r="D34" s="370"/>
      <c r="E34" s="17" t="s">
        <v>366</v>
      </c>
      <c r="F34" s="6">
        <v>53300</v>
      </c>
      <c r="G34" s="6">
        <v>0</v>
      </c>
      <c r="H34" s="6">
        <f>SUM(F34:G34)</f>
        <v>53300</v>
      </c>
    </row>
    <row r="35" spans="1:8" ht="15" customHeight="1">
      <c r="A35" s="415"/>
      <c r="B35" s="70" t="s">
        <v>135</v>
      </c>
      <c r="C35" s="456" t="s">
        <v>7</v>
      </c>
      <c r="D35" s="457"/>
      <c r="E35" s="82" t="s">
        <v>348</v>
      </c>
      <c r="F35" s="6">
        <v>2000</v>
      </c>
      <c r="G35" s="6">
        <v>0</v>
      </c>
      <c r="H35" s="6">
        <f>SUM(F35:G35)</f>
        <v>2000</v>
      </c>
    </row>
    <row r="36" spans="1:8" ht="15" customHeight="1" thickBot="1">
      <c r="A36" s="435"/>
      <c r="B36" s="429" t="s">
        <v>82</v>
      </c>
      <c r="C36" s="429"/>
      <c r="D36" s="429"/>
      <c r="E36" s="141" t="s">
        <v>133</v>
      </c>
      <c r="F36" s="73">
        <f>SUM(F33:F35)</f>
        <v>64482</v>
      </c>
      <c r="G36" s="73">
        <f>SUM(G33:G35)</f>
        <v>0</v>
      </c>
      <c r="H36" s="73">
        <f>SUM(H33:H35)</f>
        <v>64482</v>
      </c>
    </row>
    <row r="37" spans="1:8" ht="15" customHeight="1">
      <c r="A37" s="467" t="s">
        <v>137</v>
      </c>
      <c r="B37" s="409" t="s">
        <v>151</v>
      </c>
      <c r="C37" s="410"/>
      <c r="D37" s="410"/>
      <c r="E37" s="410"/>
      <c r="F37" s="410"/>
    </row>
    <row r="38" spans="1:8" ht="15" customHeight="1">
      <c r="A38" s="468"/>
      <c r="B38" s="18" t="s">
        <v>133</v>
      </c>
      <c r="C38" s="456" t="s">
        <v>224</v>
      </c>
      <c r="D38" s="457"/>
      <c r="E38" s="46" t="s">
        <v>349</v>
      </c>
      <c r="F38" s="53">
        <v>75179</v>
      </c>
      <c r="G38" s="6">
        <v>0</v>
      </c>
      <c r="H38" s="6">
        <f>SUM(F38:G38)</f>
        <v>75179</v>
      </c>
    </row>
    <row r="39" spans="1:8" ht="15" customHeight="1">
      <c r="A39" s="468"/>
      <c r="B39" s="18" t="s">
        <v>134</v>
      </c>
      <c r="C39" s="470" t="s">
        <v>225</v>
      </c>
      <c r="D39" s="471"/>
      <c r="E39" s="142"/>
      <c r="F39" s="53">
        <v>4079</v>
      </c>
      <c r="G39" s="6"/>
      <c r="H39" s="6">
        <f>SUM(F39:G39)</f>
        <v>4079</v>
      </c>
    </row>
    <row r="40" spans="1:8" ht="15" customHeight="1" thickBot="1">
      <c r="A40" s="469"/>
      <c r="B40" s="460" t="s">
        <v>14</v>
      </c>
      <c r="C40" s="461"/>
      <c r="D40" s="462"/>
      <c r="E40" s="143"/>
      <c r="F40" s="78">
        <f>SUM(F38:F39)</f>
        <v>79258</v>
      </c>
      <c r="G40" s="78">
        <f>SUM(G38:G39)</f>
        <v>0</v>
      </c>
      <c r="H40" s="78">
        <f>SUM(H38:H39)</f>
        <v>79258</v>
      </c>
    </row>
    <row r="41" spans="1:8" ht="18" customHeight="1" thickBot="1">
      <c r="A41" s="86" t="s">
        <v>148</v>
      </c>
      <c r="B41" s="472" t="s">
        <v>111</v>
      </c>
      <c r="C41" s="473"/>
      <c r="D41" s="474"/>
      <c r="E41" s="144"/>
      <c r="F41" s="197">
        <f>F22+F27+F31+F36+F40</f>
        <v>517117</v>
      </c>
      <c r="G41" s="197">
        <f>G22+G27+G31+G36+G40</f>
        <v>80863</v>
      </c>
      <c r="H41" s="197">
        <f>H22+H27+H31+H36+H40</f>
        <v>597980</v>
      </c>
    </row>
    <row r="42" spans="1:8" ht="18" customHeight="1">
      <c r="A42" s="132"/>
      <c r="B42" s="135"/>
      <c r="C42" s="134"/>
      <c r="D42" s="134"/>
      <c r="E42" s="145"/>
      <c r="F42" s="136"/>
    </row>
    <row r="43" spans="1:8" ht="18" customHeight="1" thickBot="1">
      <c r="A43" s="133"/>
      <c r="B43" s="137"/>
      <c r="C43" s="138"/>
      <c r="D43" s="138"/>
      <c r="E43" s="146"/>
      <c r="F43" s="139"/>
    </row>
    <row r="44" spans="1:8" ht="15" customHeight="1">
      <c r="A44" s="413" t="s">
        <v>150</v>
      </c>
      <c r="B44" s="409" t="s">
        <v>21</v>
      </c>
      <c r="C44" s="410"/>
      <c r="D44" s="410"/>
      <c r="E44" s="410"/>
      <c r="F44" s="410"/>
      <c r="G44" s="361"/>
      <c r="H44" s="315"/>
    </row>
    <row r="45" spans="1:8" ht="15" customHeight="1">
      <c r="A45" s="414"/>
      <c r="B45" s="422" t="s">
        <v>168</v>
      </c>
      <c r="C45" s="422"/>
      <c r="D45" s="422"/>
      <c r="E45" s="140"/>
      <c r="F45" s="75">
        <f>SUM(F46:F47)</f>
        <v>0</v>
      </c>
      <c r="G45" s="75">
        <f>SUM(G46:G47)</f>
        <v>0</v>
      </c>
      <c r="H45" s="75">
        <f>SUM(H46:H47)</f>
        <v>0</v>
      </c>
    </row>
    <row r="46" spans="1:8" ht="15" customHeight="1">
      <c r="A46" s="414"/>
      <c r="B46" s="11" t="s">
        <v>133</v>
      </c>
      <c r="C46" s="370" t="s">
        <v>169</v>
      </c>
      <c r="D46" s="370"/>
      <c r="E46" s="11" t="s">
        <v>350</v>
      </c>
      <c r="F46" s="357"/>
      <c r="G46" s="6">
        <v>0</v>
      </c>
      <c r="H46" s="6">
        <f>SUM(F46:G46)</f>
        <v>0</v>
      </c>
    </row>
    <row r="47" spans="1:8" ht="15" customHeight="1">
      <c r="A47" s="414"/>
      <c r="B47" s="11" t="s">
        <v>134</v>
      </c>
      <c r="C47" s="370" t="s">
        <v>170</v>
      </c>
      <c r="D47" s="370"/>
      <c r="E47" s="11"/>
      <c r="F47" s="53"/>
      <c r="G47" s="6"/>
      <c r="H47" s="8"/>
    </row>
    <row r="48" spans="1:8" ht="15" customHeight="1" thickBot="1">
      <c r="A48" s="435"/>
      <c r="B48" s="475" t="s">
        <v>22</v>
      </c>
      <c r="C48" s="475"/>
      <c r="D48" s="475"/>
      <c r="E48" s="141" t="s">
        <v>156</v>
      </c>
      <c r="F48" s="78">
        <f>F45</f>
        <v>0</v>
      </c>
      <c r="G48" s="78">
        <f>G45</f>
        <v>0</v>
      </c>
      <c r="H48" s="78">
        <f>H45</f>
        <v>0</v>
      </c>
    </row>
    <row r="49" spans="1:8" ht="15" customHeight="1">
      <c r="A49" s="413" t="s">
        <v>152</v>
      </c>
      <c r="B49" s="465" t="s">
        <v>123</v>
      </c>
      <c r="C49" s="466"/>
      <c r="D49" s="466"/>
      <c r="E49" s="466"/>
      <c r="F49" s="466"/>
    </row>
    <row r="50" spans="1:8" ht="15" customHeight="1">
      <c r="A50" s="414"/>
      <c r="B50" s="422" t="s">
        <v>104</v>
      </c>
      <c r="C50" s="422"/>
      <c r="D50" s="422"/>
      <c r="E50" s="140" t="s">
        <v>97</v>
      </c>
      <c r="F50" s="67">
        <f>SUM(F51:F52)</f>
        <v>0</v>
      </c>
      <c r="G50" s="67"/>
      <c r="H50" s="67"/>
    </row>
    <row r="51" spans="1:8" ht="15" customHeight="1">
      <c r="A51" s="414"/>
      <c r="B51" s="11" t="s">
        <v>133</v>
      </c>
      <c r="C51" s="370" t="s">
        <v>103</v>
      </c>
      <c r="D51" s="370"/>
      <c r="E51" s="11"/>
      <c r="F51" s="6"/>
      <c r="G51" s="6"/>
      <c r="H51" s="8"/>
    </row>
    <row r="52" spans="1:8" ht="15" customHeight="1">
      <c r="A52" s="414"/>
      <c r="B52" s="11" t="s">
        <v>134</v>
      </c>
      <c r="C52" s="370" t="s">
        <v>102</v>
      </c>
      <c r="D52" s="370"/>
      <c r="E52" s="11"/>
      <c r="F52" s="6"/>
      <c r="G52" s="6"/>
      <c r="H52" s="8"/>
    </row>
    <row r="53" spans="1:8" ht="15" customHeight="1">
      <c r="A53" s="415"/>
      <c r="B53" s="476" t="s">
        <v>49</v>
      </c>
      <c r="C53" s="477"/>
      <c r="D53" s="478"/>
      <c r="E53" s="92"/>
      <c r="F53" s="67">
        <f>SUM(F54)</f>
        <v>0</v>
      </c>
      <c r="G53" s="67">
        <f>SUM(G54)</f>
        <v>0</v>
      </c>
      <c r="H53" s="67">
        <f>SUM(H54)</f>
        <v>0</v>
      </c>
    </row>
    <row r="54" spans="1:8" ht="15" customHeight="1">
      <c r="A54" s="415"/>
      <c r="B54" s="70" t="s">
        <v>133</v>
      </c>
      <c r="C54" s="456" t="s">
        <v>50</v>
      </c>
      <c r="D54" s="457"/>
      <c r="E54" s="70"/>
      <c r="F54" s="49"/>
    </row>
    <row r="55" spans="1:8" s="16" customFormat="1" ht="15" customHeight="1" thickBot="1">
      <c r="A55" s="435"/>
      <c r="B55" s="429" t="s">
        <v>124</v>
      </c>
      <c r="C55" s="429"/>
      <c r="D55" s="429"/>
      <c r="E55" s="141" t="s">
        <v>105</v>
      </c>
      <c r="F55" s="73">
        <f>F50+F53</f>
        <v>0</v>
      </c>
      <c r="G55" s="73">
        <f>G50+G53</f>
        <v>0</v>
      </c>
      <c r="H55" s="73">
        <f>H50+H53</f>
        <v>0</v>
      </c>
    </row>
    <row r="56" spans="1:8" s="16" customFormat="1" ht="15" customHeight="1">
      <c r="A56" s="413" t="s">
        <v>153</v>
      </c>
      <c r="B56" s="465" t="s">
        <v>23</v>
      </c>
      <c r="C56" s="466"/>
      <c r="D56" s="466"/>
      <c r="E56" s="466"/>
      <c r="F56" s="466"/>
      <c r="G56" s="363"/>
    </row>
    <row r="57" spans="1:8" s="16" customFormat="1" ht="15" customHeight="1">
      <c r="A57" s="414"/>
      <c r="B57" s="422" t="s">
        <v>23</v>
      </c>
      <c r="C57" s="422"/>
      <c r="D57" s="422"/>
      <c r="E57" s="140"/>
      <c r="F57" s="67">
        <f>SUM(F58:F59)</f>
        <v>0</v>
      </c>
      <c r="G57" s="67">
        <f>SUM(G58:G59)</f>
        <v>0</v>
      </c>
      <c r="H57" s="67">
        <f>SUM(H58:H59)</f>
        <v>0</v>
      </c>
    </row>
    <row r="58" spans="1:8" s="16" customFormat="1" ht="15" customHeight="1">
      <c r="A58" s="414"/>
      <c r="B58" s="11" t="s">
        <v>133</v>
      </c>
      <c r="C58" s="456" t="s">
        <v>32</v>
      </c>
      <c r="D58" s="457"/>
      <c r="E58" s="11"/>
      <c r="F58" s="6"/>
      <c r="G58" s="27"/>
      <c r="H58" s="312"/>
    </row>
    <row r="59" spans="1:8" s="16" customFormat="1" ht="15" customHeight="1">
      <c r="A59" s="414"/>
      <c r="B59" s="11" t="s">
        <v>134</v>
      </c>
      <c r="C59" s="456" t="s">
        <v>109</v>
      </c>
      <c r="D59" s="457"/>
      <c r="E59" s="11"/>
      <c r="F59" s="6"/>
      <c r="G59" s="27"/>
      <c r="H59" s="312"/>
    </row>
    <row r="60" spans="1:8" s="16" customFormat="1" ht="15" customHeight="1" thickBot="1">
      <c r="A60" s="435"/>
      <c r="B60" s="429" t="s">
        <v>23</v>
      </c>
      <c r="C60" s="429"/>
      <c r="D60" s="429"/>
      <c r="E60" s="141"/>
      <c r="F60" s="73">
        <f>F57</f>
        <v>0</v>
      </c>
      <c r="G60" s="73">
        <f>G57</f>
        <v>0</v>
      </c>
      <c r="H60" s="73">
        <f>H57</f>
        <v>0</v>
      </c>
    </row>
    <row r="61" spans="1:8" s="16" customFormat="1" ht="15" customHeight="1">
      <c r="A61" s="400" t="s">
        <v>525</v>
      </c>
      <c r="B61" s="401"/>
      <c r="C61" s="401"/>
      <c r="D61" s="401"/>
      <c r="E61" s="401"/>
      <c r="F61" s="401"/>
      <c r="G61" s="42"/>
      <c r="H61" s="313"/>
    </row>
    <row r="62" spans="1:8" s="16" customFormat="1" ht="15" customHeight="1">
      <c r="A62" s="186" t="s">
        <v>133</v>
      </c>
      <c r="B62" s="456" t="s">
        <v>525</v>
      </c>
      <c r="C62" s="464"/>
      <c r="D62" s="457"/>
      <c r="E62" s="6" t="s">
        <v>351</v>
      </c>
      <c r="F62" s="53">
        <v>8003</v>
      </c>
      <c r="G62" s="27">
        <v>0</v>
      </c>
      <c r="H62" s="6">
        <f>SUM(F62:G62)</f>
        <v>8003</v>
      </c>
    </row>
    <row r="63" spans="1:8" s="16" customFormat="1" ht="15" customHeight="1" thickBot="1">
      <c r="A63" s="186"/>
      <c r="B63" s="183" t="s">
        <v>526</v>
      </c>
      <c r="C63" s="184"/>
      <c r="D63" s="185"/>
      <c r="E63" s="157"/>
      <c r="F63" s="76">
        <f>SUM(F61:F62)</f>
        <v>8003</v>
      </c>
      <c r="G63" s="76">
        <f>SUM(G61:G62)</f>
        <v>0</v>
      </c>
      <c r="H63" s="76">
        <f>SUM(H61:H62)</f>
        <v>8003</v>
      </c>
    </row>
    <row r="64" spans="1:8" s="16" customFormat="1" ht="15" customHeight="1">
      <c r="A64" s="400" t="s">
        <v>218</v>
      </c>
      <c r="B64" s="401"/>
      <c r="C64" s="401"/>
      <c r="D64" s="401"/>
      <c r="E64" s="401"/>
      <c r="F64" s="401"/>
      <c r="G64" s="42"/>
      <c r="H64" s="313"/>
    </row>
    <row r="65" spans="1:8" s="16" customFormat="1" ht="15" customHeight="1">
      <c r="A65" s="186" t="s">
        <v>133</v>
      </c>
      <c r="B65" s="456" t="s">
        <v>227</v>
      </c>
      <c r="C65" s="464"/>
      <c r="D65" s="457"/>
      <c r="E65" s="6" t="s">
        <v>351</v>
      </c>
      <c r="F65" s="53">
        <v>75567</v>
      </c>
      <c r="G65" s="27">
        <v>0</v>
      </c>
      <c r="H65" s="6">
        <f>SUM(F65:G65)</f>
        <v>75567</v>
      </c>
    </row>
    <row r="66" spans="1:8" s="16" customFormat="1" ht="15" customHeight="1">
      <c r="A66" s="186" t="s">
        <v>134</v>
      </c>
      <c r="B66" s="456" t="s">
        <v>228</v>
      </c>
      <c r="C66" s="464"/>
      <c r="D66" s="457"/>
      <c r="E66" s="6"/>
      <c r="F66" s="53"/>
      <c r="G66" s="27"/>
      <c r="H66" s="312"/>
    </row>
    <row r="67" spans="1:8" s="16" customFormat="1" ht="15" customHeight="1" thickBot="1">
      <c r="A67" s="186"/>
      <c r="B67" s="183" t="s">
        <v>226</v>
      </c>
      <c r="C67" s="184"/>
      <c r="D67" s="185"/>
      <c r="E67" s="157"/>
      <c r="F67" s="76">
        <f>SUM(F65:F66)</f>
        <v>75567</v>
      </c>
      <c r="G67" s="76">
        <f>SUM(G65:G66)</f>
        <v>0</v>
      </c>
      <c r="H67" s="76">
        <f>SUM(H65:H66)</f>
        <v>75567</v>
      </c>
    </row>
    <row r="68" spans="1:8" s="16" customFormat="1" ht="18" customHeight="1" thickBot="1">
      <c r="A68" s="86" t="s">
        <v>153</v>
      </c>
      <c r="B68" s="479" t="s">
        <v>15</v>
      </c>
      <c r="C68" s="480"/>
      <c r="D68" s="481"/>
      <c r="E68" s="147"/>
      <c r="F68" s="197">
        <f>F48+F55+F60+F63+F67</f>
        <v>83570</v>
      </c>
      <c r="G68" s="197">
        <f>G48+G55+G60+G63+G67</f>
        <v>0</v>
      </c>
      <c r="H68" s="197">
        <f>H48+H55+H60+H63+H67</f>
        <v>83570</v>
      </c>
    </row>
    <row r="69" spans="1:8" s="9" customFormat="1" ht="21" customHeight="1" thickBot="1">
      <c r="A69" s="29" t="s">
        <v>154</v>
      </c>
      <c r="B69" s="395" t="s">
        <v>95</v>
      </c>
      <c r="C69" s="424"/>
      <c r="D69" s="396"/>
      <c r="E69" s="148"/>
      <c r="F69" s="52">
        <f>F41+F68</f>
        <v>600687</v>
      </c>
      <c r="G69" s="52">
        <f>G41+G68</f>
        <v>80863</v>
      </c>
      <c r="H69" s="52">
        <f>H41+H68</f>
        <v>681550</v>
      </c>
    </row>
    <row r="70" spans="1:8" s="9" customFormat="1" ht="15" customHeight="1">
      <c r="A70" s="1"/>
      <c r="B70" s="2"/>
      <c r="C70" s="2"/>
      <c r="D70" s="2"/>
      <c r="E70" s="36"/>
      <c r="F70" s="36"/>
      <c r="G70" s="33"/>
    </row>
    <row r="71" spans="1:8" ht="15" customHeight="1" thickBot="1"/>
    <row r="72" spans="1:8" ht="15" customHeight="1">
      <c r="A72" s="400"/>
      <c r="B72" s="401"/>
      <c r="C72" s="401"/>
      <c r="D72" s="401"/>
      <c r="E72" s="401"/>
    </row>
    <row r="74" spans="1:8" ht="15" customHeight="1">
      <c r="A74" s="10"/>
      <c r="B74" s="9"/>
      <c r="C74" s="9"/>
      <c r="D74" s="9"/>
      <c r="E74" s="41"/>
      <c r="F74" s="41"/>
    </row>
    <row r="75" spans="1:8" ht="15" customHeight="1">
      <c r="A75" s="3"/>
    </row>
  </sheetData>
  <mergeCells count="66">
    <mergeCell ref="A72:E72"/>
    <mergeCell ref="B65:D65"/>
    <mergeCell ref="B60:D60"/>
    <mergeCell ref="C58:D58"/>
    <mergeCell ref="C59:D59"/>
    <mergeCell ref="A56:A60"/>
    <mergeCell ref="B57:D57"/>
    <mergeCell ref="B69:D69"/>
    <mergeCell ref="A64:F64"/>
    <mergeCell ref="B68:D68"/>
    <mergeCell ref="A49:A55"/>
    <mergeCell ref="C54:D54"/>
    <mergeCell ref="C46:D46"/>
    <mergeCell ref="C47:D47"/>
    <mergeCell ref="B53:D53"/>
    <mergeCell ref="B49:F49"/>
    <mergeCell ref="B55:D55"/>
    <mergeCell ref="C39:D39"/>
    <mergeCell ref="B37:F37"/>
    <mergeCell ref="B41:D41"/>
    <mergeCell ref="B45:D45"/>
    <mergeCell ref="A44:A48"/>
    <mergeCell ref="B48:D48"/>
    <mergeCell ref="B44:F44"/>
    <mergeCell ref="B66:D66"/>
    <mergeCell ref="B56:F56"/>
    <mergeCell ref="A61:F61"/>
    <mergeCell ref="B62:D62"/>
    <mergeCell ref="A37:A40"/>
    <mergeCell ref="B50:D50"/>
    <mergeCell ref="C51:D51"/>
    <mergeCell ref="C52:D52"/>
    <mergeCell ref="B40:D40"/>
    <mergeCell ref="C38:D38"/>
    <mergeCell ref="A32:A36"/>
    <mergeCell ref="B32:F32"/>
    <mergeCell ref="C34:D34"/>
    <mergeCell ref="C35:D35"/>
    <mergeCell ref="B36:D36"/>
    <mergeCell ref="C33:D33"/>
    <mergeCell ref="C10:D10"/>
    <mergeCell ref="C30:D30"/>
    <mergeCell ref="C29:D29"/>
    <mergeCell ref="C13:D13"/>
    <mergeCell ref="C20:D20"/>
    <mergeCell ref="B28:F28"/>
    <mergeCell ref="A1:F1"/>
    <mergeCell ref="A2:F2"/>
    <mergeCell ref="C25:D25"/>
    <mergeCell ref="C26:D26"/>
    <mergeCell ref="C7:D7"/>
    <mergeCell ref="B7:B9"/>
    <mergeCell ref="E4:E5"/>
    <mergeCell ref="C21:D21"/>
    <mergeCell ref="C24:D24"/>
    <mergeCell ref="B23:F23"/>
    <mergeCell ref="B31:D31"/>
    <mergeCell ref="A6:A22"/>
    <mergeCell ref="F4:H4"/>
    <mergeCell ref="B27:D27"/>
    <mergeCell ref="A23:A27"/>
    <mergeCell ref="A4:D5"/>
    <mergeCell ref="A28:A31"/>
    <mergeCell ref="B22:D22"/>
    <mergeCell ref="B10:B12"/>
    <mergeCell ref="B13:B19"/>
  </mergeCells>
  <phoneticPr fontId="0" type="noConversion"/>
  <printOptions horizontalCentered="1"/>
  <pageMargins left="0.22" right="0.16" top="0.39370078740157483" bottom="0.45" header="0.19685039370078741" footer="0.19685039370078741"/>
  <pageSetup paperSize="9" scale="70" firstPageNumber="41" orientation="portrait" r:id="rId1"/>
  <headerFooter alignWithMargins="0">
    <oddHeader>&amp;R&amp;"Times New Roman,Normál"4. számú melléklet</oddHeader>
    <oddFooter>&amp;C&amp;"Times New Roman,Normál"&amp;P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D37" sqref="D37"/>
    </sheetView>
  </sheetViews>
  <sheetFormatPr defaultRowHeight="12.75"/>
  <cols>
    <col min="1" max="1" width="5.85546875" style="231" customWidth="1"/>
    <col min="2" max="2" width="47.28515625" style="234" customWidth="1"/>
    <col min="3" max="3" width="14" style="354" customWidth="1"/>
    <col min="4" max="4" width="47.28515625" style="231" customWidth="1"/>
    <col min="5" max="5" width="14" style="354" customWidth="1"/>
    <col min="6" max="6" width="4.140625" style="231" customWidth="1"/>
    <col min="7" max="16384" width="9.140625" style="231"/>
  </cols>
  <sheetData>
    <row r="1" spans="1:6" ht="39.75" customHeight="1">
      <c r="B1" s="232" t="s">
        <v>400</v>
      </c>
      <c r="C1" s="353"/>
      <c r="D1" s="233"/>
      <c r="E1" s="353"/>
      <c r="F1" s="482"/>
    </row>
    <row r="2" spans="1:6" ht="14.25" thickBot="1">
      <c r="E2" s="235" t="s">
        <v>401</v>
      </c>
      <c r="F2" s="482"/>
    </row>
    <row r="3" spans="1:6" ht="18" customHeight="1" thickBot="1">
      <c r="A3" s="483" t="s">
        <v>402</v>
      </c>
      <c r="B3" s="236" t="s">
        <v>403</v>
      </c>
      <c r="C3" s="237"/>
      <c r="D3" s="236" t="s">
        <v>404</v>
      </c>
      <c r="E3" s="238"/>
      <c r="F3" s="482"/>
    </row>
    <row r="4" spans="1:6" s="242" customFormat="1" ht="35.25" customHeight="1" thickBot="1">
      <c r="A4" s="484"/>
      <c r="B4" s="239" t="s">
        <v>132</v>
      </c>
      <c r="C4" s="240" t="s">
        <v>558</v>
      </c>
      <c r="D4" s="239" t="s">
        <v>132</v>
      </c>
      <c r="E4" s="241" t="s">
        <v>558</v>
      </c>
      <c r="F4" s="482"/>
    </row>
    <row r="5" spans="1:6" s="247" customFormat="1" ht="12" customHeight="1" thickBot="1">
      <c r="A5" s="243">
        <v>1</v>
      </c>
      <c r="B5" s="244">
        <v>2</v>
      </c>
      <c r="C5" s="245" t="s">
        <v>135</v>
      </c>
      <c r="D5" s="244" t="s">
        <v>136</v>
      </c>
      <c r="E5" s="246" t="s">
        <v>137</v>
      </c>
      <c r="F5" s="482"/>
    </row>
    <row r="6" spans="1:6" ht="12.95" customHeight="1">
      <c r="A6" s="248" t="s">
        <v>133</v>
      </c>
      <c r="B6" s="249" t="s">
        <v>53</v>
      </c>
      <c r="C6" s="250">
        <v>130639</v>
      </c>
      <c r="D6" s="249" t="s">
        <v>12</v>
      </c>
      <c r="E6" s="251">
        <v>94305</v>
      </c>
      <c r="F6" s="482"/>
    </row>
    <row r="7" spans="1:6" ht="12.95" customHeight="1">
      <c r="A7" s="252" t="s">
        <v>134</v>
      </c>
      <c r="B7" s="253" t="s">
        <v>515</v>
      </c>
      <c r="C7" s="254">
        <v>16411</v>
      </c>
      <c r="D7" s="253" t="s">
        <v>405</v>
      </c>
      <c r="E7" s="255">
        <v>23640</v>
      </c>
      <c r="F7" s="482"/>
    </row>
    <row r="8" spans="1:6" ht="12.95" customHeight="1">
      <c r="A8" s="252" t="s">
        <v>135</v>
      </c>
      <c r="B8" s="253" t="s">
        <v>406</v>
      </c>
      <c r="C8" s="254"/>
      <c r="D8" s="253" t="s">
        <v>116</v>
      </c>
      <c r="E8" s="255">
        <v>107188</v>
      </c>
      <c r="F8" s="482"/>
    </row>
    <row r="9" spans="1:6" ht="12.95" customHeight="1">
      <c r="A9" s="252" t="s">
        <v>136</v>
      </c>
      <c r="B9" s="256" t="s">
        <v>516</v>
      </c>
      <c r="C9" s="254">
        <v>258321</v>
      </c>
      <c r="D9" s="253" t="s">
        <v>407</v>
      </c>
      <c r="E9" s="255">
        <v>7353</v>
      </c>
      <c r="F9" s="482"/>
    </row>
    <row r="10" spans="1:6" ht="12.95" customHeight="1">
      <c r="A10" s="252" t="s">
        <v>137</v>
      </c>
      <c r="B10" s="253" t="s">
        <v>408</v>
      </c>
      <c r="C10" s="254">
        <v>23645</v>
      </c>
      <c r="D10" s="253" t="s">
        <v>409</v>
      </c>
      <c r="E10" s="255">
        <v>212151</v>
      </c>
      <c r="F10" s="482"/>
    </row>
    <row r="11" spans="1:6" ht="12.95" customHeight="1">
      <c r="A11" s="252" t="s">
        <v>148</v>
      </c>
      <c r="B11" s="253" t="s">
        <v>410</v>
      </c>
      <c r="C11" s="257"/>
      <c r="D11" s="253" t="s">
        <v>411</v>
      </c>
      <c r="E11" s="255">
        <v>75179</v>
      </c>
      <c r="F11" s="482"/>
    </row>
    <row r="12" spans="1:6" ht="12.95" customHeight="1">
      <c r="A12" s="252" t="s">
        <v>150</v>
      </c>
      <c r="B12" s="253" t="s">
        <v>412</v>
      </c>
      <c r="C12" s="254"/>
      <c r="D12" s="253" t="s">
        <v>63</v>
      </c>
      <c r="E12" s="255"/>
      <c r="F12" s="482"/>
    </row>
    <row r="13" spans="1:6" ht="12.95" customHeight="1">
      <c r="A13" s="252" t="s">
        <v>152</v>
      </c>
      <c r="B13" s="253" t="s">
        <v>413</v>
      </c>
      <c r="C13" s="254"/>
      <c r="D13" s="258" t="s">
        <v>415</v>
      </c>
      <c r="E13" s="255"/>
      <c r="F13" s="482"/>
    </row>
    <row r="14" spans="1:6" ht="12.95" customHeight="1">
      <c r="A14" s="252" t="s">
        <v>153</v>
      </c>
      <c r="B14" s="259" t="s">
        <v>414</v>
      </c>
      <c r="C14" s="257"/>
      <c r="D14" s="258"/>
      <c r="E14" s="255"/>
      <c r="F14" s="482"/>
    </row>
    <row r="15" spans="1:6" ht="12.95" customHeight="1">
      <c r="A15" s="252" t="s">
        <v>154</v>
      </c>
      <c r="B15" s="258" t="s">
        <v>415</v>
      </c>
      <c r="C15" s="254"/>
      <c r="D15" s="258"/>
      <c r="E15" s="255"/>
      <c r="F15" s="482"/>
    </row>
    <row r="16" spans="1:6" ht="12.95" customHeight="1">
      <c r="A16" s="252" t="s">
        <v>86</v>
      </c>
      <c r="B16" s="258"/>
      <c r="C16" s="254"/>
      <c r="D16" s="258"/>
      <c r="E16" s="255"/>
      <c r="F16" s="482"/>
    </row>
    <row r="17" spans="1:6" ht="12.95" customHeight="1" thickBot="1">
      <c r="A17" s="252" t="s">
        <v>87</v>
      </c>
      <c r="B17" s="260"/>
      <c r="C17" s="261"/>
      <c r="D17" s="258"/>
      <c r="E17" s="262"/>
      <c r="F17" s="482"/>
    </row>
    <row r="18" spans="1:6" ht="15.95" customHeight="1" thickBot="1">
      <c r="A18" s="263" t="s">
        <v>106</v>
      </c>
      <c r="B18" s="264" t="s">
        <v>416</v>
      </c>
      <c r="C18" s="265">
        <f>+C6+C7+C8+C9+C10+C12+C13+C14+C15+C16+C17</f>
        <v>429016</v>
      </c>
      <c r="D18" s="264" t="s">
        <v>417</v>
      </c>
      <c r="E18" s="266">
        <f>SUM(E6:E17)</f>
        <v>519816</v>
      </c>
      <c r="F18" s="482"/>
    </row>
    <row r="19" spans="1:6" ht="12.95" customHeight="1">
      <c r="A19" s="267" t="s">
        <v>88</v>
      </c>
      <c r="B19" s="268" t="s">
        <v>418</v>
      </c>
      <c r="C19" s="269">
        <f>+C20+C21+C22+C23</f>
        <v>174370</v>
      </c>
      <c r="D19" s="270" t="s">
        <v>419</v>
      </c>
      <c r="E19" s="271"/>
      <c r="F19" s="482"/>
    </row>
    <row r="20" spans="1:6" ht="12.95" customHeight="1">
      <c r="A20" s="272" t="s">
        <v>172</v>
      </c>
      <c r="B20" s="270" t="s">
        <v>420</v>
      </c>
      <c r="C20" s="273">
        <v>42938</v>
      </c>
      <c r="D20" s="270" t="s">
        <v>421</v>
      </c>
      <c r="E20" s="274"/>
      <c r="F20" s="482"/>
    </row>
    <row r="21" spans="1:6" ht="12.95" customHeight="1">
      <c r="A21" s="272" t="s">
        <v>184</v>
      </c>
      <c r="B21" s="270" t="s">
        <v>422</v>
      </c>
      <c r="C21" s="273"/>
      <c r="D21" s="270" t="s">
        <v>423</v>
      </c>
      <c r="E21" s="274"/>
      <c r="F21" s="482"/>
    </row>
    <row r="22" spans="1:6" ht="12.95" customHeight="1">
      <c r="A22" s="272" t="s">
        <v>89</v>
      </c>
      <c r="B22" s="270" t="s">
        <v>557</v>
      </c>
      <c r="C22" s="273">
        <v>55865</v>
      </c>
      <c r="D22" s="270" t="s">
        <v>424</v>
      </c>
      <c r="E22" s="274"/>
      <c r="F22" s="482"/>
    </row>
    <row r="23" spans="1:6" ht="12.95" customHeight="1">
      <c r="A23" s="272" t="s">
        <v>185</v>
      </c>
      <c r="B23" s="270" t="s">
        <v>425</v>
      </c>
      <c r="C23" s="273">
        <v>75567</v>
      </c>
      <c r="D23" s="268" t="s">
        <v>426</v>
      </c>
      <c r="E23" s="274"/>
      <c r="F23" s="482"/>
    </row>
    <row r="24" spans="1:6" ht="12.95" customHeight="1">
      <c r="A24" s="272" t="s">
        <v>155</v>
      </c>
      <c r="B24" s="270" t="s">
        <v>427</v>
      </c>
      <c r="C24" s="275">
        <f>+C25+C26</f>
        <v>0</v>
      </c>
      <c r="D24" s="270" t="s">
        <v>428</v>
      </c>
      <c r="E24" s="274"/>
      <c r="F24" s="482"/>
    </row>
    <row r="25" spans="1:6" ht="12.95" customHeight="1">
      <c r="A25" s="267" t="s">
        <v>373</v>
      </c>
      <c r="B25" s="268" t="s">
        <v>429</v>
      </c>
      <c r="C25" s="276"/>
      <c r="D25" s="249" t="s">
        <v>430</v>
      </c>
      <c r="E25" s="271">
        <v>75567</v>
      </c>
      <c r="F25" s="482"/>
    </row>
    <row r="26" spans="1:6" ht="12.95" customHeight="1" thickBot="1">
      <c r="A26" s="272" t="s">
        <v>431</v>
      </c>
      <c r="B26" s="270" t="s">
        <v>432</v>
      </c>
      <c r="C26" s="273"/>
      <c r="D26" s="258" t="s">
        <v>525</v>
      </c>
      <c r="E26" s="274">
        <v>8003</v>
      </c>
      <c r="F26" s="482"/>
    </row>
    <row r="27" spans="1:6" ht="15.95" customHeight="1" thickBot="1">
      <c r="A27" s="263" t="s">
        <v>433</v>
      </c>
      <c r="B27" s="264" t="s">
        <v>434</v>
      </c>
      <c r="C27" s="265">
        <f>+C19+C24</f>
        <v>174370</v>
      </c>
      <c r="D27" s="264" t="s">
        <v>435</v>
      </c>
      <c r="E27" s="266">
        <f>SUM(E19:E26)</f>
        <v>83570</v>
      </c>
      <c r="F27" s="482"/>
    </row>
    <row r="28" spans="1:6" ht="18" customHeight="1" thickBot="1">
      <c r="A28" s="263" t="s">
        <v>436</v>
      </c>
      <c r="B28" s="277" t="s">
        <v>437</v>
      </c>
      <c r="C28" s="265">
        <f>+C18+C27</f>
        <v>603386</v>
      </c>
      <c r="D28" s="277" t="s">
        <v>438</v>
      </c>
      <c r="E28" s="266">
        <f>+E18+E27</f>
        <v>603386</v>
      </c>
      <c r="F28" s="482"/>
    </row>
    <row r="29" spans="1:6" ht="18" customHeight="1" thickBot="1">
      <c r="A29" s="263" t="s">
        <v>439</v>
      </c>
      <c r="B29" s="264" t="s">
        <v>440</v>
      </c>
      <c r="C29" s="278"/>
      <c r="D29" s="264" t="s">
        <v>441</v>
      </c>
      <c r="E29" s="279"/>
      <c r="F29" s="482"/>
    </row>
    <row r="30" spans="1:6" ht="13.5" thickBot="1">
      <c r="A30" s="263" t="s">
        <v>442</v>
      </c>
      <c r="B30" s="280" t="s">
        <v>443</v>
      </c>
      <c r="C30" s="281">
        <f>+C28+C29</f>
        <v>603386</v>
      </c>
      <c r="D30" s="280" t="s">
        <v>444</v>
      </c>
      <c r="E30" s="281">
        <f>+E28+E29</f>
        <v>603386</v>
      </c>
      <c r="F30" s="482"/>
    </row>
    <row r="31" spans="1:6" ht="13.5" thickBot="1">
      <c r="A31" s="263" t="s">
        <v>445</v>
      </c>
      <c r="B31" s="280" t="s">
        <v>446</v>
      </c>
      <c r="C31" s="281">
        <f>IF(C18-E18&lt;0,E18-C18,"-")</f>
        <v>90800</v>
      </c>
      <c r="D31" s="280" t="s">
        <v>447</v>
      </c>
      <c r="E31" s="281" t="str">
        <f>IF(C18-E18&gt;0,C18-E18,"-")</f>
        <v>-</v>
      </c>
      <c r="F31" s="482"/>
    </row>
    <row r="32" spans="1:6" ht="13.5" thickBot="1">
      <c r="A32" s="263" t="s">
        <v>448</v>
      </c>
      <c r="B32" s="280" t="s">
        <v>449</v>
      </c>
      <c r="C32" s="281" t="str">
        <f>IF(C18+C19-E28&lt;0,E28-(C18+C19),"-")</f>
        <v>-</v>
      </c>
      <c r="D32" s="280" t="s">
        <v>450</v>
      </c>
      <c r="E32" s="281" t="str">
        <f>IF(C18+C19-E28&gt;0,C18+C19-E28,"-")</f>
        <v>-</v>
      </c>
      <c r="F32" s="482"/>
    </row>
  </sheetData>
  <mergeCells count="2">
    <mergeCell ref="F1:F32"/>
    <mergeCell ref="A3:A4"/>
  </mergeCells>
  <phoneticPr fontId="7" type="noConversion"/>
  <pageMargins left="0.75" right="0.75" top="1" bottom="1" header="0.5" footer="0.5"/>
  <pageSetup paperSize="9" orientation="landscape" r:id="rId1"/>
  <headerFooter alignWithMargins="0">
    <oddHeader>&amp;R5.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C27" sqref="C27"/>
    </sheetView>
  </sheetViews>
  <sheetFormatPr defaultRowHeight="12.75"/>
  <cols>
    <col min="1" max="1" width="5.85546875" style="231" customWidth="1"/>
    <col min="2" max="2" width="47.28515625" style="234" customWidth="1"/>
    <col min="3" max="3" width="14" style="354" customWidth="1"/>
    <col min="4" max="4" width="47.28515625" style="231" customWidth="1"/>
    <col min="5" max="5" width="14" style="231" customWidth="1"/>
    <col min="6" max="6" width="4.140625" style="231" customWidth="1"/>
    <col min="7" max="16384" width="9.140625" style="231"/>
  </cols>
  <sheetData>
    <row r="1" spans="1:6" ht="31.5">
      <c r="B1" s="232" t="s">
        <v>451</v>
      </c>
      <c r="C1" s="353"/>
      <c r="D1" s="233"/>
      <c r="E1" s="233"/>
      <c r="F1" s="482"/>
    </row>
    <row r="2" spans="1:6" ht="14.25" thickBot="1">
      <c r="E2" s="235" t="s">
        <v>401</v>
      </c>
      <c r="F2" s="482"/>
    </row>
    <row r="3" spans="1:6" ht="13.5" thickBot="1">
      <c r="A3" s="485" t="s">
        <v>402</v>
      </c>
      <c r="B3" s="236" t="s">
        <v>403</v>
      </c>
      <c r="C3" s="237"/>
      <c r="D3" s="236" t="s">
        <v>404</v>
      </c>
      <c r="E3" s="238"/>
      <c r="F3" s="482"/>
    </row>
    <row r="4" spans="1:6" s="242" customFormat="1" ht="24.75" thickBot="1">
      <c r="A4" s="486"/>
      <c r="B4" s="239" t="s">
        <v>132</v>
      </c>
      <c r="C4" s="240" t="s">
        <v>558</v>
      </c>
      <c r="D4" s="239" t="s">
        <v>132</v>
      </c>
      <c r="E4" s="241" t="s">
        <v>558</v>
      </c>
      <c r="F4" s="482"/>
    </row>
    <row r="5" spans="1:6" s="242" customFormat="1" ht="13.5" thickBot="1">
      <c r="A5" s="243">
        <v>1</v>
      </c>
      <c r="B5" s="244">
        <v>2</v>
      </c>
      <c r="C5" s="245">
        <v>3</v>
      </c>
      <c r="D5" s="244">
        <v>4</v>
      </c>
      <c r="E5" s="246">
        <v>5</v>
      </c>
      <c r="F5" s="482"/>
    </row>
    <row r="6" spans="1:6" ht="12.95" customHeight="1">
      <c r="A6" s="248" t="s">
        <v>133</v>
      </c>
      <c r="B6" s="249" t="s">
        <v>452</v>
      </c>
      <c r="C6" s="250">
        <v>7873</v>
      </c>
      <c r="D6" s="249" t="s">
        <v>453</v>
      </c>
      <c r="E6" s="251">
        <v>9182</v>
      </c>
      <c r="F6" s="482"/>
    </row>
    <row r="7" spans="1:6" ht="12.95" customHeight="1">
      <c r="A7" s="248" t="s">
        <v>134</v>
      </c>
      <c r="B7" s="282" t="s">
        <v>454</v>
      </c>
      <c r="C7" s="250"/>
      <c r="D7" s="249"/>
      <c r="E7" s="251"/>
      <c r="F7" s="482"/>
    </row>
    <row r="8" spans="1:6" ht="22.5" customHeight="1">
      <c r="A8" s="248" t="s">
        <v>135</v>
      </c>
      <c r="B8" s="253" t="s">
        <v>455</v>
      </c>
      <c r="C8" s="254">
        <v>0</v>
      </c>
      <c r="D8" s="253" t="s">
        <v>456</v>
      </c>
      <c r="E8" s="255">
        <v>53300</v>
      </c>
      <c r="F8" s="482"/>
    </row>
    <row r="9" spans="1:6" ht="12.95" customHeight="1">
      <c r="A9" s="248" t="s">
        <v>136</v>
      </c>
      <c r="B9" s="253" t="s">
        <v>457</v>
      </c>
      <c r="C9" s="254"/>
      <c r="D9" s="253" t="s">
        <v>458</v>
      </c>
      <c r="E9" s="255">
        <v>9603</v>
      </c>
      <c r="F9" s="482"/>
    </row>
    <row r="10" spans="1:6" ht="12.95" customHeight="1">
      <c r="A10" s="248" t="s">
        <v>137</v>
      </c>
      <c r="B10" s="253" t="s">
        <v>459</v>
      </c>
      <c r="C10" s="254"/>
      <c r="D10" s="253" t="s">
        <v>460</v>
      </c>
      <c r="E10" s="255"/>
      <c r="F10" s="482"/>
    </row>
    <row r="11" spans="1:6" ht="12.75" customHeight="1">
      <c r="A11" s="248" t="s">
        <v>148</v>
      </c>
      <c r="B11" s="253" t="s">
        <v>461</v>
      </c>
      <c r="C11" s="254"/>
      <c r="D11" s="253" t="s">
        <v>462</v>
      </c>
      <c r="E11" s="255">
        <v>9603</v>
      </c>
      <c r="F11" s="482"/>
    </row>
    <row r="12" spans="1:6" ht="12.95" customHeight="1">
      <c r="A12" s="248" t="s">
        <v>150</v>
      </c>
      <c r="B12" s="253" t="s">
        <v>463</v>
      </c>
      <c r="C12" s="257"/>
      <c r="D12" s="283" t="s">
        <v>464</v>
      </c>
      <c r="E12" s="255"/>
      <c r="F12" s="482"/>
    </row>
    <row r="13" spans="1:6" ht="12.95" customHeight="1">
      <c r="A13" s="248" t="s">
        <v>152</v>
      </c>
      <c r="B13" s="253" t="s">
        <v>465</v>
      </c>
      <c r="C13" s="254"/>
      <c r="D13" s="283" t="s">
        <v>466</v>
      </c>
      <c r="E13" s="255"/>
      <c r="F13" s="482"/>
    </row>
    <row r="14" spans="1:6" ht="12.95" customHeight="1">
      <c r="A14" s="248" t="s">
        <v>153</v>
      </c>
      <c r="B14" s="253" t="s">
        <v>467</v>
      </c>
      <c r="C14" s="254">
        <v>68863</v>
      </c>
      <c r="D14" s="284" t="s">
        <v>468</v>
      </c>
      <c r="E14" s="255"/>
      <c r="F14" s="482"/>
    </row>
    <row r="15" spans="1:6" ht="12.95" customHeight="1">
      <c r="A15" s="248" t="s">
        <v>154</v>
      </c>
      <c r="B15" s="285" t="s">
        <v>469</v>
      </c>
      <c r="C15" s="257"/>
      <c r="D15" s="283" t="s">
        <v>470</v>
      </c>
      <c r="E15" s="255"/>
      <c r="F15" s="482"/>
    </row>
    <row r="16" spans="1:6" ht="22.5" customHeight="1">
      <c r="A16" s="248" t="s">
        <v>86</v>
      </c>
      <c r="B16" s="253" t="s">
        <v>471</v>
      </c>
      <c r="C16" s="257"/>
      <c r="D16" s="283" t="s">
        <v>472</v>
      </c>
      <c r="E16" s="255"/>
      <c r="F16" s="482"/>
    </row>
    <row r="17" spans="1:6" ht="12.95" customHeight="1">
      <c r="A17" s="248" t="s">
        <v>87</v>
      </c>
      <c r="B17" s="253" t="s">
        <v>473</v>
      </c>
      <c r="C17" s="255">
        <v>1428</v>
      </c>
      <c r="D17" s="253" t="s">
        <v>411</v>
      </c>
      <c r="E17" s="255">
        <v>4079</v>
      </c>
      <c r="F17" s="482"/>
    </row>
    <row r="18" spans="1:6" ht="12.95" customHeight="1" thickBot="1">
      <c r="A18" s="248" t="s">
        <v>106</v>
      </c>
      <c r="B18" s="286" t="s">
        <v>474</v>
      </c>
      <c r="C18" s="287">
        <v>0</v>
      </c>
      <c r="D18" s="286" t="s">
        <v>63</v>
      </c>
      <c r="E18" s="288">
        <v>2000</v>
      </c>
      <c r="F18" s="482"/>
    </row>
    <row r="19" spans="1:6" ht="15.95" customHeight="1" thickBot="1">
      <c r="A19" s="263" t="s">
        <v>106</v>
      </c>
      <c r="B19" s="264" t="s">
        <v>475</v>
      </c>
      <c r="C19" s="265">
        <f>C6+C7+C8+C9+C10+C11+C12+C13+C14+C16+C17+C18</f>
        <v>78164</v>
      </c>
      <c r="D19" s="264" t="s">
        <v>52</v>
      </c>
      <c r="E19" s="266">
        <f>+E6+E8+E9+E17+E18</f>
        <v>78164</v>
      </c>
      <c r="F19" s="482"/>
    </row>
    <row r="20" spans="1:6" ht="12.95" customHeight="1">
      <c r="A20" s="289" t="s">
        <v>88</v>
      </c>
      <c r="B20" s="290" t="s">
        <v>476</v>
      </c>
      <c r="C20" s="291">
        <f>+C21+C22+C23+C24+C25</f>
        <v>0</v>
      </c>
      <c r="D20" s="270" t="s">
        <v>419</v>
      </c>
      <c r="E20" s="292"/>
      <c r="F20" s="482"/>
    </row>
    <row r="21" spans="1:6" ht="12.95" customHeight="1">
      <c r="A21" s="252" t="s">
        <v>172</v>
      </c>
      <c r="B21" s="293" t="s">
        <v>477</v>
      </c>
      <c r="C21" s="273"/>
      <c r="D21" s="270" t="s">
        <v>478</v>
      </c>
      <c r="E21" s="274"/>
      <c r="F21" s="482"/>
    </row>
    <row r="22" spans="1:6" ht="12.95" customHeight="1">
      <c r="A22" s="289" t="s">
        <v>184</v>
      </c>
      <c r="B22" s="293" t="s">
        <v>479</v>
      </c>
      <c r="C22" s="273"/>
      <c r="D22" s="270" t="s">
        <v>423</v>
      </c>
      <c r="E22" s="274"/>
      <c r="F22" s="482"/>
    </row>
    <row r="23" spans="1:6" ht="12.95" customHeight="1">
      <c r="A23" s="252" t="s">
        <v>89</v>
      </c>
      <c r="B23" s="293" t="s">
        <v>480</v>
      </c>
      <c r="C23" s="273"/>
      <c r="D23" s="270" t="s">
        <v>424</v>
      </c>
      <c r="E23" s="274"/>
      <c r="F23" s="482"/>
    </row>
    <row r="24" spans="1:6" ht="12.95" customHeight="1">
      <c r="A24" s="289" t="s">
        <v>185</v>
      </c>
      <c r="B24" s="293" t="s">
        <v>481</v>
      </c>
      <c r="C24" s="273"/>
      <c r="D24" s="268" t="s">
        <v>64</v>
      </c>
      <c r="E24" s="274"/>
      <c r="F24" s="482"/>
    </row>
    <row r="25" spans="1:6" ht="12.95" customHeight="1">
      <c r="A25" s="252" t="s">
        <v>155</v>
      </c>
      <c r="B25" s="294" t="s">
        <v>482</v>
      </c>
      <c r="C25" s="273"/>
      <c r="D25" s="270" t="s">
        <v>483</v>
      </c>
      <c r="E25" s="274"/>
      <c r="F25" s="482"/>
    </row>
    <row r="26" spans="1:6" ht="12.95" customHeight="1">
      <c r="A26" s="289" t="s">
        <v>373</v>
      </c>
      <c r="B26" s="295" t="s">
        <v>484</v>
      </c>
      <c r="C26" s="275">
        <f>+C27+C28+C29+C30+C31</f>
        <v>0</v>
      </c>
      <c r="D26" s="296" t="s">
        <v>485</v>
      </c>
      <c r="E26" s="274"/>
      <c r="F26" s="482"/>
    </row>
    <row r="27" spans="1:6" ht="12.95" customHeight="1">
      <c r="A27" s="252" t="s">
        <v>431</v>
      </c>
      <c r="B27" s="294" t="s">
        <v>486</v>
      </c>
      <c r="C27" s="273"/>
      <c r="D27" s="296" t="s">
        <v>487</v>
      </c>
      <c r="E27" s="274"/>
      <c r="F27" s="482"/>
    </row>
    <row r="28" spans="1:6" ht="12.95" customHeight="1">
      <c r="A28" s="289" t="s">
        <v>433</v>
      </c>
      <c r="B28" s="294" t="s">
        <v>488</v>
      </c>
      <c r="C28" s="273"/>
      <c r="D28" s="297"/>
      <c r="E28" s="274"/>
      <c r="F28" s="482"/>
    </row>
    <row r="29" spans="1:6" ht="12.95" customHeight="1">
      <c r="A29" s="252" t="s">
        <v>436</v>
      </c>
      <c r="B29" s="293" t="s">
        <v>489</v>
      </c>
      <c r="C29" s="273"/>
      <c r="D29" s="298"/>
      <c r="E29" s="274"/>
      <c r="F29" s="482"/>
    </row>
    <row r="30" spans="1:6" ht="12.95" customHeight="1">
      <c r="A30" s="289" t="s">
        <v>439</v>
      </c>
      <c r="B30" s="299" t="s">
        <v>490</v>
      </c>
      <c r="C30" s="273"/>
      <c r="D30" s="258"/>
      <c r="E30" s="274"/>
      <c r="F30" s="482"/>
    </row>
    <row r="31" spans="1:6" ht="12.95" customHeight="1" thickBot="1">
      <c r="A31" s="252" t="s">
        <v>442</v>
      </c>
      <c r="B31" s="300" t="s">
        <v>491</v>
      </c>
      <c r="C31" s="273"/>
      <c r="D31" s="298"/>
      <c r="E31" s="274"/>
      <c r="F31" s="482"/>
    </row>
    <row r="32" spans="1:6" ht="21.75" customHeight="1" thickBot="1">
      <c r="A32" s="263" t="s">
        <v>445</v>
      </c>
      <c r="B32" s="264" t="s">
        <v>492</v>
      </c>
      <c r="C32" s="265">
        <f>+C20+C26</f>
        <v>0</v>
      </c>
      <c r="D32" s="264" t="s">
        <v>493</v>
      </c>
      <c r="E32" s="266">
        <f>SUM(E20:E31)</f>
        <v>0</v>
      </c>
      <c r="F32" s="482"/>
    </row>
    <row r="33" spans="1:6" ht="18" customHeight="1" thickBot="1">
      <c r="A33" s="263" t="s">
        <v>448</v>
      </c>
      <c r="B33" s="277" t="s">
        <v>494</v>
      </c>
      <c r="C33" s="265">
        <f>+C19+C32</f>
        <v>78164</v>
      </c>
      <c r="D33" s="277" t="s">
        <v>495</v>
      </c>
      <c r="E33" s="266">
        <f>+E19+E32</f>
        <v>78164</v>
      </c>
      <c r="F33" s="482"/>
    </row>
    <row r="34" spans="1:6" ht="18" customHeight="1" thickBot="1">
      <c r="A34" s="263" t="s">
        <v>496</v>
      </c>
      <c r="B34" s="264" t="s">
        <v>440</v>
      </c>
      <c r="C34" s="278" t="s">
        <v>497</v>
      </c>
      <c r="D34" s="264" t="s">
        <v>441</v>
      </c>
      <c r="E34" s="279"/>
      <c r="F34" s="482"/>
    </row>
    <row r="35" spans="1:6" ht="13.5" thickBot="1">
      <c r="A35" s="263" t="s">
        <v>498</v>
      </c>
      <c r="B35" s="280" t="s">
        <v>499</v>
      </c>
      <c r="C35" s="281">
        <f>SUM(C33:C34)</f>
        <v>78164</v>
      </c>
      <c r="D35" s="280" t="s">
        <v>500</v>
      </c>
      <c r="E35" s="281">
        <f>+E33+E34</f>
        <v>78164</v>
      </c>
      <c r="F35" s="482"/>
    </row>
    <row r="36" spans="1:6" ht="13.5" thickBot="1">
      <c r="A36" s="263" t="s">
        <v>501</v>
      </c>
      <c r="B36" s="280" t="s">
        <v>446</v>
      </c>
      <c r="C36" s="281" t="str">
        <f>IF(C19-E19&lt;0,E19-C19,"-")</f>
        <v>-</v>
      </c>
      <c r="D36" s="280" t="s">
        <v>447</v>
      </c>
      <c r="E36" s="281" t="str">
        <f>IF(C19-E19&gt;0,C19-E19,"-")</f>
        <v>-</v>
      </c>
      <c r="F36" s="482"/>
    </row>
    <row r="37" spans="1:6" ht="13.5" thickBot="1">
      <c r="A37" s="263" t="s">
        <v>502</v>
      </c>
      <c r="B37" s="280" t="s">
        <v>449</v>
      </c>
      <c r="C37" s="281" t="str">
        <f>IF(C19+C20-E33&lt;0,E33-(C19+C20),"-")</f>
        <v>-</v>
      </c>
      <c r="D37" s="280" t="s">
        <v>450</v>
      </c>
      <c r="E37" s="281" t="str">
        <f>IF(C19+C20-E33&gt;0,C19+C20-E33,"-")</f>
        <v>-</v>
      </c>
      <c r="F37" s="482"/>
    </row>
  </sheetData>
  <mergeCells count="2">
    <mergeCell ref="F1:F37"/>
    <mergeCell ref="A3:A4"/>
  </mergeCells>
  <phoneticPr fontId="7" type="noConversion"/>
  <pageMargins left="0.75" right="0.75" top="1" bottom="1" header="0.5" footer="0.5"/>
  <pageSetup paperSize="9" orientation="landscape" r:id="rId1"/>
  <headerFooter alignWithMargins="0">
    <oddHeader>&amp;R6.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F76"/>
  <sheetViews>
    <sheetView zoomScaleNormal="100" workbookViewId="0">
      <selection activeCell="E3" sqref="E1:E65536"/>
    </sheetView>
  </sheetViews>
  <sheetFormatPr defaultRowHeight="15" customHeight="1"/>
  <cols>
    <col min="1" max="1" width="3" style="2" customWidth="1"/>
    <col min="2" max="2" width="44.7109375" style="2" bestFit="1" customWidth="1"/>
    <col min="3" max="3" width="8.28515625" style="36" bestFit="1" customWidth="1"/>
    <col min="4" max="4" width="14" style="36" bestFit="1" customWidth="1"/>
    <col min="5" max="5" width="11.5703125" style="13" bestFit="1" customWidth="1"/>
    <col min="6" max="6" width="9.85546875" style="13" bestFit="1" customWidth="1"/>
    <col min="7" max="16384" width="9.140625" style="2"/>
  </cols>
  <sheetData>
    <row r="1" spans="1:6" ht="21" customHeight="1">
      <c r="A1" s="376" t="s">
        <v>517</v>
      </c>
      <c r="B1" s="376"/>
      <c r="C1" s="376"/>
      <c r="D1" s="376"/>
      <c r="E1" s="376"/>
      <c r="F1" s="376"/>
    </row>
    <row r="2" spans="1:6" ht="18.75" customHeight="1">
      <c r="A2" s="376" t="s">
        <v>143</v>
      </c>
      <c r="B2" s="376"/>
      <c r="C2" s="376"/>
      <c r="D2" s="376"/>
      <c r="E2" s="376"/>
      <c r="F2" s="376"/>
    </row>
    <row r="3" spans="1:6" ht="15" customHeight="1" thickBot="1">
      <c r="F3" s="28" t="s">
        <v>0</v>
      </c>
    </row>
    <row r="4" spans="1:6" ht="15" customHeight="1" thickBot="1">
      <c r="A4" s="438" t="s">
        <v>132</v>
      </c>
      <c r="B4" s="439"/>
      <c r="C4" s="371" t="s">
        <v>121</v>
      </c>
      <c r="D4" s="373" t="s">
        <v>518</v>
      </c>
      <c r="E4" s="374"/>
      <c r="F4" s="375"/>
    </row>
    <row r="5" spans="1:6" ht="25.5" customHeight="1" thickBot="1">
      <c r="A5" s="441"/>
      <c r="B5" s="442"/>
      <c r="C5" s="437"/>
      <c r="D5" s="308" t="s">
        <v>511</v>
      </c>
      <c r="E5" s="360" t="s">
        <v>387</v>
      </c>
      <c r="F5" s="309" t="s">
        <v>510</v>
      </c>
    </row>
    <row r="6" spans="1:6" s="9" customFormat="1" ht="21" customHeight="1">
      <c r="A6" s="176" t="s">
        <v>73</v>
      </c>
      <c r="B6" s="88"/>
      <c r="C6" s="88"/>
      <c r="D6" s="88"/>
      <c r="E6" s="361"/>
      <c r="F6" s="318"/>
    </row>
    <row r="7" spans="1:6" s="16" customFormat="1" ht="18" customHeight="1">
      <c r="A7" s="177" t="s">
        <v>70</v>
      </c>
      <c r="B7" s="178"/>
      <c r="C7" s="178"/>
      <c r="D7" s="316"/>
      <c r="E7" s="364"/>
      <c r="F7" s="319"/>
    </row>
    <row r="8" spans="1:6" s="9" customFormat="1" ht="25.5">
      <c r="A8" s="188" t="s">
        <v>133</v>
      </c>
      <c r="B8" s="189" t="s">
        <v>193</v>
      </c>
      <c r="C8" s="190" t="s">
        <v>351</v>
      </c>
      <c r="D8" s="191">
        <f>SUM(D9:D10)</f>
        <v>75567</v>
      </c>
      <c r="E8" s="191">
        <f>SUM(E9:E10)</f>
        <v>0</v>
      </c>
      <c r="F8" s="191">
        <f>SUM(F9:F10)</f>
        <v>75567</v>
      </c>
    </row>
    <row r="9" spans="1:6" s="9" customFormat="1" ht="25.5">
      <c r="A9" s="57" t="s">
        <v>133</v>
      </c>
      <c r="B9" s="20" t="s">
        <v>370</v>
      </c>
      <c r="C9" s="149"/>
      <c r="D9" s="153">
        <v>75567</v>
      </c>
      <c r="E9" s="365">
        <v>0</v>
      </c>
      <c r="F9" s="12">
        <f>SUM(D9:E9)</f>
        <v>75567</v>
      </c>
    </row>
    <row r="10" spans="1:6" s="9" customFormat="1" ht="15.75" customHeight="1">
      <c r="A10" s="180"/>
      <c r="B10" s="181"/>
      <c r="C10" s="181"/>
      <c r="D10" s="181"/>
      <c r="E10" s="33"/>
      <c r="F10" s="320"/>
    </row>
    <row r="11" spans="1:6" s="9" customFormat="1" ht="15" customHeight="1">
      <c r="A11" s="59" t="s">
        <v>134</v>
      </c>
      <c r="B11" s="62" t="s">
        <v>83</v>
      </c>
      <c r="C11" s="140" t="s">
        <v>367</v>
      </c>
      <c r="D11" s="152">
        <f>SUM(D12:D12)</f>
        <v>480</v>
      </c>
      <c r="E11" s="152">
        <f>SUM(E12:E12)</f>
        <v>0</v>
      </c>
      <c r="F11" s="152">
        <f>SUM(F12:F12)</f>
        <v>480</v>
      </c>
    </row>
    <row r="12" spans="1:6" s="9" customFormat="1" ht="15" customHeight="1">
      <c r="A12" s="57" t="s">
        <v>133</v>
      </c>
      <c r="B12" s="20" t="s">
        <v>167</v>
      </c>
      <c r="C12" s="149"/>
      <c r="D12" s="153">
        <v>480</v>
      </c>
      <c r="E12" s="365">
        <v>0</v>
      </c>
      <c r="F12" s="12">
        <f>SUM(D12:E12)</f>
        <v>480</v>
      </c>
    </row>
    <row r="13" spans="1:6" s="9" customFormat="1" ht="26.25" customHeight="1">
      <c r="A13" s="59" t="s">
        <v>135</v>
      </c>
      <c r="B13" s="60" t="s">
        <v>114</v>
      </c>
      <c r="C13" s="140" t="s">
        <v>368</v>
      </c>
      <c r="D13" s="152">
        <f>SUM(D14:D19)</f>
        <v>4266</v>
      </c>
      <c r="E13" s="152">
        <f>SUM(E14:E19)</f>
        <v>4026</v>
      </c>
      <c r="F13" s="152">
        <f>SUM(F14:F19)</f>
        <v>8292</v>
      </c>
    </row>
    <row r="14" spans="1:6" s="9" customFormat="1" ht="15" customHeight="1">
      <c r="A14" s="57" t="s">
        <v>133</v>
      </c>
      <c r="B14" s="7" t="s">
        <v>191</v>
      </c>
      <c r="C14" s="149"/>
      <c r="D14" s="317">
        <v>250</v>
      </c>
      <c r="E14" s="365"/>
      <c r="F14" s="12">
        <f t="shared" ref="F14:F19" si="0">SUM(D14:E14)</f>
        <v>250</v>
      </c>
    </row>
    <row r="15" spans="1:6" s="9" customFormat="1" ht="15" customHeight="1">
      <c r="A15" s="57" t="s">
        <v>134</v>
      </c>
      <c r="B15" s="8" t="s">
        <v>187</v>
      </c>
      <c r="C15" s="8"/>
      <c r="D15" s="45">
        <v>60</v>
      </c>
      <c r="E15" s="366"/>
      <c r="F15" s="12">
        <f t="shared" si="0"/>
        <v>60</v>
      </c>
    </row>
    <row r="16" spans="1:6" s="9" customFormat="1" ht="15" customHeight="1">
      <c r="A16" s="57" t="s">
        <v>135</v>
      </c>
      <c r="B16" s="8" t="s">
        <v>529</v>
      </c>
      <c r="C16" s="8"/>
      <c r="D16" s="45">
        <v>1107</v>
      </c>
      <c r="E16" s="366"/>
      <c r="F16" s="12">
        <f t="shared" si="0"/>
        <v>1107</v>
      </c>
    </row>
    <row r="17" spans="1:6" s="9" customFormat="1" ht="15" customHeight="1">
      <c r="A17" s="57" t="s">
        <v>136</v>
      </c>
      <c r="B17" s="7" t="s">
        <v>530</v>
      </c>
      <c r="C17" s="149"/>
      <c r="D17" s="196">
        <v>2590</v>
      </c>
      <c r="E17" s="365"/>
      <c r="F17" s="12">
        <f t="shared" si="0"/>
        <v>2590</v>
      </c>
    </row>
    <row r="18" spans="1:6" s="9" customFormat="1" ht="15" customHeight="1">
      <c r="A18" s="57" t="s">
        <v>137</v>
      </c>
      <c r="B18" s="7" t="s">
        <v>531</v>
      </c>
      <c r="C18" s="149"/>
      <c r="D18" s="196">
        <v>259</v>
      </c>
      <c r="E18" s="365"/>
      <c r="F18" s="12">
        <f t="shared" si="0"/>
        <v>259</v>
      </c>
    </row>
    <row r="19" spans="1:6" s="9" customFormat="1" ht="15" customHeight="1">
      <c r="A19" s="57" t="s">
        <v>148</v>
      </c>
      <c r="B19" s="7" t="s">
        <v>512</v>
      </c>
      <c r="C19" s="8"/>
      <c r="D19" s="45">
        <v>0</v>
      </c>
      <c r="E19" s="366">
        <v>4026</v>
      </c>
      <c r="F19" s="12">
        <f t="shared" si="0"/>
        <v>4026</v>
      </c>
    </row>
    <row r="20" spans="1:6" s="9" customFormat="1" ht="22.5" customHeight="1">
      <c r="A20" s="59" t="s">
        <v>136</v>
      </c>
      <c r="B20" s="60" t="s">
        <v>192</v>
      </c>
      <c r="C20" s="140" t="s">
        <v>369</v>
      </c>
      <c r="D20" s="152">
        <f>SUM(D21:D26)</f>
        <v>184588</v>
      </c>
      <c r="E20" s="152">
        <f>SUM(E21:E26)</f>
        <v>0</v>
      </c>
      <c r="F20" s="152">
        <f>SUM(F21:F26)</f>
        <v>184588</v>
      </c>
    </row>
    <row r="21" spans="1:6" s="9" customFormat="1" ht="25.5">
      <c r="A21" s="57" t="s">
        <v>133</v>
      </c>
      <c r="B21" s="20" t="s">
        <v>371</v>
      </c>
      <c r="C21" s="149"/>
      <c r="D21" s="317">
        <v>48</v>
      </c>
      <c r="E21" s="365">
        <v>0</v>
      </c>
      <c r="F21" s="12">
        <f t="shared" ref="F21:F26" si="1">SUM(D21:E21)</f>
        <v>48</v>
      </c>
    </row>
    <row r="22" spans="1:6" s="9" customFormat="1" ht="18" customHeight="1">
      <c r="A22" s="57" t="s">
        <v>134</v>
      </c>
      <c r="B22" s="8" t="s">
        <v>233</v>
      </c>
      <c r="C22" s="149"/>
      <c r="D22" s="196">
        <v>92</v>
      </c>
      <c r="E22" s="365">
        <v>0</v>
      </c>
      <c r="F22" s="12">
        <f t="shared" si="1"/>
        <v>92</v>
      </c>
    </row>
    <row r="23" spans="1:6" s="9" customFormat="1" ht="18" customHeight="1">
      <c r="A23" s="57" t="s">
        <v>135</v>
      </c>
      <c r="B23" s="44" t="s">
        <v>532</v>
      </c>
      <c r="C23" s="149"/>
      <c r="D23" s="196">
        <v>191</v>
      </c>
      <c r="E23" s="365">
        <v>0</v>
      </c>
      <c r="F23" s="12">
        <f t="shared" si="1"/>
        <v>191</v>
      </c>
    </row>
    <row r="24" spans="1:6" s="9" customFormat="1" ht="18" customHeight="1">
      <c r="A24" s="57" t="s">
        <v>136</v>
      </c>
      <c r="B24" s="7" t="s">
        <v>534</v>
      </c>
      <c r="C24" s="149"/>
      <c r="D24" s="196">
        <v>174411</v>
      </c>
      <c r="E24" s="365">
        <v>0</v>
      </c>
      <c r="F24" s="12">
        <f t="shared" si="1"/>
        <v>174411</v>
      </c>
    </row>
    <row r="25" spans="1:6" s="9" customFormat="1" ht="18" customHeight="1">
      <c r="A25" s="57" t="s">
        <v>137</v>
      </c>
      <c r="B25" s="7" t="s">
        <v>533</v>
      </c>
      <c r="C25" s="149"/>
      <c r="D25" s="196">
        <v>9846</v>
      </c>
      <c r="E25" s="365">
        <v>0</v>
      </c>
      <c r="F25" s="12">
        <f t="shared" si="1"/>
        <v>9846</v>
      </c>
    </row>
    <row r="26" spans="1:6" s="9" customFormat="1" ht="18" customHeight="1">
      <c r="A26" s="57" t="s">
        <v>148</v>
      </c>
      <c r="B26" s="7"/>
      <c r="C26" s="149"/>
      <c r="D26" s="358"/>
      <c r="E26" s="365">
        <v>0</v>
      </c>
      <c r="F26" s="12">
        <f t="shared" si="1"/>
        <v>0</v>
      </c>
    </row>
    <row r="27" spans="1:6" s="9" customFormat="1" ht="23.25" customHeight="1">
      <c r="A27" s="490" t="s">
        <v>6</v>
      </c>
      <c r="B27" s="491"/>
      <c r="C27" s="150"/>
      <c r="D27" s="54">
        <f>D11+D13+D20</f>
        <v>189334</v>
      </c>
      <c r="E27" s="54">
        <f>E11+E13+E20</f>
        <v>4026</v>
      </c>
      <c r="F27" s="54">
        <f>F11+F13+F20</f>
        <v>193360</v>
      </c>
    </row>
    <row r="28" spans="1:6" s="9" customFormat="1" ht="24" customHeight="1">
      <c r="A28" s="497"/>
      <c r="B28" s="498"/>
      <c r="C28" s="498"/>
      <c r="D28" s="498"/>
      <c r="E28" s="367"/>
      <c r="F28" s="321"/>
    </row>
    <row r="29" spans="1:6" s="9" customFormat="1" ht="22.5" customHeight="1">
      <c r="A29" s="61" t="s">
        <v>133</v>
      </c>
      <c r="B29" s="60" t="s">
        <v>114</v>
      </c>
      <c r="C29" s="140" t="s">
        <v>345</v>
      </c>
      <c r="D29" s="56">
        <f>SUM(D30:D30)</f>
        <v>0</v>
      </c>
      <c r="E29" s="56">
        <f>SUM(E30:E30)</f>
        <v>0</v>
      </c>
      <c r="F29" s="56">
        <f>SUM(F30:F30)</f>
        <v>0</v>
      </c>
    </row>
    <row r="30" spans="1:6" s="9" customFormat="1" ht="21" customHeight="1">
      <c r="A30" s="57"/>
      <c r="B30" s="20"/>
      <c r="C30" s="149"/>
      <c r="D30" s="12"/>
      <c r="E30" s="33"/>
      <c r="F30" s="322"/>
    </row>
    <row r="31" spans="1:6" s="9" customFormat="1" ht="21" customHeight="1" thickBot="1">
      <c r="A31" s="494" t="s">
        <v>36</v>
      </c>
      <c r="B31" s="462"/>
      <c r="C31" s="141" t="s">
        <v>345</v>
      </c>
      <c r="D31" s="14">
        <f>D29</f>
        <v>0</v>
      </c>
      <c r="E31" s="14">
        <f>E29</f>
        <v>0</v>
      </c>
      <c r="F31" s="14">
        <f>F29</f>
        <v>0</v>
      </c>
    </row>
    <row r="32" spans="1:6" ht="18" customHeight="1" thickBot="1">
      <c r="A32" s="487" t="s">
        <v>71</v>
      </c>
      <c r="B32" s="396"/>
      <c r="C32" s="151" t="s">
        <v>139</v>
      </c>
      <c r="D32" s="21">
        <f>D27+D31</f>
        <v>189334</v>
      </c>
      <c r="E32" s="21">
        <f>E27+E31</f>
        <v>4026</v>
      </c>
      <c r="F32" s="21">
        <f>F27+F31</f>
        <v>193360</v>
      </c>
    </row>
    <row r="33" spans="1:6" ht="15" customHeight="1" thickBot="1">
      <c r="A33" s="495" t="s">
        <v>74</v>
      </c>
      <c r="B33" s="496"/>
      <c r="C33" s="496"/>
      <c r="D33" s="496"/>
      <c r="E33" s="368"/>
      <c r="F33" s="323"/>
    </row>
    <row r="34" spans="1:6" ht="15" customHeight="1">
      <c r="A34" s="488" t="s">
        <v>72</v>
      </c>
      <c r="B34" s="489"/>
      <c r="C34" s="489"/>
      <c r="D34" s="489"/>
      <c r="E34" s="33"/>
      <c r="F34" s="320"/>
    </row>
    <row r="35" spans="1:6" ht="15" customHeight="1">
      <c r="A35" s="63" t="s">
        <v>133</v>
      </c>
      <c r="B35" s="64" t="s">
        <v>40</v>
      </c>
      <c r="C35" s="140" t="s">
        <v>535</v>
      </c>
      <c r="D35" s="56">
        <f>SUM(D36:D36)</f>
        <v>50</v>
      </c>
      <c r="E35" s="56">
        <f>SUM(E36:E36)</f>
        <v>0</v>
      </c>
      <c r="F35" s="56">
        <f>SUM(F36:F36)</f>
        <v>50</v>
      </c>
    </row>
    <row r="36" spans="1:6" ht="15" customHeight="1">
      <c r="A36" s="58"/>
      <c r="B36" s="5" t="s">
        <v>234</v>
      </c>
      <c r="C36" s="149"/>
      <c r="D36" s="12">
        <v>50</v>
      </c>
      <c r="E36" s="365"/>
      <c r="F36" s="12">
        <f>SUM(D36:E36)</f>
        <v>50</v>
      </c>
    </row>
    <row r="37" spans="1:6" ht="15" customHeight="1">
      <c r="A37" s="63" t="s">
        <v>134</v>
      </c>
      <c r="B37" s="64" t="s">
        <v>188</v>
      </c>
      <c r="C37" s="140" t="s">
        <v>535</v>
      </c>
      <c r="D37" s="56">
        <f>SUM(D38:D39)</f>
        <v>4786</v>
      </c>
      <c r="E37" s="56">
        <f>SUM(E38:E39)</f>
        <v>0</v>
      </c>
      <c r="F37" s="56">
        <f>SUM(D37:E37)</f>
        <v>4786</v>
      </c>
    </row>
    <row r="38" spans="1:6" ht="15" customHeight="1">
      <c r="A38" s="58" t="s">
        <v>133</v>
      </c>
      <c r="B38" s="44" t="s">
        <v>189</v>
      </c>
      <c r="C38" s="149"/>
      <c r="D38" s="12">
        <v>4786</v>
      </c>
      <c r="E38" s="365">
        <v>0</v>
      </c>
      <c r="F38" s="12">
        <f>SUM(D38:E38)</f>
        <v>4786</v>
      </c>
    </row>
    <row r="39" spans="1:6" ht="15" customHeight="1">
      <c r="A39" s="58"/>
      <c r="B39" s="5"/>
      <c r="C39" s="149"/>
      <c r="D39" s="12"/>
      <c r="E39" s="365"/>
      <c r="F39" s="12"/>
    </row>
    <row r="40" spans="1:6" ht="15" customHeight="1">
      <c r="A40" s="61" t="s">
        <v>135</v>
      </c>
      <c r="B40" s="64" t="s">
        <v>372</v>
      </c>
      <c r="C40" s="140" t="s">
        <v>535</v>
      </c>
      <c r="D40" s="56">
        <f>SUM(D41:D58)</f>
        <v>13955</v>
      </c>
      <c r="E40" s="56">
        <f>SUM(E41:E58)</f>
        <v>0</v>
      </c>
      <c r="F40" s="56">
        <f>SUM(D40:E40)</f>
        <v>13955</v>
      </c>
    </row>
    <row r="41" spans="1:6" ht="15" customHeight="1">
      <c r="A41" s="58" t="s">
        <v>133</v>
      </c>
      <c r="B41" s="44" t="s">
        <v>536</v>
      </c>
      <c r="C41" s="149"/>
      <c r="D41" s="12">
        <v>100</v>
      </c>
      <c r="E41" s="365">
        <v>0</v>
      </c>
      <c r="F41" s="12">
        <f>SUM(D41:E41)</f>
        <v>100</v>
      </c>
    </row>
    <row r="42" spans="1:6" ht="15" customHeight="1">
      <c r="A42" s="58" t="s">
        <v>134</v>
      </c>
      <c r="B42" s="44" t="s">
        <v>173</v>
      </c>
      <c r="C42" s="149"/>
      <c r="D42" s="12">
        <v>120</v>
      </c>
      <c r="E42" s="365">
        <v>0</v>
      </c>
      <c r="F42" s="12">
        <f t="shared" ref="F42:F57" si="2">SUM(D42:E42)</f>
        <v>120</v>
      </c>
    </row>
    <row r="43" spans="1:6" ht="15" customHeight="1">
      <c r="A43" s="58" t="s">
        <v>135</v>
      </c>
      <c r="B43" s="44" t="s">
        <v>174</v>
      </c>
      <c r="C43" s="149"/>
      <c r="D43" s="12">
        <v>300</v>
      </c>
      <c r="E43" s="365">
        <v>0</v>
      </c>
      <c r="F43" s="12">
        <f t="shared" si="2"/>
        <v>300</v>
      </c>
    </row>
    <row r="44" spans="1:6" ht="15" customHeight="1">
      <c r="A44" s="58" t="s">
        <v>136</v>
      </c>
      <c r="B44" s="44" t="s">
        <v>175</v>
      </c>
      <c r="C44" s="149"/>
      <c r="D44" s="12">
        <v>400</v>
      </c>
      <c r="E44" s="365">
        <v>0</v>
      </c>
      <c r="F44" s="12">
        <f t="shared" si="2"/>
        <v>400</v>
      </c>
    </row>
    <row r="45" spans="1:6" ht="15" customHeight="1">
      <c r="A45" s="58" t="s">
        <v>137</v>
      </c>
      <c r="B45" s="44" t="s">
        <v>537</v>
      </c>
      <c r="C45" s="149"/>
      <c r="D45" s="12">
        <v>3950</v>
      </c>
      <c r="E45" s="365">
        <v>0</v>
      </c>
      <c r="F45" s="12">
        <f t="shared" si="2"/>
        <v>3950</v>
      </c>
    </row>
    <row r="46" spans="1:6" ht="15" customHeight="1">
      <c r="A46" s="58" t="s">
        <v>148</v>
      </c>
      <c r="B46" s="44" t="s">
        <v>176</v>
      </c>
      <c r="C46" s="149"/>
      <c r="D46" s="12">
        <v>400</v>
      </c>
      <c r="E46" s="365">
        <v>0</v>
      </c>
      <c r="F46" s="12">
        <f t="shared" si="2"/>
        <v>400</v>
      </c>
    </row>
    <row r="47" spans="1:6" ht="15" customHeight="1">
      <c r="A47" s="58" t="s">
        <v>150</v>
      </c>
      <c r="B47" s="44" t="s">
        <v>177</v>
      </c>
      <c r="C47" s="149"/>
      <c r="D47" s="12">
        <v>1000</v>
      </c>
      <c r="E47" s="365">
        <v>0</v>
      </c>
      <c r="F47" s="12">
        <f t="shared" si="2"/>
        <v>1000</v>
      </c>
    </row>
    <row r="48" spans="1:6" ht="15" customHeight="1">
      <c r="A48" s="58" t="s">
        <v>152</v>
      </c>
      <c r="B48" s="9" t="s">
        <v>178</v>
      </c>
      <c r="C48" s="149"/>
      <c r="D48" s="12">
        <v>0</v>
      </c>
      <c r="E48" s="365">
        <v>0</v>
      </c>
      <c r="F48" s="12">
        <f t="shared" si="2"/>
        <v>0</v>
      </c>
    </row>
    <row r="49" spans="1:6" ht="15" customHeight="1">
      <c r="A49" s="58" t="s">
        <v>153</v>
      </c>
      <c r="B49" s="44" t="s">
        <v>179</v>
      </c>
      <c r="C49" s="149"/>
      <c r="D49" s="12">
        <v>250</v>
      </c>
      <c r="E49" s="365">
        <v>0</v>
      </c>
      <c r="F49" s="12">
        <f t="shared" si="2"/>
        <v>250</v>
      </c>
    </row>
    <row r="50" spans="1:6" ht="15" customHeight="1">
      <c r="A50" s="58" t="s">
        <v>154</v>
      </c>
      <c r="B50" s="44" t="s">
        <v>180</v>
      </c>
      <c r="C50" s="149"/>
      <c r="D50" s="12">
        <v>1000</v>
      </c>
      <c r="E50" s="365">
        <v>0</v>
      </c>
      <c r="F50" s="12">
        <f t="shared" si="2"/>
        <v>1000</v>
      </c>
    </row>
    <row r="51" spans="1:6" ht="15" customHeight="1">
      <c r="A51" s="58" t="s">
        <v>86</v>
      </c>
      <c r="B51" s="44" t="s">
        <v>538</v>
      </c>
      <c r="C51" s="149"/>
      <c r="D51" s="12">
        <v>800</v>
      </c>
      <c r="E51" s="365">
        <v>0</v>
      </c>
      <c r="F51" s="12">
        <f t="shared" si="2"/>
        <v>800</v>
      </c>
    </row>
    <row r="52" spans="1:6" ht="15" customHeight="1">
      <c r="A52" s="58" t="s">
        <v>87</v>
      </c>
      <c r="B52" s="44" t="s">
        <v>181</v>
      </c>
      <c r="C52" s="149"/>
      <c r="D52" s="12">
        <v>200</v>
      </c>
      <c r="E52" s="365">
        <v>0</v>
      </c>
      <c r="F52" s="12">
        <f t="shared" si="2"/>
        <v>200</v>
      </c>
    </row>
    <row r="53" spans="1:6" ht="15" customHeight="1">
      <c r="A53" s="58" t="s">
        <v>106</v>
      </c>
      <c r="B53" s="44" t="s">
        <v>182</v>
      </c>
      <c r="C53" s="149"/>
      <c r="D53" s="12">
        <v>450</v>
      </c>
      <c r="E53" s="365">
        <v>0</v>
      </c>
      <c r="F53" s="12">
        <f t="shared" si="2"/>
        <v>450</v>
      </c>
    </row>
    <row r="54" spans="1:6" ht="15" customHeight="1">
      <c r="A54" s="58" t="s">
        <v>88</v>
      </c>
      <c r="B54" s="44" t="s">
        <v>183</v>
      </c>
      <c r="C54" s="149"/>
      <c r="D54" s="12">
        <v>4800</v>
      </c>
      <c r="E54" s="365">
        <v>0</v>
      </c>
      <c r="F54" s="12">
        <f t="shared" si="2"/>
        <v>4800</v>
      </c>
    </row>
    <row r="55" spans="1:6" ht="15" customHeight="1">
      <c r="A55" s="58" t="s">
        <v>172</v>
      </c>
      <c r="B55" s="44" t="s">
        <v>190</v>
      </c>
      <c r="C55" s="149"/>
      <c r="D55" s="12">
        <v>161</v>
      </c>
      <c r="E55" s="365">
        <v>0</v>
      </c>
      <c r="F55" s="12">
        <f t="shared" si="2"/>
        <v>161</v>
      </c>
    </row>
    <row r="56" spans="1:6" ht="15" customHeight="1">
      <c r="A56" s="58" t="s">
        <v>184</v>
      </c>
      <c r="B56" s="44" t="s">
        <v>539</v>
      </c>
      <c r="C56" s="149"/>
      <c r="D56" s="12">
        <v>24</v>
      </c>
      <c r="E56" s="365">
        <v>0</v>
      </c>
      <c r="F56" s="12">
        <f t="shared" si="2"/>
        <v>24</v>
      </c>
    </row>
    <row r="57" spans="1:6" ht="15" customHeight="1">
      <c r="A57" s="58" t="s">
        <v>89</v>
      </c>
      <c r="B57" s="20"/>
      <c r="C57" s="149"/>
      <c r="D57" s="359"/>
      <c r="E57" s="365">
        <v>0</v>
      </c>
      <c r="F57" s="12">
        <f t="shared" si="2"/>
        <v>0</v>
      </c>
    </row>
    <row r="58" spans="1:6" ht="15" customHeight="1">
      <c r="A58" s="58"/>
      <c r="B58" s="9"/>
      <c r="C58" s="149"/>
      <c r="D58" s="12"/>
      <c r="E58" s="365"/>
      <c r="F58" s="12"/>
    </row>
    <row r="59" spans="1:6" ht="18" customHeight="1">
      <c r="A59" s="490" t="s">
        <v>41</v>
      </c>
      <c r="B59" s="491"/>
      <c r="C59" s="150" t="s">
        <v>343</v>
      </c>
      <c r="D59" s="54">
        <f>D35+D37+D40</f>
        <v>18791</v>
      </c>
      <c r="E59" s="54">
        <f>E35+E37+E40</f>
        <v>0</v>
      </c>
      <c r="F59" s="54">
        <f>F35+F37+F40</f>
        <v>18791</v>
      </c>
    </row>
    <row r="60" spans="1:6" ht="21" customHeight="1">
      <c r="A60" s="492" t="s">
        <v>75</v>
      </c>
      <c r="B60" s="493"/>
      <c r="C60" s="493"/>
      <c r="D60" s="493"/>
      <c r="E60" s="33"/>
      <c r="F60" s="320"/>
    </row>
    <row r="61" spans="1:6" s="9" customFormat="1" ht="18" customHeight="1">
      <c r="A61" s="61" t="s">
        <v>133</v>
      </c>
      <c r="B61" s="62" t="s">
        <v>39</v>
      </c>
      <c r="C61" s="140" t="s">
        <v>346</v>
      </c>
      <c r="D61" s="56">
        <f>SUM(D62:D62)</f>
        <v>9603</v>
      </c>
      <c r="E61" s="56">
        <f>SUM(E62:E62)</f>
        <v>0</v>
      </c>
      <c r="F61" s="56">
        <f>SUM(F62:F62)</f>
        <v>9603</v>
      </c>
    </row>
    <row r="62" spans="1:6" s="9" customFormat="1" ht="21" customHeight="1">
      <c r="A62" s="57" t="s">
        <v>133</v>
      </c>
      <c r="B62" s="43" t="s">
        <v>540</v>
      </c>
      <c r="C62" s="69"/>
      <c r="D62" s="12">
        <v>9603</v>
      </c>
      <c r="E62" s="33"/>
      <c r="F62" s="320">
        <f>SUM(D62:E62)</f>
        <v>9603</v>
      </c>
    </row>
    <row r="63" spans="1:6" s="9" customFormat="1" ht="18" customHeight="1">
      <c r="A63" s="61" t="s">
        <v>134</v>
      </c>
      <c r="B63" s="62" t="s">
        <v>240</v>
      </c>
      <c r="C63" s="140" t="s">
        <v>346</v>
      </c>
      <c r="D63" s="202">
        <f>D64</f>
        <v>0</v>
      </c>
      <c r="E63" s="202">
        <f>E64</f>
        <v>0</v>
      </c>
      <c r="F63" s="202">
        <f>F64</f>
        <v>0</v>
      </c>
    </row>
    <row r="64" spans="1:6" s="9" customFormat="1" ht="15" customHeight="1">
      <c r="A64" s="57" t="s">
        <v>133</v>
      </c>
      <c r="B64" s="17"/>
      <c r="C64" s="149"/>
      <c r="D64" s="12">
        <v>0</v>
      </c>
      <c r="E64" s="33"/>
      <c r="F64" s="320"/>
    </row>
    <row r="65" spans="1:6" ht="15" customHeight="1" thickBot="1">
      <c r="A65" s="494" t="s">
        <v>78</v>
      </c>
      <c r="B65" s="462"/>
      <c r="C65" s="141" t="s">
        <v>346</v>
      </c>
      <c r="D65" s="14">
        <f>D61+D63</f>
        <v>9603</v>
      </c>
      <c r="E65" s="14">
        <f>E61+E63</f>
        <v>0</v>
      </c>
      <c r="F65" s="14">
        <f>F61+F63</f>
        <v>9603</v>
      </c>
    </row>
    <row r="66" spans="1:6" ht="15" customHeight="1" thickBot="1">
      <c r="A66" s="65" t="s">
        <v>77</v>
      </c>
      <c r="B66" s="66"/>
      <c r="C66" s="148" t="s">
        <v>346</v>
      </c>
      <c r="D66" s="15">
        <f>D65+D59</f>
        <v>28394</v>
      </c>
      <c r="E66" s="15">
        <f>E65+E59</f>
        <v>0</v>
      </c>
      <c r="F66" s="15">
        <f>F65+F59</f>
        <v>28394</v>
      </c>
    </row>
    <row r="67" spans="1:6" ht="15" customHeight="1" thickBot="1">
      <c r="A67" s="93"/>
      <c r="B67" s="19"/>
      <c r="C67" s="10"/>
      <c r="D67" s="179"/>
      <c r="E67" s="33"/>
      <c r="F67" s="320"/>
    </row>
    <row r="68" spans="1:6" ht="20.25" customHeight="1" thickBot="1">
      <c r="A68" s="487" t="s">
        <v>160</v>
      </c>
      <c r="B68" s="396"/>
      <c r="C68" s="151"/>
      <c r="D68" s="21">
        <f>D66+D32+D8</f>
        <v>293295</v>
      </c>
      <c r="E68" s="21">
        <f>E66+E32+E8</f>
        <v>4026</v>
      </c>
      <c r="F68" s="21">
        <f>F66+F32+F8</f>
        <v>297321</v>
      </c>
    </row>
    <row r="76" spans="1:6" ht="15" customHeight="1">
      <c r="A76" s="9"/>
      <c r="B76" s="9"/>
      <c r="C76" s="41"/>
      <c r="D76" s="41"/>
    </row>
  </sheetData>
  <mergeCells count="15">
    <mergeCell ref="A27:B27"/>
    <mergeCell ref="A28:D28"/>
    <mergeCell ref="A31:B31"/>
    <mergeCell ref="C4:C5"/>
    <mergeCell ref="D4:F4"/>
    <mergeCell ref="A1:F1"/>
    <mergeCell ref="A2:F2"/>
    <mergeCell ref="A4:B5"/>
    <mergeCell ref="A68:B68"/>
    <mergeCell ref="A34:D34"/>
    <mergeCell ref="A59:B59"/>
    <mergeCell ref="A60:D60"/>
    <mergeCell ref="A65:B65"/>
    <mergeCell ref="A32:B32"/>
    <mergeCell ref="A33:D33"/>
  </mergeCells>
  <phoneticPr fontId="7" type="noConversion"/>
  <pageMargins left="0.61" right="0.16" top="0.54" bottom="0.41" header="0.26" footer="0.18"/>
  <pageSetup paperSize="9" scale="55" orientation="portrait" r:id="rId1"/>
  <headerFooter alignWithMargins="0">
    <oddHeader>&amp;R7.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</sheetPr>
  <dimension ref="A1:H69"/>
  <sheetViews>
    <sheetView topLeftCell="A37" zoomScaleNormal="100" workbookViewId="0">
      <selection activeCell="J18" sqref="J18"/>
    </sheetView>
  </sheetViews>
  <sheetFormatPr defaultRowHeight="15" customHeight="1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1.5703125" style="2" customWidth="1"/>
    <col min="6" max="6" width="7.28515625" style="36" bestFit="1" customWidth="1"/>
    <col min="7" max="7" width="12.28515625" style="36" customWidth="1"/>
    <col min="8" max="8" width="15.7109375" style="2" customWidth="1"/>
    <col min="9" max="16384" width="9.140625" style="2"/>
  </cols>
  <sheetData>
    <row r="1" spans="1:7" ht="15" customHeight="1">
      <c r="A1" s="376" t="s">
        <v>541</v>
      </c>
      <c r="B1" s="376"/>
      <c r="C1" s="376"/>
      <c r="D1" s="376"/>
      <c r="E1" s="376"/>
      <c r="F1" s="376"/>
      <c r="G1" s="376"/>
    </row>
    <row r="2" spans="1:7" ht="19.5" customHeight="1">
      <c r="A2" s="376" t="s">
        <v>149</v>
      </c>
      <c r="B2" s="376"/>
      <c r="C2" s="376"/>
      <c r="D2" s="376"/>
      <c r="E2" s="376"/>
      <c r="F2" s="376"/>
      <c r="G2" s="376"/>
    </row>
    <row r="3" spans="1:7" ht="15" customHeight="1">
      <c r="A3" s="3"/>
      <c r="B3" s="3"/>
      <c r="C3" s="16"/>
      <c r="D3" s="16"/>
      <c r="E3" s="3"/>
      <c r="F3" s="37"/>
      <c r="G3" s="28" t="s">
        <v>0</v>
      </c>
    </row>
    <row r="4" spans="1:7" ht="10.5" customHeight="1" thickBot="1"/>
    <row r="5" spans="1:7" ht="42.75" customHeight="1" thickBot="1">
      <c r="A5" s="512" t="s">
        <v>132</v>
      </c>
      <c r="B5" s="513"/>
      <c r="C5" s="513"/>
      <c r="D5" s="513"/>
      <c r="E5" s="513"/>
      <c r="F5" s="349" t="s">
        <v>121</v>
      </c>
      <c r="G5" s="350" t="s">
        <v>518</v>
      </c>
    </row>
    <row r="6" spans="1:7" ht="18" customHeight="1">
      <c r="A6" s="467" t="s">
        <v>133</v>
      </c>
      <c r="B6" s="514" t="s">
        <v>113</v>
      </c>
      <c r="C6" s="515"/>
      <c r="D6" s="515"/>
      <c r="E6" s="515"/>
      <c r="F6" s="515"/>
      <c r="G6" s="516"/>
    </row>
    <row r="7" spans="1:7" ht="15" customHeight="1">
      <c r="A7" s="468"/>
      <c r="B7" s="500" t="s">
        <v>133</v>
      </c>
      <c r="C7" s="476" t="s">
        <v>119</v>
      </c>
      <c r="D7" s="477"/>
      <c r="E7" s="478"/>
      <c r="F7" s="160" t="s">
        <v>374</v>
      </c>
      <c r="G7" s="67">
        <f>SUM(G8:G9)</f>
        <v>0</v>
      </c>
    </row>
    <row r="8" spans="1:7" s="16" customFormat="1" ht="15" customHeight="1">
      <c r="A8" s="468"/>
      <c r="B8" s="501"/>
      <c r="C8" s="68" t="s">
        <v>133</v>
      </c>
      <c r="D8" s="508" t="s">
        <v>67</v>
      </c>
      <c r="E8" s="509"/>
      <c r="F8" s="161"/>
      <c r="G8" s="104">
        <v>0</v>
      </c>
    </row>
    <row r="9" spans="1:7" s="16" customFormat="1" ht="15" customHeight="1">
      <c r="A9" s="468"/>
      <c r="B9" s="501"/>
      <c r="C9" s="187" t="s">
        <v>134</v>
      </c>
      <c r="D9" s="508" t="s">
        <v>66</v>
      </c>
      <c r="E9" s="509"/>
      <c r="F9" s="161"/>
      <c r="G9" s="104">
        <v>0</v>
      </c>
    </row>
    <row r="10" spans="1:7" ht="15" customHeight="1">
      <c r="A10" s="468"/>
      <c r="B10" s="500" t="s">
        <v>134</v>
      </c>
      <c r="C10" s="476" t="s">
        <v>144</v>
      </c>
      <c r="D10" s="477"/>
      <c r="E10" s="478"/>
      <c r="F10" s="162" t="s">
        <v>375</v>
      </c>
      <c r="G10" s="200">
        <f>G11+G15+G17+G20</f>
        <v>4500</v>
      </c>
    </row>
    <row r="11" spans="1:7" s="16" customFormat="1" ht="15" customHeight="1">
      <c r="A11" s="468"/>
      <c r="B11" s="501"/>
      <c r="C11" s="24" t="s">
        <v>133</v>
      </c>
      <c r="D11" s="508" t="s">
        <v>145</v>
      </c>
      <c r="E11" s="509"/>
      <c r="F11" s="161"/>
      <c r="G11" s="104"/>
    </row>
    <row r="12" spans="1:7" s="16" customFormat="1" ht="15" customHeight="1">
      <c r="A12" s="468"/>
      <c r="B12" s="501"/>
      <c r="C12" s="171"/>
      <c r="D12" s="131" t="s">
        <v>133</v>
      </c>
      <c r="E12" s="170"/>
      <c r="F12" s="161"/>
      <c r="G12" s="48"/>
    </row>
    <row r="13" spans="1:7" s="16" customFormat="1" ht="15" customHeight="1">
      <c r="A13" s="468"/>
      <c r="B13" s="501"/>
      <c r="C13" s="171"/>
      <c r="D13" s="131" t="s">
        <v>134</v>
      </c>
      <c r="E13" s="170"/>
      <c r="F13" s="161"/>
      <c r="G13" s="48"/>
    </row>
    <row r="14" spans="1:7" s="16" customFormat="1" ht="15" customHeight="1">
      <c r="A14" s="468"/>
      <c r="B14" s="501"/>
      <c r="C14" s="171"/>
      <c r="D14" s="131" t="s">
        <v>135</v>
      </c>
      <c r="E14" s="170"/>
      <c r="F14" s="161"/>
      <c r="G14" s="48"/>
    </row>
    <row r="15" spans="1:7" s="16" customFormat="1" ht="15" customHeight="1">
      <c r="A15" s="468"/>
      <c r="B15" s="501"/>
      <c r="C15" s="500" t="s">
        <v>134</v>
      </c>
      <c r="D15" s="508" t="s">
        <v>146</v>
      </c>
      <c r="E15" s="509"/>
      <c r="F15" s="161"/>
      <c r="G15" s="104">
        <f>SUM(G16:G16)</f>
        <v>4500</v>
      </c>
    </row>
    <row r="16" spans="1:7" ht="15" customHeight="1">
      <c r="A16" s="468"/>
      <c r="B16" s="501"/>
      <c r="C16" s="501"/>
      <c r="D16" s="46" t="s">
        <v>133</v>
      </c>
      <c r="E16" s="129" t="s">
        <v>542</v>
      </c>
      <c r="F16" s="163"/>
      <c r="G16" s="48">
        <v>4500</v>
      </c>
    </row>
    <row r="17" spans="1:7" s="16" customFormat="1" ht="15" customHeight="1">
      <c r="A17" s="468"/>
      <c r="B17" s="501"/>
      <c r="C17" s="500" t="s">
        <v>135</v>
      </c>
      <c r="D17" s="508" t="s">
        <v>47</v>
      </c>
      <c r="E17" s="509"/>
      <c r="F17" s="161"/>
      <c r="G17" s="104">
        <f>SUM(G18:G18)</f>
        <v>0</v>
      </c>
    </row>
    <row r="18" spans="1:7" s="16" customFormat="1" ht="15" customHeight="1">
      <c r="A18" s="468"/>
      <c r="B18" s="501"/>
      <c r="C18" s="501"/>
      <c r="D18" s="131" t="s">
        <v>133</v>
      </c>
      <c r="E18" s="129"/>
      <c r="F18" s="161" t="s">
        <v>375</v>
      </c>
      <c r="G18" s="48"/>
    </row>
    <row r="19" spans="1:7" s="16" customFormat="1" ht="15" customHeight="1">
      <c r="A19" s="468"/>
      <c r="B19" s="501"/>
      <c r="C19" s="201"/>
      <c r="D19" s="131" t="s">
        <v>134</v>
      </c>
      <c r="E19" s="129"/>
      <c r="F19" s="161"/>
      <c r="G19" s="48"/>
    </row>
    <row r="20" spans="1:7" s="16" customFormat="1" ht="15" customHeight="1">
      <c r="A20" s="468"/>
      <c r="B20" s="501"/>
      <c r="C20" s="500" t="s">
        <v>136</v>
      </c>
      <c r="D20" s="508" t="s">
        <v>48</v>
      </c>
      <c r="E20" s="509"/>
      <c r="F20" s="161" t="s">
        <v>376</v>
      </c>
      <c r="G20" s="104">
        <f>SUM(G21:G23)</f>
        <v>0</v>
      </c>
    </row>
    <row r="21" spans="1:7" s="16" customFormat="1" ht="15" customHeight="1">
      <c r="A21" s="468"/>
      <c r="B21" s="501"/>
      <c r="C21" s="501"/>
      <c r="D21" s="131" t="s">
        <v>133</v>
      </c>
      <c r="E21" s="170"/>
      <c r="F21" s="161"/>
      <c r="G21" s="48"/>
    </row>
    <row r="22" spans="1:7" s="16" customFormat="1" ht="15" customHeight="1">
      <c r="A22" s="468"/>
      <c r="B22" s="501"/>
      <c r="C22" s="501"/>
      <c r="D22" s="131" t="s">
        <v>134</v>
      </c>
      <c r="E22" s="170"/>
      <c r="F22" s="161"/>
      <c r="G22" s="48"/>
    </row>
    <row r="23" spans="1:7" s="16" customFormat="1" ht="16.5" customHeight="1">
      <c r="A23" s="468"/>
      <c r="B23" s="501"/>
      <c r="C23" s="501"/>
      <c r="D23" s="131" t="s">
        <v>135</v>
      </c>
      <c r="E23" s="172"/>
      <c r="F23" s="161"/>
      <c r="G23" s="48"/>
    </row>
    <row r="24" spans="1:7" ht="15" customHeight="1">
      <c r="A24" s="468"/>
      <c r="B24" s="500" t="s">
        <v>135</v>
      </c>
      <c r="C24" s="476" t="s">
        <v>69</v>
      </c>
      <c r="D24" s="477"/>
      <c r="E24" s="478"/>
      <c r="F24" s="162" t="s">
        <v>377</v>
      </c>
      <c r="G24" s="200">
        <f>G25+G28+G37+G38</f>
        <v>4682</v>
      </c>
    </row>
    <row r="25" spans="1:7" s="16" customFormat="1" ht="15" customHeight="1">
      <c r="A25" s="468"/>
      <c r="B25" s="501"/>
      <c r="C25" s="24" t="s">
        <v>133</v>
      </c>
      <c r="D25" s="508" t="s">
        <v>79</v>
      </c>
      <c r="E25" s="509"/>
      <c r="F25" s="161" t="s">
        <v>543</v>
      </c>
      <c r="G25" s="104">
        <f>SUM(G26:G27)</f>
        <v>601</v>
      </c>
    </row>
    <row r="26" spans="1:7" ht="15" customHeight="1">
      <c r="A26" s="468"/>
      <c r="B26" s="501"/>
      <c r="C26" s="510"/>
      <c r="D26" s="11" t="s">
        <v>133</v>
      </c>
      <c r="E26" s="5" t="s">
        <v>544</v>
      </c>
      <c r="F26" s="163"/>
      <c r="G26" s="48">
        <v>601</v>
      </c>
    </row>
    <row r="27" spans="1:7" ht="15" customHeight="1">
      <c r="A27" s="468"/>
      <c r="B27" s="501"/>
      <c r="C27" s="511"/>
      <c r="D27" s="11" t="s">
        <v>134</v>
      </c>
      <c r="E27" s="5"/>
      <c r="F27" s="163"/>
      <c r="G27" s="48"/>
    </row>
    <row r="28" spans="1:7" s="16" customFormat="1" ht="15" customHeight="1">
      <c r="A28" s="468"/>
      <c r="B28" s="501"/>
      <c r="C28" s="500" t="s">
        <v>134</v>
      </c>
      <c r="D28" s="508" t="s">
        <v>80</v>
      </c>
      <c r="E28" s="509"/>
      <c r="F28" s="161" t="s">
        <v>378</v>
      </c>
      <c r="G28" s="104">
        <f>SUM(G29:G36)</f>
        <v>4081</v>
      </c>
    </row>
    <row r="29" spans="1:7" ht="15" customHeight="1">
      <c r="A29" s="468"/>
      <c r="B29" s="501"/>
      <c r="C29" s="501"/>
      <c r="D29" s="131" t="s">
        <v>133</v>
      </c>
      <c r="E29" s="173" t="s">
        <v>545</v>
      </c>
      <c r="F29" s="163"/>
      <c r="G29" s="48">
        <v>762</v>
      </c>
    </row>
    <row r="30" spans="1:7" ht="15" customHeight="1">
      <c r="A30" s="468"/>
      <c r="B30" s="501"/>
      <c r="C30" s="501"/>
      <c r="D30" s="131" t="s">
        <v>134</v>
      </c>
      <c r="E30" s="173" t="s">
        <v>546</v>
      </c>
      <c r="F30" s="163"/>
      <c r="G30" s="48">
        <v>64</v>
      </c>
    </row>
    <row r="31" spans="1:7" ht="15" customHeight="1">
      <c r="A31" s="468"/>
      <c r="B31" s="501"/>
      <c r="C31" s="501"/>
      <c r="D31" s="131" t="s">
        <v>135</v>
      </c>
      <c r="E31" s="173" t="s">
        <v>547</v>
      </c>
      <c r="F31" s="163"/>
      <c r="G31" s="48">
        <v>70</v>
      </c>
    </row>
    <row r="32" spans="1:7" ht="15" customHeight="1">
      <c r="A32" s="468"/>
      <c r="B32" s="501"/>
      <c r="C32" s="501"/>
      <c r="D32" s="131" t="s">
        <v>136</v>
      </c>
      <c r="E32" s="173" t="s">
        <v>548</v>
      </c>
      <c r="F32" s="163"/>
      <c r="G32" s="48">
        <v>1300</v>
      </c>
    </row>
    <row r="33" spans="1:7" ht="15" customHeight="1">
      <c r="A33" s="468"/>
      <c r="B33" s="501"/>
      <c r="C33" s="501"/>
      <c r="D33" s="131" t="s">
        <v>137</v>
      </c>
      <c r="E33" s="173" t="s">
        <v>549</v>
      </c>
      <c r="F33" s="163"/>
      <c r="G33" s="48">
        <v>500</v>
      </c>
    </row>
    <row r="34" spans="1:7" ht="15" customHeight="1">
      <c r="A34" s="468"/>
      <c r="B34" s="501"/>
      <c r="C34" s="501"/>
      <c r="D34" s="131" t="s">
        <v>148</v>
      </c>
      <c r="E34" s="2" t="s">
        <v>550</v>
      </c>
      <c r="F34" s="163"/>
      <c r="G34" s="48">
        <v>85</v>
      </c>
    </row>
    <row r="35" spans="1:7" ht="15" customHeight="1">
      <c r="A35" s="468"/>
      <c r="B35" s="501"/>
      <c r="C35" s="501"/>
      <c r="D35" s="131" t="s">
        <v>150</v>
      </c>
      <c r="E35" s="173" t="s">
        <v>551</v>
      </c>
      <c r="F35" s="163"/>
      <c r="G35" s="48">
        <v>1300</v>
      </c>
    </row>
    <row r="36" spans="1:7" ht="15" customHeight="1">
      <c r="A36" s="468"/>
      <c r="B36" s="501"/>
      <c r="C36" s="501"/>
      <c r="D36" s="131"/>
      <c r="E36" s="173"/>
      <c r="F36" s="163"/>
      <c r="G36" s="48"/>
    </row>
    <row r="37" spans="1:7" s="16" customFormat="1" ht="15" customHeight="1">
      <c r="A37" s="468"/>
      <c r="B37" s="501"/>
      <c r="C37" s="24" t="s">
        <v>135</v>
      </c>
      <c r="D37" s="508" t="s">
        <v>68</v>
      </c>
      <c r="E37" s="509"/>
      <c r="F37" s="161"/>
      <c r="G37" s="104">
        <v>0</v>
      </c>
    </row>
    <row r="38" spans="1:7" s="16" customFormat="1" ht="15" customHeight="1">
      <c r="A38" s="434"/>
      <c r="B38" s="502"/>
      <c r="C38" s="24" t="s">
        <v>136</v>
      </c>
      <c r="D38" s="508" t="s">
        <v>81</v>
      </c>
      <c r="E38" s="509"/>
      <c r="F38" s="161"/>
      <c r="G38" s="104">
        <v>0</v>
      </c>
    </row>
    <row r="39" spans="1:7" ht="15" customHeight="1">
      <c r="A39" s="415"/>
      <c r="B39" s="32" t="s">
        <v>136</v>
      </c>
      <c r="C39" s="476" t="s">
        <v>112</v>
      </c>
      <c r="D39" s="477"/>
      <c r="E39" s="478"/>
      <c r="F39" s="162"/>
      <c r="G39" s="200"/>
    </row>
    <row r="40" spans="1:7" ht="18" customHeight="1" thickBot="1">
      <c r="A40" s="469"/>
      <c r="B40" s="460" t="s">
        <v>101</v>
      </c>
      <c r="C40" s="461"/>
      <c r="D40" s="461"/>
      <c r="E40" s="462"/>
      <c r="F40" s="164"/>
      <c r="G40" s="31">
        <f>G7+G10+G24+G39</f>
        <v>9182</v>
      </c>
    </row>
    <row r="41" spans="1:7" ht="18" customHeight="1">
      <c r="A41" s="467" t="s">
        <v>134</v>
      </c>
      <c r="B41" s="506" t="s">
        <v>16</v>
      </c>
      <c r="C41" s="507"/>
      <c r="D41" s="507"/>
      <c r="E41" s="507"/>
      <c r="F41" s="507"/>
      <c r="G41" s="507"/>
    </row>
    <row r="42" spans="1:7" ht="15" customHeight="1">
      <c r="A42" s="468"/>
      <c r="B42" s="500" t="s">
        <v>133</v>
      </c>
      <c r="C42" s="422" t="s">
        <v>17</v>
      </c>
      <c r="D42" s="422"/>
      <c r="E42" s="422"/>
      <c r="F42" s="140" t="s">
        <v>379</v>
      </c>
      <c r="G42" s="75">
        <f>G43+G48</f>
        <v>53300</v>
      </c>
    </row>
    <row r="43" spans="1:7" s="16" customFormat="1" ht="15" customHeight="1">
      <c r="A43" s="468"/>
      <c r="B43" s="501"/>
      <c r="C43" s="130" t="s">
        <v>133</v>
      </c>
      <c r="D43" s="508" t="s">
        <v>18</v>
      </c>
      <c r="E43" s="509"/>
      <c r="F43" s="24" t="s">
        <v>380</v>
      </c>
      <c r="G43" s="51">
        <f>SUM(G44:G47)</f>
        <v>52000</v>
      </c>
    </row>
    <row r="44" spans="1:7" ht="15" customHeight="1">
      <c r="A44" s="468"/>
      <c r="B44" s="501"/>
      <c r="C44" s="175"/>
      <c r="D44" s="131" t="s">
        <v>133</v>
      </c>
      <c r="E44" s="129" t="s">
        <v>552</v>
      </c>
      <c r="F44" s="11"/>
      <c r="G44" s="53">
        <v>28000</v>
      </c>
    </row>
    <row r="45" spans="1:7" ht="25.5" customHeight="1">
      <c r="A45" s="468"/>
      <c r="B45" s="501"/>
      <c r="C45" s="175"/>
      <c r="D45" s="131" t="s">
        <v>134</v>
      </c>
      <c r="E45" s="355" t="s">
        <v>553</v>
      </c>
      <c r="F45" s="11"/>
      <c r="G45" s="53">
        <v>24000</v>
      </c>
    </row>
    <row r="46" spans="1:7" ht="15" customHeight="1">
      <c r="A46" s="468"/>
      <c r="B46" s="501"/>
      <c r="C46" s="175"/>
      <c r="D46" s="131"/>
      <c r="E46" s="129"/>
      <c r="F46" s="11"/>
      <c r="G46" s="53"/>
    </row>
    <row r="47" spans="1:7" s="55" customFormat="1" ht="15" customHeight="1">
      <c r="A47" s="468"/>
      <c r="B47" s="501"/>
      <c r="C47" s="23"/>
      <c r="D47" s="131"/>
      <c r="E47" s="8"/>
      <c r="F47" s="11"/>
      <c r="G47" s="53"/>
    </row>
    <row r="48" spans="1:7" s="16" customFormat="1" ht="15" customHeight="1">
      <c r="A48" s="468"/>
      <c r="B48" s="501"/>
      <c r="C48" s="500" t="s">
        <v>134</v>
      </c>
      <c r="D48" s="508" t="s">
        <v>19</v>
      </c>
      <c r="E48" s="509"/>
      <c r="F48" s="24" t="s">
        <v>381</v>
      </c>
      <c r="G48" s="51">
        <f>SUM(G49:G50)</f>
        <v>1300</v>
      </c>
    </row>
    <row r="49" spans="1:8" s="16" customFormat="1" ht="15" customHeight="1">
      <c r="A49" s="468"/>
      <c r="B49" s="501"/>
      <c r="C49" s="501"/>
      <c r="D49" s="131" t="s">
        <v>133</v>
      </c>
      <c r="E49" s="129" t="s">
        <v>554</v>
      </c>
      <c r="F49" s="161"/>
      <c r="G49" s="74">
        <v>1300</v>
      </c>
    </row>
    <row r="50" spans="1:8" ht="15" customHeight="1">
      <c r="A50" s="468"/>
      <c r="B50" s="501"/>
      <c r="C50" s="501"/>
      <c r="D50" s="131"/>
      <c r="E50" s="129"/>
      <c r="F50" s="163"/>
      <c r="G50" s="351"/>
    </row>
    <row r="51" spans="1:8" ht="15" customHeight="1">
      <c r="A51" s="415"/>
      <c r="B51" s="412" t="s">
        <v>134</v>
      </c>
      <c r="C51" s="422" t="s">
        <v>20</v>
      </c>
      <c r="D51" s="422"/>
      <c r="E51" s="422"/>
      <c r="F51" s="140"/>
      <c r="G51" s="75">
        <f>SUM(G52:G52)</f>
        <v>0</v>
      </c>
    </row>
    <row r="52" spans="1:8" ht="15" customHeight="1">
      <c r="A52" s="468"/>
      <c r="B52" s="412"/>
      <c r="C52" s="11" t="s">
        <v>133</v>
      </c>
      <c r="D52" s="456"/>
      <c r="E52" s="457"/>
      <c r="F52" s="11"/>
      <c r="G52" s="53"/>
    </row>
    <row r="53" spans="1:8" s="16" customFormat="1" ht="15" customHeight="1">
      <c r="A53" s="468"/>
      <c r="B53" s="23" t="s">
        <v>135</v>
      </c>
      <c r="C53" s="476" t="s">
        <v>96</v>
      </c>
      <c r="D53" s="477"/>
      <c r="E53" s="478"/>
      <c r="F53" s="140"/>
      <c r="G53" s="75">
        <v>0</v>
      </c>
    </row>
    <row r="54" spans="1:8" ht="18" customHeight="1" thickBot="1">
      <c r="A54" s="468"/>
      <c r="B54" s="394" t="s">
        <v>115</v>
      </c>
      <c r="C54" s="394"/>
      <c r="D54" s="394"/>
      <c r="E54" s="394"/>
      <c r="F54" s="165"/>
      <c r="G54" s="76">
        <f>G42+G51+G53</f>
        <v>53300</v>
      </c>
      <c r="H54" s="9"/>
    </row>
    <row r="55" spans="1:8" ht="21" customHeight="1" thickBot="1">
      <c r="A55" s="174"/>
      <c r="B55" s="426" t="s">
        <v>95</v>
      </c>
      <c r="C55" s="426"/>
      <c r="D55" s="426"/>
      <c r="E55" s="426"/>
      <c r="F55" s="151"/>
      <c r="G55" s="126">
        <f>G40+G54</f>
        <v>62482</v>
      </c>
    </row>
    <row r="56" spans="1:8" ht="15" customHeight="1">
      <c r="A56" s="468" t="s">
        <v>135</v>
      </c>
      <c r="B56" s="401" t="s">
        <v>7</v>
      </c>
      <c r="C56" s="401"/>
      <c r="D56" s="401"/>
      <c r="E56" s="401"/>
      <c r="F56" s="166"/>
      <c r="G56" s="77"/>
      <c r="H56" s="9"/>
    </row>
    <row r="57" spans="1:8" ht="18" customHeight="1">
      <c r="A57" s="468"/>
      <c r="B57" s="500" t="s">
        <v>133</v>
      </c>
      <c r="C57" s="503" t="s">
        <v>140</v>
      </c>
      <c r="D57" s="503"/>
      <c r="E57" s="503"/>
      <c r="F57" s="167"/>
      <c r="G57" s="51"/>
      <c r="H57" s="9"/>
    </row>
    <row r="58" spans="1:8" ht="15" customHeight="1">
      <c r="A58" s="468"/>
      <c r="B58" s="501"/>
      <c r="C58" s="504" t="s">
        <v>133</v>
      </c>
      <c r="D58" s="64" t="s">
        <v>141</v>
      </c>
      <c r="E58" s="64"/>
      <c r="F58" s="168" t="s">
        <v>348</v>
      </c>
      <c r="G58" s="75">
        <f>G59</f>
        <v>2000</v>
      </c>
      <c r="H58" s="9"/>
    </row>
    <row r="59" spans="1:8" ht="15" customHeight="1">
      <c r="A59" s="468"/>
      <c r="B59" s="502"/>
      <c r="C59" s="505"/>
      <c r="D59" s="24" t="s">
        <v>133</v>
      </c>
      <c r="E59" s="6" t="s">
        <v>171</v>
      </c>
      <c r="F59" s="18" t="s">
        <v>382</v>
      </c>
      <c r="G59" s="53">
        <v>2000</v>
      </c>
      <c r="H59" s="9"/>
    </row>
    <row r="60" spans="1:8" s="9" customFormat="1" ht="15" customHeight="1" thickBot="1">
      <c r="A60" s="469"/>
      <c r="B60" s="429" t="s">
        <v>142</v>
      </c>
      <c r="C60" s="429"/>
      <c r="D60" s="429"/>
      <c r="E60" s="429"/>
      <c r="F60" s="169"/>
      <c r="G60" s="78">
        <f>G58</f>
        <v>2000</v>
      </c>
    </row>
    <row r="61" spans="1:8" ht="21" customHeight="1" thickBot="1">
      <c r="A61" s="72" t="s">
        <v>136</v>
      </c>
      <c r="B61" s="499" t="s">
        <v>186</v>
      </c>
      <c r="C61" s="499"/>
      <c r="D61" s="499"/>
      <c r="E61" s="499"/>
      <c r="F61" s="148"/>
      <c r="G61" s="52">
        <f>G55+G60</f>
        <v>64482</v>
      </c>
    </row>
    <row r="68" spans="1:7" s="9" customFormat="1" ht="21" customHeight="1">
      <c r="A68" s="10"/>
      <c r="F68" s="41"/>
      <c r="G68" s="41"/>
    </row>
    <row r="69" spans="1:7" s="9" customFormat="1" ht="15" customHeight="1">
      <c r="A69" s="3"/>
      <c r="B69" s="2"/>
      <c r="C69" s="2"/>
      <c r="D69" s="2"/>
      <c r="E69" s="2"/>
      <c r="F69" s="36"/>
      <c r="G69" s="36"/>
    </row>
  </sheetData>
  <mergeCells count="50">
    <mergeCell ref="D9:E9"/>
    <mergeCell ref="B10:B23"/>
    <mergeCell ref="C17:C18"/>
    <mergeCell ref="D17:E17"/>
    <mergeCell ref="C15:C16"/>
    <mergeCell ref="D15:E15"/>
    <mergeCell ref="C20:C23"/>
    <mergeCell ref="D20:E20"/>
    <mergeCell ref="A5:E5"/>
    <mergeCell ref="A1:G1"/>
    <mergeCell ref="A2:G2"/>
    <mergeCell ref="A6:A38"/>
    <mergeCell ref="B6:G6"/>
    <mergeCell ref="B7:B9"/>
    <mergeCell ref="C7:E7"/>
    <mergeCell ref="D8:E8"/>
    <mergeCell ref="C10:E10"/>
    <mergeCell ref="D11:E11"/>
    <mergeCell ref="B24:B38"/>
    <mergeCell ref="C24:E24"/>
    <mergeCell ref="D25:E25"/>
    <mergeCell ref="C26:C27"/>
    <mergeCell ref="C28:C36"/>
    <mergeCell ref="D28:E28"/>
    <mergeCell ref="D37:E37"/>
    <mergeCell ref="D38:E38"/>
    <mergeCell ref="A39:A40"/>
    <mergeCell ref="C39:E39"/>
    <mergeCell ref="B40:E40"/>
    <mergeCell ref="A41:A50"/>
    <mergeCell ref="B41:G41"/>
    <mergeCell ref="B42:B50"/>
    <mergeCell ref="C42:E42"/>
    <mergeCell ref="D43:E43"/>
    <mergeCell ref="C48:C50"/>
    <mergeCell ref="D48:E48"/>
    <mergeCell ref="A51:A54"/>
    <mergeCell ref="B51:B52"/>
    <mergeCell ref="C51:E51"/>
    <mergeCell ref="D52:E52"/>
    <mergeCell ref="C53:E53"/>
    <mergeCell ref="B54:E54"/>
    <mergeCell ref="B61:E61"/>
    <mergeCell ref="B55:E55"/>
    <mergeCell ref="A56:A60"/>
    <mergeCell ref="B56:E56"/>
    <mergeCell ref="B57:B59"/>
    <mergeCell ref="C57:E57"/>
    <mergeCell ref="C58:C59"/>
    <mergeCell ref="B60:E60"/>
  </mergeCells>
  <phoneticPr fontId="7" type="noConversion"/>
  <pageMargins left="0.17" right="0.2" top="0.45" bottom="0.39" header="0.24" footer="0.18"/>
  <pageSetup paperSize="9" scale="74" orientation="portrait" r:id="rId1"/>
  <headerFooter alignWithMargins="0">
    <oddHeader>&amp;R8.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44"/>
  <sheetViews>
    <sheetView zoomScaleNormal="100" workbookViewId="0">
      <selection activeCell="D12" sqref="D12"/>
    </sheetView>
  </sheetViews>
  <sheetFormatPr defaultRowHeight="15" customHeight="1"/>
  <cols>
    <col min="1" max="1" width="6.5703125" style="204" customWidth="1"/>
    <col min="2" max="2" width="39.28515625" style="203" customWidth="1"/>
    <col min="3" max="3" width="17.85546875" style="203" customWidth="1"/>
    <col min="4" max="4" width="16.28515625" style="203" customWidth="1"/>
    <col min="5" max="5" width="12.28515625" style="203" customWidth="1"/>
    <col min="6" max="6" width="16.5703125" style="206" customWidth="1"/>
    <col min="7" max="7" width="12" style="203" bestFit="1" customWidth="1"/>
    <col min="8" max="8" width="9.140625" style="203"/>
    <col min="9" max="9" width="14.140625" style="203" customWidth="1"/>
    <col min="10" max="10" width="9.5703125" style="203" bestFit="1" customWidth="1"/>
    <col min="11" max="16384" width="9.140625" style="203"/>
  </cols>
  <sheetData>
    <row r="1" spans="1:6" ht="15" customHeight="1">
      <c r="A1" s="376" t="s">
        <v>555</v>
      </c>
      <c r="B1" s="376"/>
      <c r="C1" s="376"/>
      <c r="D1" s="376"/>
      <c r="E1" s="376"/>
      <c r="F1" s="16"/>
    </row>
    <row r="2" spans="1:6" ht="15" customHeight="1">
      <c r="F2" s="205"/>
    </row>
    <row r="3" spans="1:6" ht="15" customHeight="1" thickBot="1"/>
    <row r="4" spans="1:6" ht="42" customHeight="1" thickBot="1">
      <c r="A4" s="519" t="s">
        <v>383</v>
      </c>
      <c r="B4" s="521" t="s">
        <v>384</v>
      </c>
      <c r="C4" s="523" t="s">
        <v>556</v>
      </c>
      <c r="D4" s="524"/>
      <c r="E4" s="207" t="s">
        <v>385</v>
      </c>
    </row>
    <row r="5" spans="1:6" ht="25.5" customHeight="1" thickBot="1">
      <c r="A5" s="520"/>
      <c r="B5" s="522"/>
      <c r="C5" s="208" t="s">
        <v>386</v>
      </c>
      <c r="D5" s="369" t="s">
        <v>387</v>
      </c>
      <c r="E5" s="209"/>
    </row>
    <row r="6" spans="1:6" ht="15" customHeight="1">
      <c r="A6" s="210" t="s">
        <v>133</v>
      </c>
      <c r="B6" s="211" t="s">
        <v>388</v>
      </c>
      <c r="C6" s="212">
        <v>1</v>
      </c>
      <c r="D6" s="213"/>
      <c r="E6" s="213"/>
    </row>
    <row r="7" spans="1:6" ht="15" customHeight="1">
      <c r="A7" s="210" t="s">
        <v>134</v>
      </c>
      <c r="B7" s="214" t="s">
        <v>389</v>
      </c>
      <c r="C7" s="215">
        <v>1</v>
      </c>
      <c r="D7" s="216"/>
      <c r="E7" s="213"/>
    </row>
    <row r="8" spans="1:6" ht="15" customHeight="1">
      <c r="A8" s="210" t="s">
        <v>135</v>
      </c>
      <c r="B8" s="217" t="s">
        <v>390</v>
      </c>
      <c r="C8" s="218">
        <v>2</v>
      </c>
      <c r="D8" s="216"/>
      <c r="E8" s="213"/>
    </row>
    <row r="9" spans="1:6" ht="15" customHeight="1">
      <c r="A9" s="210" t="s">
        <v>136</v>
      </c>
      <c r="B9" s="214" t="s">
        <v>391</v>
      </c>
      <c r="C9" s="218">
        <v>1</v>
      </c>
      <c r="D9" s="216"/>
      <c r="E9" s="213"/>
    </row>
    <row r="10" spans="1:6" ht="15" customHeight="1">
      <c r="A10" s="210" t="s">
        <v>137</v>
      </c>
      <c r="B10" s="214" t="s">
        <v>392</v>
      </c>
      <c r="C10" s="218">
        <v>2</v>
      </c>
      <c r="D10" s="216"/>
      <c r="E10" s="213"/>
    </row>
    <row r="11" spans="1:6" ht="15" customHeight="1">
      <c r="A11" s="210" t="s">
        <v>148</v>
      </c>
      <c r="B11" s="217" t="s">
        <v>393</v>
      </c>
      <c r="C11" s="218">
        <v>1</v>
      </c>
      <c r="D11" s="216"/>
      <c r="E11" s="213"/>
    </row>
    <row r="12" spans="1:6" ht="15" customHeight="1">
      <c r="A12" s="210" t="s">
        <v>150</v>
      </c>
      <c r="B12" s="217" t="s">
        <v>394</v>
      </c>
      <c r="C12" s="218">
        <v>7</v>
      </c>
      <c r="D12" s="216"/>
      <c r="E12" s="213"/>
    </row>
    <row r="13" spans="1:6" ht="15" customHeight="1">
      <c r="A13" s="210" t="s">
        <v>152</v>
      </c>
      <c r="B13" s="227" t="s">
        <v>513</v>
      </c>
      <c r="C13" s="218">
        <v>0</v>
      </c>
      <c r="D13" s="216"/>
      <c r="E13" s="213"/>
    </row>
    <row r="14" spans="1:6" ht="15" customHeight="1">
      <c r="A14" s="210" t="s">
        <v>153</v>
      </c>
      <c r="B14" s="217" t="s">
        <v>395</v>
      </c>
      <c r="C14" s="219"/>
      <c r="D14" s="220">
        <v>16</v>
      </c>
      <c r="E14" s="213"/>
    </row>
    <row r="15" spans="1:6" ht="15" customHeight="1">
      <c r="A15" s="210" t="s">
        <v>154</v>
      </c>
      <c r="B15" s="214" t="s">
        <v>396</v>
      </c>
      <c r="C15" s="219"/>
      <c r="D15" s="220">
        <v>1</v>
      </c>
      <c r="E15" s="213"/>
    </row>
    <row r="16" spans="1:6" ht="15" customHeight="1">
      <c r="A16" s="210" t="s">
        <v>86</v>
      </c>
      <c r="B16" s="214" t="s">
        <v>514</v>
      </c>
      <c r="C16" s="218">
        <v>1</v>
      </c>
      <c r="D16" s="220"/>
      <c r="E16" s="213"/>
    </row>
    <row r="17" spans="1:6" ht="15" customHeight="1">
      <c r="A17" s="210" t="s">
        <v>86</v>
      </c>
      <c r="B17" s="214" t="s">
        <v>397</v>
      </c>
      <c r="C17" s="218">
        <v>1</v>
      </c>
      <c r="D17" s="216"/>
      <c r="E17" s="213"/>
    </row>
    <row r="18" spans="1:6" ht="15" customHeight="1">
      <c r="A18" s="210" t="s">
        <v>87</v>
      </c>
      <c r="B18" s="217" t="s">
        <v>398</v>
      </c>
      <c r="C18" s="218">
        <v>2</v>
      </c>
      <c r="D18" s="216"/>
      <c r="E18" s="213"/>
    </row>
    <row r="19" spans="1:6" ht="15" customHeight="1">
      <c r="A19" s="210" t="s">
        <v>106</v>
      </c>
      <c r="B19" s="221"/>
      <c r="C19" s="218"/>
      <c r="D19" s="216"/>
      <c r="E19" s="213"/>
    </row>
    <row r="20" spans="1:6" ht="15" customHeight="1">
      <c r="A20" s="210"/>
      <c r="B20" s="221"/>
      <c r="C20" s="218"/>
      <c r="D20" s="216"/>
      <c r="E20" s="213"/>
    </row>
    <row r="21" spans="1:6" ht="15" customHeight="1">
      <c r="A21" s="210" t="s">
        <v>88</v>
      </c>
      <c r="B21" s="217"/>
      <c r="C21" s="218"/>
      <c r="D21" s="216"/>
      <c r="E21" s="213"/>
    </row>
    <row r="22" spans="1:6" ht="15" customHeight="1" thickBot="1">
      <c r="A22" s="210" t="s">
        <v>172</v>
      </c>
      <c r="B22" s="211"/>
      <c r="C22" s="222"/>
      <c r="D22" s="213"/>
      <c r="E22" s="223"/>
    </row>
    <row r="23" spans="1:6" s="227" customFormat="1" ht="18" customHeight="1" thickBot="1">
      <c r="A23" s="517" t="s">
        <v>399</v>
      </c>
      <c r="B23" s="518"/>
      <c r="C23" s="224">
        <f>SUM(C6:C22)</f>
        <v>19</v>
      </c>
      <c r="D23" s="225">
        <f>SUM(D6:D22)</f>
        <v>17</v>
      </c>
      <c r="E23" s="226">
        <f>SUM(C23:D23)</f>
        <v>36</v>
      </c>
    </row>
    <row r="24" spans="1:6" ht="15" customHeight="1">
      <c r="B24" s="228"/>
      <c r="C24" s="228"/>
      <c r="D24" s="228"/>
      <c r="E24" s="228"/>
      <c r="F24" s="229"/>
    </row>
    <row r="28" spans="1:6" ht="15" customHeight="1">
      <c r="B28" s="227"/>
      <c r="C28" s="227"/>
      <c r="D28" s="227"/>
      <c r="E28" s="227"/>
      <c r="F28" s="230"/>
    </row>
    <row r="29" spans="1:6" ht="15" customHeight="1">
      <c r="B29" s="227"/>
      <c r="C29" s="227"/>
      <c r="D29" s="227"/>
      <c r="E29" s="227"/>
      <c r="F29" s="230"/>
    </row>
    <row r="30" spans="1:6" ht="15" customHeight="1">
      <c r="B30" s="227"/>
      <c r="C30" s="227"/>
      <c r="D30" s="227"/>
      <c r="E30" s="227"/>
      <c r="F30" s="230"/>
    </row>
    <row r="31" spans="1:6" ht="15" customHeight="1">
      <c r="B31" s="227"/>
      <c r="C31" s="227"/>
      <c r="D31" s="227"/>
      <c r="E31" s="227"/>
      <c r="F31" s="230"/>
    </row>
    <row r="36" spans="2:6" ht="15" customHeight="1">
      <c r="B36" s="227"/>
      <c r="C36" s="227"/>
      <c r="D36" s="227"/>
      <c r="E36" s="227"/>
      <c r="F36" s="230"/>
    </row>
    <row r="42" spans="2:6" ht="15" customHeight="1">
      <c r="B42" s="227"/>
      <c r="C42" s="227"/>
      <c r="D42" s="227"/>
      <c r="E42" s="227"/>
      <c r="F42" s="230"/>
    </row>
    <row r="44" spans="2:6" ht="15" customHeight="1">
      <c r="B44" s="227"/>
      <c r="C44" s="227"/>
      <c r="D44" s="227"/>
      <c r="E44" s="227"/>
      <c r="F44" s="230"/>
    </row>
  </sheetData>
  <mergeCells count="5">
    <mergeCell ref="A23:B23"/>
    <mergeCell ref="A1:E1"/>
    <mergeCell ref="A4:A5"/>
    <mergeCell ref="B4:B5"/>
    <mergeCell ref="C4:D4"/>
  </mergeCells>
  <phoneticPr fontId="7" type="noConversion"/>
  <pageMargins left="0.75" right="0.75" top="1" bottom="1" header="0.5" footer="0.5"/>
  <pageSetup paperSize="9" scale="94" orientation="portrait" r:id="rId1"/>
  <headerFooter alignWithMargins="0">
    <oddHeader>&amp;R9.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6</vt:i4>
      </vt:variant>
    </vt:vector>
  </HeadingPairs>
  <TitlesOfParts>
    <vt:vector size="16" baseType="lpstr">
      <vt:lpstr>1. Bevössz.</vt:lpstr>
      <vt:lpstr>2. Brészl.</vt:lpstr>
      <vt:lpstr>3. Kiadössz.</vt:lpstr>
      <vt:lpstr>4. Kjogc.</vt:lpstr>
      <vt:lpstr>5.Működési mérleg</vt:lpstr>
      <vt:lpstr>6. Felhalozási mérleg</vt:lpstr>
      <vt:lpstr>7. Pénzeszköz átadás</vt:lpstr>
      <vt:lpstr>8 .Felhalmozási k.</vt:lpstr>
      <vt:lpstr>9. Létszám</vt:lpstr>
      <vt:lpstr>10. Adósságk.</vt:lpstr>
      <vt:lpstr>'2. Brészl.'!Nyomtatási_cím</vt:lpstr>
      <vt:lpstr>'4. Kjogc.'!Nyomtatási_cím</vt:lpstr>
      <vt:lpstr>'1. Bevössz.'!Nyomtatási_terület</vt:lpstr>
      <vt:lpstr>'2. Brészl.'!Nyomtatási_terület</vt:lpstr>
      <vt:lpstr>'3. Kiadössz.'!Nyomtatási_terület</vt:lpstr>
      <vt:lpstr>'4. Kjogc.'!Nyomtatási_terület</vt:lpstr>
    </vt:vector>
  </TitlesOfParts>
  <Company>Budaörs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Ikrény</cp:lastModifiedBy>
  <cp:lastPrinted>2015-03-17T07:30:52Z</cp:lastPrinted>
  <dcterms:created xsi:type="dcterms:W3CDTF">2005-12-27T13:42:28Z</dcterms:created>
  <dcterms:modified xsi:type="dcterms:W3CDTF">2015-03-17T07:31:40Z</dcterms:modified>
</cp:coreProperties>
</file>