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1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9.1. sz. mell" sheetId="11" r:id="rId11"/>
    <sheet name="9.1.1. sz. mell " sheetId="12" r:id="rId12"/>
    <sheet name="9.1.2. sz. mell " sheetId="13" r:id="rId13"/>
    <sheet name="9.1.3. sz. mell" sheetId="14" r:id="rId14"/>
    <sheet name="9.2. sz. mell" sheetId="15" r:id="rId15"/>
    <sheet name="9.2.1. sz. mell" sheetId="16" r:id="rId16"/>
    <sheet name="9.2.3. sz. mell" sheetId="17" r:id="rId17"/>
    <sheet name="9.3. sz. mell" sheetId="18" r:id="rId18"/>
    <sheet name="9.3.1. sz. mell" sheetId="19" r:id="rId19"/>
    <sheet name="Munka1" sheetId="20" r:id="rId20"/>
  </sheets>
  <definedNames>
    <definedName name="_xlfn.IFERROR" hidden="1">#NAME?</definedName>
    <definedName name="_xlnm.Print_Titles" localSheetId="10">'9.1. sz. mell'!$1:$6</definedName>
    <definedName name="_xlnm.Print_Titles" localSheetId="11">'9.1.1. sz. mell '!$1:$6</definedName>
    <definedName name="_xlnm.Print_Titles" localSheetId="12">'9.1.2. sz. mell '!$1:$6</definedName>
    <definedName name="_xlnm.Print_Titles" localSheetId="13">'9.1.3. sz. mell'!$1:$6</definedName>
    <definedName name="_xlnm.Print_Titles" localSheetId="14">'9.2. sz. mell'!$1:$6</definedName>
    <definedName name="_xlnm.Print_Titles" localSheetId="15">'9.2.1. sz. mell'!$1:$6</definedName>
    <definedName name="_xlnm.Print_Titles" localSheetId="16">'9.2.3. sz. mell'!$1:$6</definedName>
    <definedName name="_xlnm.Print_Titles" localSheetId="17">'9.3. sz. mell'!$1:$6</definedName>
    <definedName name="_xlnm.Print_Titles" localSheetId="18">'9.3.1. sz. mell'!$1:$6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</definedNames>
  <calcPr fullCalcOnLoad="1"/>
</workbook>
</file>

<file path=xl/sharedStrings.xml><?xml version="1.0" encoding="utf-8"?>
<sst xmlns="http://schemas.openxmlformats.org/spreadsheetml/2006/main" count="3242" uniqueCount="485">
  <si>
    <t>Beruházási (felhalmozási) kiadások előirányzata beruházásonként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</si>
  <si>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</si>
  <si>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</si>
  <si>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</si>
  <si>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</si>
  <si>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</si>
  <si>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</si>
  <si>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</si>
  <si>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</si>
  <si>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</si>
  <si>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</si>
  <si>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</si>
  <si>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</si>
  <si>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</si>
  <si>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</si>
  <si>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</si>
  <si>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</si>
  <si>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</si>
  <si>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</si>
  <si>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</si>
  <si>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</si>
  <si>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</si>
  <si>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</si>
  <si>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</si>
  <si>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</si>
  <si>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</si>
  <si>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</si>
  <si>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</si>
  <si>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</si>
  <si>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</si>
  <si>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</si>
  <si>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</si>
  <si>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</si>
  <si>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</si>
  <si>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</si>
  <si>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</si>
  <si>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</si>
  <si>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</si>
  <si>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</si>
  <si>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</si>
  <si>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</si>
  <si>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</si>
  <si>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</si>
  <si>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</si>
  <si>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</si>
  <si>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</si>
  <si>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</si>
  <si>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</si>
  <si>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</si>
  <si>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</si>
  <si>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</si>
  <si>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</si>
  <si>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</si>
  <si>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</si>
  <si>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</si>
  <si>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</si>
  <si>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</si>
  <si>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</si>
  <si>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</si>
  <si>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</si>
  <si>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</si>
  <si>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</si>
  <si>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</si>
  <si>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</si>
  <si>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</si>
  <si>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</si>
  <si>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</si>
  <si>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</si>
  <si>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</si>
  <si>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</si>
  <si>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</si>
  <si>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</si>
  <si>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</si>
  <si>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</si>
  <si>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</si>
  <si>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</si>
  <si>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</si>
  <si>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</si>
  <si>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</si>
  <si>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</si>
  <si>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</si>
  <si>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</si>
  <si>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</si>
  <si>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</si>
  <si>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</si>
  <si>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</si>
  <si>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</si>
  <si>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</si>
  <si>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</si>
  <si>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</si>
  <si>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</si>
  <si>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</si>
  <si>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</si>
  <si>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</si>
  <si>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</si>
  <si>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</si>
  <si>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</si>
  <si>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</si>
  <si>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</si>
  <si>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</si>
  <si>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</si>
  <si>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</si>
  <si>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</si>
  <si>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</si>
  <si>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</si>
  <si>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</si>
  <si>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</si>
  <si>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</si>
  <si>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</si>
  <si>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</si>
  <si>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</si>
  <si>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</si>
  <si>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</si>
  <si>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</si>
  <si>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</si>
  <si>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</si>
  <si>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</si>
  <si>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</si>
  <si>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</si>
  <si>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</si>
  <si>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</si>
  <si>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</si>
  <si>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</si>
  <si>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</si>
  <si>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</si>
  <si>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</si>
  <si>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</si>
  <si>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</si>
  <si>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</si>
  <si>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</si>
  <si>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</si>
  <si>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</si>
  <si>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</si>
  <si>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</si>
  <si>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</si>
  <si>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</si>
  <si>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</si>
  <si>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</si>
  <si>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</si>
  <si>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</si>
  <si>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</si>
  <si>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</si>
  <si>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</si>
  <si>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</si>
  <si>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</si>
  <si>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</si>
  <si>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</si>
  <si>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</si>
  <si>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</si>
  <si>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</si>
  <si>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</si>
  <si>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</si>
  <si>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</si>
  <si>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</si>
  <si>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</si>
  <si>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</si>
  <si>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</si>
  <si>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</si>
  <si>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</si>
  <si>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</si>
  <si>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</si>
  <si>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</si>
  <si>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</si>
  <si>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</si>
  <si>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</si>
  <si>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</si>
  <si>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</si>
  <si>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</si>
  <si>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</si>
  <si>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</si>
  <si>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</si>
  <si>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</si>
  <si>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</si>
  <si>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</si>
  <si>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</si>
  <si>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</si>
  <si>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</si>
  <si>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</si>
  <si>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</si>
  <si>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</si>
  <si>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</si>
  <si>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</si>
  <si>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</si>
  <si>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</si>
  <si>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</si>
  <si>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</si>
  <si>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</si>
  <si>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</si>
  <si>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</si>
  <si>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</si>
  <si>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</si>
  <si>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</si>
  <si>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</si>
  <si>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</si>
  <si>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</si>
  <si>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</si>
  <si>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</si>
  <si>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</si>
  <si>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</si>
  <si>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</si>
  <si>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</si>
  <si>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</si>
  <si>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</si>
  <si>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</si>
  <si>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</si>
  <si>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</si>
  <si>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</si>
  <si>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</si>
  <si>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</si>
  <si>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</si>
  <si>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</si>
  <si>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</si>
  <si>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</si>
  <si>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</si>
  <si>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</si>
  <si>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</si>
  <si>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</si>
  <si>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</si>
  <si>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</si>
  <si>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</si>
  <si>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</si>
  <si>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</si>
  <si>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</si>
  <si>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</si>
  <si>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</si>
  <si>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</si>
  <si>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</si>
  <si>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</si>
  <si>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</si>
  <si>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</si>
  <si>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</si>
  <si>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</si>
  <si>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</si>
  <si>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</si>
  <si>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</si>
  <si>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</si>
  <si>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</si>
  <si>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</si>
  <si>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</si>
  <si>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</si>
  <si>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</si>
  <si>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</si>
  <si>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</si>
  <si>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</si>
  <si>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</si>
  <si>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</si>
  <si>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</si>
  <si>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</si>
  <si>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</si>
  <si>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</si>
  <si>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</si>
  <si>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</si>
  <si>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</si>
  <si>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</si>
  <si>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</si>
  <si>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</si>
  <si>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</si>
  <si>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</si>
  <si>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</si>
  <si>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</si>
  <si>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</si>
  <si>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</si>
  <si>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</si>
  <si>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</si>
  <si>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</si>
  <si>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</si>
  <si>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</si>
  <si>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</si>
  <si>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</si>
  <si>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</si>
  <si>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</si>
  <si>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</si>
  <si>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</si>
  <si>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</si>
  <si>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</si>
  <si>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</si>
  <si>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</si>
  <si>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</si>
  <si>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</si>
  <si>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</si>
  <si>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</si>
  <si>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</si>
  <si>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</si>
  <si>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</si>
  <si>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</si>
  <si>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</si>
  <si>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</si>
  <si>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</si>
  <si>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</si>
  <si>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</si>
  <si>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</si>
  <si>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</si>
  <si>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</si>
  <si>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</si>
  <si>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</si>
  <si>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</si>
  <si>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</si>
  <si>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</si>
  <si>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</si>
  <si>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</si>
  <si>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</si>
  <si>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</si>
  <si>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</si>
  <si>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</si>
  <si>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</si>
  <si>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</si>
  <si>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</si>
  <si>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</si>
  <si>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</si>
  <si>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</si>
  <si>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</si>
  <si>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</si>
  <si>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</si>
  <si>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</si>
  <si>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</si>
  <si>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</si>
  <si>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</si>
  <si>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</si>
  <si>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</si>
  <si>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</si>
  <si>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</si>
  <si>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</si>
  <si>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</si>
  <si>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</si>
  <si>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</si>
  <si>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</si>
  <si>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</si>
  <si>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</si>
  <si>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</si>
  <si>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</si>
  <si>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</si>
  <si>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</si>
  <si>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</si>
  <si>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</si>
  <si>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</si>
  <si>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</si>
  <si>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</si>
  <si>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</si>
  <si>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</si>
  <si>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</si>
  <si>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</si>
  <si>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</si>
  <si>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</si>
  <si>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</si>
  <si>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</si>
  <si>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</si>
  <si>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</si>
  <si>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</si>
  <si>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</si>
  <si>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</si>
  <si>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</si>
  <si>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</si>
  <si>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</si>
  <si>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</si>
  <si>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</si>
  <si>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</si>
  <si>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</si>
  <si>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</si>
  <si>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</si>
  <si>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</si>
  <si>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</si>
  <si>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</si>
  <si>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</si>
  <si>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</si>
  <si>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</si>
  <si>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</si>
  <si>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</si>
  <si>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</si>
  <si>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</si>
  <si>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</si>
  <si>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</si>
  <si>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</si>
  <si>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</si>
  <si>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</si>
  <si>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</si>
  <si>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</si>
  <si>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</si>
  <si>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</si>
  <si>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</si>
  <si>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</si>
  <si>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</si>
  <si>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</si>
  <si>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</si>
  <si>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</si>
  <si>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</si>
  <si>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</si>
  <si>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</si>
  <si>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</si>
  <si>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</si>
  <si>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</si>
  <si>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</si>
  <si>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</si>
  <si>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</si>
  <si>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</si>
  <si>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</si>
  <si>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</si>
  <si>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</si>
  <si>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</si>
  <si>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</si>
  <si>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</si>
  <si>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</si>
  <si>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</si>
  <si>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</si>
  <si>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</si>
  <si>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</si>
  <si>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</si>
  <si>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</si>
  <si>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</si>
  <si>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</si>
  <si>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</si>
  <si>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</si>
  <si>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</si>
  <si>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</si>
  <si>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</si>
  <si>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</si>
  <si>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</si>
  <si>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</si>
  <si>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</si>
  <si>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</si>
  <si>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</si>
  <si>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</si>
  <si>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</si>
  <si>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</si>
  <si>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</si>
  <si>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</si>
  <si>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</si>
  <si>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</si>
  <si>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</si>
  <si>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</si>
  <si>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</si>
  <si>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</si>
  <si>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</si>
  <si>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</si>
  <si>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</si>
  <si>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</si>
  <si>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</si>
  <si>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</si>
  <si>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</si>
  <si>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</si>
  <si>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</si>
  <si>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</si>
  <si>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</si>
  <si>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</si>
  <si>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</si>
  <si>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</si>
  <si>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</si>
  <si>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</si>
  <si>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</si>
  <si>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</si>
  <si>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</si>
  <si>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</si>
  <si>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</si>
  <si>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</si>
  <si>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</si>
  <si>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</si>
  <si>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</si>
  <si>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</si>
  <si>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</si>
  <si>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</si>
  <si>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</si>
  <si>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</si>
  <si>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</si>
  <si>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</si>
  <si>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Bel-és csapadékvíz rendszer felújítása,kialakítása Mezőzomboron</t>
  </si>
  <si>
    <t>Termelői piac létrehozása a helyi gazdaságfejlesztés érdekében</t>
  </si>
  <si>
    <t>Külterületi helyi közutak fejleszése, önk.utakkez.,állapotjavítás,karbant., szükséges erő-és munkagépek</t>
  </si>
  <si>
    <t>Fenntartható települési közlekedésfejlesztés 37. sz. út Mezőzombor közötti kerékpáros létsítmény kialak. a fenntartható közlekedés érdekében</t>
  </si>
  <si>
    <t>Szinpadfelújítás</t>
  </si>
  <si>
    <t xml:space="preserve">A közösségi művelődési intézmény-és szervezetrendszer tanulást segítő infrastrukturális fejlesztés </t>
  </si>
  <si>
    <t>Kultúrával a gyermekekért</t>
  </si>
  <si>
    <t>Kossuth utca BM pályázat</t>
  </si>
  <si>
    <t xml:space="preserve"> 2.1. melléklet a 2/2018. (III.6.) önkormányzati rendelethez</t>
  </si>
  <si>
    <t xml:space="preserve"> 2.2. melléklet a 2/2018. (III.6.) önkormányzati rendelethez</t>
  </si>
  <si>
    <t>Mezőzombor Község  Önkormányzat saját bevételeinek részletezése az adósságot keletkeztető ügyletből származó tárgyévi fizetési kötelezettség megállapításához</t>
  </si>
  <si>
    <t xml:space="preserve"> 9.1. melléklet a 2/2018. (III.6.) önkormányzati rendelethez</t>
  </si>
  <si>
    <t>9.1.1. melléklet a 2/2018. (III.6.) önkormányzati rendelethez</t>
  </si>
  <si>
    <t>9.1.2. melléklet a 2/2018. (III.6.) önkormányzati rendelethez</t>
  </si>
  <si>
    <t>9.1.3. melléklet a 2/2018. (III.6.) önkormányzati rendelethez</t>
  </si>
  <si>
    <t>9.2. melléklet a 2/2018. (III.6.) önkormányzati rendelethez</t>
  </si>
  <si>
    <t>9.3. melléklet a 2/2018. (III.6.) önkormányzati rendelethez</t>
  </si>
  <si>
    <t>9.2.1. melléklet a 2/2018. (III.6.) önkormányzati rendelethez</t>
  </si>
  <si>
    <t>9.2.3. melléklet a 2/2018. (III.6.) önkormányzati rendelethez</t>
  </si>
  <si>
    <t>9.3.1. melléklet a 2/2018. (III.6.) önkormányzati rendelethez</t>
  </si>
  <si>
    <t>KAPOCS Családsegítő és Gyermekjóléti Szolgálat</t>
  </si>
  <si>
    <t>Mezőzombori Bóbita Óvoda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</si>
</sst>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3" xfId="0" applyFont="1" applyFill="1" applyBorder="1" applyAlignment="1" applyProtection="1">
      <alignment horizontal="right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0" fontId="15" fillId="0" borderId="34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0" fontId="15" fillId="0" borderId="20" xfId="58" applyFont="1" applyFill="1" applyBorder="1" applyAlignment="1" applyProtection="1">
      <alignment horizontal="center" vertical="center"/>
      <protection/>
    </xf>
    <xf numFmtId="0" fontId="15" fillId="0" borderId="17" xfId="58" applyFont="1" applyFill="1" applyBorder="1" applyAlignment="1" applyProtection="1">
      <alignment horizontal="center" vertical="center"/>
      <protection/>
    </xf>
    <xf numFmtId="0" fontId="15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7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53" xfId="40" applyNumberFormat="1" applyFont="1" applyFill="1" applyBorder="1" applyAlignment="1" applyProtection="1">
      <alignment/>
      <protection locked="0"/>
    </xf>
    <xf numFmtId="166" fontId="15" fillId="0" borderId="44" xfId="40" applyNumberFormat="1" applyFont="1" applyFill="1" applyBorder="1" applyAlignment="1" applyProtection="1">
      <alignment/>
      <protection locked="0"/>
    </xf>
    <xf numFmtId="166" fontId="15" fillId="0" borderId="40" xfId="40" applyNumberFormat="1" applyFont="1" applyFill="1" applyBorder="1" applyAlignment="1" applyProtection="1">
      <alignment/>
      <protection locked="0"/>
    </xf>
    <xf numFmtId="0" fontId="15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8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5" fillId="0" borderId="18" xfId="58" applyNumberFormat="1" applyFont="1" applyFill="1" applyBorder="1" applyAlignment="1" applyProtection="1">
      <alignment horizontal="center" vertical="center" wrapText="1"/>
      <protection/>
    </xf>
    <xf numFmtId="49" fontId="15" fillId="0" borderId="17" xfId="58" applyNumberFormat="1" applyFont="1" applyFill="1" applyBorder="1" applyAlignment="1" applyProtection="1">
      <alignment horizontal="center" vertical="center" wrapText="1"/>
      <protection/>
    </xf>
    <xf numFmtId="49" fontId="15" fillId="0" borderId="19" xfId="58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49" fontId="15" fillId="0" borderId="20" xfId="58" applyNumberFormat="1" applyFont="1" applyFill="1" applyBorder="1" applyAlignment="1" applyProtection="1">
      <alignment horizontal="center" vertical="center" wrapText="1"/>
      <protection/>
    </xf>
    <xf numFmtId="49" fontId="15" fillId="0" borderId="16" xfId="58" applyNumberFormat="1" applyFont="1" applyFill="1" applyBorder="1" applyAlignment="1" applyProtection="1">
      <alignment horizontal="center" vertical="center" wrapText="1"/>
      <protection/>
    </xf>
    <xf numFmtId="49" fontId="15" fillId="0" borderId="21" xfId="58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34" xfId="58" applyFont="1" applyFill="1" applyBorder="1" applyAlignment="1" applyProtection="1">
      <alignment horizontal="left" vertical="center" wrapText="1" indent="7"/>
      <protection/>
    </xf>
    <xf numFmtId="164" fontId="20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4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left" indent="1"/>
      <protection/>
    </xf>
    <xf numFmtId="0" fontId="14" fillId="0" borderId="23" xfId="58" applyFont="1" applyFill="1" applyBorder="1" applyAlignment="1" applyProtection="1">
      <alignment horizontal="center" vertical="center"/>
      <protection/>
    </xf>
    <xf numFmtId="0" fontId="14" fillId="0" borderId="26" xfId="58" applyFont="1" applyFill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/>
      <protection/>
    </xf>
    <xf numFmtId="164" fontId="14" fillId="0" borderId="5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right" vertical="top"/>
      <protection locked="0"/>
    </xf>
    <xf numFmtId="49" fontId="15" fillId="0" borderId="19" xfId="58" applyNumberFormat="1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33" xfId="58" applyNumberFormat="1" applyFont="1" applyFill="1" applyBorder="1" applyAlignment="1" applyProtection="1">
      <alignment horizontal="left" vertical="center"/>
      <protection/>
    </xf>
    <xf numFmtId="164" fontId="22" fillId="0" borderId="3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5" fillId="0" borderId="60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87</v>
      </c>
    </row>
    <row r="4" spans="1:2" ht="12.75">
      <c r="A4" s="66"/>
      <c r="B4" s="66"/>
    </row>
    <row r="5" spans="1:2" s="77" customFormat="1" ht="15.75">
      <c r="A5" s="51" t="s">
        <v>452</v>
      </c>
      <c r="B5" s="76"/>
    </row>
    <row r="6" spans="1:2" ht="12.75">
      <c r="A6" s="66"/>
      <c r="B6" s="66"/>
    </row>
    <row r="7" spans="1:2" ht="12.75">
      <c r="A7" s="66" t="s">
        <v>429</v>
      </c>
      <c r="B7" s="66" t="s">
        <v>388</v>
      </c>
    </row>
    <row r="8" spans="1:2" ht="12.75">
      <c r="A8" s="66" t="s">
        <v>430</v>
      </c>
      <c r="B8" s="66" t="s">
        <v>389</v>
      </c>
    </row>
    <row r="9" spans="1:2" ht="12.75">
      <c r="A9" s="66" t="s">
        <v>431</v>
      </c>
      <c r="B9" s="66" t="s">
        <v>390</v>
      </c>
    </row>
    <row r="10" spans="1:2" ht="12.75">
      <c r="A10" s="66"/>
      <c r="B10" s="66"/>
    </row>
    <row r="11" spans="1:2" ht="12.75">
      <c r="A11" s="66"/>
      <c r="B11" s="66"/>
    </row>
    <row r="12" spans="1:2" s="77" customFormat="1" ht="15.75">
      <c r="A12" s="51" t="str">
        <f>+CONCATENATE(LEFT(A5,4),". évi előirányzat KIADÁSOK")</f>
        <v>2018. évi előirányzat KIADÁSOK</v>
      </c>
      <c r="B12" s="76"/>
    </row>
    <row r="13" spans="1:2" ht="12.75">
      <c r="A13" s="66"/>
      <c r="B13" s="66"/>
    </row>
    <row r="14" spans="1:2" ht="12.75">
      <c r="A14" s="66" t="s">
        <v>432</v>
      </c>
      <c r="B14" s="66" t="s">
        <v>391</v>
      </c>
    </row>
    <row r="15" spans="1:2" ht="12.75">
      <c r="A15" s="66" t="s">
        <v>433</v>
      </c>
      <c r="B15" s="66" t="s">
        <v>392</v>
      </c>
    </row>
    <row r="16" spans="1:2" ht="12.75">
      <c r="A16" s="66" t="s">
        <v>434</v>
      </c>
      <c r="B16" s="66" t="s">
        <v>393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9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322" t="s">
        <v>0</v>
      </c>
      <c r="B1" s="322"/>
      <c r="C1" s="322"/>
      <c r="D1" s="322"/>
      <c r="E1" s="322"/>
      <c r="F1" s="322"/>
    </row>
    <row r="2" spans="1:6" ht="22.5" customHeight="1" thickBot="1">
      <c r="A2" s="90"/>
      <c r="B2" s="39"/>
      <c r="C2" s="39"/>
      <c r="D2" s="39"/>
      <c r="E2" s="39"/>
      <c r="F2" s="35" t="e">
        <f>#REF!</f>
        <v>#REF!</v>
      </c>
    </row>
    <row r="3" spans="1:6" s="33" customFormat="1" ht="44.25" customHeight="1" thickBot="1">
      <c r="A3" s="91" t="s">
        <v>49</v>
      </c>
      <c r="B3" s="92" t="s">
        <v>50</v>
      </c>
      <c r="C3" s="92" t="s">
        <v>51</v>
      </c>
      <c r="D3" s="92" t="str">
        <f>+CONCATENATE("Felhasználás   ",LEFT(ÖSSZEFÜGGÉSEK!A5,4)-1,". XII. 31-ig")</f>
        <v>Felhasználás   2017. XII. 31-ig</v>
      </c>
      <c r="E3" s="92" t="str">
        <f>+'1.1.sz.mell.'!C3</f>
        <v>2018. évi előirányzat</v>
      </c>
      <c r="F3" s="36" t="str">
        <f>+CONCATENATE(LEFT(ÖSSZEFÜGGÉSEK!A5,4),". utáni szükséglet")</f>
        <v>2018. utáni szükséglet</v>
      </c>
    </row>
    <row r="4" spans="1:6" s="39" customFormat="1" ht="12" customHeight="1" thickBot="1">
      <c r="A4" s="37" t="s">
        <v>394</v>
      </c>
      <c r="B4" s="38" t="s">
        <v>395</v>
      </c>
      <c r="C4" s="38" t="s">
        <v>396</v>
      </c>
      <c r="D4" s="38" t="s">
        <v>398</v>
      </c>
      <c r="E4" s="38" t="s">
        <v>397</v>
      </c>
      <c r="F4" s="299" t="s">
        <v>447</v>
      </c>
    </row>
    <row r="5" spans="1:6" ht="15.75" customHeight="1">
      <c r="A5" s="281" t="s">
        <v>463</v>
      </c>
      <c r="B5" s="23">
        <v>360000000</v>
      </c>
      <c r="C5" s="283"/>
      <c r="D5" s="23"/>
      <c r="E5" s="23">
        <v>360000000</v>
      </c>
      <c r="F5" s="40">
        <f aca="true" t="shared" si="0" ref="F5:F22">B5-D5-E5</f>
        <v>0</v>
      </c>
    </row>
    <row r="6" spans="1:6" ht="15.75" customHeight="1">
      <c r="A6" s="281" t="s">
        <v>464</v>
      </c>
      <c r="B6" s="23">
        <v>180000000</v>
      </c>
      <c r="C6" s="283"/>
      <c r="D6" s="23"/>
      <c r="E6" s="23">
        <v>180000000</v>
      </c>
      <c r="F6" s="40">
        <f t="shared" si="0"/>
        <v>0</v>
      </c>
    </row>
    <row r="7" spans="1:6" ht="15.75" customHeight="1">
      <c r="A7" s="281" t="s">
        <v>465</v>
      </c>
      <c r="B7" s="23">
        <v>110548560</v>
      </c>
      <c r="C7" s="283"/>
      <c r="D7" s="23"/>
      <c r="E7" s="23">
        <v>110548560</v>
      </c>
      <c r="F7" s="40">
        <f t="shared" si="0"/>
        <v>0</v>
      </c>
    </row>
    <row r="8" spans="1:6" ht="15.75" customHeight="1">
      <c r="A8" s="282" t="s">
        <v>466</v>
      </c>
      <c r="B8" s="23">
        <v>240000000</v>
      </c>
      <c r="C8" s="283"/>
      <c r="D8" s="23"/>
      <c r="E8" s="23">
        <v>240000000</v>
      </c>
      <c r="F8" s="40">
        <f t="shared" si="0"/>
        <v>0</v>
      </c>
    </row>
    <row r="9" spans="1:6" ht="15.75" customHeight="1">
      <c r="A9" s="281" t="s">
        <v>467</v>
      </c>
      <c r="B9" s="23">
        <v>23000000</v>
      </c>
      <c r="C9" s="283"/>
      <c r="D9" s="23"/>
      <c r="E9" s="23">
        <v>23000000</v>
      </c>
      <c r="F9" s="40">
        <f t="shared" si="0"/>
        <v>0</v>
      </c>
    </row>
    <row r="10" spans="1:6" ht="15.75" customHeight="1">
      <c r="A10" s="282" t="s">
        <v>468</v>
      </c>
      <c r="B10" s="23">
        <v>47000000</v>
      </c>
      <c r="C10" s="283"/>
      <c r="D10" s="23"/>
      <c r="E10" s="23">
        <v>47000000</v>
      </c>
      <c r="F10" s="40">
        <f t="shared" si="0"/>
        <v>0</v>
      </c>
    </row>
    <row r="11" spans="1:6" ht="15.75" customHeight="1">
      <c r="A11" s="281" t="s">
        <v>469</v>
      </c>
      <c r="B11" s="23">
        <v>25000000</v>
      </c>
      <c r="C11" s="283"/>
      <c r="D11" s="23"/>
      <c r="E11" s="23">
        <v>25000000</v>
      </c>
      <c r="F11" s="40">
        <f t="shared" si="0"/>
        <v>0</v>
      </c>
    </row>
    <row r="12" spans="1:6" ht="15.75" customHeight="1">
      <c r="A12" s="281" t="s">
        <v>470</v>
      </c>
      <c r="B12" s="23">
        <v>15000000</v>
      </c>
      <c r="C12" s="283"/>
      <c r="D12" s="23"/>
      <c r="E12" s="23">
        <v>15000000</v>
      </c>
      <c r="F12" s="40">
        <f t="shared" si="0"/>
        <v>0</v>
      </c>
    </row>
    <row r="13" spans="1:6" ht="15.75" customHeight="1">
      <c r="A13" s="281"/>
      <c r="B13" s="23"/>
      <c r="C13" s="283"/>
      <c r="D13" s="23"/>
      <c r="E13" s="23"/>
      <c r="F13" s="40">
        <f t="shared" si="0"/>
        <v>0</v>
      </c>
    </row>
    <row r="14" spans="1:6" ht="15.75" customHeight="1">
      <c r="A14" s="281"/>
      <c r="B14" s="23"/>
      <c r="C14" s="283"/>
      <c r="D14" s="23"/>
      <c r="E14" s="23"/>
      <c r="F14" s="40">
        <f t="shared" si="0"/>
        <v>0</v>
      </c>
    </row>
    <row r="15" spans="1:6" ht="15.75" customHeight="1">
      <c r="A15" s="281"/>
      <c r="B15" s="23"/>
      <c r="C15" s="283"/>
      <c r="D15" s="23"/>
      <c r="E15" s="23"/>
      <c r="F15" s="40">
        <f t="shared" si="0"/>
        <v>0</v>
      </c>
    </row>
    <row r="16" spans="1:6" ht="15.75" customHeight="1">
      <c r="A16" s="281"/>
      <c r="B16" s="23"/>
      <c r="C16" s="283"/>
      <c r="D16" s="23"/>
      <c r="E16" s="23"/>
      <c r="F16" s="40">
        <f t="shared" si="0"/>
        <v>0</v>
      </c>
    </row>
    <row r="17" spans="1:6" ht="15.75" customHeight="1">
      <c r="A17" s="281"/>
      <c r="B17" s="23"/>
      <c r="C17" s="283"/>
      <c r="D17" s="23"/>
      <c r="E17" s="23"/>
      <c r="F17" s="40">
        <f t="shared" si="0"/>
        <v>0</v>
      </c>
    </row>
    <row r="18" spans="1:6" ht="15.75" customHeight="1">
      <c r="A18" s="281"/>
      <c r="B18" s="23"/>
      <c r="C18" s="283"/>
      <c r="D18" s="23"/>
      <c r="E18" s="23"/>
      <c r="F18" s="40">
        <f t="shared" si="0"/>
        <v>0</v>
      </c>
    </row>
    <row r="19" spans="1:6" ht="15.75" customHeight="1">
      <c r="A19" s="281"/>
      <c r="B19" s="23"/>
      <c r="C19" s="283"/>
      <c r="D19" s="23"/>
      <c r="E19" s="23"/>
      <c r="F19" s="40">
        <f t="shared" si="0"/>
        <v>0</v>
      </c>
    </row>
    <row r="20" spans="1:6" ht="15.75" customHeight="1">
      <c r="A20" s="281"/>
      <c r="B20" s="23"/>
      <c r="C20" s="283"/>
      <c r="D20" s="23"/>
      <c r="E20" s="23"/>
      <c r="F20" s="40">
        <f t="shared" si="0"/>
        <v>0</v>
      </c>
    </row>
    <row r="21" spans="1:6" ht="15.75" customHeight="1">
      <c r="A21" s="281"/>
      <c r="B21" s="23"/>
      <c r="C21" s="283"/>
      <c r="D21" s="23"/>
      <c r="E21" s="23"/>
      <c r="F21" s="40">
        <f t="shared" si="0"/>
        <v>0</v>
      </c>
    </row>
    <row r="22" spans="1:6" ht="15.75" customHeight="1" thickBot="1">
      <c r="A22" s="41"/>
      <c r="B22" s="24"/>
      <c r="C22" s="284"/>
      <c r="D22" s="24"/>
      <c r="E22" s="24"/>
      <c r="F22" s="42">
        <f t="shared" si="0"/>
        <v>0</v>
      </c>
    </row>
    <row r="23" spans="1:6" s="45" customFormat="1" ht="18" customHeight="1" thickBot="1">
      <c r="A23" s="93" t="s">
        <v>48</v>
      </c>
      <c r="B23" s="43">
        <f>SUM(B5:B22)</f>
        <v>1000548560</v>
      </c>
      <c r="C23" s="57"/>
      <c r="D23" s="43">
        <f>SUM(D5:D22)</f>
        <v>0</v>
      </c>
      <c r="E23" s="43">
        <f>SUM(E5:E22)</f>
        <v>1000548560</v>
      </c>
      <c r="F23" s="44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2/2018. (III.6.)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I15" sqref="I15"/>
    </sheetView>
  </sheetViews>
  <sheetFormatPr defaultColWidth="9.00390625" defaultRowHeight="12.75"/>
  <cols>
    <col min="1" max="1" width="19.50390625" style="218" customWidth="1"/>
    <col min="2" max="2" width="72.00390625" style="219" customWidth="1"/>
    <col min="3" max="3" width="25.00390625" style="220" customWidth="1"/>
    <col min="4" max="16384" width="9.375" style="2" customWidth="1"/>
  </cols>
  <sheetData>
    <row r="1" spans="1:3" s="1" customFormat="1" ht="16.5" customHeight="1" thickBot="1">
      <c r="A1" s="98"/>
      <c r="B1" s="100"/>
      <c r="C1" s="300" t="s">
        <v>474</v>
      </c>
    </row>
    <row r="2" spans="1:3" s="52" customFormat="1" ht="21" customHeight="1">
      <c r="A2" s="225" t="s">
        <v>46</v>
      </c>
      <c r="B2" s="192" t="s">
        <v>129</v>
      </c>
      <c r="C2" s="194" t="s">
        <v>39</v>
      </c>
    </row>
    <row r="3" spans="1:3" s="52" customFormat="1" ht="16.5" thickBot="1">
      <c r="A3" s="101" t="s">
        <v>125</v>
      </c>
      <c r="B3" s="193" t="s">
        <v>301</v>
      </c>
      <c r="C3" s="293" t="s">
        <v>39</v>
      </c>
    </row>
    <row r="4" spans="1:3" s="53" customFormat="1" ht="15.75" customHeight="1" thickBot="1">
      <c r="A4" s="102"/>
      <c r="B4" s="102"/>
      <c r="C4" s="103" t="e">
        <f>#REF!</f>
        <v>#REF!</v>
      </c>
    </row>
    <row r="5" spans="1:3" ht="13.5" thickBot="1">
      <c r="A5" s="226" t="s">
        <v>127</v>
      </c>
      <c r="B5" s="104" t="s">
        <v>448</v>
      </c>
      <c r="C5" s="195" t="s">
        <v>40</v>
      </c>
    </row>
    <row r="6" spans="1:3" s="46" customFormat="1" ht="12.75" customHeight="1" thickBot="1">
      <c r="A6" s="94"/>
      <c r="B6" s="95" t="s">
        <v>394</v>
      </c>
      <c r="C6" s="96" t="s">
        <v>395</v>
      </c>
    </row>
    <row r="7" spans="1:3" s="46" customFormat="1" ht="15.75" customHeight="1" thickBot="1">
      <c r="A7" s="106"/>
      <c r="B7" s="107" t="s">
        <v>41</v>
      </c>
      <c r="C7" s="196"/>
    </row>
    <row r="8" spans="1:3" s="46" customFormat="1" ht="12" customHeight="1" thickBot="1">
      <c r="A8" s="27" t="s">
        <v>7</v>
      </c>
      <c r="B8" s="19" t="s">
        <v>155</v>
      </c>
      <c r="C8" s="131">
        <f>+C9+C10+C11+C12+C13+C14</f>
        <v>255560265</v>
      </c>
    </row>
    <row r="9" spans="1:3" s="54" customFormat="1" ht="12" customHeight="1">
      <c r="A9" s="254" t="s">
        <v>64</v>
      </c>
      <c r="B9" s="235" t="s">
        <v>156</v>
      </c>
      <c r="C9" s="134">
        <v>65214444</v>
      </c>
    </row>
    <row r="10" spans="1:3" s="55" customFormat="1" ht="12" customHeight="1">
      <c r="A10" s="255" t="s">
        <v>65</v>
      </c>
      <c r="B10" s="236" t="s">
        <v>157</v>
      </c>
      <c r="C10" s="133">
        <v>53499584</v>
      </c>
    </row>
    <row r="11" spans="1:3" s="55" customFormat="1" ht="12" customHeight="1">
      <c r="A11" s="255" t="s">
        <v>66</v>
      </c>
      <c r="B11" s="236" t="s">
        <v>435</v>
      </c>
      <c r="C11" s="133">
        <v>80217284</v>
      </c>
    </row>
    <row r="12" spans="1:3" s="55" customFormat="1" ht="12" customHeight="1">
      <c r="A12" s="255" t="s">
        <v>67</v>
      </c>
      <c r="B12" s="236" t="s">
        <v>158</v>
      </c>
      <c r="C12" s="133">
        <v>3021370</v>
      </c>
    </row>
    <row r="13" spans="1:3" s="55" customFormat="1" ht="12" customHeight="1">
      <c r="A13" s="255" t="s">
        <v>84</v>
      </c>
      <c r="B13" s="236" t="s">
        <v>402</v>
      </c>
      <c r="C13" s="133">
        <v>53607583</v>
      </c>
    </row>
    <row r="14" spans="1:3" s="54" customFormat="1" ht="12" customHeight="1" thickBot="1">
      <c r="A14" s="256" t="s">
        <v>68</v>
      </c>
      <c r="B14" s="302" t="s">
        <v>460</v>
      </c>
      <c r="C14" s="133"/>
    </row>
    <row r="15" spans="1:3" s="54" customFormat="1" ht="12" customHeight="1" thickBot="1">
      <c r="A15" s="27" t="s">
        <v>8</v>
      </c>
      <c r="B15" s="126" t="s">
        <v>159</v>
      </c>
      <c r="C15" s="131">
        <f>+C16+C17+C18+C19+C20</f>
        <v>253630851</v>
      </c>
    </row>
    <row r="16" spans="1:3" s="54" customFormat="1" ht="12" customHeight="1">
      <c r="A16" s="254" t="s">
        <v>70</v>
      </c>
      <c r="B16" s="235" t="s">
        <v>160</v>
      </c>
      <c r="C16" s="134"/>
    </row>
    <row r="17" spans="1:3" s="54" customFormat="1" ht="12" customHeight="1">
      <c r="A17" s="255" t="s">
        <v>71</v>
      </c>
      <c r="B17" s="236" t="s">
        <v>161</v>
      </c>
      <c r="C17" s="133"/>
    </row>
    <row r="18" spans="1:3" s="54" customFormat="1" ht="12" customHeight="1">
      <c r="A18" s="255" t="s">
        <v>72</v>
      </c>
      <c r="B18" s="236" t="s">
        <v>323</v>
      </c>
      <c r="C18" s="133"/>
    </row>
    <row r="19" spans="1:3" s="54" customFormat="1" ht="12" customHeight="1">
      <c r="A19" s="255" t="s">
        <v>73</v>
      </c>
      <c r="B19" s="236" t="s">
        <v>324</v>
      </c>
      <c r="C19" s="133"/>
    </row>
    <row r="20" spans="1:3" s="54" customFormat="1" ht="12" customHeight="1">
      <c r="A20" s="255" t="s">
        <v>74</v>
      </c>
      <c r="B20" s="236" t="s">
        <v>162</v>
      </c>
      <c r="C20" s="133">
        <v>253630851</v>
      </c>
    </row>
    <row r="21" spans="1:3" s="55" customFormat="1" ht="12" customHeight="1" thickBot="1">
      <c r="A21" s="256" t="s">
        <v>80</v>
      </c>
      <c r="B21" s="302" t="s">
        <v>461</v>
      </c>
      <c r="C21" s="135"/>
    </row>
    <row r="22" spans="1:3" s="55" customFormat="1" ht="12" customHeight="1" thickBot="1">
      <c r="A22" s="27" t="s">
        <v>9</v>
      </c>
      <c r="B22" s="19" t="s">
        <v>164</v>
      </c>
      <c r="C22" s="131">
        <f>+C23+C24+C25+C26+C27</f>
        <v>412548560</v>
      </c>
    </row>
    <row r="23" spans="1:3" s="55" customFormat="1" ht="12" customHeight="1">
      <c r="A23" s="254" t="s">
        <v>53</v>
      </c>
      <c r="B23" s="235" t="s">
        <v>165</v>
      </c>
      <c r="C23" s="134">
        <v>412548560</v>
      </c>
    </row>
    <row r="24" spans="1:3" s="54" customFormat="1" ht="12" customHeight="1">
      <c r="A24" s="255" t="s">
        <v>54</v>
      </c>
      <c r="B24" s="236" t="s">
        <v>166</v>
      </c>
      <c r="C24" s="133"/>
    </row>
    <row r="25" spans="1:3" s="55" customFormat="1" ht="12" customHeight="1">
      <c r="A25" s="255" t="s">
        <v>55</v>
      </c>
      <c r="B25" s="236" t="s">
        <v>325</v>
      </c>
      <c r="C25" s="133"/>
    </row>
    <row r="26" spans="1:3" s="55" customFormat="1" ht="12" customHeight="1">
      <c r="A26" s="255" t="s">
        <v>56</v>
      </c>
      <c r="B26" s="236" t="s">
        <v>326</v>
      </c>
      <c r="C26" s="133"/>
    </row>
    <row r="27" spans="1:3" s="55" customFormat="1" ht="12" customHeight="1">
      <c r="A27" s="255" t="s">
        <v>98</v>
      </c>
      <c r="B27" s="236" t="s">
        <v>167</v>
      </c>
      <c r="C27" s="133"/>
    </row>
    <row r="28" spans="1:3" s="55" customFormat="1" ht="12" customHeight="1" thickBot="1">
      <c r="A28" s="256" t="s">
        <v>99</v>
      </c>
      <c r="B28" s="302" t="s">
        <v>453</v>
      </c>
      <c r="C28" s="303"/>
    </row>
    <row r="29" spans="1:3" s="55" customFormat="1" ht="12" customHeight="1" thickBot="1">
      <c r="A29" s="27" t="s">
        <v>100</v>
      </c>
      <c r="B29" s="19" t="s">
        <v>445</v>
      </c>
      <c r="C29" s="137">
        <f>+C30+C34+C35+C36</f>
        <v>37980000</v>
      </c>
    </row>
    <row r="30" spans="1:3" s="55" customFormat="1" ht="12" customHeight="1">
      <c r="A30" s="254" t="s">
        <v>170</v>
      </c>
      <c r="B30" s="235" t="s">
        <v>440</v>
      </c>
      <c r="C30" s="230">
        <f>+C31+C32+C33</f>
        <v>29400000</v>
      </c>
    </row>
    <row r="31" spans="1:3" s="55" customFormat="1" ht="12" customHeight="1">
      <c r="A31" s="255" t="s">
        <v>171</v>
      </c>
      <c r="B31" s="236" t="s">
        <v>441</v>
      </c>
      <c r="C31" s="133">
        <v>4000000</v>
      </c>
    </row>
    <row r="32" spans="1:3" s="55" customFormat="1" ht="12" customHeight="1">
      <c r="A32" s="255" t="s">
        <v>172</v>
      </c>
      <c r="B32" s="236" t="s">
        <v>442</v>
      </c>
      <c r="C32" s="133">
        <v>25000000</v>
      </c>
    </row>
    <row r="33" spans="1:3" s="55" customFormat="1" ht="12" customHeight="1">
      <c r="A33" s="255" t="s">
        <v>173</v>
      </c>
      <c r="B33" s="236" t="s">
        <v>443</v>
      </c>
      <c r="C33" s="133">
        <v>400000</v>
      </c>
    </row>
    <row r="34" spans="1:3" s="55" customFormat="1" ht="12" customHeight="1">
      <c r="A34" s="255" t="s">
        <v>437</v>
      </c>
      <c r="B34" s="236" t="s">
        <v>174</v>
      </c>
      <c r="C34" s="133">
        <v>4000000</v>
      </c>
    </row>
    <row r="35" spans="1:3" s="55" customFormat="1" ht="12" customHeight="1">
      <c r="A35" s="255" t="s">
        <v>438</v>
      </c>
      <c r="B35" s="236" t="s">
        <v>175</v>
      </c>
      <c r="C35" s="133">
        <v>4500000</v>
      </c>
    </row>
    <row r="36" spans="1:3" s="55" customFormat="1" ht="12" customHeight="1" thickBot="1">
      <c r="A36" s="256" t="s">
        <v>439</v>
      </c>
      <c r="B36" s="295" t="s">
        <v>176</v>
      </c>
      <c r="C36" s="135">
        <v>80000</v>
      </c>
    </row>
    <row r="37" spans="1:3" s="55" customFormat="1" ht="12" customHeight="1" thickBot="1">
      <c r="A37" s="27" t="s">
        <v>11</v>
      </c>
      <c r="B37" s="19" t="s">
        <v>335</v>
      </c>
      <c r="C37" s="131">
        <f>SUM(C38:C48)</f>
        <v>47060795</v>
      </c>
    </row>
    <row r="38" spans="1:3" s="55" customFormat="1" ht="12" customHeight="1">
      <c r="A38" s="254" t="s">
        <v>57</v>
      </c>
      <c r="B38" s="235" t="s">
        <v>179</v>
      </c>
      <c r="C38" s="134"/>
    </row>
    <row r="39" spans="1:3" s="55" customFormat="1" ht="12" customHeight="1">
      <c r="A39" s="255" t="s">
        <v>58</v>
      </c>
      <c r="B39" s="236" t="s">
        <v>180</v>
      </c>
      <c r="C39" s="133">
        <v>19040000</v>
      </c>
    </row>
    <row r="40" spans="1:3" s="55" customFormat="1" ht="12" customHeight="1">
      <c r="A40" s="255" t="s">
        <v>59</v>
      </c>
      <c r="B40" s="236" t="s">
        <v>181</v>
      </c>
      <c r="C40" s="133"/>
    </row>
    <row r="41" spans="1:3" s="55" customFormat="1" ht="12" customHeight="1">
      <c r="A41" s="255" t="s">
        <v>102</v>
      </c>
      <c r="B41" s="236" t="s">
        <v>182</v>
      </c>
      <c r="C41" s="133"/>
    </row>
    <row r="42" spans="1:3" s="55" customFormat="1" ht="12" customHeight="1">
      <c r="A42" s="255" t="s">
        <v>103</v>
      </c>
      <c r="B42" s="236" t="s">
        <v>183</v>
      </c>
      <c r="C42" s="133">
        <v>5432795</v>
      </c>
    </row>
    <row r="43" spans="1:3" s="55" customFormat="1" ht="12" customHeight="1">
      <c r="A43" s="255" t="s">
        <v>104</v>
      </c>
      <c r="B43" s="236" t="s">
        <v>184</v>
      </c>
      <c r="C43" s="133">
        <v>3238000</v>
      </c>
    </row>
    <row r="44" spans="1:3" s="55" customFormat="1" ht="12" customHeight="1">
      <c r="A44" s="255" t="s">
        <v>105</v>
      </c>
      <c r="B44" s="236" t="s">
        <v>185</v>
      </c>
      <c r="C44" s="133"/>
    </row>
    <row r="45" spans="1:3" s="55" customFormat="1" ht="12" customHeight="1">
      <c r="A45" s="255" t="s">
        <v>106</v>
      </c>
      <c r="B45" s="236" t="s">
        <v>444</v>
      </c>
      <c r="C45" s="133"/>
    </row>
    <row r="46" spans="1:3" s="55" customFormat="1" ht="12" customHeight="1">
      <c r="A46" s="255" t="s">
        <v>177</v>
      </c>
      <c r="B46" s="236" t="s">
        <v>187</v>
      </c>
      <c r="C46" s="136"/>
    </row>
    <row r="47" spans="1:3" s="55" customFormat="1" ht="12" customHeight="1">
      <c r="A47" s="256" t="s">
        <v>178</v>
      </c>
      <c r="B47" s="237" t="s">
        <v>337</v>
      </c>
      <c r="C47" s="224"/>
    </row>
    <row r="48" spans="1:3" s="55" customFormat="1" ht="12" customHeight="1" thickBot="1">
      <c r="A48" s="256" t="s">
        <v>336</v>
      </c>
      <c r="B48" s="302" t="s">
        <v>462</v>
      </c>
      <c r="C48" s="307">
        <v>19350000</v>
      </c>
    </row>
    <row r="49" spans="1:3" s="55" customFormat="1" ht="12" customHeight="1" thickBot="1">
      <c r="A49" s="27" t="s">
        <v>12</v>
      </c>
      <c r="B49" s="19" t="s">
        <v>189</v>
      </c>
      <c r="C49" s="131">
        <f>SUM(C50:C54)</f>
        <v>0</v>
      </c>
    </row>
    <row r="50" spans="1:3" s="55" customFormat="1" ht="12" customHeight="1">
      <c r="A50" s="254" t="s">
        <v>60</v>
      </c>
      <c r="B50" s="235" t="s">
        <v>193</v>
      </c>
      <c r="C50" s="277"/>
    </row>
    <row r="51" spans="1:3" s="55" customFormat="1" ht="12" customHeight="1">
      <c r="A51" s="255" t="s">
        <v>61</v>
      </c>
      <c r="B51" s="236" t="s">
        <v>194</v>
      </c>
      <c r="C51" s="136"/>
    </row>
    <row r="52" spans="1:3" s="55" customFormat="1" ht="12" customHeight="1">
      <c r="A52" s="255" t="s">
        <v>190</v>
      </c>
      <c r="B52" s="236" t="s">
        <v>195</v>
      </c>
      <c r="C52" s="136"/>
    </row>
    <row r="53" spans="1:3" s="55" customFormat="1" ht="12" customHeight="1">
      <c r="A53" s="255" t="s">
        <v>191</v>
      </c>
      <c r="B53" s="236" t="s">
        <v>196</v>
      </c>
      <c r="C53" s="136"/>
    </row>
    <row r="54" spans="1:3" s="55" customFormat="1" ht="12" customHeight="1" thickBot="1">
      <c r="A54" s="256" t="s">
        <v>192</v>
      </c>
      <c r="B54" s="237" t="s">
        <v>197</v>
      </c>
      <c r="C54" s="224"/>
    </row>
    <row r="55" spans="1:3" s="55" customFormat="1" ht="12" customHeight="1" thickBot="1">
      <c r="A55" s="27" t="s">
        <v>107</v>
      </c>
      <c r="B55" s="19" t="s">
        <v>198</v>
      </c>
      <c r="C55" s="131">
        <f>SUM(C56:C58)</f>
        <v>0</v>
      </c>
    </row>
    <row r="56" spans="1:3" s="55" customFormat="1" ht="12" customHeight="1">
      <c r="A56" s="254" t="s">
        <v>62</v>
      </c>
      <c r="B56" s="235" t="s">
        <v>199</v>
      </c>
      <c r="C56" s="134"/>
    </row>
    <row r="57" spans="1:3" s="55" customFormat="1" ht="12" customHeight="1">
      <c r="A57" s="255" t="s">
        <v>63</v>
      </c>
      <c r="B57" s="236" t="s">
        <v>327</v>
      </c>
      <c r="C57" s="133"/>
    </row>
    <row r="58" spans="1:3" s="55" customFormat="1" ht="12" customHeight="1">
      <c r="A58" s="255" t="s">
        <v>202</v>
      </c>
      <c r="B58" s="236" t="s">
        <v>200</v>
      </c>
      <c r="C58" s="133"/>
    </row>
    <row r="59" spans="1:3" s="55" customFormat="1" ht="12" customHeight="1" thickBot="1">
      <c r="A59" s="256" t="s">
        <v>203</v>
      </c>
      <c r="B59" s="237" t="s">
        <v>201</v>
      </c>
      <c r="C59" s="135"/>
    </row>
    <row r="60" spans="1:3" s="55" customFormat="1" ht="12" customHeight="1" thickBot="1">
      <c r="A60" s="27" t="s">
        <v>14</v>
      </c>
      <c r="B60" s="126" t="s">
        <v>204</v>
      </c>
      <c r="C60" s="131">
        <f>SUM(C61:C63)</f>
        <v>0</v>
      </c>
    </row>
    <row r="61" spans="1:3" s="55" customFormat="1" ht="12" customHeight="1">
      <c r="A61" s="254" t="s">
        <v>108</v>
      </c>
      <c r="B61" s="235" t="s">
        <v>206</v>
      </c>
      <c r="C61" s="136"/>
    </row>
    <row r="62" spans="1:3" s="55" customFormat="1" ht="12" customHeight="1">
      <c r="A62" s="255" t="s">
        <v>109</v>
      </c>
      <c r="B62" s="236" t="s">
        <v>328</v>
      </c>
      <c r="C62" s="136"/>
    </row>
    <row r="63" spans="1:3" s="55" customFormat="1" ht="12" customHeight="1">
      <c r="A63" s="255" t="s">
        <v>134</v>
      </c>
      <c r="B63" s="236" t="s">
        <v>207</v>
      </c>
      <c r="C63" s="136"/>
    </row>
    <row r="64" spans="1:3" s="55" customFormat="1" ht="12" customHeight="1" thickBot="1">
      <c r="A64" s="256" t="s">
        <v>205</v>
      </c>
      <c r="B64" s="237" t="s">
        <v>208</v>
      </c>
      <c r="C64" s="136"/>
    </row>
    <row r="65" spans="1:3" s="55" customFormat="1" ht="12" customHeight="1" thickBot="1">
      <c r="A65" s="27" t="s">
        <v>15</v>
      </c>
      <c r="B65" s="19" t="s">
        <v>209</v>
      </c>
      <c r="C65" s="137">
        <f>+C8+C15+C22+C29+C37+C49+C55+C60</f>
        <v>1006780471</v>
      </c>
    </row>
    <row r="66" spans="1:3" s="55" customFormat="1" ht="12" customHeight="1" thickBot="1">
      <c r="A66" s="257" t="s">
        <v>297</v>
      </c>
      <c r="B66" s="126" t="s">
        <v>211</v>
      </c>
      <c r="C66" s="131">
        <f>SUM(C67:C69)</f>
        <v>20000000</v>
      </c>
    </row>
    <row r="67" spans="1:3" s="55" customFormat="1" ht="12" customHeight="1">
      <c r="A67" s="254" t="s">
        <v>239</v>
      </c>
      <c r="B67" s="235" t="s">
        <v>212</v>
      </c>
      <c r="C67" s="136"/>
    </row>
    <row r="68" spans="1:3" s="55" customFormat="1" ht="12" customHeight="1">
      <c r="A68" s="255" t="s">
        <v>248</v>
      </c>
      <c r="B68" s="236" t="s">
        <v>213</v>
      </c>
      <c r="C68" s="136">
        <v>20000000</v>
      </c>
    </row>
    <row r="69" spans="1:3" s="55" customFormat="1" ht="12" customHeight="1" thickBot="1">
      <c r="A69" s="256" t="s">
        <v>249</v>
      </c>
      <c r="B69" s="238" t="s">
        <v>362</v>
      </c>
      <c r="C69" s="136"/>
    </row>
    <row r="70" spans="1:3" s="55" customFormat="1" ht="12" customHeight="1" thickBot="1">
      <c r="A70" s="257" t="s">
        <v>215</v>
      </c>
      <c r="B70" s="126" t="s">
        <v>216</v>
      </c>
      <c r="C70" s="131">
        <f>SUM(C71:C74)</f>
        <v>0</v>
      </c>
    </row>
    <row r="71" spans="1:3" s="55" customFormat="1" ht="12" customHeight="1">
      <c r="A71" s="254" t="s">
        <v>85</v>
      </c>
      <c r="B71" s="235" t="s">
        <v>217</v>
      </c>
      <c r="C71" s="136"/>
    </row>
    <row r="72" spans="1:3" s="55" customFormat="1" ht="12" customHeight="1">
      <c r="A72" s="255" t="s">
        <v>86</v>
      </c>
      <c r="B72" s="236" t="s">
        <v>455</v>
      </c>
      <c r="C72" s="136"/>
    </row>
    <row r="73" spans="1:3" s="55" customFormat="1" ht="12" customHeight="1">
      <c r="A73" s="255" t="s">
        <v>240</v>
      </c>
      <c r="B73" s="236" t="s">
        <v>218</v>
      </c>
      <c r="C73" s="136"/>
    </row>
    <row r="74" spans="1:3" s="55" customFormat="1" ht="12" customHeight="1" thickBot="1">
      <c r="A74" s="256" t="s">
        <v>241</v>
      </c>
      <c r="B74" s="128" t="s">
        <v>456</v>
      </c>
      <c r="C74" s="136"/>
    </row>
    <row r="75" spans="1:3" s="55" customFormat="1" ht="12" customHeight="1" thickBot="1">
      <c r="A75" s="257" t="s">
        <v>219</v>
      </c>
      <c r="B75" s="126" t="s">
        <v>220</v>
      </c>
      <c r="C75" s="131">
        <f>SUM(C76:C77)</f>
        <v>531771170</v>
      </c>
    </row>
    <row r="76" spans="1:3" s="55" customFormat="1" ht="12" customHeight="1">
      <c r="A76" s="254" t="s">
        <v>242</v>
      </c>
      <c r="B76" s="235" t="s">
        <v>221</v>
      </c>
      <c r="C76" s="136">
        <v>531771170</v>
      </c>
    </row>
    <row r="77" spans="1:3" s="55" customFormat="1" ht="12" customHeight="1" thickBot="1">
      <c r="A77" s="256" t="s">
        <v>243</v>
      </c>
      <c r="B77" s="237" t="s">
        <v>222</v>
      </c>
      <c r="C77" s="136"/>
    </row>
    <row r="78" spans="1:3" s="54" customFormat="1" ht="12" customHeight="1" thickBot="1">
      <c r="A78" s="257" t="s">
        <v>223</v>
      </c>
      <c r="B78" s="126" t="s">
        <v>224</v>
      </c>
      <c r="C78" s="131">
        <f>SUM(C79:C81)</f>
        <v>0</v>
      </c>
    </row>
    <row r="79" spans="1:3" s="55" customFormat="1" ht="12" customHeight="1">
      <c r="A79" s="254" t="s">
        <v>244</v>
      </c>
      <c r="B79" s="235" t="s">
        <v>225</v>
      </c>
      <c r="C79" s="136"/>
    </row>
    <row r="80" spans="1:3" s="55" customFormat="1" ht="12" customHeight="1">
      <c r="A80" s="255" t="s">
        <v>245</v>
      </c>
      <c r="B80" s="236" t="s">
        <v>226</v>
      </c>
      <c r="C80" s="136"/>
    </row>
    <row r="81" spans="1:3" s="55" customFormat="1" ht="12" customHeight="1" thickBot="1">
      <c r="A81" s="256" t="s">
        <v>246</v>
      </c>
      <c r="B81" s="237" t="s">
        <v>457</v>
      </c>
      <c r="C81" s="136"/>
    </row>
    <row r="82" spans="1:3" s="55" customFormat="1" ht="12" customHeight="1" thickBot="1">
      <c r="A82" s="257" t="s">
        <v>227</v>
      </c>
      <c r="B82" s="126" t="s">
        <v>247</v>
      </c>
      <c r="C82" s="131">
        <f>SUM(C83:C86)</f>
        <v>0</v>
      </c>
    </row>
    <row r="83" spans="1:3" s="55" customFormat="1" ht="12" customHeight="1">
      <c r="A83" s="258" t="s">
        <v>228</v>
      </c>
      <c r="B83" s="235" t="s">
        <v>229</v>
      </c>
      <c r="C83" s="136"/>
    </row>
    <row r="84" spans="1:3" s="55" customFormat="1" ht="12" customHeight="1">
      <c r="A84" s="259" t="s">
        <v>230</v>
      </c>
      <c r="B84" s="236" t="s">
        <v>231</v>
      </c>
      <c r="C84" s="136"/>
    </row>
    <row r="85" spans="1:3" s="55" customFormat="1" ht="12" customHeight="1">
      <c r="A85" s="259" t="s">
        <v>232</v>
      </c>
      <c r="B85" s="236" t="s">
        <v>233</v>
      </c>
      <c r="C85" s="136"/>
    </row>
    <row r="86" spans="1:3" s="54" customFormat="1" ht="12" customHeight="1" thickBot="1">
      <c r="A86" s="260" t="s">
        <v>234</v>
      </c>
      <c r="B86" s="237" t="s">
        <v>235</v>
      </c>
      <c r="C86" s="136"/>
    </row>
    <row r="87" spans="1:3" s="54" customFormat="1" ht="12" customHeight="1" thickBot="1">
      <c r="A87" s="257" t="s">
        <v>236</v>
      </c>
      <c r="B87" s="126" t="s">
        <v>376</v>
      </c>
      <c r="C87" s="278"/>
    </row>
    <row r="88" spans="1:3" s="54" customFormat="1" ht="12" customHeight="1" thickBot="1">
      <c r="A88" s="257" t="s">
        <v>403</v>
      </c>
      <c r="B88" s="126" t="s">
        <v>237</v>
      </c>
      <c r="C88" s="278"/>
    </row>
    <row r="89" spans="1:3" s="54" customFormat="1" ht="12" customHeight="1" thickBot="1">
      <c r="A89" s="257" t="s">
        <v>404</v>
      </c>
      <c r="B89" s="242" t="s">
        <v>379</v>
      </c>
      <c r="C89" s="137">
        <f>+C66+C70+C75+C78+C82+C88+C87</f>
        <v>551771170</v>
      </c>
    </row>
    <row r="90" spans="1:3" s="54" customFormat="1" ht="12" customHeight="1" thickBot="1">
      <c r="A90" s="261" t="s">
        <v>405</v>
      </c>
      <c r="B90" s="243" t="s">
        <v>406</v>
      </c>
      <c r="C90" s="137">
        <f>+C65+C89</f>
        <v>1558551641</v>
      </c>
    </row>
    <row r="91" spans="1:3" s="55" customFormat="1" ht="15" customHeight="1" thickBot="1">
      <c r="A91" s="112"/>
      <c r="B91" s="113"/>
      <c r="C91" s="201"/>
    </row>
    <row r="92" spans="1:3" s="46" customFormat="1" ht="16.5" customHeight="1" thickBot="1">
      <c r="A92" s="116"/>
      <c r="B92" s="117" t="s">
        <v>42</v>
      </c>
      <c r="C92" s="203"/>
    </row>
    <row r="93" spans="1:3" s="56" customFormat="1" ht="12" customHeight="1" thickBot="1">
      <c r="A93" s="227" t="s">
        <v>7</v>
      </c>
      <c r="B93" s="26" t="s">
        <v>410</v>
      </c>
      <c r="C93" s="130">
        <f>+C94+C95+C96+C97+C98+C111</f>
        <v>592461817</v>
      </c>
    </row>
    <row r="94" spans="1:3" ht="12" customHeight="1">
      <c r="A94" s="262" t="s">
        <v>64</v>
      </c>
      <c r="B94" s="8" t="s">
        <v>37</v>
      </c>
      <c r="C94" s="132">
        <v>197956708</v>
      </c>
    </row>
    <row r="95" spans="1:3" ht="12" customHeight="1">
      <c r="A95" s="255" t="s">
        <v>65</v>
      </c>
      <c r="B95" s="6" t="s">
        <v>110</v>
      </c>
      <c r="C95" s="133">
        <v>39041336</v>
      </c>
    </row>
    <row r="96" spans="1:3" ht="12" customHeight="1">
      <c r="A96" s="255" t="s">
        <v>66</v>
      </c>
      <c r="B96" s="6" t="s">
        <v>83</v>
      </c>
      <c r="C96" s="135">
        <v>329898571</v>
      </c>
    </row>
    <row r="97" spans="1:3" ht="12" customHeight="1">
      <c r="A97" s="255" t="s">
        <v>67</v>
      </c>
      <c r="B97" s="9" t="s">
        <v>111</v>
      </c>
      <c r="C97" s="135">
        <v>19000000</v>
      </c>
    </row>
    <row r="98" spans="1:3" ht="12" customHeight="1">
      <c r="A98" s="255" t="s">
        <v>75</v>
      </c>
      <c r="B98" s="17" t="s">
        <v>112</v>
      </c>
      <c r="C98" s="135">
        <v>6565202</v>
      </c>
    </row>
    <row r="99" spans="1:3" ht="12" customHeight="1">
      <c r="A99" s="255" t="s">
        <v>68</v>
      </c>
      <c r="B99" s="6" t="s">
        <v>407</v>
      </c>
      <c r="C99" s="135"/>
    </row>
    <row r="100" spans="1:3" ht="12" customHeight="1">
      <c r="A100" s="255" t="s">
        <v>69</v>
      </c>
      <c r="B100" s="72" t="s">
        <v>342</v>
      </c>
      <c r="C100" s="135"/>
    </row>
    <row r="101" spans="1:3" ht="12" customHeight="1">
      <c r="A101" s="255" t="s">
        <v>76</v>
      </c>
      <c r="B101" s="72" t="s">
        <v>341</v>
      </c>
      <c r="C101" s="135"/>
    </row>
    <row r="102" spans="1:3" ht="12" customHeight="1">
      <c r="A102" s="255" t="s">
        <v>77</v>
      </c>
      <c r="B102" s="72" t="s">
        <v>253</v>
      </c>
      <c r="C102" s="135"/>
    </row>
    <row r="103" spans="1:3" ht="12" customHeight="1">
      <c r="A103" s="255" t="s">
        <v>78</v>
      </c>
      <c r="B103" s="73" t="s">
        <v>254</v>
      </c>
      <c r="C103" s="135"/>
    </row>
    <row r="104" spans="1:3" ht="12" customHeight="1">
      <c r="A104" s="255" t="s">
        <v>79</v>
      </c>
      <c r="B104" s="73" t="s">
        <v>255</v>
      </c>
      <c r="C104" s="135"/>
    </row>
    <row r="105" spans="1:3" ht="12" customHeight="1">
      <c r="A105" s="255" t="s">
        <v>81</v>
      </c>
      <c r="B105" s="72" t="s">
        <v>256</v>
      </c>
      <c r="C105" s="135">
        <v>6565202</v>
      </c>
    </row>
    <row r="106" spans="1:3" ht="12" customHeight="1">
      <c r="A106" s="255" t="s">
        <v>113</v>
      </c>
      <c r="B106" s="72" t="s">
        <v>257</v>
      </c>
      <c r="C106" s="135"/>
    </row>
    <row r="107" spans="1:3" ht="12" customHeight="1">
      <c r="A107" s="255" t="s">
        <v>251</v>
      </c>
      <c r="B107" s="73" t="s">
        <v>258</v>
      </c>
      <c r="C107" s="135"/>
    </row>
    <row r="108" spans="1:3" ht="12" customHeight="1">
      <c r="A108" s="263" t="s">
        <v>252</v>
      </c>
      <c r="B108" s="74" t="s">
        <v>259</v>
      </c>
      <c r="C108" s="135"/>
    </row>
    <row r="109" spans="1:3" ht="12" customHeight="1">
      <c r="A109" s="255" t="s">
        <v>339</v>
      </c>
      <c r="B109" s="74" t="s">
        <v>260</v>
      </c>
      <c r="C109" s="135"/>
    </row>
    <row r="110" spans="1:3" ht="12" customHeight="1">
      <c r="A110" s="255" t="s">
        <v>340</v>
      </c>
      <c r="B110" s="73" t="s">
        <v>261</v>
      </c>
      <c r="C110" s="133"/>
    </row>
    <row r="111" spans="1:3" ht="12" customHeight="1">
      <c r="A111" s="255" t="s">
        <v>344</v>
      </c>
      <c r="B111" s="9" t="s">
        <v>38</v>
      </c>
      <c r="C111" s="133"/>
    </row>
    <row r="112" spans="1:3" ht="12" customHeight="1">
      <c r="A112" s="256" t="s">
        <v>345</v>
      </c>
      <c r="B112" s="6" t="s">
        <v>408</v>
      </c>
      <c r="C112" s="135"/>
    </row>
    <row r="113" spans="1:3" ht="12" customHeight="1" thickBot="1">
      <c r="A113" s="264" t="s">
        <v>346</v>
      </c>
      <c r="B113" s="75" t="s">
        <v>409</v>
      </c>
      <c r="C113" s="139"/>
    </row>
    <row r="114" spans="1:3" ht="12" customHeight="1" thickBot="1">
      <c r="A114" s="27" t="s">
        <v>8</v>
      </c>
      <c r="B114" s="25" t="s">
        <v>262</v>
      </c>
      <c r="C114" s="131">
        <f>+C115+C117+C119</f>
        <v>815647488</v>
      </c>
    </row>
    <row r="115" spans="1:3" ht="12" customHeight="1">
      <c r="A115" s="254" t="s">
        <v>70</v>
      </c>
      <c r="B115" s="6" t="s">
        <v>133</v>
      </c>
      <c r="C115" s="134">
        <v>815647488</v>
      </c>
    </row>
    <row r="116" spans="1:3" ht="12" customHeight="1">
      <c r="A116" s="254" t="s">
        <v>71</v>
      </c>
      <c r="B116" s="10" t="s">
        <v>266</v>
      </c>
      <c r="C116" s="134"/>
    </row>
    <row r="117" spans="1:3" ht="12" customHeight="1">
      <c r="A117" s="254" t="s">
        <v>72</v>
      </c>
      <c r="B117" s="10" t="s">
        <v>114</v>
      </c>
      <c r="C117" s="133"/>
    </row>
    <row r="118" spans="1:3" ht="12" customHeight="1">
      <c r="A118" s="254" t="s">
        <v>73</v>
      </c>
      <c r="B118" s="10" t="s">
        <v>267</v>
      </c>
      <c r="C118" s="124"/>
    </row>
    <row r="119" spans="1:3" ht="12" customHeight="1">
      <c r="A119" s="254" t="s">
        <v>74</v>
      </c>
      <c r="B119" s="128" t="s">
        <v>135</v>
      </c>
      <c r="C119" s="124"/>
    </row>
    <row r="120" spans="1:3" ht="12" customHeight="1">
      <c r="A120" s="254" t="s">
        <v>80</v>
      </c>
      <c r="B120" s="127" t="s">
        <v>329</v>
      </c>
      <c r="C120" s="124"/>
    </row>
    <row r="121" spans="1:3" ht="12" customHeight="1">
      <c r="A121" s="254" t="s">
        <v>82</v>
      </c>
      <c r="B121" s="231" t="s">
        <v>272</v>
      </c>
      <c r="C121" s="124"/>
    </row>
    <row r="122" spans="1:3" ht="12" customHeight="1">
      <c r="A122" s="254" t="s">
        <v>115</v>
      </c>
      <c r="B122" s="73" t="s">
        <v>255</v>
      </c>
      <c r="C122" s="124"/>
    </row>
    <row r="123" spans="1:3" ht="12" customHeight="1">
      <c r="A123" s="254" t="s">
        <v>116</v>
      </c>
      <c r="B123" s="73" t="s">
        <v>271</v>
      </c>
      <c r="C123" s="124"/>
    </row>
    <row r="124" spans="1:3" ht="12" customHeight="1">
      <c r="A124" s="254" t="s">
        <v>117</v>
      </c>
      <c r="B124" s="73" t="s">
        <v>270</v>
      </c>
      <c r="C124" s="124"/>
    </row>
    <row r="125" spans="1:3" ht="12" customHeight="1">
      <c r="A125" s="254" t="s">
        <v>263</v>
      </c>
      <c r="B125" s="73" t="s">
        <v>258</v>
      </c>
      <c r="C125" s="124"/>
    </row>
    <row r="126" spans="1:3" ht="12" customHeight="1">
      <c r="A126" s="254" t="s">
        <v>264</v>
      </c>
      <c r="B126" s="73" t="s">
        <v>269</v>
      </c>
      <c r="C126" s="124"/>
    </row>
    <row r="127" spans="1:3" ht="12" customHeight="1" thickBot="1">
      <c r="A127" s="263" t="s">
        <v>265</v>
      </c>
      <c r="B127" s="73" t="s">
        <v>268</v>
      </c>
      <c r="C127" s="125"/>
    </row>
    <row r="128" spans="1:3" ht="12" customHeight="1" thickBot="1">
      <c r="A128" s="27" t="s">
        <v>9</v>
      </c>
      <c r="B128" s="60" t="s">
        <v>349</v>
      </c>
      <c r="C128" s="131">
        <f>+C93+C114</f>
        <v>1408109305</v>
      </c>
    </row>
    <row r="129" spans="1:3" ht="12" customHeight="1" thickBot="1">
      <c r="A129" s="27" t="s">
        <v>10</v>
      </c>
      <c r="B129" s="60" t="s">
        <v>350</v>
      </c>
      <c r="C129" s="131">
        <f>+C130+C131+C132</f>
        <v>20000000</v>
      </c>
    </row>
    <row r="130" spans="1:3" s="56" customFormat="1" ht="12" customHeight="1">
      <c r="A130" s="254" t="s">
        <v>170</v>
      </c>
      <c r="B130" s="7" t="s">
        <v>413</v>
      </c>
      <c r="C130" s="124"/>
    </row>
    <row r="131" spans="1:3" ht="12" customHeight="1">
      <c r="A131" s="254" t="s">
        <v>171</v>
      </c>
      <c r="B131" s="7" t="s">
        <v>358</v>
      </c>
      <c r="C131" s="124">
        <v>20000000</v>
      </c>
    </row>
    <row r="132" spans="1:3" ht="12" customHeight="1" thickBot="1">
      <c r="A132" s="263" t="s">
        <v>172</v>
      </c>
      <c r="B132" s="5" t="s">
        <v>412</v>
      </c>
      <c r="C132" s="124"/>
    </row>
    <row r="133" spans="1:3" ht="12" customHeight="1" thickBot="1">
      <c r="A133" s="27" t="s">
        <v>11</v>
      </c>
      <c r="B133" s="60" t="s">
        <v>351</v>
      </c>
      <c r="C133" s="131">
        <f>+C134+C135+C136+C137+C138+C139</f>
        <v>0</v>
      </c>
    </row>
    <row r="134" spans="1:3" ht="12" customHeight="1">
      <c r="A134" s="254" t="s">
        <v>57</v>
      </c>
      <c r="B134" s="7" t="s">
        <v>360</v>
      </c>
      <c r="C134" s="124"/>
    </row>
    <row r="135" spans="1:3" ht="12" customHeight="1">
      <c r="A135" s="254" t="s">
        <v>58</v>
      </c>
      <c r="B135" s="7" t="s">
        <v>352</v>
      </c>
      <c r="C135" s="124"/>
    </row>
    <row r="136" spans="1:3" ht="12" customHeight="1">
      <c r="A136" s="254" t="s">
        <v>59</v>
      </c>
      <c r="B136" s="7" t="s">
        <v>353</v>
      </c>
      <c r="C136" s="124"/>
    </row>
    <row r="137" spans="1:3" ht="12" customHeight="1">
      <c r="A137" s="254" t="s">
        <v>102</v>
      </c>
      <c r="B137" s="7" t="s">
        <v>411</v>
      </c>
      <c r="C137" s="124"/>
    </row>
    <row r="138" spans="1:3" ht="12" customHeight="1">
      <c r="A138" s="254" t="s">
        <v>103</v>
      </c>
      <c r="B138" s="7" t="s">
        <v>355</v>
      </c>
      <c r="C138" s="124"/>
    </row>
    <row r="139" spans="1:3" s="56" customFormat="1" ht="12" customHeight="1" thickBot="1">
      <c r="A139" s="263" t="s">
        <v>104</v>
      </c>
      <c r="B139" s="5" t="s">
        <v>356</v>
      </c>
      <c r="C139" s="124"/>
    </row>
    <row r="140" spans="1:11" ht="12" customHeight="1" thickBot="1">
      <c r="A140" s="27" t="s">
        <v>12</v>
      </c>
      <c r="B140" s="60" t="s">
        <v>428</v>
      </c>
      <c r="C140" s="137">
        <f>+C141+C142+C144+C145+C143</f>
        <v>130442336</v>
      </c>
      <c r="K140" s="123"/>
    </row>
    <row r="141" spans="1:3" ht="12.75">
      <c r="A141" s="254" t="s">
        <v>60</v>
      </c>
      <c r="B141" s="7" t="s">
        <v>273</v>
      </c>
      <c r="C141" s="124"/>
    </row>
    <row r="142" spans="1:3" ht="12" customHeight="1">
      <c r="A142" s="254" t="s">
        <v>61</v>
      </c>
      <c r="B142" s="7" t="s">
        <v>274</v>
      </c>
      <c r="C142" s="124"/>
    </row>
    <row r="143" spans="1:3" ht="12" customHeight="1">
      <c r="A143" s="254" t="s">
        <v>190</v>
      </c>
      <c r="B143" s="7" t="s">
        <v>427</v>
      </c>
      <c r="C143" s="124">
        <v>130442336</v>
      </c>
    </row>
    <row r="144" spans="1:3" s="56" customFormat="1" ht="12" customHeight="1">
      <c r="A144" s="254" t="s">
        <v>191</v>
      </c>
      <c r="B144" s="7" t="s">
        <v>365</v>
      </c>
      <c r="C144" s="124"/>
    </row>
    <row r="145" spans="1:3" s="56" customFormat="1" ht="12" customHeight="1" thickBot="1">
      <c r="A145" s="263" t="s">
        <v>192</v>
      </c>
      <c r="B145" s="5" t="s">
        <v>293</v>
      </c>
      <c r="C145" s="124"/>
    </row>
    <row r="146" spans="1:3" s="56" customFormat="1" ht="12" customHeight="1" thickBot="1">
      <c r="A146" s="27" t="s">
        <v>13</v>
      </c>
      <c r="B146" s="60" t="s">
        <v>366</v>
      </c>
      <c r="C146" s="140">
        <f>+C147+C148+C149+C150+C151</f>
        <v>0</v>
      </c>
    </row>
    <row r="147" spans="1:3" s="56" customFormat="1" ht="12" customHeight="1">
      <c r="A147" s="254" t="s">
        <v>62</v>
      </c>
      <c r="B147" s="7" t="s">
        <v>361</v>
      </c>
      <c r="C147" s="124"/>
    </row>
    <row r="148" spans="1:3" s="56" customFormat="1" ht="12" customHeight="1">
      <c r="A148" s="254" t="s">
        <v>63</v>
      </c>
      <c r="B148" s="7" t="s">
        <v>368</v>
      </c>
      <c r="C148" s="124"/>
    </row>
    <row r="149" spans="1:3" s="56" customFormat="1" ht="12" customHeight="1">
      <c r="A149" s="254" t="s">
        <v>202</v>
      </c>
      <c r="B149" s="7" t="s">
        <v>363</v>
      </c>
      <c r="C149" s="124"/>
    </row>
    <row r="150" spans="1:3" s="56" customFormat="1" ht="12" customHeight="1">
      <c r="A150" s="254" t="s">
        <v>203</v>
      </c>
      <c r="B150" s="7" t="s">
        <v>414</v>
      </c>
      <c r="C150" s="124"/>
    </row>
    <row r="151" spans="1:3" ht="12.75" customHeight="1" thickBot="1">
      <c r="A151" s="263" t="s">
        <v>367</v>
      </c>
      <c r="B151" s="5" t="s">
        <v>370</v>
      </c>
      <c r="C151" s="125"/>
    </row>
    <row r="152" spans="1:3" ht="12.75" customHeight="1" thickBot="1">
      <c r="A152" s="294" t="s">
        <v>14</v>
      </c>
      <c r="B152" s="60" t="s">
        <v>371</v>
      </c>
      <c r="C152" s="140"/>
    </row>
    <row r="153" spans="1:3" ht="12.75" customHeight="1" thickBot="1">
      <c r="A153" s="294" t="s">
        <v>15</v>
      </c>
      <c r="B153" s="60" t="s">
        <v>372</v>
      </c>
      <c r="C153" s="140"/>
    </row>
    <row r="154" spans="1:3" ht="12" customHeight="1" thickBot="1">
      <c r="A154" s="27" t="s">
        <v>16</v>
      </c>
      <c r="B154" s="60" t="s">
        <v>374</v>
      </c>
      <c r="C154" s="245">
        <f>+C129+C133+C140+C146+C152+C153</f>
        <v>150442336</v>
      </c>
    </row>
    <row r="155" spans="1:3" ht="15" customHeight="1" thickBot="1">
      <c r="A155" s="265" t="s">
        <v>17</v>
      </c>
      <c r="B155" s="209" t="s">
        <v>373</v>
      </c>
      <c r="C155" s="245">
        <f>+C128+C154</f>
        <v>1558551641</v>
      </c>
    </row>
    <row r="156" spans="1:3" ht="13.5" thickBot="1">
      <c r="A156" s="215"/>
      <c r="B156" s="216"/>
      <c r="C156" s="217"/>
    </row>
    <row r="157" spans="1:3" ht="15" customHeight="1" thickBot="1">
      <c r="A157" s="121" t="s">
        <v>415</v>
      </c>
      <c r="B157" s="122"/>
      <c r="C157" s="58"/>
    </row>
    <row r="158" spans="1:3" ht="14.25" customHeight="1" thickBot="1">
      <c r="A158" s="121" t="s">
        <v>128</v>
      </c>
      <c r="B158" s="122"/>
      <c r="C158" s="5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B1">
      <selection activeCell="G19" sqref="G19"/>
    </sheetView>
  </sheetViews>
  <sheetFormatPr defaultColWidth="9.00390625" defaultRowHeight="12.75"/>
  <cols>
    <col min="1" max="1" width="19.50390625" style="218" customWidth="1"/>
    <col min="2" max="2" width="72.00390625" style="219" customWidth="1"/>
    <col min="3" max="3" width="25.00390625" style="220" customWidth="1"/>
    <col min="4" max="16384" width="9.375" style="2" customWidth="1"/>
  </cols>
  <sheetData>
    <row r="1" spans="1:3" s="1" customFormat="1" ht="16.5" customHeight="1" thickBot="1">
      <c r="A1" s="98"/>
      <c r="B1" s="100"/>
      <c r="C1" s="300" t="s">
        <v>475</v>
      </c>
    </row>
    <row r="2" spans="1:3" s="52" customFormat="1" ht="21" customHeight="1">
      <c r="A2" s="225" t="s">
        <v>46</v>
      </c>
      <c r="B2" s="192" t="s">
        <v>129</v>
      </c>
      <c r="C2" s="194" t="s">
        <v>39</v>
      </c>
    </row>
    <row r="3" spans="1:3" s="52" customFormat="1" ht="16.5" thickBot="1">
      <c r="A3" s="101" t="s">
        <v>125</v>
      </c>
      <c r="B3" s="193" t="s">
        <v>330</v>
      </c>
      <c r="C3" s="293" t="s">
        <v>44</v>
      </c>
    </row>
    <row r="4" spans="1:3" s="53" customFormat="1" ht="15.75" customHeight="1" thickBot="1">
      <c r="A4" s="102"/>
      <c r="B4" s="102"/>
      <c r="C4" s="103" t="e">
        <f>'9.1. sz. mell'!C4</f>
        <v>#REF!</v>
      </c>
    </row>
    <row r="5" spans="1:3" ht="13.5" thickBot="1">
      <c r="A5" s="226" t="s">
        <v>127</v>
      </c>
      <c r="B5" s="104" t="s">
        <v>448</v>
      </c>
      <c r="C5" s="195" t="s">
        <v>40</v>
      </c>
    </row>
    <row r="6" spans="1:3" s="46" customFormat="1" ht="12.75" customHeight="1" thickBot="1">
      <c r="A6" s="94"/>
      <c r="B6" s="95" t="s">
        <v>394</v>
      </c>
      <c r="C6" s="96" t="s">
        <v>395</v>
      </c>
    </row>
    <row r="7" spans="1:3" s="46" customFormat="1" ht="15.75" customHeight="1" thickBot="1">
      <c r="A7" s="106"/>
      <c r="B7" s="107" t="s">
        <v>41</v>
      </c>
      <c r="C7" s="196"/>
    </row>
    <row r="8" spans="1:3" s="46" customFormat="1" ht="12" customHeight="1" thickBot="1">
      <c r="A8" s="27" t="s">
        <v>7</v>
      </c>
      <c r="B8" s="19" t="s">
        <v>155</v>
      </c>
      <c r="C8" s="131">
        <f>+C9+C10+C11+C12+C13+C14</f>
        <v>211465639</v>
      </c>
    </row>
    <row r="9" spans="1:3" s="54" customFormat="1" ht="12" customHeight="1">
      <c r="A9" s="254" t="s">
        <v>64</v>
      </c>
      <c r="B9" s="235" t="s">
        <v>156</v>
      </c>
      <c r="C9" s="134">
        <v>41238903</v>
      </c>
    </row>
    <row r="10" spans="1:3" s="55" customFormat="1" ht="12" customHeight="1">
      <c r="A10" s="255" t="s">
        <v>65</v>
      </c>
      <c r="B10" s="236" t="s">
        <v>157</v>
      </c>
      <c r="C10" s="133">
        <v>53499584</v>
      </c>
    </row>
    <row r="11" spans="1:3" s="55" customFormat="1" ht="12" customHeight="1">
      <c r="A11" s="255" t="s">
        <v>66</v>
      </c>
      <c r="B11" s="236" t="s">
        <v>435</v>
      </c>
      <c r="C11" s="133">
        <v>80217284</v>
      </c>
    </row>
    <row r="12" spans="1:3" s="55" customFormat="1" ht="12" customHeight="1">
      <c r="A12" s="255" t="s">
        <v>67</v>
      </c>
      <c r="B12" s="236" t="s">
        <v>158</v>
      </c>
      <c r="C12" s="133">
        <v>0</v>
      </c>
    </row>
    <row r="13" spans="1:3" s="55" customFormat="1" ht="12" customHeight="1">
      <c r="A13" s="255" t="s">
        <v>84</v>
      </c>
      <c r="B13" s="236" t="s">
        <v>402</v>
      </c>
      <c r="C13" s="133">
        <v>36509868</v>
      </c>
    </row>
    <row r="14" spans="1:3" s="54" customFormat="1" ht="12" customHeight="1" thickBot="1">
      <c r="A14" s="256" t="s">
        <v>68</v>
      </c>
      <c r="B14" s="237" t="s">
        <v>334</v>
      </c>
      <c r="C14" s="133"/>
    </row>
    <row r="15" spans="1:3" s="54" customFormat="1" ht="12" customHeight="1" thickBot="1">
      <c r="A15" s="27" t="s">
        <v>8</v>
      </c>
      <c r="B15" s="126" t="s">
        <v>159</v>
      </c>
      <c r="C15" s="131">
        <f>+C16+C17+C18+C19+C20</f>
        <v>211261695</v>
      </c>
    </row>
    <row r="16" spans="1:3" s="54" customFormat="1" ht="12" customHeight="1">
      <c r="A16" s="254" t="s">
        <v>70</v>
      </c>
      <c r="B16" s="235" t="s">
        <v>160</v>
      </c>
      <c r="C16" s="134"/>
    </row>
    <row r="17" spans="1:3" s="54" customFormat="1" ht="12" customHeight="1">
      <c r="A17" s="255" t="s">
        <v>71</v>
      </c>
      <c r="B17" s="236" t="s">
        <v>161</v>
      </c>
      <c r="C17" s="133"/>
    </row>
    <row r="18" spans="1:3" s="54" customFormat="1" ht="12" customHeight="1">
      <c r="A18" s="255" t="s">
        <v>72</v>
      </c>
      <c r="B18" s="236" t="s">
        <v>323</v>
      </c>
      <c r="C18" s="133"/>
    </row>
    <row r="19" spans="1:3" s="54" customFormat="1" ht="12" customHeight="1">
      <c r="A19" s="255" t="s">
        <v>73</v>
      </c>
      <c r="B19" s="236" t="s">
        <v>324</v>
      </c>
      <c r="C19" s="133"/>
    </row>
    <row r="20" spans="1:3" s="54" customFormat="1" ht="12" customHeight="1">
      <c r="A20" s="255" t="s">
        <v>74</v>
      </c>
      <c r="B20" s="236" t="s">
        <v>162</v>
      </c>
      <c r="C20" s="133">
        <v>211261695</v>
      </c>
    </row>
    <row r="21" spans="1:3" s="55" customFormat="1" ht="12" customHeight="1" thickBot="1">
      <c r="A21" s="256" t="s">
        <v>80</v>
      </c>
      <c r="B21" s="237" t="s">
        <v>163</v>
      </c>
      <c r="C21" s="135"/>
    </row>
    <row r="22" spans="1:3" s="55" customFormat="1" ht="12" customHeight="1" thickBot="1">
      <c r="A22" s="27" t="s">
        <v>9</v>
      </c>
      <c r="B22" s="19" t="s">
        <v>164</v>
      </c>
      <c r="C22" s="131">
        <f>+C23+C24+C25+C26+C27</f>
        <v>0</v>
      </c>
    </row>
    <row r="23" spans="1:3" s="55" customFormat="1" ht="12" customHeight="1">
      <c r="A23" s="254" t="s">
        <v>53</v>
      </c>
      <c r="B23" s="235" t="s">
        <v>165</v>
      </c>
      <c r="C23" s="134"/>
    </row>
    <row r="24" spans="1:3" s="54" customFormat="1" ht="12" customHeight="1">
      <c r="A24" s="255" t="s">
        <v>54</v>
      </c>
      <c r="B24" s="236" t="s">
        <v>166</v>
      </c>
      <c r="C24" s="133"/>
    </row>
    <row r="25" spans="1:3" s="55" customFormat="1" ht="12" customHeight="1">
      <c r="A25" s="255" t="s">
        <v>55</v>
      </c>
      <c r="B25" s="236" t="s">
        <v>325</v>
      </c>
      <c r="C25" s="133"/>
    </row>
    <row r="26" spans="1:3" s="55" customFormat="1" ht="12" customHeight="1">
      <c r="A26" s="255" t="s">
        <v>56</v>
      </c>
      <c r="B26" s="236" t="s">
        <v>326</v>
      </c>
      <c r="C26" s="133"/>
    </row>
    <row r="27" spans="1:3" s="55" customFormat="1" ht="12" customHeight="1">
      <c r="A27" s="255" t="s">
        <v>98</v>
      </c>
      <c r="B27" s="236" t="s">
        <v>167</v>
      </c>
      <c r="C27" s="133"/>
    </row>
    <row r="28" spans="1:3" s="55" customFormat="1" ht="12" customHeight="1" thickBot="1">
      <c r="A28" s="256" t="s">
        <v>99</v>
      </c>
      <c r="B28" s="237" t="s">
        <v>168</v>
      </c>
      <c r="C28" s="135"/>
    </row>
    <row r="29" spans="1:3" s="55" customFormat="1" ht="12" customHeight="1" thickBot="1">
      <c r="A29" s="27" t="s">
        <v>100</v>
      </c>
      <c r="B29" s="19" t="s">
        <v>445</v>
      </c>
      <c r="C29" s="137">
        <f>SUM(C30:C36)</f>
        <v>37980000</v>
      </c>
    </row>
    <row r="30" spans="1:3" s="55" customFormat="1" ht="12" customHeight="1">
      <c r="A30" s="254" t="s">
        <v>170</v>
      </c>
      <c r="B30" s="235" t="s">
        <v>440</v>
      </c>
      <c r="C30" s="134">
        <v>4000000</v>
      </c>
    </row>
    <row r="31" spans="1:3" s="55" customFormat="1" ht="12" customHeight="1">
      <c r="A31" s="255" t="s">
        <v>171</v>
      </c>
      <c r="B31" s="236" t="s">
        <v>441</v>
      </c>
      <c r="C31" s="133">
        <v>100000</v>
      </c>
    </row>
    <row r="32" spans="1:3" s="55" customFormat="1" ht="12" customHeight="1">
      <c r="A32" s="255" t="s">
        <v>172</v>
      </c>
      <c r="B32" s="236" t="s">
        <v>442</v>
      </c>
      <c r="C32" s="133">
        <v>25000000</v>
      </c>
    </row>
    <row r="33" spans="1:3" s="55" customFormat="1" ht="12" customHeight="1">
      <c r="A33" s="255" t="s">
        <v>173</v>
      </c>
      <c r="B33" s="236" t="s">
        <v>443</v>
      </c>
      <c r="C33" s="133">
        <v>300000</v>
      </c>
    </row>
    <row r="34" spans="1:3" s="55" customFormat="1" ht="12" customHeight="1">
      <c r="A34" s="255" t="s">
        <v>437</v>
      </c>
      <c r="B34" s="236" t="s">
        <v>174</v>
      </c>
      <c r="C34" s="133">
        <v>4000000</v>
      </c>
    </row>
    <row r="35" spans="1:3" s="55" customFormat="1" ht="12" customHeight="1">
      <c r="A35" s="255" t="s">
        <v>438</v>
      </c>
      <c r="B35" s="236" t="s">
        <v>175</v>
      </c>
      <c r="C35" s="133">
        <v>4500000</v>
      </c>
    </row>
    <row r="36" spans="1:3" s="55" customFormat="1" ht="12" customHeight="1" thickBot="1">
      <c r="A36" s="256" t="s">
        <v>439</v>
      </c>
      <c r="B36" s="295" t="s">
        <v>176</v>
      </c>
      <c r="C36" s="135">
        <v>80000</v>
      </c>
    </row>
    <row r="37" spans="1:3" s="55" customFormat="1" ht="12" customHeight="1" thickBot="1">
      <c r="A37" s="27" t="s">
        <v>11</v>
      </c>
      <c r="B37" s="19" t="s">
        <v>335</v>
      </c>
      <c r="C37" s="131">
        <f>SUM(C38:C48)</f>
        <v>8033000</v>
      </c>
    </row>
    <row r="38" spans="1:3" s="55" customFormat="1" ht="12" customHeight="1">
      <c r="A38" s="254" t="s">
        <v>57</v>
      </c>
      <c r="B38" s="235" t="s">
        <v>179</v>
      </c>
      <c r="C38" s="134"/>
    </row>
    <row r="39" spans="1:3" s="55" customFormat="1" ht="12" customHeight="1">
      <c r="A39" s="255" t="s">
        <v>58</v>
      </c>
      <c r="B39" s="236" t="s">
        <v>180</v>
      </c>
      <c r="C39" s="133"/>
    </row>
    <row r="40" spans="1:3" s="55" customFormat="1" ht="12" customHeight="1">
      <c r="A40" s="255" t="s">
        <v>59</v>
      </c>
      <c r="B40" s="236" t="s">
        <v>181</v>
      </c>
      <c r="C40" s="133"/>
    </row>
    <row r="41" spans="1:3" s="55" customFormat="1" ht="12" customHeight="1">
      <c r="A41" s="255" t="s">
        <v>102</v>
      </c>
      <c r="B41" s="236" t="s">
        <v>182</v>
      </c>
      <c r="C41" s="133"/>
    </row>
    <row r="42" spans="1:3" s="55" customFormat="1" ht="12" customHeight="1">
      <c r="A42" s="255" t="s">
        <v>103</v>
      </c>
      <c r="B42" s="236" t="s">
        <v>183</v>
      </c>
      <c r="C42" s="133">
        <v>4795000</v>
      </c>
    </row>
    <row r="43" spans="1:3" s="55" customFormat="1" ht="12" customHeight="1">
      <c r="A43" s="255" t="s">
        <v>104</v>
      </c>
      <c r="B43" s="236" t="s">
        <v>184</v>
      </c>
      <c r="C43" s="133">
        <v>3238000</v>
      </c>
    </row>
    <row r="44" spans="1:3" s="55" customFormat="1" ht="12" customHeight="1">
      <c r="A44" s="255" t="s">
        <v>105</v>
      </c>
      <c r="B44" s="236" t="s">
        <v>185</v>
      </c>
      <c r="C44" s="133"/>
    </row>
    <row r="45" spans="1:3" s="55" customFormat="1" ht="12" customHeight="1">
      <c r="A45" s="255" t="s">
        <v>106</v>
      </c>
      <c r="B45" s="236" t="s">
        <v>444</v>
      </c>
      <c r="C45" s="133"/>
    </row>
    <row r="46" spans="1:3" s="55" customFormat="1" ht="12" customHeight="1">
      <c r="A46" s="255" t="s">
        <v>177</v>
      </c>
      <c r="B46" s="236" t="s">
        <v>187</v>
      </c>
      <c r="C46" s="136"/>
    </row>
    <row r="47" spans="1:3" s="55" customFormat="1" ht="12" customHeight="1">
      <c r="A47" s="256" t="s">
        <v>178</v>
      </c>
      <c r="B47" s="237" t="s">
        <v>337</v>
      </c>
      <c r="C47" s="224"/>
    </row>
    <row r="48" spans="1:3" s="55" customFormat="1" ht="12" customHeight="1" thickBot="1">
      <c r="A48" s="256" t="s">
        <v>336</v>
      </c>
      <c r="B48" s="237" t="s">
        <v>188</v>
      </c>
      <c r="C48" s="224"/>
    </row>
    <row r="49" spans="1:3" s="55" customFormat="1" ht="12" customHeight="1" thickBot="1">
      <c r="A49" s="27" t="s">
        <v>12</v>
      </c>
      <c r="B49" s="19" t="s">
        <v>189</v>
      </c>
      <c r="C49" s="131">
        <f>SUM(C50:C54)</f>
        <v>0</v>
      </c>
    </row>
    <row r="50" spans="1:3" s="55" customFormat="1" ht="12" customHeight="1">
      <c r="A50" s="254" t="s">
        <v>60</v>
      </c>
      <c r="B50" s="235" t="s">
        <v>193</v>
      </c>
      <c r="C50" s="277"/>
    </row>
    <row r="51" spans="1:3" s="55" customFormat="1" ht="12" customHeight="1">
      <c r="A51" s="255" t="s">
        <v>61</v>
      </c>
      <c r="B51" s="236" t="s">
        <v>194</v>
      </c>
      <c r="C51" s="136"/>
    </row>
    <row r="52" spans="1:3" s="55" customFormat="1" ht="12" customHeight="1">
      <c r="A52" s="255" t="s">
        <v>190</v>
      </c>
      <c r="B52" s="236" t="s">
        <v>195</v>
      </c>
      <c r="C52" s="136"/>
    </row>
    <row r="53" spans="1:3" s="55" customFormat="1" ht="12" customHeight="1">
      <c r="A53" s="255" t="s">
        <v>191</v>
      </c>
      <c r="B53" s="236" t="s">
        <v>196</v>
      </c>
      <c r="C53" s="136"/>
    </row>
    <row r="54" spans="1:3" s="55" customFormat="1" ht="12" customHeight="1" thickBot="1">
      <c r="A54" s="256" t="s">
        <v>192</v>
      </c>
      <c r="B54" s="237" t="s">
        <v>197</v>
      </c>
      <c r="C54" s="224"/>
    </row>
    <row r="55" spans="1:3" s="55" customFormat="1" ht="12" customHeight="1" thickBot="1">
      <c r="A55" s="27" t="s">
        <v>107</v>
      </c>
      <c r="B55" s="19" t="s">
        <v>198</v>
      </c>
      <c r="C55" s="131">
        <f>SUM(C56:C58)</f>
        <v>0</v>
      </c>
    </row>
    <row r="56" spans="1:3" s="55" customFormat="1" ht="12" customHeight="1">
      <c r="A56" s="254" t="s">
        <v>62</v>
      </c>
      <c r="B56" s="235" t="s">
        <v>199</v>
      </c>
      <c r="C56" s="134"/>
    </row>
    <row r="57" spans="1:3" s="55" customFormat="1" ht="12" customHeight="1">
      <c r="A57" s="255" t="s">
        <v>63</v>
      </c>
      <c r="B57" s="236" t="s">
        <v>327</v>
      </c>
      <c r="C57" s="133"/>
    </row>
    <row r="58" spans="1:3" s="55" customFormat="1" ht="12" customHeight="1">
      <c r="A58" s="255" t="s">
        <v>202</v>
      </c>
      <c r="B58" s="236" t="s">
        <v>200</v>
      </c>
      <c r="C58" s="133"/>
    </row>
    <row r="59" spans="1:3" s="55" customFormat="1" ht="12" customHeight="1" thickBot="1">
      <c r="A59" s="256" t="s">
        <v>203</v>
      </c>
      <c r="B59" s="237" t="s">
        <v>201</v>
      </c>
      <c r="C59" s="135"/>
    </row>
    <row r="60" spans="1:3" s="55" customFormat="1" ht="12" customHeight="1" thickBot="1">
      <c r="A60" s="27" t="s">
        <v>14</v>
      </c>
      <c r="B60" s="126" t="s">
        <v>204</v>
      </c>
      <c r="C60" s="131">
        <f>SUM(C61:C63)</f>
        <v>0</v>
      </c>
    </row>
    <row r="61" spans="1:3" s="55" customFormat="1" ht="12" customHeight="1">
      <c r="A61" s="254" t="s">
        <v>108</v>
      </c>
      <c r="B61" s="235" t="s">
        <v>206</v>
      </c>
      <c r="C61" s="136"/>
    </row>
    <row r="62" spans="1:3" s="55" customFormat="1" ht="12" customHeight="1">
      <c r="A62" s="255" t="s">
        <v>109</v>
      </c>
      <c r="B62" s="236" t="s">
        <v>328</v>
      </c>
      <c r="C62" s="136"/>
    </row>
    <row r="63" spans="1:3" s="55" customFormat="1" ht="12" customHeight="1">
      <c r="A63" s="255" t="s">
        <v>134</v>
      </c>
      <c r="B63" s="236" t="s">
        <v>207</v>
      </c>
      <c r="C63" s="136"/>
    </row>
    <row r="64" spans="1:3" s="55" customFormat="1" ht="12" customHeight="1" thickBot="1">
      <c r="A64" s="256" t="s">
        <v>205</v>
      </c>
      <c r="B64" s="237" t="s">
        <v>208</v>
      </c>
      <c r="C64" s="136"/>
    </row>
    <row r="65" spans="1:3" s="55" customFormat="1" ht="12" customHeight="1" thickBot="1">
      <c r="A65" s="27" t="s">
        <v>15</v>
      </c>
      <c r="B65" s="19" t="s">
        <v>209</v>
      </c>
      <c r="C65" s="137">
        <f>+C8+C15+C22+C29+C37+C49+C55+C60</f>
        <v>468740334</v>
      </c>
    </row>
    <row r="66" spans="1:3" s="55" customFormat="1" ht="12" customHeight="1" thickBot="1">
      <c r="A66" s="257" t="s">
        <v>297</v>
      </c>
      <c r="B66" s="126" t="s">
        <v>211</v>
      </c>
      <c r="C66" s="131">
        <f>SUM(C67:C69)</f>
        <v>0</v>
      </c>
    </row>
    <row r="67" spans="1:3" s="55" customFormat="1" ht="12" customHeight="1">
      <c r="A67" s="254" t="s">
        <v>239</v>
      </c>
      <c r="B67" s="235" t="s">
        <v>212</v>
      </c>
      <c r="C67" s="136"/>
    </row>
    <row r="68" spans="1:3" s="55" customFormat="1" ht="12" customHeight="1">
      <c r="A68" s="255" t="s">
        <v>248</v>
      </c>
      <c r="B68" s="236" t="s">
        <v>213</v>
      </c>
      <c r="C68" s="136"/>
    </row>
    <row r="69" spans="1:3" s="55" customFormat="1" ht="12" customHeight="1" thickBot="1">
      <c r="A69" s="256" t="s">
        <v>249</v>
      </c>
      <c r="B69" s="238" t="s">
        <v>214</v>
      </c>
      <c r="C69" s="136"/>
    </row>
    <row r="70" spans="1:3" s="55" customFormat="1" ht="12" customHeight="1" thickBot="1">
      <c r="A70" s="257" t="s">
        <v>215</v>
      </c>
      <c r="B70" s="126" t="s">
        <v>216</v>
      </c>
      <c r="C70" s="131">
        <f>SUM(C71:C74)</f>
        <v>0</v>
      </c>
    </row>
    <row r="71" spans="1:3" s="55" customFormat="1" ht="12" customHeight="1">
      <c r="A71" s="254" t="s">
        <v>85</v>
      </c>
      <c r="B71" s="235" t="s">
        <v>217</v>
      </c>
      <c r="C71" s="136"/>
    </row>
    <row r="72" spans="1:3" s="55" customFormat="1" ht="12" customHeight="1">
      <c r="A72" s="255" t="s">
        <v>86</v>
      </c>
      <c r="B72" s="236" t="s">
        <v>455</v>
      </c>
      <c r="C72" s="136"/>
    </row>
    <row r="73" spans="1:3" s="55" customFormat="1" ht="12" customHeight="1">
      <c r="A73" s="255" t="s">
        <v>240</v>
      </c>
      <c r="B73" s="236" t="s">
        <v>218</v>
      </c>
      <c r="C73" s="136"/>
    </row>
    <row r="74" spans="1:3" s="55" customFormat="1" ht="12" customHeight="1" thickBot="1">
      <c r="A74" s="256" t="s">
        <v>241</v>
      </c>
      <c r="B74" s="128" t="s">
        <v>456</v>
      </c>
      <c r="C74" s="136"/>
    </row>
    <row r="75" spans="1:3" s="55" customFormat="1" ht="12" customHeight="1" thickBot="1">
      <c r="A75" s="257" t="s">
        <v>219</v>
      </c>
      <c r="B75" s="126" t="s">
        <v>220</v>
      </c>
      <c r="C75" s="131">
        <f>SUM(C76:C77)</f>
        <v>0</v>
      </c>
    </row>
    <row r="76" spans="1:3" s="55" customFormat="1" ht="12" customHeight="1">
      <c r="A76" s="254" t="s">
        <v>242</v>
      </c>
      <c r="B76" s="235" t="s">
        <v>221</v>
      </c>
      <c r="C76" s="136"/>
    </row>
    <row r="77" spans="1:3" s="55" customFormat="1" ht="12" customHeight="1" thickBot="1">
      <c r="A77" s="256" t="s">
        <v>243</v>
      </c>
      <c r="B77" s="237" t="s">
        <v>222</v>
      </c>
      <c r="C77" s="136"/>
    </row>
    <row r="78" spans="1:3" s="54" customFormat="1" ht="12" customHeight="1" thickBot="1">
      <c r="A78" s="257" t="s">
        <v>223</v>
      </c>
      <c r="B78" s="126" t="s">
        <v>224</v>
      </c>
      <c r="C78" s="131">
        <f>SUM(C79:C81)</f>
        <v>0</v>
      </c>
    </row>
    <row r="79" spans="1:3" s="55" customFormat="1" ht="12" customHeight="1">
      <c r="A79" s="254" t="s">
        <v>244</v>
      </c>
      <c r="B79" s="235" t="s">
        <v>225</v>
      </c>
      <c r="C79" s="136"/>
    </row>
    <row r="80" spans="1:3" s="55" customFormat="1" ht="12" customHeight="1">
      <c r="A80" s="255" t="s">
        <v>245</v>
      </c>
      <c r="B80" s="236" t="s">
        <v>226</v>
      </c>
      <c r="C80" s="136"/>
    </row>
    <row r="81" spans="1:3" s="55" customFormat="1" ht="12" customHeight="1" thickBot="1">
      <c r="A81" s="256" t="s">
        <v>246</v>
      </c>
      <c r="B81" s="237" t="s">
        <v>457</v>
      </c>
      <c r="C81" s="136"/>
    </row>
    <row r="82" spans="1:3" s="55" customFormat="1" ht="12" customHeight="1" thickBot="1">
      <c r="A82" s="257" t="s">
        <v>227</v>
      </c>
      <c r="B82" s="126" t="s">
        <v>247</v>
      </c>
      <c r="C82" s="131">
        <f>SUM(C83:C86)</f>
        <v>0</v>
      </c>
    </row>
    <row r="83" spans="1:3" s="55" customFormat="1" ht="12" customHeight="1">
      <c r="A83" s="258" t="s">
        <v>228</v>
      </c>
      <c r="B83" s="235" t="s">
        <v>229</v>
      </c>
      <c r="C83" s="136"/>
    </row>
    <row r="84" spans="1:3" s="55" customFormat="1" ht="12" customHeight="1">
      <c r="A84" s="259" t="s">
        <v>230</v>
      </c>
      <c r="B84" s="236" t="s">
        <v>231</v>
      </c>
      <c r="C84" s="136"/>
    </row>
    <row r="85" spans="1:3" s="55" customFormat="1" ht="12" customHeight="1">
      <c r="A85" s="259" t="s">
        <v>232</v>
      </c>
      <c r="B85" s="236" t="s">
        <v>233</v>
      </c>
      <c r="C85" s="136"/>
    </row>
    <row r="86" spans="1:3" s="54" customFormat="1" ht="12" customHeight="1" thickBot="1">
      <c r="A86" s="260" t="s">
        <v>234</v>
      </c>
      <c r="B86" s="237" t="s">
        <v>235</v>
      </c>
      <c r="C86" s="136"/>
    </row>
    <row r="87" spans="1:3" s="54" customFormat="1" ht="12" customHeight="1" thickBot="1">
      <c r="A87" s="257" t="s">
        <v>236</v>
      </c>
      <c r="B87" s="126" t="s">
        <v>376</v>
      </c>
      <c r="C87" s="278"/>
    </row>
    <row r="88" spans="1:3" s="54" customFormat="1" ht="12" customHeight="1" thickBot="1">
      <c r="A88" s="257" t="s">
        <v>403</v>
      </c>
      <c r="B88" s="126" t="s">
        <v>237</v>
      </c>
      <c r="C88" s="278"/>
    </row>
    <row r="89" spans="1:3" s="54" customFormat="1" ht="12" customHeight="1" thickBot="1">
      <c r="A89" s="257" t="s">
        <v>404</v>
      </c>
      <c r="B89" s="242" t="s">
        <v>379</v>
      </c>
      <c r="C89" s="137">
        <f>+C66+C70+C75+C78+C82+C88+C87</f>
        <v>0</v>
      </c>
    </row>
    <row r="90" spans="1:3" s="54" customFormat="1" ht="12" customHeight="1" thickBot="1">
      <c r="A90" s="261" t="s">
        <v>405</v>
      </c>
      <c r="B90" s="243" t="s">
        <v>406</v>
      </c>
      <c r="C90" s="137">
        <f>+C65+C89</f>
        <v>468740334</v>
      </c>
    </row>
    <row r="91" spans="1:3" s="55" customFormat="1" ht="15" customHeight="1" thickBot="1">
      <c r="A91" s="112"/>
      <c r="B91" s="113"/>
      <c r="C91" s="201"/>
    </row>
    <row r="92" spans="1:3" s="46" customFormat="1" ht="16.5" customHeight="1" thickBot="1">
      <c r="A92" s="116"/>
      <c r="B92" s="117" t="s">
        <v>42</v>
      </c>
      <c r="C92" s="203"/>
    </row>
    <row r="93" spans="1:3" s="56" customFormat="1" ht="12" customHeight="1" thickBot="1">
      <c r="A93" s="227" t="s">
        <v>7</v>
      </c>
      <c r="B93" s="26" t="s">
        <v>410</v>
      </c>
      <c r="C93" s="130">
        <f>+C94+C95+C96+C97+C98+C111</f>
        <v>338297998</v>
      </c>
    </row>
    <row r="94" spans="1:3" ht="12" customHeight="1">
      <c r="A94" s="262" t="s">
        <v>64</v>
      </c>
      <c r="B94" s="8" t="s">
        <v>37</v>
      </c>
      <c r="C94" s="132">
        <v>179792718</v>
      </c>
    </row>
    <row r="95" spans="1:3" ht="12" customHeight="1">
      <c r="A95" s="255" t="s">
        <v>65</v>
      </c>
      <c r="B95" s="6" t="s">
        <v>110</v>
      </c>
      <c r="C95" s="133">
        <v>35135908</v>
      </c>
    </row>
    <row r="96" spans="1:3" ht="12" customHeight="1">
      <c r="A96" s="255" t="s">
        <v>66</v>
      </c>
      <c r="B96" s="6" t="s">
        <v>83</v>
      </c>
      <c r="C96" s="135">
        <v>104369372</v>
      </c>
    </row>
    <row r="97" spans="1:3" ht="12" customHeight="1">
      <c r="A97" s="255" t="s">
        <v>67</v>
      </c>
      <c r="B97" s="9" t="s">
        <v>111</v>
      </c>
      <c r="C97" s="135">
        <v>19000000</v>
      </c>
    </row>
    <row r="98" spans="1:3" ht="12" customHeight="1">
      <c r="A98" s="255" t="s">
        <v>75</v>
      </c>
      <c r="B98" s="17" t="s">
        <v>112</v>
      </c>
      <c r="C98" s="135"/>
    </row>
    <row r="99" spans="1:3" ht="12" customHeight="1">
      <c r="A99" s="255" t="s">
        <v>68</v>
      </c>
      <c r="B99" s="6" t="s">
        <v>407</v>
      </c>
      <c r="C99" s="135"/>
    </row>
    <row r="100" spans="1:3" ht="12" customHeight="1">
      <c r="A100" s="255" t="s">
        <v>69</v>
      </c>
      <c r="B100" s="72" t="s">
        <v>342</v>
      </c>
      <c r="C100" s="135"/>
    </row>
    <row r="101" spans="1:3" ht="12" customHeight="1">
      <c r="A101" s="255" t="s">
        <v>76</v>
      </c>
      <c r="B101" s="72" t="s">
        <v>341</v>
      </c>
      <c r="C101" s="135"/>
    </row>
    <row r="102" spans="1:3" ht="12" customHeight="1">
      <c r="A102" s="255" t="s">
        <v>77</v>
      </c>
      <c r="B102" s="72" t="s">
        <v>253</v>
      </c>
      <c r="C102" s="135"/>
    </row>
    <row r="103" spans="1:3" ht="12" customHeight="1">
      <c r="A103" s="255" t="s">
        <v>78</v>
      </c>
      <c r="B103" s="73" t="s">
        <v>254</v>
      </c>
      <c r="C103" s="135"/>
    </row>
    <row r="104" spans="1:3" ht="12" customHeight="1">
      <c r="A104" s="255" t="s">
        <v>79</v>
      </c>
      <c r="B104" s="73" t="s">
        <v>255</v>
      </c>
      <c r="C104" s="135"/>
    </row>
    <row r="105" spans="1:3" ht="12" customHeight="1">
      <c r="A105" s="255" t="s">
        <v>81</v>
      </c>
      <c r="B105" s="72" t="s">
        <v>256</v>
      </c>
      <c r="C105" s="135"/>
    </row>
    <row r="106" spans="1:3" ht="12" customHeight="1">
      <c r="A106" s="255" t="s">
        <v>113</v>
      </c>
      <c r="B106" s="72" t="s">
        <v>257</v>
      </c>
      <c r="C106" s="135"/>
    </row>
    <row r="107" spans="1:3" ht="12" customHeight="1">
      <c r="A107" s="255" t="s">
        <v>251</v>
      </c>
      <c r="B107" s="73" t="s">
        <v>258</v>
      </c>
      <c r="C107" s="135"/>
    </row>
    <row r="108" spans="1:3" ht="12" customHeight="1">
      <c r="A108" s="263" t="s">
        <v>252</v>
      </c>
      <c r="B108" s="74" t="s">
        <v>259</v>
      </c>
      <c r="C108" s="135"/>
    </row>
    <row r="109" spans="1:3" ht="12" customHeight="1">
      <c r="A109" s="255" t="s">
        <v>339</v>
      </c>
      <c r="B109" s="74" t="s">
        <v>260</v>
      </c>
      <c r="C109" s="135"/>
    </row>
    <row r="110" spans="1:3" ht="12" customHeight="1">
      <c r="A110" s="255" t="s">
        <v>340</v>
      </c>
      <c r="B110" s="73" t="s">
        <v>261</v>
      </c>
      <c r="C110" s="133"/>
    </row>
    <row r="111" spans="1:3" ht="12" customHeight="1">
      <c r="A111" s="255" t="s">
        <v>344</v>
      </c>
      <c r="B111" s="9" t="s">
        <v>38</v>
      </c>
      <c r="C111" s="133"/>
    </row>
    <row r="112" spans="1:3" ht="12" customHeight="1">
      <c r="A112" s="256" t="s">
        <v>345</v>
      </c>
      <c r="B112" s="6" t="s">
        <v>408</v>
      </c>
      <c r="C112" s="135"/>
    </row>
    <row r="113" spans="1:3" ht="12" customHeight="1" thickBot="1">
      <c r="A113" s="264" t="s">
        <v>346</v>
      </c>
      <c r="B113" s="75" t="s">
        <v>409</v>
      </c>
      <c r="C113" s="139"/>
    </row>
    <row r="114" spans="1:3" ht="12" customHeight="1" thickBot="1">
      <c r="A114" s="27" t="s">
        <v>8</v>
      </c>
      <c r="B114" s="25" t="s">
        <v>262</v>
      </c>
      <c r="C114" s="131">
        <f>+C115+C117+C119</f>
        <v>0</v>
      </c>
    </row>
    <row r="115" spans="1:3" ht="12" customHeight="1">
      <c r="A115" s="254" t="s">
        <v>70</v>
      </c>
      <c r="B115" s="6" t="s">
        <v>133</v>
      </c>
      <c r="C115" s="134"/>
    </row>
    <row r="116" spans="1:3" ht="12" customHeight="1">
      <c r="A116" s="254" t="s">
        <v>71</v>
      </c>
      <c r="B116" s="10" t="s">
        <v>266</v>
      </c>
      <c r="C116" s="134"/>
    </row>
    <row r="117" spans="1:3" ht="12" customHeight="1">
      <c r="A117" s="254" t="s">
        <v>72</v>
      </c>
      <c r="B117" s="10" t="s">
        <v>114</v>
      </c>
      <c r="C117" s="133"/>
    </row>
    <row r="118" spans="1:3" ht="12" customHeight="1">
      <c r="A118" s="254" t="s">
        <v>73</v>
      </c>
      <c r="B118" s="10" t="s">
        <v>267</v>
      </c>
      <c r="C118" s="124"/>
    </row>
    <row r="119" spans="1:3" ht="12" customHeight="1">
      <c r="A119" s="254" t="s">
        <v>74</v>
      </c>
      <c r="B119" s="128" t="s">
        <v>135</v>
      </c>
      <c r="C119" s="124"/>
    </row>
    <row r="120" spans="1:3" ht="12" customHeight="1">
      <c r="A120" s="254" t="s">
        <v>80</v>
      </c>
      <c r="B120" s="127" t="s">
        <v>329</v>
      </c>
      <c r="C120" s="124"/>
    </row>
    <row r="121" spans="1:3" ht="12" customHeight="1">
      <c r="A121" s="254" t="s">
        <v>82</v>
      </c>
      <c r="B121" s="231" t="s">
        <v>272</v>
      </c>
      <c r="C121" s="124"/>
    </row>
    <row r="122" spans="1:3" ht="12" customHeight="1">
      <c r="A122" s="254" t="s">
        <v>115</v>
      </c>
      <c r="B122" s="73" t="s">
        <v>255</v>
      </c>
      <c r="C122" s="124"/>
    </row>
    <row r="123" spans="1:3" ht="12" customHeight="1">
      <c r="A123" s="254" t="s">
        <v>116</v>
      </c>
      <c r="B123" s="73" t="s">
        <v>271</v>
      </c>
      <c r="C123" s="124"/>
    </row>
    <row r="124" spans="1:3" ht="12" customHeight="1">
      <c r="A124" s="254" t="s">
        <v>117</v>
      </c>
      <c r="B124" s="73" t="s">
        <v>270</v>
      </c>
      <c r="C124" s="124"/>
    </row>
    <row r="125" spans="1:3" ht="12" customHeight="1">
      <c r="A125" s="254" t="s">
        <v>263</v>
      </c>
      <c r="B125" s="73" t="s">
        <v>258</v>
      </c>
      <c r="C125" s="124"/>
    </row>
    <row r="126" spans="1:3" ht="12" customHeight="1">
      <c r="A126" s="254" t="s">
        <v>264</v>
      </c>
      <c r="B126" s="73" t="s">
        <v>269</v>
      </c>
      <c r="C126" s="124"/>
    </row>
    <row r="127" spans="1:3" ht="12" customHeight="1" thickBot="1">
      <c r="A127" s="263" t="s">
        <v>265</v>
      </c>
      <c r="B127" s="73" t="s">
        <v>268</v>
      </c>
      <c r="C127" s="125"/>
    </row>
    <row r="128" spans="1:3" ht="12" customHeight="1" thickBot="1">
      <c r="A128" s="27" t="s">
        <v>9</v>
      </c>
      <c r="B128" s="60" t="s">
        <v>349</v>
      </c>
      <c r="C128" s="131">
        <f>+C93+C114</f>
        <v>338297998</v>
      </c>
    </row>
    <row r="129" spans="1:3" ht="12" customHeight="1" thickBot="1">
      <c r="A129" s="27" t="s">
        <v>10</v>
      </c>
      <c r="B129" s="60" t="s">
        <v>350</v>
      </c>
      <c r="C129" s="131">
        <f>+C130+C131+C132</f>
        <v>0</v>
      </c>
    </row>
    <row r="130" spans="1:3" s="56" customFormat="1" ht="12" customHeight="1">
      <c r="A130" s="254" t="s">
        <v>170</v>
      </c>
      <c r="B130" s="7" t="s">
        <v>413</v>
      </c>
      <c r="C130" s="124"/>
    </row>
    <row r="131" spans="1:3" ht="12" customHeight="1">
      <c r="A131" s="254" t="s">
        <v>171</v>
      </c>
      <c r="B131" s="7" t="s">
        <v>358</v>
      </c>
      <c r="C131" s="124"/>
    </row>
    <row r="132" spans="1:3" ht="12" customHeight="1" thickBot="1">
      <c r="A132" s="263" t="s">
        <v>172</v>
      </c>
      <c r="B132" s="5" t="s">
        <v>412</v>
      </c>
      <c r="C132" s="124"/>
    </row>
    <row r="133" spans="1:3" ht="12" customHeight="1" thickBot="1">
      <c r="A133" s="27" t="s">
        <v>11</v>
      </c>
      <c r="B133" s="60" t="s">
        <v>351</v>
      </c>
      <c r="C133" s="131">
        <f>+C134+C135+C136+C137+C138+C139</f>
        <v>0</v>
      </c>
    </row>
    <row r="134" spans="1:3" ht="12" customHeight="1">
      <c r="A134" s="254" t="s">
        <v>57</v>
      </c>
      <c r="B134" s="7" t="s">
        <v>360</v>
      </c>
      <c r="C134" s="124"/>
    </row>
    <row r="135" spans="1:3" ht="12" customHeight="1">
      <c r="A135" s="254" t="s">
        <v>58</v>
      </c>
      <c r="B135" s="7" t="s">
        <v>352</v>
      </c>
      <c r="C135" s="124"/>
    </row>
    <row r="136" spans="1:3" ht="12" customHeight="1">
      <c r="A136" s="254" t="s">
        <v>59</v>
      </c>
      <c r="B136" s="7" t="s">
        <v>353</v>
      </c>
      <c r="C136" s="124"/>
    </row>
    <row r="137" spans="1:3" ht="12" customHeight="1">
      <c r="A137" s="254" t="s">
        <v>102</v>
      </c>
      <c r="B137" s="7" t="s">
        <v>411</v>
      </c>
      <c r="C137" s="124"/>
    </row>
    <row r="138" spans="1:3" ht="12" customHeight="1">
      <c r="A138" s="254" t="s">
        <v>103</v>
      </c>
      <c r="B138" s="7" t="s">
        <v>355</v>
      </c>
      <c r="C138" s="124"/>
    </row>
    <row r="139" spans="1:3" s="56" customFormat="1" ht="12" customHeight="1" thickBot="1">
      <c r="A139" s="263" t="s">
        <v>104</v>
      </c>
      <c r="B139" s="5" t="s">
        <v>356</v>
      </c>
      <c r="C139" s="124"/>
    </row>
    <row r="140" spans="1:11" ht="12" customHeight="1" thickBot="1">
      <c r="A140" s="27" t="s">
        <v>12</v>
      </c>
      <c r="B140" s="60" t="s">
        <v>428</v>
      </c>
      <c r="C140" s="137">
        <f>+C141+C142+C144+C145+C143</f>
        <v>130442336</v>
      </c>
      <c r="K140" s="123"/>
    </row>
    <row r="141" spans="1:3" ht="12.75">
      <c r="A141" s="254" t="s">
        <v>60</v>
      </c>
      <c r="B141" s="7" t="s">
        <v>273</v>
      </c>
      <c r="C141" s="124"/>
    </row>
    <row r="142" spans="1:3" ht="12" customHeight="1">
      <c r="A142" s="254" t="s">
        <v>61</v>
      </c>
      <c r="B142" s="7" t="s">
        <v>274</v>
      </c>
      <c r="C142" s="124"/>
    </row>
    <row r="143" spans="1:3" s="56" customFormat="1" ht="12" customHeight="1">
      <c r="A143" s="254" t="s">
        <v>190</v>
      </c>
      <c r="B143" s="7" t="s">
        <v>427</v>
      </c>
      <c r="C143" s="124">
        <v>130442336</v>
      </c>
    </row>
    <row r="144" spans="1:3" s="56" customFormat="1" ht="12" customHeight="1">
      <c r="A144" s="254" t="s">
        <v>191</v>
      </c>
      <c r="B144" s="7" t="s">
        <v>365</v>
      </c>
      <c r="C144" s="124"/>
    </row>
    <row r="145" spans="1:3" s="56" customFormat="1" ht="12" customHeight="1" thickBot="1">
      <c r="A145" s="263" t="s">
        <v>192</v>
      </c>
      <c r="B145" s="5" t="s">
        <v>293</v>
      </c>
      <c r="C145" s="124"/>
    </row>
    <row r="146" spans="1:3" s="56" customFormat="1" ht="12" customHeight="1" thickBot="1">
      <c r="A146" s="27" t="s">
        <v>13</v>
      </c>
      <c r="B146" s="60" t="s">
        <v>366</v>
      </c>
      <c r="C146" s="140">
        <f>+C147+C148+C149+C150+C151</f>
        <v>0</v>
      </c>
    </row>
    <row r="147" spans="1:3" s="56" customFormat="1" ht="12" customHeight="1">
      <c r="A147" s="254" t="s">
        <v>62</v>
      </c>
      <c r="B147" s="7" t="s">
        <v>361</v>
      </c>
      <c r="C147" s="124"/>
    </row>
    <row r="148" spans="1:3" s="56" customFormat="1" ht="12" customHeight="1">
      <c r="A148" s="254" t="s">
        <v>63</v>
      </c>
      <c r="B148" s="7" t="s">
        <v>368</v>
      </c>
      <c r="C148" s="124"/>
    </row>
    <row r="149" spans="1:3" s="56" customFormat="1" ht="12" customHeight="1">
      <c r="A149" s="254" t="s">
        <v>202</v>
      </c>
      <c r="B149" s="7" t="s">
        <v>363</v>
      </c>
      <c r="C149" s="124"/>
    </row>
    <row r="150" spans="1:3" ht="12.75" customHeight="1">
      <c r="A150" s="254" t="s">
        <v>203</v>
      </c>
      <c r="B150" s="7" t="s">
        <v>414</v>
      </c>
      <c r="C150" s="124"/>
    </row>
    <row r="151" spans="1:3" ht="12.75" customHeight="1" thickBot="1">
      <c r="A151" s="263" t="s">
        <v>367</v>
      </c>
      <c r="B151" s="5" t="s">
        <v>370</v>
      </c>
      <c r="C151" s="125"/>
    </row>
    <row r="152" spans="1:3" ht="12.75" customHeight="1" thickBot="1">
      <c r="A152" s="294" t="s">
        <v>14</v>
      </c>
      <c r="B152" s="60" t="s">
        <v>371</v>
      </c>
      <c r="C152" s="140"/>
    </row>
    <row r="153" spans="1:3" ht="12" customHeight="1" thickBot="1">
      <c r="A153" s="294" t="s">
        <v>15</v>
      </c>
      <c r="B153" s="60" t="s">
        <v>372</v>
      </c>
      <c r="C153" s="140"/>
    </row>
    <row r="154" spans="1:3" ht="15" customHeight="1" thickBot="1">
      <c r="A154" s="27" t="s">
        <v>16</v>
      </c>
      <c r="B154" s="60" t="s">
        <v>374</v>
      </c>
      <c r="C154" s="245">
        <f>+C129+C133+C140+C146+C152+C153</f>
        <v>130442336</v>
      </c>
    </row>
    <row r="155" spans="1:3" ht="13.5" thickBot="1">
      <c r="A155" s="265" t="s">
        <v>17</v>
      </c>
      <c r="B155" s="209" t="s">
        <v>373</v>
      </c>
      <c r="C155" s="245">
        <f>+C128+C154</f>
        <v>468740334</v>
      </c>
    </row>
    <row r="156" spans="1:3" ht="15" customHeight="1" thickBot="1">
      <c r="A156" s="215"/>
      <c r="B156" s="216"/>
      <c r="C156" s="217"/>
    </row>
    <row r="157" spans="1:3" ht="14.25" customHeight="1" thickBot="1">
      <c r="A157" s="121" t="s">
        <v>415</v>
      </c>
      <c r="B157" s="122"/>
      <c r="C157" s="58"/>
    </row>
    <row r="158" spans="1:3" ht="13.5" thickBot="1">
      <c r="A158" s="121" t="s">
        <v>128</v>
      </c>
      <c r="B158" s="122"/>
      <c r="C158" s="58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F20" sqref="F20"/>
    </sheetView>
  </sheetViews>
  <sheetFormatPr defaultColWidth="9.00390625" defaultRowHeight="12.75"/>
  <cols>
    <col min="1" max="1" width="19.50390625" style="218" customWidth="1"/>
    <col min="2" max="2" width="72.00390625" style="219" customWidth="1"/>
    <col min="3" max="3" width="25.00390625" style="220" customWidth="1"/>
    <col min="4" max="16384" width="9.375" style="2" customWidth="1"/>
  </cols>
  <sheetData>
    <row r="1" spans="1:3" s="1" customFormat="1" ht="16.5" customHeight="1" thickBot="1">
      <c r="A1" s="98"/>
      <c r="B1" s="100"/>
      <c r="C1" s="300" t="s">
        <v>476</v>
      </c>
    </row>
    <row r="2" spans="1:3" s="52" customFormat="1" ht="21" customHeight="1">
      <c r="A2" s="225" t="s">
        <v>46</v>
      </c>
      <c r="B2" s="192" t="s">
        <v>129</v>
      </c>
      <c r="C2" s="194" t="s">
        <v>39</v>
      </c>
    </row>
    <row r="3" spans="1:3" s="52" customFormat="1" ht="16.5" thickBot="1">
      <c r="A3" s="101" t="s">
        <v>125</v>
      </c>
      <c r="B3" s="193" t="s">
        <v>331</v>
      </c>
      <c r="C3" s="293" t="s">
        <v>45</v>
      </c>
    </row>
    <row r="4" spans="1:3" s="53" customFormat="1" ht="15.75" customHeight="1" thickBot="1">
      <c r="A4" s="102"/>
      <c r="B4" s="102"/>
      <c r="C4" s="103" t="e">
        <f>'9.1.1. sz. mell '!C4</f>
        <v>#REF!</v>
      </c>
    </row>
    <row r="5" spans="1:3" ht="13.5" thickBot="1">
      <c r="A5" s="226" t="s">
        <v>127</v>
      </c>
      <c r="B5" s="104" t="s">
        <v>448</v>
      </c>
      <c r="C5" s="195" t="s">
        <v>40</v>
      </c>
    </row>
    <row r="6" spans="1:3" s="46" customFormat="1" ht="12.75" customHeight="1" thickBot="1">
      <c r="A6" s="94"/>
      <c r="B6" s="95" t="s">
        <v>394</v>
      </c>
      <c r="C6" s="96" t="s">
        <v>395</v>
      </c>
    </row>
    <row r="7" spans="1:3" s="46" customFormat="1" ht="15.75" customHeight="1" thickBot="1">
      <c r="A7" s="106"/>
      <c r="B7" s="107" t="s">
        <v>41</v>
      </c>
      <c r="C7" s="196"/>
    </row>
    <row r="8" spans="1:3" s="46" customFormat="1" ht="12" customHeight="1" thickBot="1">
      <c r="A8" s="27" t="s">
        <v>7</v>
      </c>
      <c r="B8" s="19" t="s">
        <v>155</v>
      </c>
      <c r="C8" s="131">
        <f>+C9+C10+C11+C12+C13+C14</f>
        <v>445530255</v>
      </c>
    </row>
    <row r="9" spans="1:3" s="54" customFormat="1" ht="12" customHeight="1">
      <c r="A9" s="254" t="s">
        <v>64</v>
      </c>
      <c r="B9" s="235" t="s">
        <v>156</v>
      </c>
      <c r="C9" s="134"/>
    </row>
    <row r="10" spans="1:3" s="55" customFormat="1" ht="12" customHeight="1">
      <c r="A10" s="255" t="s">
        <v>65</v>
      </c>
      <c r="B10" s="236" t="s">
        <v>157</v>
      </c>
      <c r="C10" s="133"/>
    </row>
    <row r="11" spans="1:3" s="55" customFormat="1" ht="12" customHeight="1">
      <c r="A11" s="255" t="s">
        <v>66</v>
      </c>
      <c r="B11" s="236" t="s">
        <v>435</v>
      </c>
      <c r="C11" s="133"/>
    </row>
    <row r="12" spans="1:3" s="55" customFormat="1" ht="12" customHeight="1">
      <c r="A12" s="255" t="s">
        <v>67</v>
      </c>
      <c r="B12" s="236" t="s">
        <v>158</v>
      </c>
      <c r="C12" s="133">
        <v>3021370</v>
      </c>
    </row>
    <row r="13" spans="1:3" s="55" customFormat="1" ht="12" customHeight="1">
      <c r="A13" s="255" t="s">
        <v>84</v>
      </c>
      <c r="B13" s="236" t="s">
        <v>402</v>
      </c>
      <c r="C13" s="133">
        <v>442508885</v>
      </c>
    </row>
    <row r="14" spans="1:3" s="54" customFormat="1" ht="12" customHeight="1" thickBot="1">
      <c r="A14" s="256" t="s">
        <v>68</v>
      </c>
      <c r="B14" s="237" t="s">
        <v>334</v>
      </c>
      <c r="C14" s="133"/>
    </row>
    <row r="15" spans="1:3" s="54" customFormat="1" ht="12" customHeight="1" thickBot="1">
      <c r="A15" s="27" t="s">
        <v>8</v>
      </c>
      <c r="B15" s="126" t="s">
        <v>159</v>
      </c>
      <c r="C15" s="131">
        <f>+C16+C17+C18+C19+C20</f>
        <v>42369156</v>
      </c>
    </row>
    <row r="16" spans="1:3" s="54" customFormat="1" ht="12" customHeight="1">
      <c r="A16" s="254" t="s">
        <v>70</v>
      </c>
      <c r="B16" s="235" t="s">
        <v>160</v>
      </c>
      <c r="C16" s="134"/>
    </row>
    <row r="17" spans="1:3" s="54" customFormat="1" ht="12" customHeight="1">
      <c r="A17" s="255" t="s">
        <v>71</v>
      </c>
      <c r="B17" s="236" t="s">
        <v>161</v>
      </c>
      <c r="C17" s="133"/>
    </row>
    <row r="18" spans="1:3" s="54" customFormat="1" ht="12" customHeight="1">
      <c r="A18" s="255" t="s">
        <v>72</v>
      </c>
      <c r="B18" s="236" t="s">
        <v>323</v>
      </c>
      <c r="C18" s="133"/>
    </row>
    <row r="19" spans="1:3" s="54" customFormat="1" ht="12" customHeight="1">
      <c r="A19" s="255" t="s">
        <v>73</v>
      </c>
      <c r="B19" s="236" t="s">
        <v>324</v>
      </c>
      <c r="C19" s="133"/>
    </row>
    <row r="20" spans="1:3" s="54" customFormat="1" ht="12" customHeight="1">
      <c r="A20" s="255" t="s">
        <v>74</v>
      </c>
      <c r="B20" s="236" t="s">
        <v>162</v>
      </c>
      <c r="C20" s="133">
        <v>42369156</v>
      </c>
    </row>
    <row r="21" spans="1:3" s="55" customFormat="1" ht="12" customHeight="1" thickBot="1">
      <c r="A21" s="256" t="s">
        <v>80</v>
      </c>
      <c r="B21" s="237" t="s">
        <v>163</v>
      </c>
      <c r="C21" s="135"/>
    </row>
    <row r="22" spans="1:3" s="55" customFormat="1" ht="12" customHeight="1" thickBot="1">
      <c r="A22" s="27" t="s">
        <v>9</v>
      </c>
      <c r="B22" s="19" t="s">
        <v>164</v>
      </c>
      <c r="C22" s="131">
        <f>+C23+C24+C25+C26+C27</f>
        <v>412548560</v>
      </c>
    </row>
    <row r="23" spans="1:3" s="55" customFormat="1" ht="12" customHeight="1">
      <c r="A23" s="254" t="s">
        <v>53</v>
      </c>
      <c r="B23" s="235" t="s">
        <v>165</v>
      </c>
      <c r="C23" s="134">
        <v>412548560</v>
      </c>
    </row>
    <row r="24" spans="1:3" s="54" customFormat="1" ht="12" customHeight="1">
      <c r="A24" s="255" t="s">
        <v>54</v>
      </c>
      <c r="B24" s="236" t="s">
        <v>166</v>
      </c>
      <c r="C24" s="133"/>
    </row>
    <row r="25" spans="1:3" s="55" customFormat="1" ht="12" customHeight="1">
      <c r="A25" s="255" t="s">
        <v>55</v>
      </c>
      <c r="B25" s="236" t="s">
        <v>325</v>
      </c>
      <c r="C25" s="133"/>
    </row>
    <row r="26" spans="1:3" s="55" customFormat="1" ht="12" customHeight="1">
      <c r="A26" s="255" t="s">
        <v>56</v>
      </c>
      <c r="B26" s="236" t="s">
        <v>326</v>
      </c>
      <c r="C26" s="133"/>
    </row>
    <row r="27" spans="1:3" s="55" customFormat="1" ht="12" customHeight="1">
      <c r="A27" s="255" t="s">
        <v>98</v>
      </c>
      <c r="B27" s="236" t="s">
        <v>167</v>
      </c>
      <c r="C27" s="133"/>
    </row>
    <row r="28" spans="1:3" s="55" customFormat="1" ht="12" customHeight="1" thickBot="1">
      <c r="A28" s="256" t="s">
        <v>99</v>
      </c>
      <c r="B28" s="237" t="s">
        <v>168</v>
      </c>
      <c r="C28" s="135"/>
    </row>
    <row r="29" spans="1:3" s="55" customFormat="1" ht="12" customHeight="1" thickBot="1">
      <c r="A29" s="27" t="s">
        <v>100</v>
      </c>
      <c r="B29" s="19" t="s">
        <v>169</v>
      </c>
      <c r="C29" s="137">
        <f>SUM(C30:C36)</f>
        <v>0</v>
      </c>
    </row>
    <row r="30" spans="1:3" s="55" customFormat="1" ht="12" customHeight="1">
      <c r="A30" s="254" t="s">
        <v>170</v>
      </c>
      <c r="B30" s="235" t="s">
        <v>440</v>
      </c>
      <c r="C30" s="134"/>
    </row>
    <row r="31" spans="1:3" s="55" customFormat="1" ht="12" customHeight="1">
      <c r="A31" s="255" t="s">
        <v>171</v>
      </c>
      <c r="B31" s="236" t="s">
        <v>441</v>
      </c>
      <c r="C31" s="133"/>
    </row>
    <row r="32" spans="1:3" s="55" customFormat="1" ht="12" customHeight="1">
      <c r="A32" s="255" t="s">
        <v>172</v>
      </c>
      <c r="B32" s="236" t="s">
        <v>442</v>
      </c>
      <c r="C32" s="133"/>
    </row>
    <row r="33" spans="1:3" s="55" customFormat="1" ht="12" customHeight="1">
      <c r="A33" s="255" t="s">
        <v>173</v>
      </c>
      <c r="B33" s="236" t="s">
        <v>443</v>
      </c>
      <c r="C33" s="133"/>
    </row>
    <row r="34" spans="1:3" s="55" customFormat="1" ht="12" customHeight="1">
      <c r="A34" s="255" t="s">
        <v>437</v>
      </c>
      <c r="B34" s="236" t="s">
        <v>174</v>
      </c>
      <c r="C34" s="133"/>
    </row>
    <row r="35" spans="1:3" s="55" customFormat="1" ht="12" customHeight="1">
      <c r="A35" s="255" t="s">
        <v>438</v>
      </c>
      <c r="B35" s="236" t="s">
        <v>175</v>
      </c>
      <c r="C35" s="133"/>
    </row>
    <row r="36" spans="1:3" s="55" customFormat="1" ht="12" customHeight="1" thickBot="1">
      <c r="A36" s="256" t="s">
        <v>439</v>
      </c>
      <c r="B36" s="237" t="s">
        <v>176</v>
      </c>
      <c r="C36" s="135"/>
    </row>
    <row r="37" spans="1:3" s="55" customFormat="1" ht="12" customHeight="1" thickBot="1">
      <c r="A37" s="27" t="s">
        <v>11</v>
      </c>
      <c r="B37" s="19" t="s">
        <v>335</v>
      </c>
      <c r="C37" s="131">
        <f>SUM(C38:C48)</f>
        <v>145387795</v>
      </c>
    </row>
    <row r="38" spans="1:3" s="55" customFormat="1" ht="12" customHeight="1">
      <c r="A38" s="254" t="s">
        <v>57</v>
      </c>
      <c r="B38" s="235" t="s">
        <v>179</v>
      </c>
      <c r="C38" s="134"/>
    </row>
    <row r="39" spans="1:3" s="55" customFormat="1" ht="12" customHeight="1">
      <c r="A39" s="255" t="s">
        <v>58</v>
      </c>
      <c r="B39" s="236" t="s">
        <v>180</v>
      </c>
      <c r="C39" s="133"/>
    </row>
    <row r="40" spans="1:3" s="55" customFormat="1" ht="12" customHeight="1">
      <c r="A40" s="255" t="s">
        <v>59</v>
      </c>
      <c r="B40" s="236" t="s">
        <v>181</v>
      </c>
      <c r="C40" s="133">
        <v>125400000</v>
      </c>
    </row>
    <row r="41" spans="1:3" s="55" customFormat="1" ht="12" customHeight="1">
      <c r="A41" s="255" t="s">
        <v>102</v>
      </c>
      <c r="B41" s="236" t="s">
        <v>182</v>
      </c>
      <c r="C41" s="133"/>
    </row>
    <row r="42" spans="1:3" s="55" customFormat="1" ht="12" customHeight="1">
      <c r="A42" s="255" t="s">
        <v>103</v>
      </c>
      <c r="B42" s="236" t="s">
        <v>183</v>
      </c>
      <c r="C42" s="133"/>
    </row>
    <row r="43" spans="1:3" s="55" customFormat="1" ht="12" customHeight="1">
      <c r="A43" s="255" t="s">
        <v>104</v>
      </c>
      <c r="B43" s="236" t="s">
        <v>184</v>
      </c>
      <c r="C43" s="133">
        <v>637795</v>
      </c>
    </row>
    <row r="44" spans="1:3" s="55" customFormat="1" ht="12" customHeight="1">
      <c r="A44" s="255" t="s">
        <v>105</v>
      </c>
      <c r="B44" s="236" t="s">
        <v>185</v>
      </c>
      <c r="C44" s="133"/>
    </row>
    <row r="45" spans="1:3" s="55" customFormat="1" ht="12" customHeight="1">
      <c r="A45" s="255" t="s">
        <v>106</v>
      </c>
      <c r="B45" s="236" t="s">
        <v>446</v>
      </c>
      <c r="C45" s="133"/>
    </row>
    <row r="46" spans="1:3" s="55" customFormat="1" ht="12" customHeight="1">
      <c r="A46" s="255" t="s">
        <v>177</v>
      </c>
      <c r="B46" s="236" t="s">
        <v>187</v>
      </c>
      <c r="C46" s="136"/>
    </row>
    <row r="47" spans="1:3" s="55" customFormat="1" ht="12" customHeight="1">
      <c r="A47" s="256" t="s">
        <v>178</v>
      </c>
      <c r="B47" s="237" t="s">
        <v>337</v>
      </c>
      <c r="C47" s="224"/>
    </row>
    <row r="48" spans="1:3" s="55" customFormat="1" ht="12" customHeight="1" thickBot="1">
      <c r="A48" s="256" t="s">
        <v>336</v>
      </c>
      <c r="B48" s="237" t="s">
        <v>188</v>
      </c>
      <c r="C48" s="224">
        <v>19350000</v>
      </c>
    </row>
    <row r="49" spans="1:3" s="55" customFormat="1" ht="12" customHeight="1" thickBot="1">
      <c r="A49" s="27" t="s">
        <v>12</v>
      </c>
      <c r="B49" s="19" t="s">
        <v>189</v>
      </c>
      <c r="C49" s="131">
        <f>SUM(C50:C54)</f>
        <v>0</v>
      </c>
    </row>
    <row r="50" spans="1:3" s="55" customFormat="1" ht="12" customHeight="1">
      <c r="A50" s="254" t="s">
        <v>60</v>
      </c>
      <c r="B50" s="235" t="s">
        <v>193</v>
      </c>
      <c r="C50" s="277"/>
    </row>
    <row r="51" spans="1:3" s="55" customFormat="1" ht="12" customHeight="1">
      <c r="A51" s="255" t="s">
        <v>61</v>
      </c>
      <c r="B51" s="236" t="s">
        <v>194</v>
      </c>
      <c r="C51" s="136"/>
    </row>
    <row r="52" spans="1:3" s="55" customFormat="1" ht="12" customHeight="1">
      <c r="A52" s="255" t="s">
        <v>190</v>
      </c>
      <c r="B52" s="236" t="s">
        <v>195</v>
      </c>
      <c r="C52" s="136"/>
    </row>
    <row r="53" spans="1:3" s="55" customFormat="1" ht="12" customHeight="1">
      <c r="A53" s="255" t="s">
        <v>191</v>
      </c>
      <c r="B53" s="236" t="s">
        <v>196</v>
      </c>
      <c r="C53" s="136"/>
    </row>
    <row r="54" spans="1:3" s="55" customFormat="1" ht="12" customHeight="1" thickBot="1">
      <c r="A54" s="256" t="s">
        <v>192</v>
      </c>
      <c r="B54" s="237" t="s">
        <v>197</v>
      </c>
      <c r="C54" s="224"/>
    </row>
    <row r="55" spans="1:3" s="55" customFormat="1" ht="12" customHeight="1" thickBot="1">
      <c r="A55" s="27" t="s">
        <v>107</v>
      </c>
      <c r="B55" s="19" t="s">
        <v>198</v>
      </c>
      <c r="C55" s="131">
        <f>SUM(C56:C58)</f>
        <v>0</v>
      </c>
    </row>
    <row r="56" spans="1:3" s="55" customFormat="1" ht="12" customHeight="1">
      <c r="A56" s="254" t="s">
        <v>62</v>
      </c>
      <c r="B56" s="235" t="s">
        <v>199</v>
      </c>
      <c r="C56" s="134"/>
    </row>
    <row r="57" spans="1:3" s="55" customFormat="1" ht="12" customHeight="1">
      <c r="A57" s="255" t="s">
        <v>63</v>
      </c>
      <c r="B57" s="236" t="s">
        <v>327</v>
      </c>
      <c r="C57" s="133"/>
    </row>
    <row r="58" spans="1:3" s="55" customFormat="1" ht="12" customHeight="1">
      <c r="A58" s="255" t="s">
        <v>202</v>
      </c>
      <c r="B58" s="236" t="s">
        <v>200</v>
      </c>
      <c r="C58" s="133"/>
    </row>
    <row r="59" spans="1:3" s="55" customFormat="1" ht="12" customHeight="1" thickBot="1">
      <c r="A59" s="256" t="s">
        <v>203</v>
      </c>
      <c r="B59" s="237" t="s">
        <v>201</v>
      </c>
      <c r="C59" s="135"/>
    </row>
    <row r="60" spans="1:3" s="55" customFormat="1" ht="12" customHeight="1" thickBot="1">
      <c r="A60" s="27" t="s">
        <v>14</v>
      </c>
      <c r="B60" s="126" t="s">
        <v>204</v>
      </c>
      <c r="C60" s="131">
        <f>SUM(C61:C63)</f>
        <v>0</v>
      </c>
    </row>
    <row r="61" spans="1:3" s="55" customFormat="1" ht="12" customHeight="1">
      <c r="A61" s="254" t="s">
        <v>108</v>
      </c>
      <c r="B61" s="235" t="s">
        <v>206</v>
      </c>
      <c r="C61" s="136"/>
    </row>
    <row r="62" spans="1:3" s="55" customFormat="1" ht="12" customHeight="1">
      <c r="A62" s="255" t="s">
        <v>109</v>
      </c>
      <c r="B62" s="236" t="s">
        <v>328</v>
      </c>
      <c r="C62" s="136"/>
    </row>
    <row r="63" spans="1:3" s="55" customFormat="1" ht="12" customHeight="1">
      <c r="A63" s="255" t="s">
        <v>134</v>
      </c>
      <c r="B63" s="236" t="s">
        <v>207</v>
      </c>
      <c r="C63" s="136"/>
    </row>
    <row r="64" spans="1:3" s="55" customFormat="1" ht="12" customHeight="1" thickBot="1">
      <c r="A64" s="256" t="s">
        <v>205</v>
      </c>
      <c r="B64" s="237" t="s">
        <v>208</v>
      </c>
      <c r="C64" s="136"/>
    </row>
    <row r="65" spans="1:3" s="55" customFormat="1" ht="12" customHeight="1" thickBot="1">
      <c r="A65" s="27" t="s">
        <v>15</v>
      </c>
      <c r="B65" s="19" t="s">
        <v>209</v>
      </c>
      <c r="C65" s="137">
        <f>+C8+C15+C22+C29+C37+C49+C55+C60</f>
        <v>1045835766</v>
      </c>
    </row>
    <row r="66" spans="1:3" s="55" customFormat="1" ht="12" customHeight="1" thickBot="1">
      <c r="A66" s="257" t="s">
        <v>297</v>
      </c>
      <c r="B66" s="126" t="s">
        <v>211</v>
      </c>
      <c r="C66" s="131">
        <f>SUM(C67:C69)</f>
        <v>20000000</v>
      </c>
    </row>
    <row r="67" spans="1:3" s="55" customFormat="1" ht="12" customHeight="1">
      <c r="A67" s="254" t="s">
        <v>239</v>
      </c>
      <c r="B67" s="235" t="s">
        <v>212</v>
      </c>
      <c r="C67" s="136"/>
    </row>
    <row r="68" spans="1:3" s="55" customFormat="1" ht="12" customHeight="1">
      <c r="A68" s="255" t="s">
        <v>248</v>
      </c>
      <c r="B68" s="236" t="s">
        <v>213</v>
      </c>
      <c r="C68" s="136">
        <v>20000000</v>
      </c>
    </row>
    <row r="69" spans="1:3" s="55" customFormat="1" ht="12" customHeight="1" thickBot="1">
      <c r="A69" s="256" t="s">
        <v>249</v>
      </c>
      <c r="B69" s="238" t="s">
        <v>214</v>
      </c>
      <c r="C69" s="136"/>
    </row>
    <row r="70" spans="1:3" s="55" customFormat="1" ht="12" customHeight="1" thickBot="1">
      <c r="A70" s="257" t="s">
        <v>215</v>
      </c>
      <c r="B70" s="126" t="s">
        <v>216</v>
      </c>
      <c r="C70" s="131">
        <f>SUM(C71:C74)</f>
        <v>0</v>
      </c>
    </row>
    <row r="71" spans="1:3" s="55" customFormat="1" ht="12" customHeight="1">
      <c r="A71" s="254" t="s">
        <v>85</v>
      </c>
      <c r="B71" s="235" t="s">
        <v>217</v>
      </c>
      <c r="C71" s="136"/>
    </row>
    <row r="72" spans="1:3" s="55" customFormat="1" ht="12" customHeight="1">
      <c r="A72" s="255" t="s">
        <v>86</v>
      </c>
      <c r="B72" s="236" t="s">
        <v>455</v>
      </c>
      <c r="C72" s="136"/>
    </row>
    <row r="73" spans="1:3" s="55" customFormat="1" ht="12" customHeight="1">
      <c r="A73" s="255" t="s">
        <v>240</v>
      </c>
      <c r="B73" s="236" t="s">
        <v>218</v>
      </c>
      <c r="C73" s="136"/>
    </row>
    <row r="74" spans="1:3" s="55" customFormat="1" ht="12" customHeight="1" thickBot="1">
      <c r="A74" s="256" t="s">
        <v>241</v>
      </c>
      <c r="B74" s="128" t="s">
        <v>456</v>
      </c>
      <c r="C74" s="136"/>
    </row>
    <row r="75" spans="1:3" s="55" customFormat="1" ht="12" customHeight="1" thickBot="1">
      <c r="A75" s="257" t="s">
        <v>219</v>
      </c>
      <c r="B75" s="126" t="s">
        <v>220</v>
      </c>
      <c r="C75" s="131">
        <f>SUM(C76:C77)</f>
        <v>0</v>
      </c>
    </row>
    <row r="76" spans="1:3" s="55" customFormat="1" ht="12" customHeight="1">
      <c r="A76" s="254" t="s">
        <v>242</v>
      </c>
      <c r="B76" s="235" t="s">
        <v>221</v>
      </c>
      <c r="C76" s="136"/>
    </row>
    <row r="77" spans="1:3" s="55" customFormat="1" ht="12" customHeight="1" thickBot="1">
      <c r="A77" s="256" t="s">
        <v>243</v>
      </c>
      <c r="B77" s="237" t="s">
        <v>222</v>
      </c>
      <c r="C77" s="136"/>
    </row>
    <row r="78" spans="1:3" s="54" customFormat="1" ht="12" customHeight="1" thickBot="1">
      <c r="A78" s="257" t="s">
        <v>223</v>
      </c>
      <c r="B78" s="126" t="s">
        <v>224</v>
      </c>
      <c r="C78" s="131">
        <f>SUM(C79:C81)</f>
        <v>0</v>
      </c>
    </row>
    <row r="79" spans="1:3" s="55" customFormat="1" ht="12" customHeight="1">
      <c r="A79" s="254" t="s">
        <v>244</v>
      </c>
      <c r="B79" s="235" t="s">
        <v>225</v>
      </c>
      <c r="C79" s="136"/>
    </row>
    <row r="80" spans="1:3" s="55" customFormat="1" ht="12" customHeight="1">
      <c r="A80" s="255" t="s">
        <v>245</v>
      </c>
      <c r="B80" s="236" t="s">
        <v>226</v>
      </c>
      <c r="C80" s="136"/>
    </row>
    <row r="81" spans="1:3" s="55" customFormat="1" ht="12" customHeight="1" thickBot="1">
      <c r="A81" s="256" t="s">
        <v>246</v>
      </c>
      <c r="B81" s="237" t="s">
        <v>457</v>
      </c>
      <c r="C81" s="136"/>
    </row>
    <row r="82" spans="1:3" s="55" customFormat="1" ht="12" customHeight="1" thickBot="1">
      <c r="A82" s="257" t="s">
        <v>227</v>
      </c>
      <c r="B82" s="126" t="s">
        <v>247</v>
      </c>
      <c r="C82" s="131">
        <f>SUM(C83:C86)</f>
        <v>0</v>
      </c>
    </row>
    <row r="83" spans="1:3" s="55" customFormat="1" ht="12" customHeight="1">
      <c r="A83" s="258" t="s">
        <v>228</v>
      </c>
      <c r="B83" s="235" t="s">
        <v>229</v>
      </c>
      <c r="C83" s="136"/>
    </row>
    <row r="84" spans="1:3" s="55" customFormat="1" ht="12" customHeight="1">
      <c r="A84" s="259" t="s">
        <v>230</v>
      </c>
      <c r="B84" s="236" t="s">
        <v>231</v>
      </c>
      <c r="C84" s="136"/>
    </row>
    <row r="85" spans="1:3" s="55" customFormat="1" ht="12" customHeight="1">
      <c r="A85" s="259" t="s">
        <v>232</v>
      </c>
      <c r="B85" s="236" t="s">
        <v>233</v>
      </c>
      <c r="C85" s="136"/>
    </row>
    <row r="86" spans="1:3" s="54" customFormat="1" ht="12" customHeight="1" thickBot="1">
      <c r="A86" s="260" t="s">
        <v>234</v>
      </c>
      <c r="B86" s="237" t="s">
        <v>235</v>
      </c>
      <c r="C86" s="136"/>
    </row>
    <row r="87" spans="1:3" s="54" customFormat="1" ht="12" customHeight="1" thickBot="1">
      <c r="A87" s="257" t="s">
        <v>236</v>
      </c>
      <c r="B87" s="126" t="s">
        <v>376</v>
      </c>
      <c r="C87" s="278"/>
    </row>
    <row r="88" spans="1:3" s="54" customFormat="1" ht="12" customHeight="1" thickBot="1">
      <c r="A88" s="257" t="s">
        <v>403</v>
      </c>
      <c r="B88" s="126" t="s">
        <v>237</v>
      </c>
      <c r="C88" s="278"/>
    </row>
    <row r="89" spans="1:3" s="54" customFormat="1" ht="12" customHeight="1" thickBot="1">
      <c r="A89" s="257" t="s">
        <v>404</v>
      </c>
      <c r="B89" s="242" t="s">
        <v>379</v>
      </c>
      <c r="C89" s="137">
        <f>+C66+C70+C75+C78+C82+C88+C87</f>
        <v>20000000</v>
      </c>
    </row>
    <row r="90" spans="1:3" s="54" customFormat="1" ht="12" customHeight="1" thickBot="1">
      <c r="A90" s="261" t="s">
        <v>405</v>
      </c>
      <c r="B90" s="243" t="s">
        <v>406</v>
      </c>
      <c r="C90" s="137">
        <f>+C65+C89</f>
        <v>1065835766</v>
      </c>
    </row>
    <row r="91" spans="1:3" s="55" customFormat="1" ht="15" customHeight="1" thickBot="1">
      <c r="A91" s="112"/>
      <c r="B91" s="113"/>
      <c r="C91" s="201"/>
    </row>
    <row r="92" spans="1:3" s="46" customFormat="1" ht="16.5" customHeight="1" thickBot="1">
      <c r="A92" s="116"/>
      <c r="B92" s="117" t="s">
        <v>42</v>
      </c>
      <c r="C92" s="203"/>
    </row>
    <row r="93" spans="1:3" s="56" customFormat="1" ht="12" customHeight="1" thickBot="1">
      <c r="A93" s="227" t="s">
        <v>7</v>
      </c>
      <c r="B93" s="26" t="s">
        <v>410</v>
      </c>
      <c r="C93" s="130">
        <f>+C94+C95+C96+C97+C98+C111</f>
        <v>230188278</v>
      </c>
    </row>
    <row r="94" spans="1:3" ht="12" customHeight="1">
      <c r="A94" s="262" t="s">
        <v>64</v>
      </c>
      <c r="B94" s="8" t="s">
        <v>37</v>
      </c>
      <c r="C94" s="132">
        <v>11961860</v>
      </c>
    </row>
    <row r="95" spans="1:3" ht="12" customHeight="1">
      <c r="A95" s="255" t="s">
        <v>65</v>
      </c>
      <c r="B95" s="6" t="s">
        <v>110</v>
      </c>
      <c r="C95" s="133">
        <v>2379009</v>
      </c>
    </row>
    <row r="96" spans="1:3" ht="12" customHeight="1">
      <c r="A96" s="255" t="s">
        <v>66</v>
      </c>
      <c r="B96" s="6" t="s">
        <v>83</v>
      </c>
      <c r="C96" s="135">
        <v>213897409</v>
      </c>
    </row>
    <row r="97" spans="1:3" ht="12" customHeight="1">
      <c r="A97" s="255" t="s">
        <v>67</v>
      </c>
      <c r="B97" s="9" t="s">
        <v>111</v>
      </c>
      <c r="C97" s="135"/>
    </row>
    <row r="98" spans="1:3" ht="12" customHeight="1">
      <c r="A98" s="255" t="s">
        <v>75</v>
      </c>
      <c r="B98" s="17" t="s">
        <v>112</v>
      </c>
      <c r="C98" s="135">
        <v>1950000</v>
      </c>
    </row>
    <row r="99" spans="1:3" ht="12" customHeight="1">
      <c r="A99" s="255" t="s">
        <v>68</v>
      </c>
      <c r="B99" s="6" t="s">
        <v>407</v>
      </c>
      <c r="C99" s="135"/>
    </row>
    <row r="100" spans="1:3" ht="12" customHeight="1">
      <c r="A100" s="255" t="s">
        <v>69</v>
      </c>
      <c r="B100" s="72" t="s">
        <v>342</v>
      </c>
      <c r="C100" s="135"/>
    </row>
    <row r="101" spans="1:3" ht="12" customHeight="1">
      <c r="A101" s="255" t="s">
        <v>76</v>
      </c>
      <c r="B101" s="72" t="s">
        <v>341</v>
      </c>
      <c r="C101" s="135"/>
    </row>
    <row r="102" spans="1:3" ht="12" customHeight="1">
      <c r="A102" s="255" t="s">
        <v>77</v>
      </c>
      <c r="B102" s="72" t="s">
        <v>253</v>
      </c>
      <c r="C102" s="135"/>
    </row>
    <row r="103" spans="1:3" ht="12" customHeight="1">
      <c r="A103" s="255" t="s">
        <v>78</v>
      </c>
      <c r="B103" s="73" t="s">
        <v>254</v>
      </c>
      <c r="C103" s="135"/>
    </row>
    <row r="104" spans="1:3" ht="12" customHeight="1">
      <c r="A104" s="255" t="s">
        <v>79</v>
      </c>
      <c r="B104" s="73" t="s">
        <v>255</v>
      </c>
      <c r="C104" s="135"/>
    </row>
    <row r="105" spans="1:3" ht="12" customHeight="1">
      <c r="A105" s="255" t="s">
        <v>81</v>
      </c>
      <c r="B105" s="72" t="s">
        <v>256</v>
      </c>
      <c r="C105" s="135"/>
    </row>
    <row r="106" spans="1:3" ht="12" customHeight="1">
      <c r="A106" s="255" t="s">
        <v>113</v>
      </c>
      <c r="B106" s="72" t="s">
        <v>257</v>
      </c>
      <c r="C106" s="135"/>
    </row>
    <row r="107" spans="1:3" ht="12" customHeight="1">
      <c r="A107" s="255" t="s">
        <v>251</v>
      </c>
      <c r="B107" s="73" t="s">
        <v>258</v>
      </c>
      <c r="C107" s="135"/>
    </row>
    <row r="108" spans="1:3" ht="12" customHeight="1">
      <c r="A108" s="263" t="s">
        <v>252</v>
      </c>
      <c r="B108" s="74" t="s">
        <v>259</v>
      </c>
      <c r="C108" s="135"/>
    </row>
    <row r="109" spans="1:3" ht="12" customHeight="1">
      <c r="A109" s="255" t="s">
        <v>339</v>
      </c>
      <c r="B109" s="74" t="s">
        <v>260</v>
      </c>
      <c r="C109" s="135"/>
    </row>
    <row r="110" spans="1:3" ht="12" customHeight="1">
      <c r="A110" s="255" t="s">
        <v>340</v>
      </c>
      <c r="B110" s="73" t="s">
        <v>261</v>
      </c>
      <c r="C110" s="133"/>
    </row>
    <row r="111" spans="1:3" ht="12" customHeight="1">
      <c r="A111" s="255" t="s">
        <v>344</v>
      </c>
      <c r="B111" s="9" t="s">
        <v>38</v>
      </c>
      <c r="C111" s="133"/>
    </row>
    <row r="112" spans="1:3" ht="12" customHeight="1">
      <c r="A112" s="256" t="s">
        <v>345</v>
      </c>
      <c r="B112" s="6" t="s">
        <v>408</v>
      </c>
      <c r="C112" s="135"/>
    </row>
    <row r="113" spans="1:3" ht="12" customHeight="1" thickBot="1">
      <c r="A113" s="264" t="s">
        <v>346</v>
      </c>
      <c r="B113" s="75" t="s">
        <v>409</v>
      </c>
      <c r="C113" s="139"/>
    </row>
    <row r="114" spans="1:3" ht="12" customHeight="1" thickBot="1">
      <c r="A114" s="27" t="s">
        <v>8</v>
      </c>
      <c r="B114" s="25" t="s">
        <v>262</v>
      </c>
      <c r="C114" s="131">
        <f>+C115+C117+C119</f>
        <v>815647488</v>
      </c>
    </row>
    <row r="115" spans="1:3" ht="12" customHeight="1">
      <c r="A115" s="254" t="s">
        <v>70</v>
      </c>
      <c r="B115" s="6" t="s">
        <v>133</v>
      </c>
      <c r="C115" s="134">
        <v>815647488</v>
      </c>
    </row>
    <row r="116" spans="1:3" ht="12" customHeight="1">
      <c r="A116" s="254" t="s">
        <v>71</v>
      </c>
      <c r="B116" s="10" t="s">
        <v>266</v>
      </c>
      <c r="C116" s="134"/>
    </row>
    <row r="117" spans="1:3" ht="12" customHeight="1">
      <c r="A117" s="254" t="s">
        <v>72</v>
      </c>
      <c r="B117" s="10" t="s">
        <v>114</v>
      </c>
      <c r="C117" s="133"/>
    </row>
    <row r="118" spans="1:3" ht="12" customHeight="1">
      <c r="A118" s="254" t="s">
        <v>73</v>
      </c>
      <c r="B118" s="10" t="s">
        <v>267</v>
      </c>
      <c r="C118" s="124"/>
    </row>
    <row r="119" spans="1:3" ht="12" customHeight="1">
      <c r="A119" s="254" t="s">
        <v>74</v>
      </c>
      <c r="B119" s="128" t="s">
        <v>135</v>
      </c>
      <c r="C119" s="124"/>
    </row>
    <row r="120" spans="1:3" ht="12" customHeight="1">
      <c r="A120" s="254" t="s">
        <v>80</v>
      </c>
      <c r="B120" s="127" t="s">
        <v>329</v>
      </c>
      <c r="C120" s="124"/>
    </row>
    <row r="121" spans="1:3" ht="12" customHeight="1">
      <c r="A121" s="254" t="s">
        <v>82</v>
      </c>
      <c r="B121" s="231" t="s">
        <v>272</v>
      </c>
      <c r="C121" s="124"/>
    </row>
    <row r="122" spans="1:3" ht="12" customHeight="1">
      <c r="A122" s="254" t="s">
        <v>115</v>
      </c>
      <c r="B122" s="73" t="s">
        <v>255</v>
      </c>
      <c r="C122" s="124"/>
    </row>
    <row r="123" spans="1:3" ht="12" customHeight="1">
      <c r="A123" s="254" t="s">
        <v>116</v>
      </c>
      <c r="B123" s="73" t="s">
        <v>271</v>
      </c>
      <c r="C123" s="124"/>
    </row>
    <row r="124" spans="1:3" ht="12" customHeight="1">
      <c r="A124" s="254" t="s">
        <v>117</v>
      </c>
      <c r="B124" s="73" t="s">
        <v>270</v>
      </c>
      <c r="C124" s="124"/>
    </row>
    <row r="125" spans="1:3" ht="12" customHeight="1">
      <c r="A125" s="254" t="s">
        <v>263</v>
      </c>
      <c r="B125" s="73" t="s">
        <v>258</v>
      </c>
      <c r="C125" s="124"/>
    </row>
    <row r="126" spans="1:3" ht="12" customHeight="1">
      <c r="A126" s="254" t="s">
        <v>264</v>
      </c>
      <c r="B126" s="73" t="s">
        <v>269</v>
      </c>
      <c r="C126" s="124"/>
    </row>
    <row r="127" spans="1:3" ht="12" customHeight="1" thickBot="1">
      <c r="A127" s="263" t="s">
        <v>265</v>
      </c>
      <c r="B127" s="73" t="s">
        <v>268</v>
      </c>
      <c r="C127" s="125"/>
    </row>
    <row r="128" spans="1:3" ht="12" customHeight="1" thickBot="1">
      <c r="A128" s="27" t="s">
        <v>9</v>
      </c>
      <c r="B128" s="60" t="s">
        <v>349</v>
      </c>
      <c r="C128" s="131">
        <f>+C93+C114</f>
        <v>1045835766</v>
      </c>
    </row>
    <row r="129" spans="1:3" ht="12" customHeight="1" thickBot="1">
      <c r="A129" s="27" t="s">
        <v>10</v>
      </c>
      <c r="B129" s="60" t="s">
        <v>350</v>
      </c>
      <c r="C129" s="131">
        <f>+C130+C131+C132</f>
        <v>20000000</v>
      </c>
    </row>
    <row r="130" spans="1:3" s="56" customFormat="1" ht="12" customHeight="1">
      <c r="A130" s="254" t="s">
        <v>170</v>
      </c>
      <c r="B130" s="7" t="s">
        <v>413</v>
      </c>
      <c r="C130" s="124"/>
    </row>
    <row r="131" spans="1:3" ht="12" customHeight="1">
      <c r="A131" s="254" t="s">
        <v>171</v>
      </c>
      <c r="B131" s="7" t="s">
        <v>358</v>
      </c>
      <c r="C131" s="124">
        <v>20000000</v>
      </c>
    </row>
    <row r="132" spans="1:3" ht="12" customHeight="1" thickBot="1">
      <c r="A132" s="263" t="s">
        <v>172</v>
      </c>
      <c r="B132" s="5" t="s">
        <v>412</v>
      </c>
      <c r="C132" s="124"/>
    </row>
    <row r="133" spans="1:3" ht="12" customHeight="1" thickBot="1">
      <c r="A133" s="27" t="s">
        <v>11</v>
      </c>
      <c r="B133" s="60" t="s">
        <v>351</v>
      </c>
      <c r="C133" s="131">
        <f>+C134+C135+C136+C137+C138+C139</f>
        <v>0</v>
      </c>
    </row>
    <row r="134" spans="1:3" ht="12" customHeight="1">
      <c r="A134" s="254" t="s">
        <v>57</v>
      </c>
      <c r="B134" s="7" t="s">
        <v>360</v>
      </c>
      <c r="C134" s="124"/>
    </row>
    <row r="135" spans="1:3" ht="12" customHeight="1">
      <c r="A135" s="254" t="s">
        <v>58</v>
      </c>
      <c r="B135" s="7" t="s">
        <v>352</v>
      </c>
      <c r="C135" s="124"/>
    </row>
    <row r="136" spans="1:3" ht="12" customHeight="1">
      <c r="A136" s="254" t="s">
        <v>59</v>
      </c>
      <c r="B136" s="7" t="s">
        <v>353</v>
      </c>
      <c r="C136" s="124"/>
    </row>
    <row r="137" spans="1:3" ht="12" customHeight="1">
      <c r="A137" s="254" t="s">
        <v>102</v>
      </c>
      <c r="B137" s="7" t="s">
        <v>411</v>
      </c>
      <c r="C137" s="124"/>
    </row>
    <row r="138" spans="1:3" ht="12" customHeight="1">
      <c r="A138" s="254" t="s">
        <v>103</v>
      </c>
      <c r="B138" s="7" t="s">
        <v>355</v>
      </c>
      <c r="C138" s="124"/>
    </row>
    <row r="139" spans="1:3" s="56" customFormat="1" ht="12" customHeight="1" thickBot="1">
      <c r="A139" s="263" t="s">
        <v>104</v>
      </c>
      <c r="B139" s="5" t="s">
        <v>356</v>
      </c>
      <c r="C139" s="124"/>
    </row>
    <row r="140" spans="1:11" ht="12" customHeight="1" thickBot="1">
      <c r="A140" s="27" t="s">
        <v>12</v>
      </c>
      <c r="B140" s="60" t="s">
        <v>428</v>
      </c>
      <c r="C140" s="137">
        <f>+C141+C142+C144+C145+C143</f>
        <v>0</v>
      </c>
      <c r="K140" s="123"/>
    </row>
    <row r="141" spans="1:3" ht="12.75">
      <c r="A141" s="254" t="s">
        <v>60</v>
      </c>
      <c r="B141" s="7" t="s">
        <v>273</v>
      </c>
      <c r="C141" s="124"/>
    </row>
    <row r="142" spans="1:3" ht="12" customHeight="1">
      <c r="A142" s="254" t="s">
        <v>61</v>
      </c>
      <c r="B142" s="7" t="s">
        <v>274</v>
      </c>
      <c r="C142" s="124"/>
    </row>
    <row r="143" spans="1:3" s="56" customFormat="1" ht="12" customHeight="1">
      <c r="A143" s="254" t="s">
        <v>190</v>
      </c>
      <c r="B143" s="7" t="s">
        <v>427</v>
      </c>
      <c r="C143" s="124"/>
    </row>
    <row r="144" spans="1:3" s="56" customFormat="1" ht="12" customHeight="1">
      <c r="A144" s="254" t="s">
        <v>191</v>
      </c>
      <c r="B144" s="7" t="s">
        <v>365</v>
      </c>
      <c r="C144" s="124"/>
    </row>
    <row r="145" spans="1:3" s="56" customFormat="1" ht="12" customHeight="1" thickBot="1">
      <c r="A145" s="263" t="s">
        <v>192</v>
      </c>
      <c r="B145" s="5" t="s">
        <v>293</v>
      </c>
      <c r="C145" s="124"/>
    </row>
    <row r="146" spans="1:3" s="56" customFormat="1" ht="12" customHeight="1" thickBot="1">
      <c r="A146" s="27" t="s">
        <v>13</v>
      </c>
      <c r="B146" s="60" t="s">
        <v>366</v>
      </c>
      <c r="C146" s="140">
        <f>+C147+C148+C149+C150+C151</f>
        <v>0</v>
      </c>
    </row>
    <row r="147" spans="1:3" s="56" customFormat="1" ht="12" customHeight="1">
      <c r="A147" s="254" t="s">
        <v>62</v>
      </c>
      <c r="B147" s="7" t="s">
        <v>361</v>
      </c>
      <c r="C147" s="124"/>
    </row>
    <row r="148" spans="1:3" s="56" customFormat="1" ht="12" customHeight="1">
      <c r="A148" s="254" t="s">
        <v>63</v>
      </c>
      <c r="B148" s="7" t="s">
        <v>368</v>
      </c>
      <c r="C148" s="124"/>
    </row>
    <row r="149" spans="1:3" s="56" customFormat="1" ht="12" customHeight="1">
      <c r="A149" s="254" t="s">
        <v>202</v>
      </c>
      <c r="B149" s="7" t="s">
        <v>363</v>
      </c>
      <c r="C149" s="124"/>
    </row>
    <row r="150" spans="1:3" ht="12.75" customHeight="1">
      <c r="A150" s="254" t="s">
        <v>203</v>
      </c>
      <c r="B150" s="7" t="s">
        <v>414</v>
      </c>
      <c r="C150" s="124"/>
    </row>
    <row r="151" spans="1:3" ht="12.75" customHeight="1" thickBot="1">
      <c r="A151" s="263" t="s">
        <v>367</v>
      </c>
      <c r="B151" s="5" t="s">
        <v>370</v>
      </c>
      <c r="C151" s="125"/>
    </row>
    <row r="152" spans="1:3" ht="12.75" customHeight="1" thickBot="1">
      <c r="A152" s="294" t="s">
        <v>14</v>
      </c>
      <c r="B152" s="60" t="s">
        <v>371</v>
      </c>
      <c r="C152" s="140"/>
    </row>
    <row r="153" spans="1:3" ht="12" customHeight="1" thickBot="1">
      <c r="A153" s="294" t="s">
        <v>15</v>
      </c>
      <c r="B153" s="60" t="s">
        <v>372</v>
      </c>
      <c r="C153" s="140"/>
    </row>
    <row r="154" spans="1:3" ht="15" customHeight="1" thickBot="1">
      <c r="A154" s="27" t="s">
        <v>16</v>
      </c>
      <c r="B154" s="60" t="s">
        <v>374</v>
      </c>
      <c r="C154" s="245">
        <f>+C129+C133+C140+C146+C152+C153</f>
        <v>20000000</v>
      </c>
    </row>
    <row r="155" spans="1:3" ht="13.5" thickBot="1">
      <c r="A155" s="265" t="s">
        <v>17</v>
      </c>
      <c r="B155" s="209" t="s">
        <v>373</v>
      </c>
      <c r="C155" s="245">
        <f>+C128+C154</f>
        <v>1065835766</v>
      </c>
    </row>
    <row r="156" spans="1:3" ht="15" customHeight="1" thickBot="1">
      <c r="A156" s="215"/>
      <c r="B156" s="216"/>
      <c r="C156" s="217"/>
    </row>
    <row r="157" spans="1:3" ht="14.25" customHeight="1" thickBot="1">
      <c r="A157" s="121" t="s">
        <v>415</v>
      </c>
      <c r="B157" s="122"/>
      <c r="C157" s="58"/>
    </row>
    <row r="158" spans="1:3" ht="13.5" thickBot="1">
      <c r="A158" s="121" t="s">
        <v>128</v>
      </c>
      <c r="B158" s="122"/>
      <c r="C158" s="58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18" customWidth="1"/>
    <col min="2" max="2" width="72.00390625" style="219" customWidth="1"/>
    <col min="3" max="3" width="25.00390625" style="220" customWidth="1"/>
    <col min="4" max="16384" width="9.375" style="2" customWidth="1"/>
  </cols>
  <sheetData>
    <row r="1" spans="1:3" s="1" customFormat="1" ht="16.5" customHeight="1" thickBot="1">
      <c r="A1" s="98"/>
      <c r="B1" s="100"/>
      <c r="C1" s="300" t="s">
        <v>477</v>
      </c>
    </row>
    <row r="2" spans="1:3" s="52" customFormat="1" ht="21" customHeight="1">
      <c r="A2" s="225" t="s">
        <v>46</v>
      </c>
      <c r="B2" s="192" t="s">
        <v>129</v>
      </c>
      <c r="C2" s="194" t="s">
        <v>39</v>
      </c>
    </row>
    <row r="3" spans="1:3" s="52" customFormat="1" ht="16.5" thickBot="1">
      <c r="A3" s="101" t="s">
        <v>125</v>
      </c>
      <c r="B3" s="193" t="s">
        <v>424</v>
      </c>
      <c r="C3" s="293" t="s">
        <v>332</v>
      </c>
    </row>
    <row r="4" spans="1:3" s="53" customFormat="1" ht="15.75" customHeight="1" thickBot="1">
      <c r="A4" s="102"/>
      <c r="B4" s="102"/>
      <c r="C4" s="103" t="e">
        <f>'9.1.2. sz. mell '!C4</f>
        <v>#REF!</v>
      </c>
    </row>
    <row r="5" spans="1:3" ht="13.5" thickBot="1">
      <c r="A5" s="226" t="s">
        <v>127</v>
      </c>
      <c r="B5" s="104" t="s">
        <v>448</v>
      </c>
      <c r="C5" s="195" t="s">
        <v>40</v>
      </c>
    </row>
    <row r="6" spans="1:3" s="46" customFormat="1" ht="12.75" customHeight="1" thickBot="1">
      <c r="A6" s="94"/>
      <c r="B6" s="95" t="s">
        <v>394</v>
      </c>
      <c r="C6" s="96" t="s">
        <v>395</v>
      </c>
    </row>
    <row r="7" spans="1:3" s="46" customFormat="1" ht="15.75" customHeight="1" thickBot="1">
      <c r="A7" s="106"/>
      <c r="B7" s="107" t="s">
        <v>41</v>
      </c>
      <c r="C7" s="196"/>
    </row>
    <row r="8" spans="1:3" s="46" customFormat="1" ht="12" customHeight="1" thickBot="1">
      <c r="A8" s="27" t="s">
        <v>7</v>
      </c>
      <c r="B8" s="19" t="s">
        <v>155</v>
      </c>
      <c r="C8" s="131">
        <f>+C9+C10+C11+C12+C13+C14</f>
        <v>23975541</v>
      </c>
    </row>
    <row r="9" spans="1:3" s="54" customFormat="1" ht="12" customHeight="1">
      <c r="A9" s="254" t="s">
        <v>64</v>
      </c>
      <c r="B9" s="235" t="s">
        <v>156</v>
      </c>
      <c r="C9" s="134">
        <v>23975541</v>
      </c>
    </row>
    <row r="10" spans="1:3" s="55" customFormat="1" ht="12" customHeight="1">
      <c r="A10" s="255" t="s">
        <v>65</v>
      </c>
      <c r="B10" s="236" t="s">
        <v>157</v>
      </c>
      <c r="C10" s="133"/>
    </row>
    <row r="11" spans="1:3" s="55" customFormat="1" ht="12" customHeight="1">
      <c r="A11" s="255" t="s">
        <v>66</v>
      </c>
      <c r="B11" s="236" t="s">
        <v>435</v>
      </c>
      <c r="C11" s="133"/>
    </row>
    <row r="12" spans="1:3" s="55" customFormat="1" ht="12" customHeight="1">
      <c r="A12" s="255" t="s">
        <v>67</v>
      </c>
      <c r="B12" s="236" t="s">
        <v>158</v>
      </c>
      <c r="C12" s="133"/>
    </row>
    <row r="13" spans="1:3" s="55" customFormat="1" ht="12" customHeight="1">
      <c r="A13" s="255" t="s">
        <v>84</v>
      </c>
      <c r="B13" s="236" t="s">
        <v>402</v>
      </c>
      <c r="C13" s="133"/>
    </row>
    <row r="14" spans="1:3" s="54" customFormat="1" ht="12" customHeight="1" thickBot="1">
      <c r="A14" s="256" t="s">
        <v>68</v>
      </c>
      <c r="B14" s="237" t="s">
        <v>334</v>
      </c>
      <c r="C14" s="133"/>
    </row>
    <row r="15" spans="1:3" s="54" customFormat="1" ht="12" customHeight="1" thickBot="1">
      <c r="A15" s="27" t="s">
        <v>8</v>
      </c>
      <c r="B15" s="126" t="s">
        <v>159</v>
      </c>
      <c r="C15" s="131">
        <f>+C16+C17+C18+C19+C20</f>
        <v>0</v>
      </c>
    </row>
    <row r="16" spans="1:3" s="54" customFormat="1" ht="12" customHeight="1">
      <c r="A16" s="254" t="s">
        <v>70</v>
      </c>
      <c r="B16" s="235" t="s">
        <v>160</v>
      </c>
      <c r="C16" s="134"/>
    </row>
    <row r="17" spans="1:3" s="54" customFormat="1" ht="12" customHeight="1">
      <c r="A17" s="255" t="s">
        <v>71</v>
      </c>
      <c r="B17" s="236" t="s">
        <v>161</v>
      </c>
      <c r="C17" s="133"/>
    </row>
    <row r="18" spans="1:3" s="54" customFormat="1" ht="12" customHeight="1">
      <c r="A18" s="255" t="s">
        <v>72</v>
      </c>
      <c r="B18" s="236" t="s">
        <v>323</v>
      </c>
      <c r="C18" s="133"/>
    </row>
    <row r="19" spans="1:3" s="54" customFormat="1" ht="12" customHeight="1">
      <c r="A19" s="255" t="s">
        <v>73</v>
      </c>
      <c r="B19" s="236" t="s">
        <v>324</v>
      </c>
      <c r="C19" s="133"/>
    </row>
    <row r="20" spans="1:3" s="54" customFormat="1" ht="12" customHeight="1">
      <c r="A20" s="255" t="s">
        <v>74</v>
      </c>
      <c r="B20" s="236" t="s">
        <v>162</v>
      </c>
      <c r="C20" s="133"/>
    </row>
    <row r="21" spans="1:3" s="55" customFormat="1" ht="12" customHeight="1" thickBot="1">
      <c r="A21" s="256" t="s">
        <v>80</v>
      </c>
      <c r="B21" s="237" t="s">
        <v>163</v>
      </c>
      <c r="C21" s="135"/>
    </row>
    <row r="22" spans="1:3" s="55" customFormat="1" ht="12" customHeight="1" thickBot="1">
      <c r="A22" s="27" t="s">
        <v>9</v>
      </c>
      <c r="B22" s="19" t="s">
        <v>164</v>
      </c>
      <c r="C22" s="131">
        <f>+C23+C24+C25+C26+C27</f>
        <v>0</v>
      </c>
    </row>
    <row r="23" spans="1:3" s="55" customFormat="1" ht="12" customHeight="1">
      <c r="A23" s="254" t="s">
        <v>53</v>
      </c>
      <c r="B23" s="235" t="s">
        <v>165</v>
      </c>
      <c r="C23" s="134"/>
    </row>
    <row r="24" spans="1:3" s="54" customFormat="1" ht="12" customHeight="1">
      <c r="A24" s="255" t="s">
        <v>54</v>
      </c>
      <c r="B24" s="236" t="s">
        <v>166</v>
      </c>
      <c r="C24" s="133"/>
    </row>
    <row r="25" spans="1:3" s="55" customFormat="1" ht="12" customHeight="1">
      <c r="A25" s="255" t="s">
        <v>55</v>
      </c>
      <c r="B25" s="236" t="s">
        <v>325</v>
      </c>
      <c r="C25" s="133"/>
    </row>
    <row r="26" spans="1:3" s="55" customFormat="1" ht="12" customHeight="1">
      <c r="A26" s="255" t="s">
        <v>56</v>
      </c>
      <c r="B26" s="236" t="s">
        <v>326</v>
      </c>
      <c r="C26" s="133"/>
    </row>
    <row r="27" spans="1:3" s="55" customFormat="1" ht="12" customHeight="1">
      <c r="A27" s="255" t="s">
        <v>98</v>
      </c>
      <c r="B27" s="236" t="s">
        <v>167</v>
      </c>
      <c r="C27" s="133"/>
    </row>
    <row r="28" spans="1:3" s="55" customFormat="1" ht="12" customHeight="1" thickBot="1">
      <c r="A28" s="256" t="s">
        <v>99</v>
      </c>
      <c r="B28" s="237" t="s">
        <v>168</v>
      </c>
      <c r="C28" s="135"/>
    </row>
    <row r="29" spans="1:3" s="55" customFormat="1" ht="12" customHeight="1" thickBot="1">
      <c r="A29" s="27" t="s">
        <v>100</v>
      </c>
      <c r="B29" s="19" t="s">
        <v>169</v>
      </c>
      <c r="C29" s="137">
        <f>SUM(C30:C36)</f>
        <v>0</v>
      </c>
    </row>
    <row r="30" spans="1:3" s="55" customFormat="1" ht="12" customHeight="1">
      <c r="A30" s="254" t="s">
        <v>170</v>
      </c>
      <c r="B30" s="235" t="s">
        <v>440</v>
      </c>
      <c r="C30" s="134"/>
    </row>
    <row r="31" spans="1:3" s="55" customFormat="1" ht="12" customHeight="1">
      <c r="A31" s="255" t="s">
        <v>171</v>
      </c>
      <c r="B31" s="236" t="s">
        <v>441</v>
      </c>
      <c r="C31" s="133"/>
    </row>
    <row r="32" spans="1:3" s="55" customFormat="1" ht="12" customHeight="1">
      <c r="A32" s="255" t="s">
        <v>172</v>
      </c>
      <c r="B32" s="236" t="s">
        <v>442</v>
      </c>
      <c r="C32" s="133"/>
    </row>
    <row r="33" spans="1:3" s="55" customFormat="1" ht="12" customHeight="1">
      <c r="A33" s="255" t="s">
        <v>173</v>
      </c>
      <c r="B33" s="236" t="s">
        <v>443</v>
      </c>
      <c r="C33" s="133"/>
    </row>
    <row r="34" spans="1:3" s="55" customFormat="1" ht="12" customHeight="1">
      <c r="A34" s="255" t="s">
        <v>437</v>
      </c>
      <c r="B34" s="236" t="s">
        <v>174</v>
      </c>
      <c r="C34" s="133"/>
    </row>
    <row r="35" spans="1:3" s="55" customFormat="1" ht="12" customHeight="1">
      <c r="A35" s="255" t="s">
        <v>438</v>
      </c>
      <c r="B35" s="236" t="s">
        <v>175</v>
      </c>
      <c r="C35" s="133"/>
    </row>
    <row r="36" spans="1:3" s="55" customFormat="1" ht="12" customHeight="1" thickBot="1">
      <c r="A36" s="256" t="s">
        <v>439</v>
      </c>
      <c r="B36" s="295" t="s">
        <v>176</v>
      </c>
      <c r="C36" s="135"/>
    </row>
    <row r="37" spans="1:3" s="55" customFormat="1" ht="12" customHeight="1" thickBot="1">
      <c r="A37" s="27" t="s">
        <v>11</v>
      </c>
      <c r="B37" s="19" t="s">
        <v>335</v>
      </c>
      <c r="C37" s="131">
        <f>SUM(C38:C48)</f>
        <v>0</v>
      </c>
    </row>
    <row r="38" spans="1:3" s="55" customFormat="1" ht="12" customHeight="1">
      <c r="A38" s="254" t="s">
        <v>57</v>
      </c>
      <c r="B38" s="235" t="s">
        <v>179</v>
      </c>
      <c r="C38" s="134"/>
    </row>
    <row r="39" spans="1:3" s="55" customFormat="1" ht="12" customHeight="1">
      <c r="A39" s="255" t="s">
        <v>58</v>
      </c>
      <c r="B39" s="236" t="s">
        <v>180</v>
      </c>
      <c r="C39" s="133"/>
    </row>
    <row r="40" spans="1:3" s="55" customFormat="1" ht="12" customHeight="1">
      <c r="A40" s="255" t="s">
        <v>59</v>
      </c>
      <c r="B40" s="236" t="s">
        <v>181</v>
      </c>
      <c r="C40" s="133"/>
    </row>
    <row r="41" spans="1:3" s="55" customFormat="1" ht="12" customHeight="1">
      <c r="A41" s="255" t="s">
        <v>102</v>
      </c>
      <c r="B41" s="236" t="s">
        <v>182</v>
      </c>
      <c r="C41" s="133"/>
    </row>
    <row r="42" spans="1:3" s="55" customFormat="1" ht="12" customHeight="1">
      <c r="A42" s="255" t="s">
        <v>103</v>
      </c>
      <c r="B42" s="236" t="s">
        <v>183</v>
      </c>
      <c r="C42" s="133"/>
    </row>
    <row r="43" spans="1:3" s="55" customFormat="1" ht="12" customHeight="1">
      <c r="A43" s="255" t="s">
        <v>104</v>
      </c>
      <c r="B43" s="236" t="s">
        <v>184</v>
      </c>
      <c r="C43" s="133"/>
    </row>
    <row r="44" spans="1:3" s="55" customFormat="1" ht="12" customHeight="1">
      <c r="A44" s="255" t="s">
        <v>105</v>
      </c>
      <c r="B44" s="236" t="s">
        <v>185</v>
      </c>
      <c r="C44" s="133"/>
    </row>
    <row r="45" spans="1:3" s="55" customFormat="1" ht="12" customHeight="1">
      <c r="A45" s="255" t="s">
        <v>106</v>
      </c>
      <c r="B45" s="236" t="s">
        <v>444</v>
      </c>
      <c r="C45" s="133"/>
    </row>
    <row r="46" spans="1:3" s="55" customFormat="1" ht="12" customHeight="1">
      <c r="A46" s="255" t="s">
        <v>177</v>
      </c>
      <c r="B46" s="236" t="s">
        <v>187</v>
      </c>
      <c r="C46" s="136"/>
    </row>
    <row r="47" spans="1:3" s="55" customFormat="1" ht="12" customHeight="1">
      <c r="A47" s="256" t="s">
        <v>178</v>
      </c>
      <c r="B47" s="237" t="s">
        <v>337</v>
      </c>
      <c r="C47" s="224"/>
    </row>
    <row r="48" spans="1:3" s="55" customFormat="1" ht="12" customHeight="1" thickBot="1">
      <c r="A48" s="256" t="s">
        <v>336</v>
      </c>
      <c r="B48" s="237" t="s">
        <v>188</v>
      </c>
      <c r="C48" s="224"/>
    </row>
    <row r="49" spans="1:3" s="55" customFormat="1" ht="12" customHeight="1" thickBot="1">
      <c r="A49" s="27" t="s">
        <v>12</v>
      </c>
      <c r="B49" s="19" t="s">
        <v>189</v>
      </c>
      <c r="C49" s="131">
        <f>SUM(C50:C54)</f>
        <v>0</v>
      </c>
    </row>
    <row r="50" spans="1:3" s="55" customFormat="1" ht="12" customHeight="1">
      <c r="A50" s="254" t="s">
        <v>60</v>
      </c>
      <c r="B50" s="235" t="s">
        <v>193</v>
      </c>
      <c r="C50" s="277"/>
    </row>
    <row r="51" spans="1:3" s="55" customFormat="1" ht="12" customHeight="1">
      <c r="A51" s="255" t="s">
        <v>61</v>
      </c>
      <c r="B51" s="236" t="s">
        <v>194</v>
      </c>
      <c r="C51" s="136"/>
    </row>
    <row r="52" spans="1:3" s="55" customFormat="1" ht="12" customHeight="1">
      <c r="A52" s="255" t="s">
        <v>190</v>
      </c>
      <c r="B52" s="236" t="s">
        <v>195</v>
      </c>
      <c r="C52" s="136"/>
    </row>
    <row r="53" spans="1:3" s="55" customFormat="1" ht="12" customHeight="1">
      <c r="A53" s="255" t="s">
        <v>191</v>
      </c>
      <c r="B53" s="236" t="s">
        <v>196</v>
      </c>
      <c r="C53" s="136"/>
    </row>
    <row r="54" spans="1:3" s="55" customFormat="1" ht="12" customHeight="1" thickBot="1">
      <c r="A54" s="256" t="s">
        <v>192</v>
      </c>
      <c r="B54" s="295" t="s">
        <v>197</v>
      </c>
      <c r="C54" s="224"/>
    </row>
    <row r="55" spans="1:3" s="55" customFormat="1" ht="12" customHeight="1" thickBot="1">
      <c r="A55" s="27" t="s">
        <v>107</v>
      </c>
      <c r="B55" s="19" t="s">
        <v>198</v>
      </c>
      <c r="C55" s="131">
        <f>SUM(C56:C58)</f>
        <v>0</v>
      </c>
    </row>
    <row r="56" spans="1:3" s="55" customFormat="1" ht="12" customHeight="1">
      <c r="A56" s="254" t="s">
        <v>62</v>
      </c>
      <c r="B56" s="235" t="s">
        <v>199</v>
      </c>
      <c r="C56" s="134"/>
    </row>
    <row r="57" spans="1:3" s="55" customFormat="1" ht="12" customHeight="1">
      <c r="A57" s="255" t="s">
        <v>63</v>
      </c>
      <c r="B57" s="236" t="s">
        <v>327</v>
      </c>
      <c r="C57" s="133"/>
    </row>
    <row r="58" spans="1:3" s="55" customFormat="1" ht="12" customHeight="1">
      <c r="A58" s="255" t="s">
        <v>202</v>
      </c>
      <c r="B58" s="236" t="s">
        <v>200</v>
      </c>
      <c r="C58" s="133"/>
    </row>
    <row r="59" spans="1:3" s="55" customFormat="1" ht="12" customHeight="1" thickBot="1">
      <c r="A59" s="256" t="s">
        <v>203</v>
      </c>
      <c r="B59" s="295" t="s">
        <v>201</v>
      </c>
      <c r="C59" s="135"/>
    </row>
    <row r="60" spans="1:3" s="55" customFormat="1" ht="12" customHeight="1" thickBot="1">
      <c r="A60" s="27" t="s">
        <v>14</v>
      </c>
      <c r="B60" s="126" t="s">
        <v>204</v>
      </c>
      <c r="C60" s="131">
        <f>SUM(C61:C63)</f>
        <v>0</v>
      </c>
    </row>
    <row r="61" spans="1:3" s="55" customFormat="1" ht="12" customHeight="1">
      <c r="A61" s="254" t="s">
        <v>108</v>
      </c>
      <c r="B61" s="235" t="s">
        <v>206</v>
      </c>
      <c r="C61" s="136"/>
    </row>
    <row r="62" spans="1:3" s="55" customFormat="1" ht="12" customHeight="1">
      <c r="A62" s="255" t="s">
        <v>109</v>
      </c>
      <c r="B62" s="236" t="s">
        <v>328</v>
      </c>
      <c r="C62" s="136"/>
    </row>
    <row r="63" spans="1:3" s="55" customFormat="1" ht="12" customHeight="1">
      <c r="A63" s="255" t="s">
        <v>134</v>
      </c>
      <c r="B63" s="236" t="s">
        <v>207</v>
      </c>
      <c r="C63" s="136"/>
    </row>
    <row r="64" spans="1:3" s="55" customFormat="1" ht="12" customHeight="1" thickBot="1">
      <c r="A64" s="256" t="s">
        <v>205</v>
      </c>
      <c r="B64" s="295" t="s">
        <v>208</v>
      </c>
      <c r="C64" s="136"/>
    </row>
    <row r="65" spans="1:3" s="55" customFormat="1" ht="12" customHeight="1" thickBot="1">
      <c r="A65" s="27" t="s">
        <v>15</v>
      </c>
      <c r="B65" s="19" t="s">
        <v>209</v>
      </c>
      <c r="C65" s="137">
        <f>+C8+C15+C22+C29+C37+C49+C55+C60</f>
        <v>23975541</v>
      </c>
    </row>
    <row r="66" spans="1:3" s="55" customFormat="1" ht="12" customHeight="1" thickBot="1">
      <c r="A66" s="257" t="s">
        <v>297</v>
      </c>
      <c r="B66" s="126" t="s">
        <v>211</v>
      </c>
      <c r="C66" s="131">
        <f>SUM(C67:C69)</f>
        <v>0</v>
      </c>
    </row>
    <row r="67" spans="1:3" s="55" customFormat="1" ht="12" customHeight="1">
      <c r="A67" s="254" t="s">
        <v>239</v>
      </c>
      <c r="B67" s="235" t="s">
        <v>212</v>
      </c>
      <c r="C67" s="136"/>
    </row>
    <row r="68" spans="1:3" s="55" customFormat="1" ht="12" customHeight="1">
      <c r="A68" s="255" t="s">
        <v>248</v>
      </c>
      <c r="B68" s="236" t="s">
        <v>213</v>
      </c>
      <c r="C68" s="136"/>
    </row>
    <row r="69" spans="1:3" s="55" customFormat="1" ht="12" customHeight="1" thickBot="1">
      <c r="A69" s="256" t="s">
        <v>249</v>
      </c>
      <c r="B69" s="298" t="s">
        <v>214</v>
      </c>
      <c r="C69" s="136"/>
    </row>
    <row r="70" spans="1:3" s="55" customFormat="1" ht="12" customHeight="1" thickBot="1">
      <c r="A70" s="257" t="s">
        <v>215</v>
      </c>
      <c r="B70" s="126" t="s">
        <v>216</v>
      </c>
      <c r="C70" s="131">
        <f>SUM(C71:C74)</f>
        <v>0</v>
      </c>
    </row>
    <row r="71" spans="1:3" s="55" customFormat="1" ht="12" customHeight="1">
      <c r="A71" s="254" t="s">
        <v>85</v>
      </c>
      <c r="B71" s="235" t="s">
        <v>217</v>
      </c>
      <c r="C71" s="136"/>
    </row>
    <row r="72" spans="1:3" s="55" customFormat="1" ht="12" customHeight="1">
      <c r="A72" s="255" t="s">
        <v>86</v>
      </c>
      <c r="B72" s="236" t="s">
        <v>455</v>
      </c>
      <c r="C72" s="136"/>
    </row>
    <row r="73" spans="1:3" s="55" customFormat="1" ht="12" customHeight="1">
      <c r="A73" s="255" t="s">
        <v>240</v>
      </c>
      <c r="B73" s="236" t="s">
        <v>218</v>
      </c>
      <c r="C73" s="136"/>
    </row>
    <row r="74" spans="1:3" s="55" customFormat="1" ht="12" customHeight="1" thickBot="1">
      <c r="A74" s="256" t="s">
        <v>241</v>
      </c>
      <c r="B74" s="128" t="s">
        <v>456</v>
      </c>
      <c r="C74" s="136"/>
    </row>
    <row r="75" spans="1:3" s="55" customFormat="1" ht="12" customHeight="1" thickBot="1">
      <c r="A75" s="257" t="s">
        <v>219</v>
      </c>
      <c r="B75" s="126" t="s">
        <v>220</v>
      </c>
      <c r="C75" s="131">
        <f>SUM(C76:C77)</f>
        <v>0</v>
      </c>
    </row>
    <row r="76" spans="1:3" s="55" customFormat="1" ht="12" customHeight="1">
      <c r="A76" s="254" t="s">
        <v>242</v>
      </c>
      <c r="B76" s="235" t="s">
        <v>221</v>
      </c>
      <c r="C76" s="136"/>
    </row>
    <row r="77" spans="1:3" s="55" customFormat="1" ht="12" customHeight="1" thickBot="1">
      <c r="A77" s="256" t="s">
        <v>243</v>
      </c>
      <c r="B77" s="237" t="s">
        <v>222</v>
      </c>
      <c r="C77" s="136"/>
    </row>
    <row r="78" spans="1:3" s="54" customFormat="1" ht="12" customHeight="1" thickBot="1">
      <c r="A78" s="257" t="s">
        <v>223</v>
      </c>
      <c r="B78" s="126" t="s">
        <v>224</v>
      </c>
      <c r="C78" s="131">
        <f>SUM(C79:C81)</f>
        <v>0</v>
      </c>
    </row>
    <row r="79" spans="1:3" s="55" customFormat="1" ht="12" customHeight="1">
      <c r="A79" s="254" t="s">
        <v>244</v>
      </c>
      <c r="B79" s="235" t="s">
        <v>225</v>
      </c>
      <c r="C79" s="136"/>
    </row>
    <row r="80" spans="1:3" s="55" customFormat="1" ht="12" customHeight="1">
      <c r="A80" s="255" t="s">
        <v>245</v>
      </c>
      <c r="B80" s="236" t="s">
        <v>226</v>
      </c>
      <c r="C80" s="136"/>
    </row>
    <row r="81" spans="1:3" s="55" customFormat="1" ht="12" customHeight="1" thickBot="1">
      <c r="A81" s="256" t="s">
        <v>246</v>
      </c>
      <c r="B81" s="237" t="s">
        <v>457</v>
      </c>
      <c r="C81" s="136"/>
    </row>
    <row r="82" spans="1:3" s="55" customFormat="1" ht="12" customHeight="1" thickBot="1">
      <c r="A82" s="257" t="s">
        <v>227</v>
      </c>
      <c r="B82" s="126" t="s">
        <v>247</v>
      </c>
      <c r="C82" s="131">
        <f>SUM(C83:C86)</f>
        <v>0</v>
      </c>
    </row>
    <row r="83" spans="1:3" s="55" customFormat="1" ht="12" customHeight="1">
      <c r="A83" s="258" t="s">
        <v>228</v>
      </c>
      <c r="B83" s="235" t="s">
        <v>229</v>
      </c>
      <c r="C83" s="136"/>
    </row>
    <row r="84" spans="1:3" s="55" customFormat="1" ht="12" customHeight="1">
      <c r="A84" s="259" t="s">
        <v>230</v>
      </c>
      <c r="B84" s="236" t="s">
        <v>231</v>
      </c>
      <c r="C84" s="136"/>
    </row>
    <row r="85" spans="1:3" s="55" customFormat="1" ht="12" customHeight="1">
      <c r="A85" s="259" t="s">
        <v>232</v>
      </c>
      <c r="B85" s="236" t="s">
        <v>233</v>
      </c>
      <c r="C85" s="136"/>
    </row>
    <row r="86" spans="1:3" s="54" customFormat="1" ht="12" customHeight="1" thickBot="1">
      <c r="A86" s="260" t="s">
        <v>234</v>
      </c>
      <c r="B86" s="237" t="s">
        <v>235</v>
      </c>
      <c r="C86" s="136"/>
    </row>
    <row r="87" spans="1:3" s="54" customFormat="1" ht="12" customHeight="1" thickBot="1">
      <c r="A87" s="257" t="s">
        <v>236</v>
      </c>
      <c r="B87" s="126" t="s">
        <v>376</v>
      </c>
      <c r="C87" s="278"/>
    </row>
    <row r="88" spans="1:3" s="54" customFormat="1" ht="12" customHeight="1" thickBot="1">
      <c r="A88" s="257" t="s">
        <v>403</v>
      </c>
      <c r="B88" s="126" t="s">
        <v>237</v>
      </c>
      <c r="C88" s="278"/>
    </row>
    <row r="89" spans="1:3" s="54" customFormat="1" ht="12" customHeight="1" thickBot="1">
      <c r="A89" s="257" t="s">
        <v>404</v>
      </c>
      <c r="B89" s="242" t="s">
        <v>379</v>
      </c>
      <c r="C89" s="137">
        <f>+C66+C70+C75+C78+C82+C88+C87</f>
        <v>0</v>
      </c>
    </row>
    <row r="90" spans="1:3" s="54" customFormat="1" ht="12" customHeight="1" thickBot="1">
      <c r="A90" s="261" t="s">
        <v>405</v>
      </c>
      <c r="B90" s="243" t="s">
        <v>406</v>
      </c>
      <c r="C90" s="137">
        <f>+C65+C89</f>
        <v>23975541</v>
      </c>
    </row>
    <row r="91" spans="1:3" s="55" customFormat="1" ht="15" customHeight="1" thickBot="1">
      <c r="A91" s="112"/>
      <c r="B91" s="113"/>
      <c r="C91" s="201"/>
    </row>
    <row r="92" spans="1:3" s="46" customFormat="1" ht="16.5" customHeight="1" thickBot="1">
      <c r="A92" s="116"/>
      <c r="B92" s="117" t="s">
        <v>42</v>
      </c>
      <c r="C92" s="203"/>
    </row>
    <row r="93" spans="1:3" s="56" customFormat="1" ht="12" customHeight="1" thickBot="1">
      <c r="A93" s="227" t="s">
        <v>7</v>
      </c>
      <c r="B93" s="26" t="s">
        <v>410</v>
      </c>
      <c r="C93" s="130">
        <f>+C94+C95+C96+C97+C98+C111</f>
        <v>23975541</v>
      </c>
    </row>
    <row r="94" spans="1:3" ht="12" customHeight="1">
      <c r="A94" s="262" t="s">
        <v>64</v>
      </c>
      <c r="B94" s="8" t="s">
        <v>37</v>
      </c>
      <c r="C94" s="132">
        <v>6202130</v>
      </c>
    </row>
    <row r="95" spans="1:3" ht="12" customHeight="1">
      <c r="A95" s="255" t="s">
        <v>65</v>
      </c>
      <c r="B95" s="6" t="s">
        <v>110</v>
      </c>
      <c r="C95" s="133">
        <v>1526419</v>
      </c>
    </row>
    <row r="96" spans="1:3" ht="12" customHeight="1">
      <c r="A96" s="255" t="s">
        <v>66</v>
      </c>
      <c r="B96" s="6" t="s">
        <v>83</v>
      </c>
      <c r="C96" s="135">
        <v>11631790</v>
      </c>
    </row>
    <row r="97" spans="1:3" ht="12" customHeight="1">
      <c r="A97" s="255" t="s">
        <v>67</v>
      </c>
      <c r="B97" s="9" t="s">
        <v>111</v>
      </c>
      <c r="C97" s="135"/>
    </row>
    <row r="98" spans="1:3" ht="12" customHeight="1">
      <c r="A98" s="255" t="s">
        <v>75</v>
      </c>
      <c r="B98" s="17" t="s">
        <v>112</v>
      </c>
      <c r="C98" s="135">
        <v>4615202</v>
      </c>
    </row>
    <row r="99" spans="1:3" ht="12" customHeight="1">
      <c r="A99" s="255" t="s">
        <v>68</v>
      </c>
      <c r="B99" s="6" t="s">
        <v>407</v>
      </c>
      <c r="C99" s="135"/>
    </row>
    <row r="100" spans="1:3" ht="12" customHeight="1">
      <c r="A100" s="255" t="s">
        <v>69</v>
      </c>
      <c r="B100" s="72" t="s">
        <v>342</v>
      </c>
      <c r="C100" s="135"/>
    </row>
    <row r="101" spans="1:3" ht="12" customHeight="1">
      <c r="A101" s="255" t="s">
        <v>76</v>
      </c>
      <c r="B101" s="72" t="s">
        <v>341</v>
      </c>
      <c r="C101" s="135"/>
    </row>
    <row r="102" spans="1:3" ht="12" customHeight="1">
      <c r="A102" s="255" t="s">
        <v>77</v>
      </c>
      <c r="B102" s="72" t="s">
        <v>253</v>
      </c>
      <c r="C102" s="135"/>
    </row>
    <row r="103" spans="1:3" ht="12" customHeight="1">
      <c r="A103" s="255" t="s">
        <v>78</v>
      </c>
      <c r="B103" s="73" t="s">
        <v>254</v>
      </c>
      <c r="C103" s="135"/>
    </row>
    <row r="104" spans="1:3" ht="12" customHeight="1">
      <c r="A104" s="255" t="s">
        <v>79</v>
      </c>
      <c r="B104" s="73" t="s">
        <v>255</v>
      </c>
      <c r="C104" s="135"/>
    </row>
    <row r="105" spans="1:3" ht="12" customHeight="1">
      <c r="A105" s="255" t="s">
        <v>81</v>
      </c>
      <c r="B105" s="72" t="s">
        <v>256</v>
      </c>
      <c r="C105" s="135">
        <v>4615202</v>
      </c>
    </row>
    <row r="106" spans="1:3" ht="12" customHeight="1">
      <c r="A106" s="255" t="s">
        <v>113</v>
      </c>
      <c r="B106" s="72" t="s">
        <v>257</v>
      </c>
      <c r="C106" s="135"/>
    </row>
    <row r="107" spans="1:3" ht="12" customHeight="1">
      <c r="A107" s="255" t="s">
        <v>251</v>
      </c>
      <c r="B107" s="73" t="s">
        <v>258</v>
      </c>
      <c r="C107" s="135"/>
    </row>
    <row r="108" spans="1:3" ht="12" customHeight="1">
      <c r="A108" s="263" t="s">
        <v>252</v>
      </c>
      <c r="B108" s="74" t="s">
        <v>259</v>
      </c>
      <c r="C108" s="135"/>
    </row>
    <row r="109" spans="1:3" ht="12" customHeight="1">
      <c r="A109" s="255" t="s">
        <v>339</v>
      </c>
      <c r="B109" s="74" t="s">
        <v>260</v>
      </c>
      <c r="C109" s="135"/>
    </row>
    <row r="110" spans="1:3" ht="12" customHeight="1">
      <c r="A110" s="255" t="s">
        <v>340</v>
      </c>
      <c r="B110" s="73" t="s">
        <v>261</v>
      </c>
      <c r="C110" s="133"/>
    </row>
    <row r="111" spans="1:3" ht="12" customHeight="1">
      <c r="A111" s="255" t="s">
        <v>344</v>
      </c>
      <c r="B111" s="9" t="s">
        <v>38</v>
      </c>
      <c r="C111" s="133"/>
    </row>
    <row r="112" spans="1:3" ht="12" customHeight="1">
      <c r="A112" s="256" t="s">
        <v>345</v>
      </c>
      <c r="B112" s="6" t="s">
        <v>408</v>
      </c>
      <c r="C112" s="135"/>
    </row>
    <row r="113" spans="1:3" ht="12" customHeight="1" thickBot="1">
      <c r="A113" s="264" t="s">
        <v>346</v>
      </c>
      <c r="B113" s="75" t="s">
        <v>409</v>
      </c>
      <c r="C113" s="139"/>
    </row>
    <row r="114" spans="1:3" ht="12" customHeight="1" thickBot="1">
      <c r="A114" s="27" t="s">
        <v>8</v>
      </c>
      <c r="B114" s="25" t="s">
        <v>262</v>
      </c>
      <c r="C114" s="131">
        <f>+C115+C117+C119</f>
        <v>0</v>
      </c>
    </row>
    <row r="115" spans="1:3" ht="12" customHeight="1">
      <c r="A115" s="254" t="s">
        <v>70</v>
      </c>
      <c r="B115" s="6" t="s">
        <v>133</v>
      </c>
      <c r="C115" s="134"/>
    </row>
    <row r="116" spans="1:3" ht="12" customHeight="1">
      <c r="A116" s="254" t="s">
        <v>71</v>
      </c>
      <c r="B116" s="10" t="s">
        <v>266</v>
      </c>
      <c r="C116" s="134"/>
    </row>
    <row r="117" spans="1:3" ht="12" customHeight="1">
      <c r="A117" s="254" t="s">
        <v>72</v>
      </c>
      <c r="B117" s="10" t="s">
        <v>114</v>
      </c>
      <c r="C117" s="133"/>
    </row>
    <row r="118" spans="1:3" ht="12" customHeight="1">
      <c r="A118" s="254" t="s">
        <v>73</v>
      </c>
      <c r="B118" s="10" t="s">
        <v>267</v>
      </c>
      <c r="C118" s="124"/>
    </row>
    <row r="119" spans="1:3" ht="12" customHeight="1">
      <c r="A119" s="254" t="s">
        <v>74</v>
      </c>
      <c r="B119" s="128" t="s">
        <v>135</v>
      </c>
      <c r="C119" s="124"/>
    </row>
    <row r="120" spans="1:3" ht="12" customHeight="1">
      <c r="A120" s="254" t="s">
        <v>80</v>
      </c>
      <c r="B120" s="127" t="s">
        <v>329</v>
      </c>
      <c r="C120" s="124"/>
    </row>
    <row r="121" spans="1:3" ht="12" customHeight="1">
      <c r="A121" s="254" t="s">
        <v>82</v>
      </c>
      <c r="B121" s="231" t="s">
        <v>272</v>
      </c>
      <c r="C121" s="124"/>
    </row>
    <row r="122" spans="1:3" ht="12" customHeight="1">
      <c r="A122" s="254" t="s">
        <v>115</v>
      </c>
      <c r="B122" s="73" t="s">
        <v>255</v>
      </c>
      <c r="C122" s="124"/>
    </row>
    <row r="123" spans="1:3" ht="12" customHeight="1">
      <c r="A123" s="254" t="s">
        <v>116</v>
      </c>
      <c r="B123" s="73" t="s">
        <v>271</v>
      </c>
      <c r="C123" s="124"/>
    </row>
    <row r="124" spans="1:3" ht="12" customHeight="1">
      <c r="A124" s="254" t="s">
        <v>117</v>
      </c>
      <c r="B124" s="73" t="s">
        <v>270</v>
      </c>
      <c r="C124" s="124"/>
    </row>
    <row r="125" spans="1:3" ht="12" customHeight="1">
      <c r="A125" s="254" t="s">
        <v>263</v>
      </c>
      <c r="B125" s="73" t="s">
        <v>258</v>
      </c>
      <c r="C125" s="124"/>
    </row>
    <row r="126" spans="1:3" ht="12" customHeight="1">
      <c r="A126" s="254" t="s">
        <v>264</v>
      </c>
      <c r="B126" s="73" t="s">
        <v>269</v>
      </c>
      <c r="C126" s="124"/>
    </row>
    <row r="127" spans="1:3" ht="12" customHeight="1" thickBot="1">
      <c r="A127" s="263" t="s">
        <v>265</v>
      </c>
      <c r="B127" s="73" t="s">
        <v>268</v>
      </c>
      <c r="C127" s="125"/>
    </row>
    <row r="128" spans="1:3" ht="12" customHeight="1" thickBot="1">
      <c r="A128" s="27" t="s">
        <v>9</v>
      </c>
      <c r="B128" s="60" t="s">
        <v>349</v>
      </c>
      <c r="C128" s="131">
        <f>+C93+C114</f>
        <v>23975541</v>
      </c>
    </row>
    <row r="129" spans="1:3" ht="12" customHeight="1" thickBot="1">
      <c r="A129" s="27" t="s">
        <v>10</v>
      </c>
      <c r="B129" s="60" t="s">
        <v>350</v>
      </c>
      <c r="C129" s="131">
        <f>+C130+C131+C132</f>
        <v>0</v>
      </c>
    </row>
    <row r="130" spans="1:3" s="56" customFormat="1" ht="12" customHeight="1">
      <c r="A130" s="254" t="s">
        <v>170</v>
      </c>
      <c r="B130" s="7" t="s">
        <v>413</v>
      </c>
      <c r="C130" s="124"/>
    </row>
    <row r="131" spans="1:3" ht="12" customHeight="1">
      <c r="A131" s="254" t="s">
        <v>171</v>
      </c>
      <c r="B131" s="7" t="s">
        <v>358</v>
      </c>
      <c r="C131" s="124"/>
    </row>
    <row r="132" spans="1:3" ht="12" customHeight="1" thickBot="1">
      <c r="A132" s="263" t="s">
        <v>172</v>
      </c>
      <c r="B132" s="5" t="s">
        <v>412</v>
      </c>
      <c r="C132" s="124"/>
    </row>
    <row r="133" spans="1:3" ht="12" customHeight="1" thickBot="1">
      <c r="A133" s="27" t="s">
        <v>11</v>
      </c>
      <c r="B133" s="60" t="s">
        <v>351</v>
      </c>
      <c r="C133" s="131">
        <f>+C134+C135+C136+C137+C138+C139</f>
        <v>0</v>
      </c>
    </row>
    <row r="134" spans="1:3" ht="12" customHeight="1">
      <c r="A134" s="254" t="s">
        <v>57</v>
      </c>
      <c r="B134" s="7" t="s">
        <v>360</v>
      </c>
      <c r="C134" s="124"/>
    </row>
    <row r="135" spans="1:3" ht="12" customHeight="1">
      <c r="A135" s="254" t="s">
        <v>58</v>
      </c>
      <c r="B135" s="7" t="s">
        <v>352</v>
      </c>
      <c r="C135" s="124"/>
    </row>
    <row r="136" spans="1:3" ht="12" customHeight="1">
      <c r="A136" s="254" t="s">
        <v>59</v>
      </c>
      <c r="B136" s="7" t="s">
        <v>353</v>
      </c>
      <c r="C136" s="124"/>
    </row>
    <row r="137" spans="1:3" ht="12" customHeight="1">
      <c r="A137" s="254" t="s">
        <v>102</v>
      </c>
      <c r="B137" s="7" t="s">
        <v>411</v>
      </c>
      <c r="C137" s="124"/>
    </row>
    <row r="138" spans="1:3" ht="12" customHeight="1">
      <c r="A138" s="254" t="s">
        <v>103</v>
      </c>
      <c r="B138" s="7" t="s">
        <v>355</v>
      </c>
      <c r="C138" s="124"/>
    </row>
    <row r="139" spans="1:3" s="56" customFormat="1" ht="12" customHeight="1" thickBot="1">
      <c r="A139" s="263" t="s">
        <v>104</v>
      </c>
      <c r="B139" s="5" t="s">
        <v>356</v>
      </c>
      <c r="C139" s="124"/>
    </row>
    <row r="140" spans="1:11" ht="12" customHeight="1" thickBot="1">
      <c r="A140" s="27" t="s">
        <v>12</v>
      </c>
      <c r="B140" s="60" t="s">
        <v>428</v>
      </c>
      <c r="C140" s="137">
        <f>+C141+C142+C144+C145+C143</f>
        <v>0</v>
      </c>
      <c r="K140" s="123"/>
    </row>
    <row r="141" spans="1:3" ht="12.75">
      <c r="A141" s="254" t="s">
        <v>60</v>
      </c>
      <c r="B141" s="7" t="s">
        <v>273</v>
      </c>
      <c r="C141" s="124"/>
    </row>
    <row r="142" spans="1:3" ht="12" customHeight="1">
      <c r="A142" s="254" t="s">
        <v>61</v>
      </c>
      <c r="B142" s="7" t="s">
        <v>274</v>
      </c>
      <c r="C142" s="124"/>
    </row>
    <row r="143" spans="1:3" s="56" customFormat="1" ht="12" customHeight="1">
      <c r="A143" s="254" t="s">
        <v>190</v>
      </c>
      <c r="B143" s="7" t="s">
        <v>427</v>
      </c>
      <c r="C143" s="124"/>
    </row>
    <row r="144" spans="1:3" s="56" customFormat="1" ht="12" customHeight="1">
      <c r="A144" s="254" t="s">
        <v>191</v>
      </c>
      <c r="B144" s="7" t="s">
        <v>365</v>
      </c>
      <c r="C144" s="124"/>
    </row>
    <row r="145" spans="1:3" s="56" customFormat="1" ht="12" customHeight="1" thickBot="1">
      <c r="A145" s="263" t="s">
        <v>192</v>
      </c>
      <c r="B145" s="5" t="s">
        <v>293</v>
      </c>
      <c r="C145" s="124"/>
    </row>
    <row r="146" spans="1:3" s="56" customFormat="1" ht="12" customHeight="1" thickBot="1">
      <c r="A146" s="27" t="s">
        <v>13</v>
      </c>
      <c r="B146" s="60" t="s">
        <v>366</v>
      </c>
      <c r="C146" s="140">
        <f>+C147+C148+C149+C150+C151</f>
        <v>0</v>
      </c>
    </row>
    <row r="147" spans="1:3" s="56" customFormat="1" ht="12" customHeight="1">
      <c r="A147" s="254" t="s">
        <v>62</v>
      </c>
      <c r="B147" s="7" t="s">
        <v>361</v>
      </c>
      <c r="C147" s="124"/>
    </row>
    <row r="148" spans="1:3" s="56" customFormat="1" ht="12" customHeight="1">
      <c r="A148" s="254" t="s">
        <v>63</v>
      </c>
      <c r="B148" s="7" t="s">
        <v>368</v>
      </c>
      <c r="C148" s="124"/>
    </row>
    <row r="149" spans="1:3" s="56" customFormat="1" ht="12" customHeight="1">
      <c r="A149" s="254" t="s">
        <v>202</v>
      </c>
      <c r="B149" s="7" t="s">
        <v>363</v>
      </c>
      <c r="C149" s="124"/>
    </row>
    <row r="150" spans="1:3" ht="12.75" customHeight="1">
      <c r="A150" s="254" t="s">
        <v>203</v>
      </c>
      <c r="B150" s="7" t="s">
        <v>414</v>
      </c>
      <c r="C150" s="124"/>
    </row>
    <row r="151" spans="1:3" ht="12.75" customHeight="1" thickBot="1">
      <c r="A151" s="263" t="s">
        <v>367</v>
      </c>
      <c r="B151" s="5" t="s">
        <v>370</v>
      </c>
      <c r="C151" s="125"/>
    </row>
    <row r="152" spans="1:3" ht="12.75" customHeight="1" thickBot="1">
      <c r="A152" s="294" t="s">
        <v>14</v>
      </c>
      <c r="B152" s="60" t="s">
        <v>371</v>
      </c>
      <c r="C152" s="140"/>
    </row>
    <row r="153" spans="1:3" ht="12" customHeight="1" thickBot="1">
      <c r="A153" s="294" t="s">
        <v>15</v>
      </c>
      <c r="B153" s="60" t="s">
        <v>372</v>
      </c>
      <c r="C153" s="140"/>
    </row>
    <row r="154" spans="1:3" ht="15" customHeight="1" thickBot="1">
      <c r="A154" s="27" t="s">
        <v>16</v>
      </c>
      <c r="B154" s="60" t="s">
        <v>374</v>
      </c>
      <c r="C154" s="245">
        <f>+C129+C133+C140+C146+C152+C153</f>
        <v>0</v>
      </c>
    </row>
    <row r="155" spans="1:3" ht="13.5" thickBot="1">
      <c r="A155" s="265" t="s">
        <v>17</v>
      </c>
      <c r="B155" s="209" t="s">
        <v>373</v>
      </c>
      <c r="C155" s="245">
        <f>+C128+C154</f>
        <v>23975541</v>
      </c>
    </row>
    <row r="156" spans="1:3" ht="15" customHeight="1" thickBot="1">
      <c r="A156" s="215"/>
      <c r="B156" s="216"/>
      <c r="C156" s="217"/>
    </row>
    <row r="157" spans="1:3" ht="14.25" customHeight="1" thickBot="1">
      <c r="A157" s="121" t="s">
        <v>415</v>
      </c>
      <c r="B157" s="122"/>
      <c r="C157" s="58"/>
    </row>
    <row r="158" spans="1:3" ht="13.5" thickBot="1">
      <c r="A158" s="121" t="s">
        <v>128</v>
      </c>
      <c r="B158" s="122"/>
      <c r="C158" s="58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22">
      <selection activeCell="C1" sqref="C1"/>
    </sheetView>
  </sheetViews>
  <sheetFormatPr defaultColWidth="9.00390625" defaultRowHeight="12.75"/>
  <cols>
    <col min="1" max="1" width="13.875" style="119" customWidth="1"/>
    <col min="2" max="2" width="79.125" style="120" customWidth="1"/>
    <col min="3" max="3" width="25.00390625" style="120" customWidth="1"/>
    <col min="4" max="16384" width="9.375" style="120" customWidth="1"/>
  </cols>
  <sheetData>
    <row r="1" spans="1:3" s="99" customFormat="1" ht="21" customHeight="1" thickBot="1">
      <c r="A1" s="98"/>
      <c r="B1" s="100"/>
      <c r="C1" s="300" t="s">
        <v>478</v>
      </c>
    </row>
    <row r="2" spans="1:3" s="272" customFormat="1" ht="25.5" customHeight="1">
      <c r="A2" s="225" t="s">
        <v>126</v>
      </c>
      <c r="B2" s="192" t="s">
        <v>302</v>
      </c>
      <c r="C2" s="206" t="s">
        <v>44</v>
      </c>
    </row>
    <row r="3" spans="1:3" s="272" customFormat="1" ht="24.75" thickBot="1">
      <c r="A3" s="266" t="s">
        <v>125</v>
      </c>
      <c r="B3" s="193" t="s">
        <v>301</v>
      </c>
      <c r="C3" s="207"/>
    </row>
    <row r="4" spans="1:3" s="273" customFormat="1" ht="15.75" customHeight="1" thickBot="1">
      <c r="A4" s="102"/>
      <c r="B4" s="102"/>
      <c r="C4" s="103" t="e">
        <f>'9.1.3. sz. mell'!C4</f>
        <v>#REF!</v>
      </c>
    </row>
    <row r="5" spans="1:3" ht="13.5" thickBot="1">
      <c r="A5" s="226" t="s">
        <v>127</v>
      </c>
      <c r="B5" s="104" t="s">
        <v>448</v>
      </c>
      <c r="C5" s="105" t="s">
        <v>40</v>
      </c>
    </row>
    <row r="6" spans="1:3" s="274" customFormat="1" ht="12.75" customHeight="1" thickBot="1">
      <c r="A6" s="94"/>
      <c r="B6" s="95" t="s">
        <v>394</v>
      </c>
      <c r="C6" s="96" t="s">
        <v>395</v>
      </c>
    </row>
    <row r="7" spans="1:3" s="274" customFormat="1" ht="15.75" customHeight="1" thickBot="1">
      <c r="A7" s="106"/>
      <c r="B7" s="107" t="s">
        <v>41</v>
      </c>
      <c r="C7" s="108"/>
    </row>
    <row r="8" spans="1:3" s="208" customFormat="1" ht="12" customHeight="1" thickBot="1">
      <c r="A8" s="94" t="s">
        <v>7</v>
      </c>
      <c r="B8" s="109" t="s">
        <v>416</v>
      </c>
      <c r="C8" s="151">
        <f>SUM(C9:C19)</f>
        <v>0</v>
      </c>
    </row>
    <row r="9" spans="1:3" s="208" customFormat="1" ht="12" customHeight="1">
      <c r="A9" s="267" t="s">
        <v>64</v>
      </c>
      <c r="B9" s="8" t="s">
        <v>179</v>
      </c>
      <c r="C9" s="197"/>
    </row>
    <row r="10" spans="1:3" s="208" customFormat="1" ht="12" customHeight="1">
      <c r="A10" s="268" t="s">
        <v>65</v>
      </c>
      <c r="B10" s="6" t="s">
        <v>180</v>
      </c>
      <c r="C10" s="149"/>
    </row>
    <row r="11" spans="1:3" s="208" customFormat="1" ht="12" customHeight="1">
      <c r="A11" s="268" t="s">
        <v>66</v>
      </c>
      <c r="B11" s="6" t="s">
        <v>181</v>
      </c>
      <c r="C11" s="149"/>
    </row>
    <row r="12" spans="1:3" s="208" customFormat="1" ht="12" customHeight="1">
      <c r="A12" s="268" t="s">
        <v>67</v>
      </c>
      <c r="B12" s="6" t="s">
        <v>182</v>
      </c>
      <c r="C12" s="149"/>
    </row>
    <row r="13" spans="1:3" s="208" customFormat="1" ht="12" customHeight="1">
      <c r="A13" s="268" t="s">
        <v>84</v>
      </c>
      <c r="B13" s="6" t="s">
        <v>183</v>
      </c>
      <c r="C13" s="149"/>
    </row>
    <row r="14" spans="1:3" s="208" customFormat="1" ht="12" customHeight="1">
      <c r="A14" s="268" t="s">
        <v>68</v>
      </c>
      <c r="B14" s="6" t="s">
        <v>303</v>
      </c>
      <c r="C14" s="149"/>
    </row>
    <row r="15" spans="1:3" s="208" customFormat="1" ht="12" customHeight="1">
      <c r="A15" s="268" t="s">
        <v>69</v>
      </c>
      <c r="B15" s="5" t="s">
        <v>304</v>
      </c>
      <c r="C15" s="149"/>
    </row>
    <row r="16" spans="1:3" s="208" customFormat="1" ht="12" customHeight="1">
      <c r="A16" s="268" t="s">
        <v>76</v>
      </c>
      <c r="B16" s="6" t="s">
        <v>186</v>
      </c>
      <c r="C16" s="198"/>
    </row>
    <row r="17" spans="1:3" s="275" customFormat="1" ht="12" customHeight="1">
      <c r="A17" s="268" t="s">
        <v>77</v>
      </c>
      <c r="B17" s="6" t="s">
        <v>187</v>
      </c>
      <c r="C17" s="149"/>
    </row>
    <row r="18" spans="1:3" s="275" customFormat="1" ht="12" customHeight="1">
      <c r="A18" s="268" t="s">
        <v>78</v>
      </c>
      <c r="B18" s="6" t="s">
        <v>337</v>
      </c>
      <c r="C18" s="150"/>
    </row>
    <row r="19" spans="1:3" s="275" customFormat="1" ht="12" customHeight="1" thickBot="1">
      <c r="A19" s="268" t="s">
        <v>79</v>
      </c>
      <c r="B19" s="5" t="s">
        <v>188</v>
      </c>
      <c r="C19" s="150"/>
    </row>
    <row r="20" spans="1:3" s="208" customFormat="1" ht="12" customHeight="1" thickBot="1">
      <c r="A20" s="94" t="s">
        <v>8</v>
      </c>
      <c r="B20" s="109" t="s">
        <v>305</v>
      </c>
      <c r="C20" s="151">
        <f>SUM(C21:C23)</f>
        <v>0</v>
      </c>
    </row>
    <row r="21" spans="1:3" s="275" customFormat="1" ht="12" customHeight="1">
      <c r="A21" s="268" t="s">
        <v>70</v>
      </c>
      <c r="B21" s="7" t="s">
        <v>160</v>
      </c>
      <c r="C21" s="149"/>
    </row>
    <row r="22" spans="1:3" s="275" customFormat="1" ht="12" customHeight="1">
      <c r="A22" s="268" t="s">
        <v>71</v>
      </c>
      <c r="B22" s="6" t="s">
        <v>306</v>
      </c>
      <c r="C22" s="149"/>
    </row>
    <row r="23" spans="1:3" s="275" customFormat="1" ht="12" customHeight="1">
      <c r="A23" s="268" t="s">
        <v>72</v>
      </c>
      <c r="B23" s="6" t="s">
        <v>307</v>
      </c>
      <c r="C23" s="149"/>
    </row>
    <row r="24" spans="1:3" s="275" customFormat="1" ht="12" customHeight="1" thickBot="1">
      <c r="A24" s="268" t="s">
        <v>73</v>
      </c>
      <c r="B24" s="6" t="s">
        <v>417</v>
      </c>
      <c r="C24" s="149"/>
    </row>
    <row r="25" spans="1:3" s="275" customFormat="1" ht="12" customHeight="1" thickBot="1">
      <c r="A25" s="97" t="s">
        <v>9</v>
      </c>
      <c r="B25" s="60" t="s">
        <v>101</v>
      </c>
      <c r="C25" s="178"/>
    </row>
    <row r="26" spans="1:3" s="275" customFormat="1" ht="12" customHeight="1" thickBot="1">
      <c r="A26" s="97" t="s">
        <v>10</v>
      </c>
      <c r="B26" s="60" t="s">
        <v>418</v>
      </c>
      <c r="C26" s="151">
        <f>+C27+C28+C29</f>
        <v>0</v>
      </c>
    </row>
    <row r="27" spans="1:3" s="275" customFormat="1" ht="12" customHeight="1">
      <c r="A27" s="269" t="s">
        <v>170</v>
      </c>
      <c r="B27" s="270" t="s">
        <v>165</v>
      </c>
      <c r="C27" s="47"/>
    </row>
    <row r="28" spans="1:3" s="275" customFormat="1" ht="12" customHeight="1">
      <c r="A28" s="269" t="s">
        <v>171</v>
      </c>
      <c r="B28" s="270" t="s">
        <v>306</v>
      </c>
      <c r="C28" s="149"/>
    </row>
    <row r="29" spans="1:3" s="275" customFormat="1" ht="12" customHeight="1">
      <c r="A29" s="269" t="s">
        <v>172</v>
      </c>
      <c r="B29" s="271" t="s">
        <v>309</v>
      </c>
      <c r="C29" s="149"/>
    </row>
    <row r="30" spans="1:3" s="275" customFormat="1" ht="12" customHeight="1" thickBot="1">
      <c r="A30" s="268" t="s">
        <v>173</v>
      </c>
      <c r="B30" s="71" t="s">
        <v>419</v>
      </c>
      <c r="C30" s="50"/>
    </row>
    <row r="31" spans="1:3" s="275" customFormat="1" ht="12" customHeight="1" thickBot="1">
      <c r="A31" s="97" t="s">
        <v>11</v>
      </c>
      <c r="B31" s="60" t="s">
        <v>310</v>
      </c>
      <c r="C31" s="151">
        <f>+C32+C33+C34</f>
        <v>0</v>
      </c>
    </row>
    <row r="32" spans="1:3" s="275" customFormat="1" ht="12" customHeight="1">
      <c r="A32" s="269" t="s">
        <v>57</v>
      </c>
      <c r="B32" s="270" t="s">
        <v>193</v>
      </c>
      <c r="C32" s="47"/>
    </row>
    <row r="33" spans="1:3" s="275" customFormat="1" ht="12" customHeight="1">
      <c r="A33" s="269" t="s">
        <v>58</v>
      </c>
      <c r="B33" s="271" t="s">
        <v>194</v>
      </c>
      <c r="C33" s="152"/>
    </row>
    <row r="34" spans="1:3" s="275" customFormat="1" ht="12" customHeight="1" thickBot="1">
      <c r="A34" s="268" t="s">
        <v>59</v>
      </c>
      <c r="B34" s="71" t="s">
        <v>195</v>
      </c>
      <c r="C34" s="50"/>
    </row>
    <row r="35" spans="1:3" s="208" customFormat="1" ht="12" customHeight="1" thickBot="1">
      <c r="A35" s="97" t="s">
        <v>12</v>
      </c>
      <c r="B35" s="60" t="s">
        <v>278</v>
      </c>
      <c r="C35" s="178"/>
    </row>
    <row r="36" spans="1:3" s="208" customFormat="1" ht="12" customHeight="1" thickBot="1">
      <c r="A36" s="97" t="s">
        <v>13</v>
      </c>
      <c r="B36" s="60" t="s">
        <v>311</v>
      </c>
      <c r="C36" s="199"/>
    </row>
    <row r="37" spans="1:3" s="208" customFormat="1" ht="12" customHeight="1" thickBot="1">
      <c r="A37" s="94" t="s">
        <v>14</v>
      </c>
      <c r="B37" s="60" t="s">
        <v>312</v>
      </c>
      <c r="C37" s="200">
        <f>+C8+C20+C25+C26+C31+C35+C36</f>
        <v>0</v>
      </c>
    </row>
    <row r="38" spans="1:3" s="208" customFormat="1" ht="12" customHeight="1" thickBot="1">
      <c r="A38" s="110" t="s">
        <v>15</v>
      </c>
      <c r="B38" s="60" t="s">
        <v>313</v>
      </c>
      <c r="C38" s="200">
        <f>+C39+C40+C41</f>
        <v>60732315</v>
      </c>
    </row>
    <row r="39" spans="1:3" s="208" customFormat="1" ht="12" customHeight="1">
      <c r="A39" s="269" t="s">
        <v>314</v>
      </c>
      <c r="B39" s="270" t="s">
        <v>140</v>
      </c>
      <c r="C39" s="47"/>
    </row>
    <row r="40" spans="1:3" s="208" customFormat="1" ht="12" customHeight="1">
      <c r="A40" s="269" t="s">
        <v>315</v>
      </c>
      <c r="B40" s="271" t="s">
        <v>1</v>
      </c>
      <c r="C40" s="152"/>
    </row>
    <row r="41" spans="1:3" s="275" customFormat="1" ht="12" customHeight="1" thickBot="1">
      <c r="A41" s="268" t="s">
        <v>316</v>
      </c>
      <c r="B41" s="71" t="s">
        <v>317</v>
      </c>
      <c r="C41" s="50">
        <v>60732315</v>
      </c>
    </row>
    <row r="42" spans="1:3" s="275" customFormat="1" ht="15" customHeight="1" thickBot="1">
      <c r="A42" s="110" t="s">
        <v>16</v>
      </c>
      <c r="B42" s="111" t="s">
        <v>318</v>
      </c>
      <c r="C42" s="203">
        <f>+C37+C38</f>
        <v>60732315</v>
      </c>
    </row>
    <row r="43" spans="1:3" s="275" customFormat="1" ht="15" customHeight="1">
      <c r="A43" s="112"/>
      <c r="B43" s="113"/>
      <c r="C43" s="201"/>
    </row>
    <row r="44" spans="1:3" ht="13.5" thickBot="1">
      <c r="A44" s="114"/>
      <c r="B44" s="115"/>
      <c r="C44" s="202"/>
    </row>
    <row r="45" spans="1:3" s="274" customFormat="1" ht="16.5" customHeight="1" thickBot="1">
      <c r="A45" s="116"/>
      <c r="B45" s="117" t="s">
        <v>42</v>
      </c>
      <c r="C45" s="203"/>
    </row>
    <row r="46" spans="1:3" s="276" customFormat="1" ht="12" customHeight="1" thickBot="1">
      <c r="A46" s="97" t="s">
        <v>7</v>
      </c>
      <c r="B46" s="60" t="s">
        <v>319</v>
      </c>
      <c r="C46" s="151">
        <f>SUM(C47:C51)</f>
        <v>60732315</v>
      </c>
    </row>
    <row r="47" spans="1:3" ht="12" customHeight="1">
      <c r="A47" s="268" t="s">
        <v>64</v>
      </c>
      <c r="B47" s="7" t="s">
        <v>37</v>
      </c>
      <c r="C47" s="47">
        <v>41653148</v>
      </c>
    </row>
    <row r="48" spans="1:3" ht="12" customHeight="1">
      <c r="A48" s="268" t="s">
        <v>65</v>
      </c>
      <c r="B48" s="6" t="s">
        <v>110</v>
      </c>
      <c r="C48" s="49">
        <v>8608467</v>
      </c>
    </row>
    <row r="49" spans="1:3" ht="12" customHeight="1">
      <c r="A49" s="268" t="s">
        <v>66</v>
      </c>
      <c r="B49" s="6" t="s">
        <v>83</v>
      </c>
      <c r="C49" s="49">
        <v>10470700</v>
      </c>
    </row>
    <row r="50" spans="1:3" ht="12" customHeight="1">
      <c r="A50" s="268" t="s">
        <v>67</v>
      </c>
      <c r="B50" s="6" t="s">
        <v>111</v>
      </c>
      <c r="C50" s="49"/>
    </row>
    <row r="51" spans="1:3" ht="12" customHeight="1" thickBot="1">
      <c r="A51" s="268" t="s">
        <v>84</v>
      </c>
      <c r="B51" s="6" t="s">
        <v>112</v>
      </c>
      <c r="C51" s="49"/>
    </row>
    <row r="52" spans="1:3" ht="12" customHeight="1" thickBot="1">
      <c r="A52" s="97" t="s">
        <v>8</v>
      </c>
      <c r="B52" s="60" t="s">
        <v>320</v>
      </c>
      <c r="C52" s="151">
        <f>SUM(C53:C55)</f>
        <v>0</v>
      </c>
    </row>
    <row r="53" spans="1:3" s="276" customFormat="1" ht="12" customHeight="1">
      <c r="A53" s="268" t="s">
        <v>70</v>
      </c>
      <c r="B53" s="7" t="s">
        <v>133</v>
      </c>
      <c r="C53" s="47"/>
    </row>
    <row r="54" spans="1:3" ht="12" customHeight="1">
      <c r="A54" s="268" t="s">
        <v>71</v>
      </c>
      <c r="B54" s="6" t="s">
        <v>114</v>
      </c>
      <c r="C54" s="49"/>
    </row>
    <row r="55" spans="1:3" ht="12" customHeight="1">
      <c r="A55" s="268" t="s">
        <v>72</v>
      </c>
      <c r="B55" s="6" t="s">
        <v>43</v>
      </c>
      <c r="C55" s="49"/>
    </row>
    <row r="56" spans="1:3" ht="12" customHeight="1" thickBot="1">
      <c r="A56" s="268" t="s">
        <v>73</v>
      </c>
      <c r="B56" s="6" t="s">
        <v>420</v>
      </c>
      <c r="C56" s="49"/>
    </row>
    <row r="57" spans="1:3" ht="12" customHeight="1" thickBot="1">
      <c r="A57" s="97" t="s">
        <v>9</v>
      </c>
      <c r="B57" s="60" t="s">
        <v>3</v>
      </c>
      <c r="C57" s="178"/>
    </row>
    <row r="58" spans="1:3" ht="15" customHeight="1" thickBot="1">
      <c r="A58" s="97" t="s">
        <v>10</v>
      </c>
      <c r="B58" s="118" t="s">
        <v>425</v>
      </c>
      <c r="C58" s="204">
        <f>+C46+C52+C57</f>
        <v>60732315</v>
      </c>
    </row>
    <row r="59" ht="13.5" thickBot="1">
      <c r="C59" s="205"/>
    </row>
    <row r="60" spans="1:3" ht="15" customHeight="1" thickBot="1">
      <c r="A60" s="121" t="s">
        <v>415</v>
      </c>
      <c r="B60" s="122"/>
      <c r="C60" s="58">
        <v>7</v>
      </c>
    </row>
    <row r="61" spans="1:3" ht="14.25" customHeight="1" thickBot="1">
      <c r="A61" s="121" t="s">
        <v>128</v>
      </c>
      <c r="B61" s="122"/>
      <c r="C61" s="5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7">
      <selection activeCell="G24" sqref="G24"/>
    </sheetView>
  </sheetViews>
  <sheetFormatPr defaultColWidth="9.00390625" defaultRowHeight="12.75"/>
  <cols>
    <col min="1" max="1" width="13.875" style="119" customWidth="1"/>
    <col min="2" max="2" width="79.125" style="120" customWidth="1"/>
    <col min="3" max="3" width="25.00390625" style="120" customWidth="1"/>
    <col min="4" max="16384" width="9.375" style="120" customWidth="1"/>
  </cols>
  <sheetData>
    <row r="1" spans="1:3" s="99" customFormat="1" ht="21" customHeight="1" thickBot="1">
      <c r="A1" s="98"/>
      <c r="B1" s="100"/>
      <c r="C1" s="300" t="s">
        <v>480</v>
      </c>
    </row>
    <row r="2" spans="1:3" s="272" customFormat="1" ht="25.5" customHeight="1">
      <c r="A2" s="225" t="s">
        <v>126</v>
      </c>
      <c r="B2" s="192" t="s">
        <v>302</v>
      </c>
      <c r="C2" s="206" t="s">
        <v>44</v>
      </c>
    </row>
    <row r="3" spans="1:3" s="272" customFormat="1" ht="24.75" thickBot="1">
      <c r="A3" s="266" t="s">
        <v>125</v>
      </c>
      <c r="B3" s="193" t="s">
        <v>321</v>
      </c>
      <c r="C3" s="207" t="s">
        <v>39</v>
      </c>
    </row>
    <row r="4" spans="1:3" s="273" customFormat="1" ht="15.75" customHeight="1" thickBot="1">
      <c r="A4" s="102"/>
      <c r="B4" s="102"/>
      <c r="C4" s="103" t="e">
        <f>'9.2. sz. mell'!C4</f>
        <v>#REF!</v>
      </c>
    </row>
    <row r="5" spans="1:3" ht="13.5" thickBot="1">
      <c r="A5" s="226" t="s">
        <v>127</v>
      </c>
      <c r="B5" s="104" t="s">
        <v>448</v>
      </c>
      <c r="C5" s="105" t="s">
        <v>40</v>
      </c>
    </row>
    <row r="6" spans="1:3" s="274" customFormat="1" ht="12.75" customHeight="1" thickBot="1">
      <c r="A6" s="94"/>
      <c r="B6" s="95" t="s">
        <v>394</v>
      </c>
      <c r="C6" s="96" t="s">
        <v>395</v>
      </c>
    </row>
    <row r="7" spans="1:3" s="274" customFormat="1" ht="15.75" customHeight="1" thickBot="1">
      <c r="A7" s="106"/>
      <c r="B7" s="107" t="s">
        <v>41</v>
      </c>
      <c r="C7" s="108"/>
    </row>
    <row r="8" spans="1:3" s="208" customFormat="1" ht="12" customHeight="1" thickBot="1">
      <c r="A8" s="94" t="s">
        <v>7</v>
      </c>
      <c r="B8" s="109" t="s">
        <v>416</v>
      </c>
      <c r="C8" s="151">
        <f>SUM(C9:C19)</f>
        <v>0</v>
      </c>
    </row>
    <row r="9" spans="1:3" s="208" customFormat="1" ht="12" customHeight="1">
      <c r="A9" s="267" t="s">
        <v>64</v>
      </c>
      <c r="B9" s="8" t="s">
        <v>179</v>
      </c>
      <c r="C9" s="197"/>
    </row>
    <row r="10" spans="1:3" s="208" customFormat="1" ht="12" customHeight="1">
      <c r="A10" s="268" t="s">
        <v>65</v>
      </c>
      <c r="B10" s="6" t="s">
        <v>180</v>
      </c>
      <c r="C10" s="149"/>
    </row>
    <row r="11" spans="1:3" s="208" customFormat="1" ht="12" customHeight="1">
      <c r="A11" s="268" t="s">
        <v>66</v>
      </c>
      <c r="B11" s="6" t="s">
        <v>181</v>
      </c>
      <c r="C11" s="149"/>
    </row>
    <row r="12" spans="1:3" s="208" customFormat="1" ht="12" customHeight="1">
      <c r="A12" s="268" t="s">
        <v>67</v>
      </c>
      <c r="B12" s="6" t="s">
        <v>182</v>
      </c>
      <c r="C12" s="149"/>
    </row>
    <row r="13" spans="1:3" s="208" customFormat="1" ht="12" customHeight="1">
      <c r="A13" s="268" t="s">
        <v>84</v>
      </c>
      <c r="B13" s="6" t="s">
        <v>183</v>
      </c>
      <c r="C13" s="149"/>
    </row>
    <row r="14" spans="1:3" s="208" customFormat="1" ht="12" customHeight="1">
      <c r="A14" s="268" t="s">
        <v>68</v>
      </c>
      <c r="B14" s="6" t="s">
        <v>303</v>
      </c>
      <c r="C14" s="149"/>
    </row>
    <row r="15" spans="1:3" s="208" customFormat="1" ht="12" customHeight="1">
      <c r="A15" s="268" t="s">
        <v>69</v>
      </c>
      <c r="B15" s="5" t="s">
        <v>304</v>
      </c>
      <c r="C15" s="149"/>
    </row>
    <row r="16" spans="1:3" s="208" customFormat="1" ht="12" customHeight="1">
      <c r="A16" s="268" t="s">
        <v>76</v>
      </c>
      <c r="B16" s="6" t="s">
        <v>186</v>
      </c>
      <c r="C16" s="198"/>
    </row>
    <row r="17" spans="1:3" s="275" customFormat="1" ht="12" customHeight="1">
      <c r="A17" s="268" t="s">
        <v>77</v>
      </c>
      <c r="B17" s="6" t="s">
        <v>187</v>
      </c>
      <c r="C17" s="149"/>
    </row>
    <row r="18" spans="1:3" s="275" customFormat="1" ht="12" customHeight="1">
      <c r="A18" s="268" t="s">
        <v>78</v>
      </c>
      <c r="B18" s="6" t="s">
        <v>337</v>
      </c>
      <c r="C18" s="150"/>
    </row>
    <row r="19" spans="1:3" s="275" customFormat="1" ht="12" customHeight="1" thickBot="1">
      <c r="A19" s="268" t="s">
        <v>79</v>
      </c>
      <c r="B19" s="5" t="s">
        <v>188</v>
      </c>
      <c r="C19" s="150"/>
    </row>
    <row r="20" spans="1:3" s="208" customFormat="1" ht="12" customHeight="1" thickBot="1">
      <c r="A20" s="94" t="s">
        <v>8</v>
      </c>
      <c r="B20" s="109" t="s">
        <v>305</v>
      </c>
      <c r="C20" s="151">
        <f>SUM(C21:C23)</f>
        <v>0</v>
      </c>
    </row>
    <row r="21" spans="1:3" s="275" customFormat="1" ht="12" customHeight="1">
      <c r="A21" s="268" t="s">
        <v>70</v>
      </c>
      <c r="B21" s="7" t="s">
        <v>160</v>
      </c>
      <c r="C21" s="149"/>
    </row>
    <row r="22" spans="1:3" s="275" customFormat="1" ht="12" customHeight="1">
      <c r="A22" s="268" t="s">
        <v>71</v>
      </c>
      <c r="B22" s="6" t="s">
        <v>306</v>
      </c>
      <c r="C22" s="149"/>
    </row>
    <row r="23" spans="1:3" s="275" customFormat="1" ht="12" customHeight="1">
      <c r="A23" s="268" t="s">
        <v>72</v>
      </c>
      <c r="B23" s="6" t="s">
        <v>307</v>
      </c>
      <c r="C23" s="149"/>
    </row>
    <row r="24" spans="1:3" s="275" customFormat="1" ht="12" customHeight="1" thickBot="1">
      <c r="A24" s="268" t="s">
        <v>73</v>
      </c>
      <c r="B24" s="6" t="s">
        <v>417</v>
      </c>
      <c r="C24" s="149"/>
    </row>
    <row r="25" spans="1:3" s="275" customFormat="1" ht="12" customHeight="1" thickBot="1">
      <c r="A25" s="97" t="s">
        <v>9</v>
      </c>
      <c r="B25" s="60" t="s">
        <v>101</v>
      </c>
      <c r="C25" s="178"/>
    </row>
    <row r="26" spans="1:3" s="275" customFormat="1" ht="12" customHeight="1" thickBot="1">
      <c r="A26" s="97" t="s">
        <v>10</v>
      </c>
      <c r="B26" s="60" t="s">
        <v>418</v>
      </c>
      <c r="C26" s="151">
        <f>+C27+C28+C29</f>
        <v>0</v>
      </c>
    </row>
    <row r="27" spans="1:3" s="275" customFormat="1" ht="12" customHeight="1">
      <c r="A27" s="269" t="s">
        <v>170</v>
      </c>
      <c r="B27" s="270" t="s">
        <v>165</v>
      </c>
      <c r="C27" s="47"/>
    </row>
    <row r="28" spans="1:3" s="275" customFormat="1" ht="12" customHeight="1">
      <c r="A28" s="269" t="s">
        <v>171</v>
      </c>
      <c r="B28" s="270" t="s">
        <v>306</v>
      </c>
      <c r="C28" s="149"/>
    </row>
    <row r="29" spans="1:3" s="275" customFormat="1" ht="12" customHeight="1">
      <c r="A29" s="269" t="s">
        <v>172</v>
      </c>
      <c r="B29" s="271" t="s">
        <v>309</v>
      </c>
      <c r="C29" s="149"/>
    </row>
    <row r="30" spans="1:3" s="275" customFormat="1" ht="12" customHeight="1" thickBot="1">
      <c r="A30" s="268" t="s">
        <v>173</v>
      </c>
      <c r="B30" s="71" t="s">
        <v>419</v>
      </c>
      <c r="C30" s="50"/>
    </row>
    <row r="31" spans="1:3" s="275" customFormat="1" ht="12" customHeight="1" thickBot="1">
      <c r="A31" s="97" t="s">
        <v>11</v>
      </c>
      <c r="B31" s="60" t="s">
        <v>310</v>
      </c>
      <c r="C31" s="151">
        <f>+C32+C33+C34</f>
        <v>0</v>
      </c>
    </row>
    <row r="32" spans="1:3" s="275" customFormat="1" ht="12" customHeight="1">
      <c r="A32" s="269" t="s">
        <v>57</v>
      </c>
      <c r="B32" s="270" t="s">
        <v>193</v>
      </c>
      <c r="C32" s="47"/>
    </row>
    <row r="33" spans="1:3" s="275" customFormat="1" ht="12" customHeight="1">
      <c r="A33" s="269" t="s">
        <v>58</v>
      </c>
      <c r="B33" s="271" t="s">
        <v>194</v>
      </c>
      <c r="C33" s="152"/>
    </row>
    <row r="34" spans="1:3" s="275" customFormat="1" ht="12" customHeight="1" thickBot="1">
      <c r="A34" s="268" t="s">
        <v>59</v>
      </c>
      <c r="B34" s="71" t="s">
        <v>195</v>
      </c>
      <c r="C34" s="50"/>
    </row>
    <row r="35" spans="1:3" s="208" customFormat="1" ht="12" customHeight="1" thickBot="1">
      <c r="A35" s="97" t="s">
        <v>12</v>
      </c>
      <c r="B35" s="60" t="s">
        <v>278</v>
      </c>
      <c r="C35" s="178"/>
    </row>
    <row r="36" spans="1:3" s="208" customFormat="1" ht="12" customHeight="1" thickBot="1">
      <c r="A36" s="97" t="s">
        <v>13</v>
      </c>
      <c r="B36" s="60" t="s">
        <v>311</v>
      </c>
      <c r="C36" s="199"/>
    </row>
    <row r="37" spans="1:3" s="208" customFormat="1" ht="12" customHeight="1" thickBot="1">
      <c r="A37" s="94" t="s">
        <v>14</v>
      </c>
      <c r="B37" s="60" t="s">
        <v>312</v>
      </c>
      <c r="C37" s="200">
        <f>+C8+C20+C25+C26+C31+C35+C36</f>
        <v>0</v>
      </c>
    </row>
    <row r="38" spans="1:3" s="208" customFormat="1" ht="12" customHeight="1" thickBot="1">
      <c r="A38" s="110" t="s">
        <v>15</v>
      </c>
      <c r="B38" s="60" t="s">
        <v>313</v>
      </c>
      <c r="C38" s="200">
        <f>+C39+C40+C41</f>
        <v>60732315</v>
      </c>
    </row>
    <row r="39" spans="1:3" s="208" customFormat="1" ht="12" customHeight="1">
      <c r="A39" s="269" t="s">
        <v>314</v>
      </c>
      <c r="B39" s="270" t="s">
        <v>140</v>
      </c>
      <c r="C39" s="47"/>
    </row>
    <row r="40" spans="1:3" s="208" customFormat="1" ht="12" customHeight="1">
      <c r="A40" s="269" t="s">
        <v>315</v>
      </c>
      <c r="B40" s="271" t="s">
        <v>1</v>
      </c>
      <c r="C40" s="152"/>
    </row>
    <row r="41" spans="1:3" s="275" customFormat="1" ht="12" customHeight="1" thickBot="1">
      <c r="A41" s="268" t="s">
        <v>316</v>
      </c>
      <c r="B41" s="71" t="s">
        <v>317</v>
      </c>
      <c r="C41" s="50">
        <v>60732315</v>
      </c>
    </row>
    <row r="42" spans="1:3" s="275" customFormat="1" ht="15" customHeight="1" thickBot="1">
      <c r="A42" s="110" t="s">
        <v>16</v>
      </c>
      <c r="B42" s="111" t="s">
        <v>318</v>
      </c>
      <c r="C42" s="203">
        <f>+C37+C38</f>
        <v>60732315</v>
      </c>
    </row>
    <row r="43" spans="1:3" s="275" customFormat="1" ht="15" customHeight="1">
      <c r="A43" s="112"/>
      <c r="B43" s="113"/>
      <c r="C43" s="201"/>
    </row>
    <row r="44" spans="1:3" ht="13.5" thickBot="1">
      <c r="A44" s="114"/>
      <c r="B44" s="115"/>
      <c r="C44" s="202"/>
    </row>
    <row r="45" spans="1:3" s="274" customFormat="1" ht="16.5" customHeight="1" thickBot="1">
      <c r="A45" s="116"/>
      <c r="B45" s="117" t="s">
        <v>42</v>
      </c>
      <c r="C45" s="203"/>
    </row>
    <row r="46" spans="1:3" s="276" customFormat="1" ht="12" customHeight="1" thickBot="1">
      <c r="A46" s="97" t="s">
        <v>7</v>
      </c>
      <c r="B46" s="60" t="s">
        <v>319</v>
      </c>
      <c r="C46" s="151">
        <f>SUM(C47:C51)</f>
        <v>60732315</v>
      </c>
    </row>
    <row r="47" spans="1:3" ht="12" customHeight="1">
      <c r="A47" s="268" t="s">
        <v>64</v>
      </c>
      <c r="B47" s="7" t="s">
        <v>37</v>
      </c>
      <c r="C47" s="47">
        <v>41653148</v>
      </c>
    </row>
    <row r="48" spans="1:3" ht="12" customHeight="1">
      <c r="A48" s="268" t="s">
        <v>65</v>
      </c>
      <c r="B48" s="6" t="s">
        <v>110</v>
      </c>
      <c r="C48" s="49">
        <v>8608467</v>
      </c>
    </row>
    <row r="49" spans="1:3" ht="12" customHeight="1">
      <c r="A49" s="268" t="s">
        <v>66</v>
      </c>
      <c r="B49" s="6" t="s">
        <v>83</v>
      </c>
      <c r="C49" s="49">
        <v>10470700</v>
      </c>
    </row>
    <row r="50" spans="1:3" ht="12" customHeight="1">
      <c r="A50" s="268" t="s">
        <v>67</v>
      </c>
      <c r="B50" s="6" t="s">
        <v>111</v>
      </c>
      <c r="C50" s="49"/>
    </row>
    <row r="51" spans="1:3" ht="12" customHeight="1" thickBot="1">
      <c r="A51" s="268" t="s">
        <v>84</v>
      </c>
      <c r="B51" s="6" t="s">
        <v>112</v>
      </c>
      <c r="C51" s="49"/>
    </row>
    <row r="52" spans="1:3" ht="12" customHeight="1" thickBot="1">
      <c r="A52" s="97" t="s">
        <v>8</v>
      </c>
      <c r="B52" s="60" t="s">
        <v>320</v>
      </c>
      <c r="C52" s="151">
        <f>SUM(C53:C55)</f>
        <v>0</v>
      </c>
    </row>
    <row r="53" spans="1:3" s="276" customFormat="1" ht="12" customHeight="1">
      <c r="A53" s="268" t="s">
        <v>70</v>
      </c>
      <c r="B53" s="7" t="s">
        <v>133</v>
      </c>
      <c r="C53" s="47"/>
    </row>
    <row r="54" spans="1:3" ht="12" customHeight="1">
      <c r="A54" s="268" t="s">
        <v>71</v>
      </c>
      <c r="B54" s="6" t="s">
        <v>114</v>
      </c>
      <c r="C54" s="49"/>
    </row>
    <row r="55" spans="1:3" ht="12" customHeight="1">
      <c r="A55" s="268" t="s">
        <v>72</v>
      </c>
      <c r="B55" s="6" t="s">
        <v>43</v>
      </c>
      <c r="C55" s="49"/>
    </row>
    <row r="56" spans="1:3" ht="12" customHeight="1" thickBot="1">
      <c r="A56" s="268" t="s">
        <v>73</v>
      </c>
      <c r="B56" s="6" t="s">
        <v>420</v>
      </c>
      <c r="C56" s="49"/>
    </row>
    <row r="57" spans="1:3" ht="15" customHeight="1" thickBot="1">
      <c r="A57" s="97" t="s">
        <v>9</v>
      </c>
      <c r="B57" s="60" t="s">
        <v>3</v>
      </c>
      <c r="C57" s="178"/>
    </row>
    <row r="58" spans="1:3" ht="13.5" thickBot="1">
      <c r="A58" s="97" t="s">
        <v>10</v>
      </c>
      <c r="B58" s="118" t="s">
        <v>425</v>
      </c>
      <c r="C58" s="204">
        <f>+C46+C52+C57</f>
        <v>60732315</v>
      </c>
    </row>
    <row r="59" ht="15" customHeight="1" thickBot="1">
      <c r="C59" s="205"/>
    </row>
    <row r="60" spans="1:3" ht="14.25" customHeight="1" thickBot="1">
      <c r="A60" s="121" t="s">
        <v>415</v>
      </c>
      <c r="B60" s="122"/>
      <c r="C60" s="58"/>
    </row>
    <row r="61" spans="1:3" ht="13.5" thickBot="1">
      <c r="A61" s="121" t="s">
        <v>128</v>
      </c>
      <c r="B61" s="122"/>
      <c r="C61" s="58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F21" sqref="F21"/>
    </sheetView>
  </sheetViews>
  <sheetFormatPr defaultColWidth="9.00390625" defaultRowHeight="12.75"/>
  <cols>
    <col min="1" max="1" width="13.875" style="119" customWidth="1"/>
    <col min="2" max="2" width="79.125" style="120" customWidth="1"/>
    <col min="3" max="3" width="25.00390625" style="120" customWidth="1"/>
    <col min="4" max="16384" width="9.375" style="120" customWidth="1"/>
  </cols>
  <sheetData>
    <row r="1" spans="1:3" s="99" customFormat="1" ht="21" customHeight="1" thickBot="1">
      <c r="A1" s="98"/>
      <c r="B1" s="100"/>
      <c r="C1" s="300" t="s">
        <v>481</v>
      </c>
    </row>
    <row r="2" spans="1:3" s="272" customFormat="1" ht="25.5" customHeight="1">
      <c r="A2" s="225" t="s">
        <v>126</v>
      </c>
      <c r="B2" s="192" t="s">
        <v>302</v>
      </c>
      <c r="C2" s="206" t="s">
        <v>44</v>
      </c>
    </row>
    <row r="3" spans="1:3" s="272" customFormat="1" ht="24.75" thickBot="1">
      <c r="A3" s="266" t="s">
        <v>125</v>
      </c>
      <c r="B3" s="193" t="s">
        <v>426</v>
      </c>
      <c r="C3" s="207" t="s">
        <v>45</v>
      </c>
    </row>
    <row r="4" spans="1:3" s="273" customFormat="1" ht="15.75" customHeight="1" thickBot="1">
      <c r="A4" s="102"/>
      <c r="B4" s="102"/>
      <c r="C4" s="103" t="e">
        <f>#REF!</f>
        <v>#REF!</v>
      </c>
    </row>
    <row r="5" spans="1:3" ht="13.5" thickBot="1">
      <c r="A5" s="226" t="s">
        <v>127</v>
      </c>
      <c r="B5" s="104" t="s">
        <v>448</v>
      </c>
      <c r="C5" s="105" t="s">
        <v>40</v>
      </c>
    </row>
    <row r="6" spans="1:3" s="274" customFormat="1" ht="12.75" customHeight="1" thickBot="1">
      <c r="A6" s="94"/>
      <c r="B6" s="95" t="s">
        <v>394</v>
      </c>
      <c r="C6" s="96" t="s">
        <v>395</v>
      </c>
    </row>
    <row r="7" spans="1:3" s="274" customFormat="1" ht="15.75" customHeight="1" thickBot="1">
      <c r="A7" s="106"/>
      <c r="B7" s="107" t="s">
        <v>41</v>
      </c>
      <c r="C7" s="108"/>
    </row>
    <row r="8" spans="1:3" s="208" customFormat="1" ht="12" customHeight="1" thickBot="1">
      <c r="A8" s="94" t="s">
        <v>7</v>
      </c>
      <c r="B8" s="109" t="s">
        <v>416</v>
      </c>
      <c r="C8" s="151">
        <f>SUM(C9:C19)</f>
        <v>0</v>
      </c>
    </row>
    <row r="9" spans="1:3" s="208" customFormat="1" ht="12" customHeight="1">
      <c r="A9" s="267" t="s">
        <v>64</v>
      </c>
      <c r="B9" s="8" t="s">
        <v>179</v>
      </c>
      <c r="C9" s="197"/>
    </row>
    <row r="10" spans="1:3" s="208" customFormat="1" ht="12" customHeight="1">
      <c r="A10" s="268" t="s">
        <v>65</v>
      </c>
      <c r="B10" s="6" t="s">
        <v>180</v>
      </c>
      <c r="C10" s="149"/>
    </row>
    <row r="11" spans="1:3" s="208" customFormat="1" ht="12" customHeight="1">
      <c r="A11" s="268" t="s">
        <v>66</v>
      </c>
      <c r="B11" s="6" t="s">
        <v>181</v>
      </c>
      <c r="C11" s="149"/>
    </row>
    <row r="12" spans="1:3" s="208" customFormat="1" ht="12" customHeight="1">
      <c r="A12" s="268" t="s">
        <v>67</v>
      </c>
      <c r="B12" s="6" t="s">
        <v>182</v>
      </c>
      <c r="C12" s="149"/>
    </row>
    <row r="13" spans="1:3" s="208" customFormat="1" ht="12" customHeight="1">
      <c r="A13" s="268" t="s">
        <v>84</v>
      </c>
      <c r="B13" s="6" t="s">
        <v>183</v>
      </c>
      <c r="C13" s="149"/>
    </row>
    <row r="14" spans="1:3" s="208" customFormat="1" ht="12" customHeight="1">
      <c r="A14" s="268" t="s">
        <v>68</v>
      </c>
      <c r="B14" s="6" t="s">
        <v>303</v>
      </c>
      <c r="C14" s="149"/>
    </row>
    <row r="15" spans="1:3" s="208" customFormat="1" ht="12" customHeight="1">
      <c r="A15" s="268" t="s">
        <v>69</v>
      </c>
      <c r="B15" s="5" t="s">
        <v>304</v>
      </c>
      <c r="C15" s="149"/>
    </row>
    <row r="16" spans="1:3" s="208" customFormat="1" ht="12" customHeight="1">
      <c r="A16" s="268" t="s">
        <v>76</v>
      </c>
      <c r="B16" s="6" t="s">
        <v>186</v>
      </c>
      <c r="C16" s="198"/>
    </row>
    <row r="17" spans="1:3" s="275" customFormat="1" ht="12" customHeight="1">
      <c r="A17" s="268" t="s">
        <v>77</v>
      </c>
      <c r="B17" s="6" t="s">
        <v>187</v>
      </c>
      <c r="C17" s="149"/>
    </row>
    <row r="18" spans="1:3" s="275" customFormat="1" ht="12" customHeight="1">
      <c r="A18" s="268" t="s">
        <v>78</v>
      </c>
      <c r="B18" s="6" t="s">
        <v>337</v>
      </c>
      <c r="C18" s="150"/>
    </row>
    <row r="19" spans="1:3" s="275" customFormat="1" ht="12" customHeight="1" thickBot="1">
      <c r="A19" s="268" t="s">
        <v>79</v>
      </c>
      <c r="B19" s="5" t="s">
        <v>188</v>
      </c>
      <c r="C19" s="150"/>
    </row>
    <row r="20" spans="1:3" s="208" customFormat="1" ht="12" customHeight="1" thickBot="1">
      <c r="A20" s="94" t="s">
        <v>8</v>
      </c>
      <c r="B20" s="109" t="s">
        <v>305</v>
      </c>
      <c r="C20" s="151">
        <f>SUM(C21:C23)</f>
        <v>0</v>
      </c>
    </row>
    <row r="21" spans="1:3" s="275" customFormat="1" ht="12" customHeight="1">
      <c r="A21" s="268" t="s">
        <v>70</v>
      </c>
      <c r="B21" s="7" t="s">
        <v>160</v>
      </c>
      <c r="C21" s="149"/>
    </row>
    <row r="22" spans="1:3" s="275" customFormat="1" ht="12" customHeight="1">
      <c r="A22" s="268" t="s">
        <v>71</v>
      </c>
      <c r="B22" s="6" t="s">
        <v>306</v>
      </c>
      <c r="C22" s="149"/>
    </row>
    <row r="23" spans="1:3" s="275" customFormat="1" ht="12" customHeight="1">
      <c r="A23" s="268" t="s">
        <v>72</v>
      </c>
      <c r="B23" s="6" t="s">
        <v>307</v>
      </c>
      <c r="C23" s="149"/>
    </row>
    <row r="24" spans="1:3" s="275" customFormat="1" ht="12" customHeight="1" thickBot="1">
      <c r="A24" s="268" t="s">
        <v>73</v>
      </c>
      <c r="B24" s="6" t="s">
        <v>417</v>
      </c>
      <c r="C24" s="149"/>
    </row>
    <row r="25" spans="1:3" s="275" customFormat="1" ht="12" customHeight="1" thickBot="1">
      <c r="A25" s="97" t="s">
        <v>9</v>
      </c>
      <c r="B25" s="60" t="s">
        <v>101</v>
      </c>
      <c r="C25" s="178"/>
    </row>
    <row r="26" spans="1:3" s="275" customFormat="1" ht="12" customHeight="1" thickBot="1">
      <c r="A26" s="97" t="s">
        <v>10</v>
      </c>
      <c r="B26" s="60" t="s">
        <v>418</v>
      </c>
      <c r="C26" s="151">
        <f>+C27+C28+C29</f>
        <v>0</v>
      </c>
    </row>
    <row r="27" spans="1:3" s="275" customFormat="1" ht="12" customHeight="1">
      <c r="A27" s="269" t="s">
        <v>170</v>
      </c>
      <c r="B27" s="270" t="s">
        <v>165</v>
      </c>
      <c r="C27" s="47"/>
    </row>
    <row r="28" spans="1:3" s="275" customFormat="1" ht="12" customHeight="1">
      <c r="A28" s="269" t="s">
        <v>171</v>
      </c>
      <c r="B28" s="270" t="s">
        <v>306</v>
      </c>
      <c r="C28" s="149"/>
    </row>
    <row r="29" spans="1:3" s="275" customFormat="1" ht="12" customHeight="1">
      <c r="A29" s="269" t="s">
        <v>172</v>
      </c>
      <c r="B29" s="271" t="s">
        <v>309</v>
      </c>
      <c r="C29" s="149"/>
    </row>
    <row r="30" spans="1:3" s="275" customFormat="1" ht="12" customHeight="1" thickBot="1">
      <c r="A30" s="268" t="s">
        <v>173</v>
      </c>
      <c r="B30" s="71" t="s">
        <v>419</v>
      </c>
      <c r="C30" s="50"/>
    </row>
    <row r="31" spans="1:3" s="275" customFormat="1" ht="12" customHeight="1" thickBot="1">
      <c r="A31" s="97" t="s">
        <v>11</v>
      </c>
      <c r="B31" s="60" t="s">
        <v>310</v>
      </c>
      <c r="C31" s="151">
        <f>+C32+C33+C34</f>
        <v>0</v>
      </c>
    </row>
    <row r="32" spans="1:3" s="275" customFormat="1" ht="12" customHeight="1">
      <c r="A32" s="269" t="s">
        <v>57</v>
      </c>
      <c r="B32" s="270" t="s">
        <v>193</v>
      </c>
      <c r="C32" s="47"/>
    </row>
    <row r="33" spans="1:3" s="275" customFormat="1" ht="12" customHeight="1">
      <c r="A33" s="269" t="s">
        <v>58</v>
      </c>
      <c r="B33" s="271" t="s">
        <v>194</v>
      </c>
      <c r="C33" s="152"/>
    </row>
    <row r="34" spans="1:3" s="275" customFormat="1" ht="12" customHeight="1" thickBot="1">
      <c r="A34" s="268" t="s">
        <v>59</v>
      </c>
      <c r="B34" s="71" t="s">
        <v>195</v>
      </c>
      <c r="C34" s="50"/>
    </row>
    <row r="35" spans="1:3" s="208" customFormat="1" ht="12" customHeight="1" thickBot="1">
      <c r="A35" s="97" t="s">
        <v>12</v>
      </c>
      <c r="B35" s="60" t="s">
        <v>278</v>
      </c>
      <c r="C35" s="178"/>
    </row>
    <row r="36" spans="1:3" s="208" customFormat="1" ht="12" customHeight="1" thickBot="1">
      <c r="A36" s="97" t="s">
        <v>13</v>
      </c>
      <c r="B36" s="60" t="s">
        <v>311</v>
      </c>
      <c r="C36" s="199"/>
    </row>
    <row r="37" spans="1:3" s="208" customFormat="1" ht="12" customHeight="1" thickBot="1">
      <c r="A37" s="94" t="s">
        <v>14</v>
      </c>
      <c r="B37" s="60" t="s">
        <v>312</v>
      </c>
      <c r="C37" s="200">
        <f>+C8+C20+C25+C26+C31+C35+C36</f>
        <v>0</v>
      </c>
    </row>
    <row r="38" spans="1:3" s="208" customFormat="1" ht="12" customHeight="1" thickBot="1">
      <c r="A38" s="110" t="s">
        <v>15</v>
      </c>
      <c r="B38" s="60" t="s">
        <v>313</v>
      </c>
      <c r="C38" s="200">
        <f>+C39+C40+C41</f>
        <v>60732317</v>
      </c>
    </row>
    <row r="39" spans="1:3" s="208" customFormat="1" ht="12" customHeight="1">
      <c r="A39" s="269" t="s">
        <v>314</v>
      </c>
      <c r="B39" s="270" t="s">
        <v>140</v>
      </c>
      <c r="C39" s="47"/>
    </row>
    <row r="40" spans="1:3" s="208" customFormat="1" ht="12" customHeight="1">
      <c r="A40" s="269" t="s">
        <v>315</v>
      </c>
      <c r="B40" s="271" t="s">
        <v>1</v>
      </c>
      <c r="C40" s="152"/>
    </row>
    <row r="41" spans="1:3" s="275" customFormat="1" ht="12" customHeight="1" thickBot="1">
      <c r="A41" s="268" t="s">
        <v>316</v>
      </c>
      <c r="B41" s="71" t="s">
        <v>317</v>
      </c>
      <c r="C41" s="50">
        <v>60732317</v>
      </c>
    </row>
    <row r="42" spans="1:3" s="275" customFormat="1" ht="15" customHeight="1" thickBot="1">
      <c r="A42" s="110" t="s">
        <v>16</v>
      </c>
      <c r="B42" s="111" t="s">
        <v>318</v>
      </c>
      <c r="C42" s="203">
        <f>+C37+C38</f>
        <v>60732317</v>
      </c>
    </row>
    <row r="43" spans="1:3" s="275" customFormat="1" ht="15" customHeight="1">
      <c r="A43" s="112"/>
      <c r="B43" s="113"/>
      <c r="C43" s="201"/>
    </row>
    <row r="44" spans="1:3" ht="13.5" thickBot="1">
      <c r="A44" s="114"/>
      <c r="B44" s="115"/>
      <c r="C44" s="202"/>
    </row>
    <row r="45" spans="1:3" s="274" customFormat="1" ht="16.5" customHeight="1" thickBot="1">
      <c r="A45" s="116"/>
      <c r="B45" s="117" t="s">
        <v>42</v>
      </c>
      <c r="C45" s="203"/>
    </row>
    <row r="46" spans="1:3" s="276" customFormat="1" ht="12" customHeight="1" thickBot="1">
      <c r="A46" s="97" t="s">
        <v>7</v>
      </c>
      <c r="B46" s="60" t="s">
        <v>319</v>
      </c>
      <c r="C46" s="151">
        <f>SUM(C47:C51)</f>
        <v>60732317</v>
      </c>
    </row>
    <row r="47" spans="1:3" ht="12" customHeight="1">
      <c r="A47" s="268" t="s">
        <v>64</v>
      </c>
      <c r="B47" s="7" t="s">
        <v>37</v>
      </c>
      <c r="C47" s="47">
        <v>39042148</v>
      </c>
    </row>
    <row r="48" spans="1:3" ht="12" customHeight="1">
      <c r="A48" s="268" t="s">
        <v>65</v>
      </c>
      <c r="B48" s="6" t="s">
        <v>110</v>
      </c>
      <c r="C48" s="49">
        <v>11219469</v>
      </c>
    </row>
    <row r="49" spans="1:3" ht="12" customHeight="1">
      <c r="A49" s="268" t="s">
        <v>66</v>
      </c>
      <c r="B49" s="6" t="s">
        <v>83</v>
      </c>
      <c r="C49" s="49">
        <v>10470700</v>
      </c>
    </row>
    <row r="50" spans="1:3" ht="12" customHeight="1">
      <c r="A50" s="268" t="s">
        <v>67</v>
      </c>
      <c r="B50" s="6" t="s">
        <v>111</v>
      </c>
      <c r="C50" s="49"/>
    </row>
    <row r="51" spans="1:3" ht="12" customHeight="1" thickBot="1">
      <c r="A51" s="268" t="s">
        <v>84</v>
      </c>
      <c r="B51" s="6" t="s">
        <v>112</v>
      </c>
      <c r="C51" s="49"/>
    </row>
    <row r="52" spans="1:3" ht="12" customHeight="1" thickBot="1">
      <c r="A52" s="97" t="s">
        <v>8</v>
      </c>
      <c r="B52" s="60" t="s">
        <v>320</v>
      </c>
      <c r="C52" s="151">
        <f>SUM(C53:C55)</f>
        <v>0</v>
      </c>
    </row>
    <row r="53" spans="1:3" s="276" customFormat="1" ht="12" customHeight="1">
      <c r="A53" s="268" t="s">
        <v>70</v>
      </c>
      <c r="B53" s="7" t="s">
        <v>133</v>
      </c>
      <c r="C53" s="47"/>
    </row>
    <row r="54" spans="1:3" ht="12" customHeight="1">
      <c r="A54" s="268" t="s">
        <v>71</v>
      </c>
      <c r="B54" s="6" t="s">
        <v>114</v>
      </c>
      <c r="C54" s="49"/>
    </row>
    <row r="55" spans="1:3" ht="12" customHeight="1">
      <c r="A55" s="268" t="s">
        <v>72</v>
      </c>
      <c r="B55" s="6" t="s">
        <v>43</v>
      </c>
      <c r="C55" s="49"/>
    </row>
    <row r="56" spans="1:3" ht="12" customHeight="1" thickBot="1">
      <c r="A56" s="268" t="s">
        <v>73</v>
      </c>
      <c r="B56" s="6" t="s">
        <v>420</v>
      </c>
      <c r="C56" s="49"/>
    </row>
    <row r="57" spans="1:3" ht="15" customHeight="1" thickBot="1">
      <c r="A57" s="97" t="s">
        <v>9</v>
      </c>
      <c r="B57" s="60" t="s">
        <v>3</v>
      </c>
      <c r="C57" s="178"/>
    </row>
    <row r="58" spans="1:3" ht="13.5" thickBot="1">
      <c r="A58" s="97" t="s">
        <v>10</v>
      </c>
      <c r="B58" s="118" t="s">
        <v>425</v>
      </c>
      <c r="C58" s="204">
        <f>+C46+C52+C57</f>
        <v>60732317</v>
      </c>
    </row>
    <row r="59" ht="15" customHeight="1" thickBot="1">
      <c r="C59" s="205"/>
    </row>
    <row r="60" spans="1:3" ht="14.25" customHeight="1" thickBot="1">
      <c r="A60" s="121" t="s">
        <v>415</v>
      </c>
      <c r="B60" s="122"/>
      <c r="C60" s="58"/>
    </row>
    <row r="61" spans="1:3" ht="13.5" thickBot="1">
      <c r="A61" s="121" t="s">
        <v>128</v>
      </c>
      <c r="B61" s="122"/>
      <c r="C61" s="5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0">
      <selection activeCell="B24" sqref="B24"/>
    </sheetView>
  </sheetViews>
  <sheetFormatPr defaultColWidth="9.00390625" defaultRowHeight="12.75"/>
  <cols>
    <col min="1" max="1" width="13.875" style="119" customWidth="1"/>
    <col min="2" max="2" width="79.125" style="120" customWidth="1"/>
    <col min="3" max="3" width="25.00390625" style="120" customWidth="1"/>
    <col min="4" max="16384" width="9.375" style="120" customWidth="1"/>
  </cols>
  <sheetData>
    <row r="1" spans="1:3" s="99" customFormat="1" ht="21" customHeight="1" thickBot="1">
      <c r="A1" s="98"/>
      <c r="B1" s="100"/>
      <c r="C1" s="300" t="s">
        <v>479</v>
      </c>
    </row>
    <row r="2" spans="1:3" s="272" customFormat="1" ht="25.5" customHeight="1">
      <c r="A2" s="225" t="s">
        <v>126</v>
      </c>
      <c r="B2" s="192" t="s">
        <v>484</v>
      </c>
      <c r="C2" s="206" t="s">
        <v>45</v>
      </c>
    </row>
    <row r="3" spans="1:3" s="272" customFormat="1" ht="24.75" thickBot="1">
      <c r="A3" s="266" t="s">
        <v>125</v>
      </c>
      <c r="B3" s="193" t="s">
        <v>301</v>
      </c>
      <c r="C3" s="207"/>
    </row>
    <row r="4" spans="1:3" s="273" customFormat="1" ht="15.75" customHeight="1" thickBot="1">
      <c r="A4" s="102"/>
      <c r="B4" s="102"/>
      <c r="C4" s="103" t="e">
        <f>'9.2.3. sz. mell'!C4</f>
        <v>#REF!</v>
      </c>
    </row>
    <row r="5" spans="1:3" ht="13.5" thickBot="1">
      <c r="A5" s="226" t="s">
        <v>127</v>
      </c>
      <c r="B5" s="104" t="s">
        <v>448</v>
      </c>
      <c r="C5" s="105" t="s">
        <v>40</v>
      </c>
    </row>
    <row r="6" spans="1:3" s="274" customFormat="1" ht="12.75" customHeight="1" thickBot="1">
      <c r="A6" s="94"/>
      <c r="B6" s="95" t="s">
        <v>394</v>
      </c>
      <c r="C6" s="96" t="s">
        <v>395</v>
      </c>
    </row>
    <row r="7" spans="1:3" s="274" customFormat="1" ht="15.75" customHeight="1" thickBot="1">
      <c r="A7" s="106"/>
      <c r="B7" s="107" t="s">
        <v>41</v>
      </c>
      <c r="C7" s="108"/>
    </row>
    <row r="8" spans="1:3" s="208" customFormat="1" ht="12" customHeight="1" thickBot="1">
      <c r="A8" s="94" t="s">
        <v>7</v>
      </c>
      <c r="B8" s="109" t="s">
        <v>416</v>
      </c>
      <c r="C8" s="151">
        <f>SUM(C9:C19)</f>
        <v>0</v>
      </c>
    </row>
    <row r="9" spans="1:3" s="208" customFormat="1" ht="12" customHeight="1">
      <c r="A9" s="267" t="s">
        <v>64</v>
      </c>
      <c r="B9" s="8" t="s">
        <v>179</v>
      </c>
      <c r="C9" s="197"/>
    </row>
    <row r="10" spans="1:3" s="208" customFormat="1" ht="12" customHeight="1">
      <c r="A10" s="268" t="s">
        <v>65</v>
      </c>
      <c r="B10" s="6" t="s">
        <v>180</v>
      </c>
      <c r="C10" s="149"/>
    </row>
    <row r="11" spans="1:3" s="208" customFormat="1" ht="12" customHeight="1">
      <c r="A11" s="268" t="s">
        <v>66</v>
      </c>
      <c r="B11" s="6" t="s">
        <v>181</v>
      </c>
      <c r="C11" s="149"/>
    </row>
    <row r="12" spans="1:3" s="208" customFormat="1" ht="12" customHeight="1">
      <c r="A12" s="268" t="s">
        <v>67</v>
      </c>
      <c r="B12" s="6" t="s">
        <v>182</v>
      </c>
      <c r="C12" s="149"/>
    </row>
    <row r="13" spans="1:3" s="208" customFormat="1" ht="12" customHeight="1">
      <c r="A13" s="268" t="s">
        <v>84</v>
      </c>
      <c r="B13" s="6" t="s">
        <v>183</v>
      </c>
      <c r="C13" s="149"/>
    </row>
    <row r="14" spans="1:3" s="208" customFormat="1" ht="12" customHeight="1">
      <c r="A14" s="268" t="s">
        <v>68</v>
      </c>
      <c r="B14" s="6" t="s">
        <v>303</v>
      </c>
      <c r="C14" s="149"/>
    </row>
    <row r="15" spans="1:3" s="208" customFormat="1" ht="12" customHeight="1">
      <c r="A15" s="268" t="s">
        <v>69</v>
      </c>
      <c r="B15" s="5" t="s">
        <v>304</v>
      </c>
      <c r="C15" s="149"/>
    </row>
    <row r="16" spans="1:3" s="208" customFormat="1" ht="12" customHeight="1">
      <c r="A16" s="268" t="s">
        <v>76</v>
      </c>
      <c r="B16" s="6" t="s">
        <v>186</v>
      </c>
      <c r="C16" s="198"/>
    </row>
    <row r="17" spans="1:3" s="275" customFormat="1" ht="12" customHeight="1">
      <c r="A17" s="268" t="s">
        <v>77</v>
      </c>
      <c r="B17" s="6" t="s">
        <v>187</v>
      </c>
      <c r="C17" s="149"/>
    </row>
    <row r="18" spans="1:3" s="275" customFormat="1" ht="12" customHeight="1">
      <c r="A18" s="268" t="s">
        <v>78</v>
      </c>
      <c r="B18" s="6" t="s">
        <v>337</v>
      </c>
      <c r="C18" s="150"/>
    </row>
    <row r="19" spans="1:3" s="275" customFormat="1" ht="12" customHeight="1" thickBot="1">
      <c r="A19" s="268" t="s">
        <v>79</v>
      </c>
      <c r="B19" s="5" t="s">
        <v>188</v>
      </c>
      <c r="C19" s="150"/>
    </row>
    <row r="20" spans="1:3" s="208" customFormat="1" ht="12" customHeight="1" thickBot="1">
      <c r="A20" s="94" t="s">
        <v>8</v>
      </c>
      <c r="B20" s="109" t="s">
        <v>305</v>
      </c>
      <c r="C20" s="151">
        <f>SUM(C21:C23)</f>
        <v>0</v>
      </c>
    </row>
    <row r="21" spans="1:3" s="275" customFormat="1" ht="12" customHeight="1">
      <c r="A21" s="268" t="s">
        <v>70</v>
      </c>
      <c r="B21" s="7" t="s">
        <v>160</v>
      </c>
      <c r="C21" s="149"/>
    </row>
    <row r="22" spans="1:3" s="275" customFormat="1" ht="12" customHeight="1">
      <c r="A22" s="268" t="s">
        <v>71</v>
      </c>
      <c r="B22" s="6" t="s">
        <v>306</v>
      </c>
      <c r="C22" s="149"/>
    </row>
    <row r="23" spans="1:3" s="275" customFormat="1" ht="12" customHeight="1">
      <c r="A23" s="268" t="s">
        <v>72</v>
      </c>
      <c r="B23" s="6" t="s">
        <v>307</v>
      </c>
      <c r="C23" s="149"/>
    </row>
    <row r="24" spans="1:3" s="275" customFormat="1" ht="12" customHeight="1" thickBot="1">
      <c r="A24" s="268" t="s">
        <v>73</v>
      </c>
      <c r="B24" s="6" t="s">
        <v>421</v>
      </c>
      <c r="C24" s="149"/>
    </row>
    <row r="25" spans="1:3" s="275" customFormat="1" ht="12" customHeight="1" thickBot="1">
      <c r="A25" s="97" t="s">
        <v>9</v>
      </c>
      <c r="B25" s="60" t="s">
        <v>101</v>
      </c>
      <c r="C25" s="178"/>
    </row>
    <row r="26" spans="1:3" s="275" customFormat="1" ht="12" customHeight="1" thickBot="1">
      <c r="A26" s="97" t="s">
        <v>10</v>
      </c>
      <c r="B26" s="60" t="s">
        <v>308</v>
      </c>
      <c r="C26" s="151">
        <f>+C27+C28</f>
        <v>0</v>
      </c>
    </row>
    <row r="27" spans="1:3" s="275" customFormat="1" ht="12" customHeight="1">
      <c r="A27" s="269" t="s">
        <v>170</v>
      </c>
      <c r="B27" s="270" t="s">
        <v>306</v>
      </c>
      <c r="C27" s="47"/>
    </row>
    <row r="28" spans="1:3" s="275" customFormat="1" ht="12" customHeight="1">
      <c r="A28" s="269" t="s">
        <v>171</v>
      </c>
      <c r="B28" s="271" t="s">
        <v>309</v>
      </c>
      <c r="C28" s="152"/>
    </row>
    <row r="29" spans="1:3" s="275" customFormat="1" ht="12" customHeight="1" thickBot="1">
      <c r="A29" s="268" t="s">
        <v>172</v>
      </c>
      <c r="B29" s="71" t="s">
        <v>422</v>
      </c>
      <c r="C29" s="50"/>
    </row>
    <row r="30" spans="1:3" s="275" customFormat="1" ht="12" customHeight="1" thickBot="1">
      <c r="A30" s="97" t="s">
        <v>11</v>
      </c>
      <c r="B30" s="60" t="s">
        <v>310</v>
      </c>
      <c r="C30" s="151">
        <f>+C31+C32+C33</f>
        <v>0</v>
      </c>
    </row>
    <row r="31" spans="1:3" s="275" customFormat="1" ht="12" customHeight="1">
      <c r="A31" s="269" t="s">
        <v>57</v>
      </c>
      <c r="B31" s="270" t="s">
        <v>193</v>
      </c>
      <c r="C31" s="47"/>
    </row>
    <row r="32" spans="1:3" s="275" customFormat="1" ht="12" customHeight="1">
      <c r="A32" s="269" t="s">
        <v>58</v>
      </c>
      <c r="B32" s="271" t="s">
        <v>194</v>
      </c>
      <c r="C32" s="152"/>
    </row>
    <row r="33" spans="1:3" s="275" customFormat="1" ht="12" customHeight="1" thickBot="1">
      <c r="A33" s="268" t="s">
        <v>59</v>
      </c>
      <c r="B33" s="71" t="s">
        <v>195</v>
      </c>
      <c r="C33" s="50"/>
    </row>
    <row r="34" spans="1:3" s="208" customFormat="1" ht="12" customHeight="1" thickBot="1">
      <c r="A34" s="97" t="s">
        <v>12</v>
      </c>
      <c r="B34" s="60" t="s">
        <v>278</v>
      </c>
      <c r="C34" s="178"/>
    </row>
    <row r="35" spans="1:3" s="208" customFormat="1" ht="12" customHeight="1" thickBot="1">
      <c r="A35" s="97" t="s">
        <v>13</v>
      </c>
      <c r="B35" s="60" t="s">
        <v>311</v>
      </c>
      <c r="C35" s="199"/>
    </row>
    <row r="36" spans="1:3" s="208" customFormat="1" ht="12" customHeight="1" thickBot="1">
      <c r="A36" s="94" t="s">
        <v>14</v>
      </c>
      <c r="B36" s="60" t="s">
        <v>423</v>
      </c>
      <c r="C36" s="200">
        <f>+C8+C20+C25+C26+C30+C34+C35</f>
        <v>0</v>
      </c>
    </row>
    <row r="37" spans="1:3" s="208" customFormat="1" ht="12" customHeight="1" thickBot="1">
      <c r="A37" s="110" t="s">
        <v>15</v>
      </c>
      <c r="B37" s="60" t="s">
        <v>313</v>
      </c>
      <c r="C37" s="200">
        <f>+C38+C39+C40</f>
        <v>60010440</v>
      </c>
    </row>
    <row r="38" spans="1:3" s="208" customFormat="1" ht="12" customHeight="1">
      <c r="A38" s="269" t="s">
        <v>314</v>
      </c>
      <c r="B38" s="270" t="s">
        <v>140</v>
      </c>
      <c r="C38" s="47"/>
    </row>
    <row r="39" spans="1:3" s="208" customFormat="1" ht="12" customHeight="1">
      <c r="A39" s="269" t="s">
        <v>315</v>
      </c>
      <c r="B39" s="271" t="s">
        <v>1</v>
      </c>
      <c r="C39" s="152"/>
    </row>
    <row r="40" spans="1:3" s="275" customFormat="1" ht="12" customHeight="1" thickBot="1">
      <c r="A40" s="268" t="s">
        <v>316</v>
      </c>
      <c r="B40" s="71" t="s">
        <v>317</v>
      </c>
      <c r="C40" s="50">
        <v>60010440</v>
      </c>
    </row>
    <row r="41" spans="1:3" s="275" customFormat="1" ht="15" customHeight="1" thickBot="1">
      <c r="A41" s="110" t="s">
        <v>16</v>
      </c>
      <c r="B41" s="111" t="s">
        <v>318</v>
      </c>
      <c r="C41" s="203">
        <f>+C36+C37</f>
        <v>60010440</v>
      </c>
    </row>
    <row r="42" spans="1:3" s="275" customFormat="1" ht="15" customHeight="1">
      <c r="A42" s="112"/>
      <c r="B42" s="113"/>
      <c r="C42" s="201"/>
    </row>
    <row r="43" spans="1:3" ht="13.5" thickBot="1">
      <c r="A43" s="114"/>
      <c r="B43" s="115"/>
      <c r="C43" s="202"/>
    </row>
    <row r="44" spans="1:3" s="274" customFormat="1" ht="16.5" customHeight="1" thickBot="1">
      <c r="A44" s="116"/>
      <c r="B44" s="117" t="s">
        <v>42</v>
      </c>
      <c r="C44" s="203"/>
    </row>
    <row r="45" spans="1:3" s="276" customFormat="1" ht="12" customHeight="1" thickBot="1">
      <c r="A45" s="97" t="s">
        <v>7</v>
      </c>
      <c r="B45" s="60" t="s">
        <v>319</v>
      </c>
      <c r="C45" s="151">
        <f>SUM(C46:C50)</f>
        <v>60010440</v>
      </c>
    </row>
    <row r="46" spans="1:3" ht="12" customHeight="1">
      <c r="A46" s="268" t="s">
        <v>64</v>
      </c>
      <c r="B46" s="7" t="s">
        <v>37</v>
      </c>
      <c r="C46" s="47">
        <v>45542182</v>
      </c>
    </row>
    <row r="47" spans="1:3" ht="12" customHeight="1">
      <c r="A47" s="268" t="s">
        <v>65</v>
      </c>
      <c r="B47" s="6" t="s">
        <v>110</v>
      </c>
      <c r="C47" s="49">
        <v>9234958</v>
      </c>
    </row>
    <row r="48" spans="1:3" ht="12" customHeight="1">
      <c r="A48" s="268" t="s">
        <v>66</v>
      </c>
      <c r="B48" s="6" t="s">
        <v>83</v>
      </c>
      <c r="C48" s="49">
        <v>5233300</v>
      </c>
    </row>
    <row r="49" spans="1:3" ht="12" customHeight="1">
      <c r="A49" s="268" t="s">
        <v>67</v>
      </c>
      <c r="B49" s="6" t="s">
        <v>111</v>
      </c>
      <c r="C49" s="49"/>
    </row>
    <row r="50" spans="1:3" ht="12" customHeight="1" thickBot="1">
      <c r="A50" s="268" t="s">
        <v>84</v>
      </c>
      <c r="B50" s="6" t="s">
        <v>112</v>
      </c>
      <c r="C50" s="49"/>
    </row>
    <row r="51" spans="1:3" ht="12" customHeight="1" thickBot="1">
      <c r="A51" s="97" t="s">
        <v>8</v>
      </c>
      <c r="B51" s="60" t="s">
        <v>320</v>
      </c>
      <c r="C51" s="151">
        <f>SUM(C52:C54)</f>
        <v>0</v>
      </c>
    </row>
    <row r="52" spans="1:3" s="276" customFormat="1" ht="12" customHeight="1">
      <c r="A52" s="268" t="s">
        <v>70</v>
      </c>
      <c r="B52" s="7" t="s">
        <v>133</v>
      </c>
      <c r="C52" s="47"/>
    </row>
    <row r="53" spans="1:3" ht="12" customHeight="1">
      <c r="A53" s="268" t="s">
        <v>71</v>
      </c>
      <c r="B53" s="6" t="s">
        <v>114</v>
      </c>
      <c r="C53" s="49"/>
    </row>
    <row r="54" spans="1:3" ht="12" customHeight="1">
      <c r="A54" s="268" t="s">
        <v>72</v>
      </c>
      <c r="B54" s="6" t="s">
        <v>43</v>
      </c>
      <c r="C54" s="49"/>
    </row>
    <row r="55" spans="1:3" ht="12" customHeight="1" thickBot="1">
      <c r="A55" s="268" t="s">
        <v>73</v>
      </c>
      <c r="B55" s="6" t="s">
        <v>420</v>
      </c>
      <c r="C55" s="49"/>
    </row>
    <row r="56" spans="1:3" ht="15" customHeight="1" thickBot="1">
      <c r="A56" s="97" t="s">
        <v>9</v>
      </c>
      <c r="B56" s="60" t="s">
        <v>3</v>
      </c>
      <c r="C56" s="178"/>
    </row>
    <row r="57" spans="1:3" ht="13.5" thickBot="1">
      <c r="A57" s="97" t="s">
        <v>10</v>
      </c>
      <c r="B57" s="118" t="s">
        <v>425</v>
      </c>
      <c r="C57" s="204">
        <f>+C45+C51+C56</f>
        <v>60010440</v>
      </c>
    </row>
    <row r="58" ht="15" customHeight="1" thickBot="1">
      <c r="C58" s="205"/>
    </row>
    <row r="59" spans="1:3" ht="14.25" customHeight="1" thickBot="1">
      <c r="A59" s="121" t="s">
        <v>415</v>
      </c>
      <c r="B59" s="122"/>
      <c r="C59" s="58"/>
    </row>
    <row r="60" spans="1:3" ht="13.5" thickBot="1">
      <c r="A60" s="121" t="s">
        <v>128</v>
      </c>
      <c r="B60" s="122"/>
      <c r="C60" s="5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1">
      <selection activeCell="J20" sqref="J20"/>
    </sheetView>
  </sheetViews>
  <sheetFormatPr defaultColWidth="9.00390625" defaultRowHeight="12.75"/>
  <cols>
    <col min="1" max="1" width="13.875" style="119" customWidth="1"/>
    <col min="2" max="2" width="79.125" style="120" customWidth="1"/>
    <col min="3" max="3" width="25.00390625" style="120" customWidth="1"/>
    <col min="4" max="16384" width="9.375" style="120" customWidth="1"/>
  </cols>
  <sheetData>
    <row r="1" spans="1:3" s="99" customFormat="1" ht="21" customHeight="1" thickBot="1">
      <c r="A1" s="98"/>
      <c r="B1" s="100"/>
      <c r="C1" s="300" t="s">
        <v>482</v>
      </c>
    </row>
    <row r="2" spans="1:3" s="272" customFormat="1" ht="25.5" customHeight="1">
      <c r="A2" s="225" t="s">
        <v>126</v>
      </c>
      <c r="B2" s="192" t="s">
        <v>483</v>
      </c>
      <c r="C2" s="206" t="s">
        <v>45</v>
      </c>
    </row>
    <row r="3" spans="1:3" s="272" customFormat="1" ht="24.75" thickBot="1">
      <c r="A3" s="266" t="s">
        <v>125</v>
      </c>
      <c r="B3" s="193" t="s">
        <v>321</v>
      </c>
      <c r="C3" s="207" t="s">
        <v>39</v>
      </c>
    </row>
    <row r="4" spans="1:3" s="273" customFormat="1" ht="15.75" customHeight="1" thickBot="1">
      <c r="A4" s="102"/>
      <c r="B4" s="102"/>
      <c r="C4" s="103" t="e">
        <f>'9.3. sz. mell'!C4</f>
        <v>#REF!</v>
      </c>
    </row>
    <row r="5" spans="1:3" ht="13.5" thickBot="1">
      <c r="A5" s="226" t="s">
        <v>127</v>
      </c>
      <c r="B5" s="104" t="s">
        <v>448</v>
      </c>
      <c r="C5" s="105" t="s">
        <v>40</v>
      </c>
    </row>
    <row r="6" spans="1:3" s="274" customFormat="1" ht="12.75" customHeight="1" thickBot="1">
      <c r="A6" s="94"/>
      <c r="B6" s="95" t="s">
        <v>394</v>
      </c>
      <c r="C6" s="96" t="s">
        <v>395</v>
      </c>
    </row>
    <row r="7" spans="1:3" s="274" customFormat="1" ht="15.75" customHeight="1" thickBot="1">
      <c r="A7" s="106"/>
      <c r="B7" s="107" t="s">
        <v>41</v>
      </c>
      <c r="C7" s="108"/>
    </row>
    <row r="8" spans="1:3" s="208" customFormat="1" ht="12" customHeight="1" thickBot="1">
      <c r="A8" s="94" t="s">
        <v>7</v>
      </c>
      <c r="B8" s="109" t="s">
        <v>416</v>
      </c>
      <c r="C8" s="151">
        <f>SUM(C9:C19)</f>
        <v>0</v>
      </c>
    </row>
    <row r="9" spans="1:3" s="208" customFormat="1" ht="12" customHeight="1">
      <c r="A9" s="267" t="s">
        <v>64</v>
      </c>
      <c r="B9" s="8" t="s">
        <v>179</v>
      </c>
      <c r="C9" s="197"/>
    </row>
    <row r="10" spans="1:3" s="208" customFormat="1" ht="12" customHeight="1">
      <c r="A10" s="268" t="s">
        <v>65</v>
      </c>
      <c r="B10" s="6" t="s">
        <v>180</v>
      </c>
      <c r="C10" s="149"/>
    </row>
    <row r="11" spans="1:3" s="208" customFormat="1" ht="12" customHeight="1">
      <c r="A11" s="268" t="s">
        <v>66</v>
      </c>
      <c r="B11" s="6" t="s">
        <v>181</v>
      </c>
      <c r="C11" s="149"/>
    </row>
    <row r="12" spans="1:3" s="208" customFormat="1" ht="12" customHeight="1">
      <c r="A12" s="268" t="s">
        <v>67</v>
      </c>
      <c r="B12" s="6" t="s">
        <v>182</v>
      </c>
      <c r="C12" s="149"/>
    </row>
    <row r="13" spans="1:3" s="208" customFormat="1" ht="12" customHeight="1">
      <c r="A13" s="268" t="s">
        <v>84</v>
      </c>
      <c r="B13" s="6" t="s">
        <v>183</v>
      </c>
      <c r="C13" s="149"/>
    </row>
    <row r="14" spans="1:3" s="208" customFormat="1" ht="12" customHeight="1">
      <c r="A14" s="268" t="s">
        <v>68</v>
      </c>
      <c r="B14" s="6" t="s">
        <v>303</v>
      </c>
      <c r="C14" s="149"/>
    </row>
    <row r="15" spans="1:3" s="208" customFormat="1" ht="12" customHeight="1">
      <c r="A15" s="268" t="s">
        <v>69</v>
      </c>
      <c r="B15" s="5" t="s">
        <v>304</v>
      </c>
      <c r="C15" s="149"/>
    </row>
    <row r="16" spans="1:3" s="208" customFormat="1" ht="12" customHeight="1">
      <c r="A16" s="268" t="s">
        <v>76</v>
      </c>
      <c r="B16" s="6" t="s">
        <v>186</v>
      </c>
      <c r="C16" s="198"/>
    </row>
    <row r="17" spans="1:3" s="275" customFormat="1" ht="12" customHeight="1">
      <c r="A17" s="268" t="s">
        <v>77</v>
      </c>
      <c r="B17" s="6" t="s">
        <v>187</v>
      </c>
      <c r="C17" s="149"/>
    </row>
    <row r="18" spans="1:3" s="275" customFormat="1" ht="12" customHeight="1">
      <c r="A18" s="268" t="s">
        <v>78</v>
      </c>
      <c r="B18" s="6" t="s">
        <v>337</v>
      </c>
      <c r="C18" s="150"/>
    </row>
    <row r="19" spans="1:3" s="275" customFormat="1" ht="12" customHeight="1" thickBot="1">
      <c r="A19" s="268" t="s">
        <v>79</v>
      </c>
      <c r="B19" s="5" t="s">
        <v>188</v>
      </c>
      <c r="C19" s="150"/>
    </row>
    <row r="20" spans="1:3" s="208" customFormat="1" ht="12" customHeight="1" thickBot="1">
      <c r="A20" s="94" t="s">
        <v>8</v>
      </c>
      <c r="B20" s="109" t="s">
        <v>305</v>
      </c>
      <c r="C20" s="151">
        <f>SUM(C21:C23)</f>
        <v>0</v>
      </c>
    </row>
    <row r="21" spans="1:3" s="275" customFormat="1" ht="12" customHeight="1">
      <c r="A21" s="268" t="s">
        <v>70</v>
      </c>
      <c r="B21" s="7" t="s">
        <v>160</v>
      </c>
      <c r="C21" s="149"/>
    </row>
    <row r="22" spans="1:3" s="275" customFormat="1" ht="12" customHeight="1">
      <c r="A22" s="268" t="s">
        <v>71</v>
      </c>
      <c r="B22" s="6" t="s">
        <v>306</v>
      </c>
      <c r="C22" s="149"/>
    </row>
    <row r="23" spans="1:3" s="275" customFormat="1" ht="12" customHeight="1">
      <c r="A23" s="268" t="s">
        <v>72</v>
      </c>
      <c r="B23" s="6" t="s">
        <v>307</v>
      </c>
      <c r="C23" s="149"/>
    </row>
    <row r="24" spans="1:3" s="275" customFormat="1" ht="12" customHeight="1" thickBot="1">
      <c r="A24" s="268" t="s">
        <v>73</v>
      </c>
      <c r="B24" s="6" t="s">
        <v>421</v>
      </c>
      <c r="C24" s="149"/>
    </row>
    <row r="25" spans="1:3" s="275" customFormat="1" ht="12" customHeight="1" thickBot="1">
      <c r="A25" s="97" t="s">
        <v>9</v>
      </c>
      <c r="B25" s="60" t="s">
        <v>101</v>
      </c>
      <c r="C25" s="178"/>
    </row>
    <row r="26" spans="1:3" s="275" customFormat="1" ht="12" customHeight="1" thickBot="1">
      <c r="A26" s="97" t="s">
        <v>10</v>
      </c>
      <c r="B26" s="60" t="s">
        <v>308</v>
      </c>
      <c r="C26" s="151">
        <f>+C27+C28</f>
        <v>0</v>
      </c>
    </row>
    <row r="27" spans="1:3" s="275" customFormat="1" ht="12" customHeight="1">
      <c r="A27" s="269" t="s">
        <v>170</v>
      </c>
      <c r="B27" s="270" t="s">
        <v>306</v>
      </c>
      <c r="C27" s="47"/>
    </row>
    <row r="28" spans="1:3" s="275" customFormat="1" ht="12" customHeight="1">
      <c r="A28" s="269" t="s">
        <v>171</v>
      </c>
      <c r="B28" s="271" t="s">
        <v>309</v>
      </c>
      <c r="C28" s="152"/>
    </row>
    <row r="29" spans="1:3" s="275" customFormat="1" ht="12" customHeight="1" thickBot="1">
      <c r="A29" s="268" t="s">
        <v>172</v>
      </c>
      <c r="B29" s="71" t="s">
        <v>422</v>
      </c>
      <c r="C29" s="50"/>
    </row>
    <row r="30" spans="1:3" s="275" customFormat="1" ht="12" customHeight="1" thickBot="1">
      <c r="A30" s="97" t="s">
        <v>11</v>
      </c>
      <c r="B30" s="60" t="s">
        <v>310</v>
      </c>
      <c r="C30" s="151">
        <f>+C31+C32+C33</f>
        <v>0</v>
      </c>
    </row>
    <row r="31" spans="1:3" s="275" customFormat="1" ht="12" customHeight="1">
      <c r="A31" s="269" t="s">
        <v>57</v>
      </c>
      <c r="B31" s="270" t="s">
        <v>193</v>
      </c>
      <c r="C31" s="47"/>
    </row>
    <row r="32" spans="1:3" s="275" customFormat="1" ht="12" customHeight="1">
      <c r="A32" s="269" t="s">
        <v>58</v>
      </c>
      <c r="B32" s="271" t="s">
        <v>194</v>
      </c>
      <c r="C32" s="152"/>
    </row>
    <row r="33" spans="1:3" s="275" customFormat="1" ht="12" customHeight="1" thickBot="1">
      <c r="A33" s="268" t="s">
        <v>59</v>
      </c>
      <c r="B33" s="71" t="s">
        <v>195</v>
      </c>
      <c r="C33" s="50"/>
    </row>
    <row r="34" spans="1:3" s="208" customFormat="1" ht="12" customHeight="1" thickBot="1">
      <c r="A34" s="97" t="s">
        <v>12</v>
      </c>
      <c r="B34" s="60" t="s">
        <v>278</v>
      </c>
      <c r="C34" s="178"/>
    </row>
    <row r="35" spans="1:3" s="208" customFormat="1" ht="12" customHeight="1" thickBot="1">
      <c r="A35" s="97" t="s">
        <v>13</v>
      </c>
      <c r="B35" s="60" t="s">
        <v>311</v>
      </c>
      <c r="C35" s="199"/>
    </row>
    <row r="36" spans="1:3" s="208" customFormat="1" ht="12" customHeight="1" thickBot="1">
      <c r="A36" s="94" t="s">
        <v>14</v>
      </c>
      <c r="B36" s="60" t="s">
        <v>423</v>
      </c>
      <c r="C36" s="200">
        <f>+C8+C20+C25+C26+C30+C34+C35</f>
        <v>0</v>
      </c>
    </row>
    <row r="37" spans="1:3" s="208" customFormat="1" ht="12" customHeight="1" thickBot="1">
      <c r="A37" s="110" t="s">
        <v>15</v>
      </c>
      <c r="B37" s="60" t="s">
        <v>313</v>
      </c>
      <c r="C37" s="200">
        <f>+C38+C39+C40</f>
        <v>9699692</v>
      </c>
    </row>
    <row r="38" spans="1:3" s="208" customFormat="1" ht="12" customHeight="1">
      <c r="A38" s="269" t="s">
        <v>314</v>
      </c>
      <c r="B38" s="270" t="s">
        <v>140</v>
      </c>
      <c r="C38" s="47"/>
    </row>
    <row r="39" spans="1:3" s="208" customFormat="1" ht="12" customHeight="1">
      <c r="A39" s="269" t="s">
        <v>315</v>
      </c>
      <c r="B39" s="271" t="s">
        <v>1</v>
      </c>
      <c r="C39" s="152"/>
    </row>
    <row r="40" spans="1:3" s="275" customFormat="1" ht="12" customHeight="1" thickBot="1">
      <c r="A40" s="268" t="s">
        <v>316</v>
      </c>
      <c r="B40" s="71" t="s">
        <v>317</v>
      </c>
      <c r="C40" s="50">
        <v>9699692</v>
      </c>
    </row>
    <row r="41" spans="1:3" s="275" customFormat="1" ht="15" customHeight="1" thickBot="1">
      <c r="A41" s="110" t="s">
        <v>16</v>
      </c>
      <c r="B41" s="111" t="s">
        <v>318</v>
      </c>
      <c r="C41" s="203">
        <f>+C36+C37</f>
        <v>9699692</v>
      </c>
    </row>
    <row r="42" spans="1:3" s="275" customFormat="1" ht="15" customHeight="1">
      <c r="A42" s="112"/>
      <c r="B42" s="113"/>
      <c r="C42" s="201"/>
    </row>
    <row r="43" spans="1:3" ht="13.5" thickBot="1">
      <c r="A43" s="114"/>
      <c r="B43" s="115"/>
      <c r="C43" s="202"/>
    </row>
    <row r="44" spans="1:3" s="274" customFormat="1" ht="16.5" customHeight="1" thickBot="1">
      <c r="A44" s="116"/>
      <c r="B44" s="117" t="s">
        <v>42</v>
      </c>
      <c r="C44" s="203"/>
    </row>
    <row r="45" spans="1:3" s="276" customFormat="1" ht="12" customHeight="1" thickBot="1">
      <c r="A45" s="97" t="s">
        <v>7</v>
      </c>
      <c r="B45" s="60" t="s">
        <v>319</v>
      </c>
      <c r="C45" s="151">
        <f>SUM(C46:C50)</f>
        <v>9699692</v>
      </c>
    </row>
    <row r="46" spans="1:3" ht="12" customHeight="1">
      <c r="A46" s="268" t="s">
        <v>64</v>
      </c>
      <c r="B46" s="7" t="s">
        <v>37</v>
      </c>
      <c r="C46" s="47">
        <v>6490344</v>
      </c>
    </row>
    <row r="47" spans="1:3" ht="12" customHeight="1">
      <c r="A47" s="268" t="s">
        <v>65</v>
      </c>
      <c r="B47" s="6" t="s">
        <v>110</v>
      </c>
      <c r="C47" s="49">
        <v>1318548</v>
      </c>
    </row>
    <row r="48" spans="1:3" ht="12" customHeight="1">
      <c r="A48" s="268" t="s">
        <v>66</v>
      </c>
      <c r="B48" s="6" t="s">
        <v>83</v>
      </c>
      <c r="C48" s="49">
        <v>1890800</v>
      </c>
    </row>
    <row r="49" spans="1:3" ht="12" customHeight="1">
      <c r="A49" s="268" t="s">
        <v>67</v>
      </c>
      <c r="B49" s="6" t="s">
        <v>111</v>
      </c>
      <c r="C49" s="49"/>
    </row>
    <row r="50" spans="1:3" ht="12" customHeight="1" thickBot="1">
      <c r="A50" s="268" t="s">
        <v>84</v>
      </c>
      <c r="B50" s="6" t="s">
        <v>112</v>
      </c>
      <c r="C50" s="49"/>
    </row>
    <row r="51" spans="1:3" ht="12" customHeight="1" thickBot="1">
      <c r="A51" s="97" t="s">
        <v>8</v>
      </c>
      <c r="B51" s="60" t="s">
        <v>320</v>
      </c>
      <c r="C51" s="151">
        <f>SUM(C52:C54)</f>
        <v>0</v>
      </c>
    </row>
    <row r="52" spans="1:3" s="276" customFormat="1" ht="12" customHeight="1">
      <c r="A52" s="268" t="s">
        <v>70</v>
      </c>
      <c r="B52" s="7" t="s">
        <v>133</v>
      </c>
      <c r="C52" s="47"/>
    </row>
    <row r="53" spans="1:3" ht="12" customHeight="1">
      <c r="A53" s="268" t="s">
        <v>71</v>
      </c>
      <c r="B53" s="6" t="s">
        <v>114</v>
      </c>
      <c r="C53" s="49"/>
    </row>
    <row r="54" spans="1:3" ht="12" customHeight="1">
      <c r="A54" s="268" t="s">
        <v>72</v>
      </c>
      <c r="B54" s="6" t="s">
        <v>43</v>
      </c>
      <c r="C54" s="49"/>
    </row>
    <row r="55" spans="1:3" ht="12" customHeight="1" thickBot="1">
      <c r="A55" s="268" t="s">
        <v>73</v>
      </c>
      <c r="B55" s="6" t="s">
        <v>420</v>
      </c>
      <c r="C55" s="49"/>
    </row>
    <row r="56" spans="1:3" ht="15" customHeight="1" thickBot="1">
      <c r="A56" s="97" t="s">
        <v>9</v>
      </c>
      <c r="B56" s="60" t="s">
        <v>3</v>
      </c>
      <c r="C56" s="178"/>
    </row>
    <row r="57" spans="1:3" ht="13.5" thickBot="1">
      <c r="A57" s="97" t="s">
        <v>10</v>
      </c>
      <c r="B57" s="118" t="s">
        <v>425</v>
      </c>
      <c r="C57" s="204">
        <f>+C45+C51+C56</f>
        <v>9699692</v>
      </c>
    </row>
    <row r="58" ht="15" customHeight="1" thickBot="1">
      <c r="C58" s="205"/>
    </row>
    <row r="59" spans="1:3" ht="14.25" customHeight="1" thickBot="1">
      <c r="A59" s="121" t="s">
        <v>415</v>
      </c>
      <c r="B59" s="122"/>
      <c r="C59" s="58"/>
    </row>
    <row r="60" spans="1:3" ht="13.5" thickBot="1">
      <c r="A60" s="121" t="s">
        <v>128</v>
      </c>
      <c r="B60" s="122"/>
      <c r="C60" s="5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21">
      <selection activeCell="D97" sqref="D97"/>
    </sheetView>
  </sheetViews>
  <sheetFormatPr defaultColWidth="9.00390625" defaultRowHeight="12.75"/>
  <cols>
    <col min="1" max="1" width="9.50390625" style="210" customWidth="1"/>
    <col min="2" max="2" width="91.625" style="210" customWidth="1"/>
    <col min="3" max="3" width="21.625" style="211" customWidth="1"/>
    <col min="4" max="4" width="9.00390625" style="232" customWidth="1"/>
    <col min="5" max="16384" width="9.375" style="232" customWidth="1"/>
  </cols>
  <sheetData>
    <row r="1" spans="1:3" ht="15.75" customHeight="1">
      <c r="A1" s="308" t="s">
        <v>4</v>
      </c>
      <c r="B1" s="308"/>
      <c r="C1" s="308"/>
    </row>
    <row r="2" spans="1:3" ht="15.75" customHeight="1" thickBot="1">
      <c r="A2" s="309" t="s">
        <v>88</v>
      </c>
      <c r="B2" s="309"/>
      <c r="C2" s="141" t="s">
        <v>449</v>
      </c>
    </row>
    <row r="3" spans="1:3" ht="37.5" customHeight="1" thickBot="1">
      <c r="A3" s="21" t="s">
        <v>52</v>
      </c>
      <c r="B3" s="22" t="s">
        <v>6</v>
      </c>
      <c r="C3" s="30" t="str">
        <f>+CONCATENATE(LEFT(ÖSSZEFÜGGÉSEK!A5,4),". évi előirányzat")</f>
        <v>2018. évi előirányzat</v>
      </c>
    </row>
    <row r="4" spans="1:3" s="233" customFormat="1" ht="12" customHeight="1" thickBot="1">
      <c r="A4" s="227"/>
      <c r="B4" s="228" t="s">
        <v>394</v>
      </c>
      <c r="C4" s="229" t="s">
        <v>395</v>
      </c>
    </row>
    <row r="5" spans="1:3" s="234" customFormat="1" ht="12" customHeight="1" thickBot="1">
      <c r="A5" s="18" t="s">
        <v>7</v>
      </c>
      <c r="B5" s="19" t="s">
        <v>155</v>
      </c>
      <c r="C5" s="131">
        <f>+C6+C7+C8+C9+C10+C11</f>
        <v>255560265</v>
      </c>
    </row>
    <row r="6" spans="1:3" s="234" customFormat="1" ht="12" customHeight="1">
      <c r="A6" s="13" t="s">
        <v>64</v>
      </c>
      <c r="B6" s="235" t="s">
        <v>156</v>
      </c>
      <c r="C6" s="134">
        <v>65214444</v>
      </c>
    </row>
    <row r="7" spans="1:3" s="234" customFormat="1" ht="12" customHeight="1">
      <c r="A7" s="12" t="s">
        <v>65</v>
      </c>
      <c r="B7" s="236" t="s">
        <v>157</v>
      </c>
      <c r="C7" s="133">
        <v>53499584</v>
      </c>
    </row>
    <row r="8" spans="1:3" s="234" customFormat="1" ht="12" customHeight="1">
      <c r="A8" s="12" t="s">
        <v>66</v>
      </c>
      <c r="B8" s="236" t="s">
        <v>435</v>
      </c>
      <c r="C8" s="133">
        <v>80217284</v>
      </c>
    </row>
    <row r="9" spans="1:3" s="234" customFormat="1" ht="12" customHeight="1">
      <c r="A9" s="12" t="s">
        <v>67</v>
      </c>
      <c r="B9" s="236" t="s">
        <v>158</v>
      </c>
      <c r="C9" s="133">
        <v>3021370</v>
      </c>
    </row>
    <row r="10" spans="1:3" s="234" customFormat="1" ht="12" customHeight="1">
      <c r="A10" s="12" t="s">
        <v>84</v>
      </c>
      <c r="B10" s="127" t="s">
        <v>333</v>
      </c>
      <c r="C10" s="133">
        <v>53607583</v>
      </c>
    </row>
    <row r="11" spans="1:3" s="234" customFormat="1" ht="12" customHeight="1" thickBot="1">
      <c r="A11" s="14" t="s">
        <v>68</v>
      </c>
      <c r="B11" s="128" t="s">
        <v>334</v>
      </c>
      <c r="C11" s="133"/>
    </row>
    <row r="12" spans="1:3" s="234" customFormat="1" ht="12" customHeight="1" thickBot="1">
      <c r="A12" s="18" t="s">
        <v>8</v>
      </c>
      <c r="B12" s="126" t="s">
        <v>159</v>
      </c>
      <c r="C12" s="131">
        <f>+C13+C14+C15+C16+C17</f>
        <v>253630851</v>
      </c>
    </row>
    <row r="13" spans="1:3" s="234" customFormat="1" ht="12" customHeight="1">
      <c r="A13" s="13" t="s">
        <v>70</v>
      </c>
      <c r="B13" s="235" t="s">
        <v>160</v>
      </c>
      <c r="C13" s="134"/>
    </row>
    <row r="14" spans="1:3" s="234" customFormat="1" ht="12" customHeight="1">
      <c r="A14" s="12" t="s">
        <v>71</v>
      </c>
      <c r="B14" s="236" t="s">
        <v>161</v>
      </c>
      <c r="C14" s="133"/>
    </row>
    <row r="15" spans="1:3" s="234" customFormat="1" ht="12" customHeight="1">
      <c r="A15" s="12" t="s">
        <v>72</v>
      </c>
      <c r="B15" s="236" t="s">
        <v>323</v>
      </c>
      <c r="C15" s="133"/>
    </row>
    <row r="16" spans="1:3" s="234" customFormat="1" ht="12" customHeight="1">
      <c r="A16" s="12" t="s">
        <v>73</v>
      </c>
      <c r="B16" s="236" t="s">
        <v>324</v>
      </c>
      <c r="C16" s="133"/>
    </row>
    <row r="17" spans="1:3" s="234" customFormat="1" ht="12" customHeight="1">
      <c r="A17" s="12" t="s">
        <v>74</v>
      </c>
      <c r="B17" s="236" t="s">
        <v>458</v>
      </c>
      <c r="C17" s="133">
        <v>253630851</v>
      </c>
    </row>
    <row r="18" spans="1:3" s="234" customFormat="1" ht="12" customHeight="1" thickBot="1">
      <c r="A18" s="14" t="s">
        <v>80</v>
      </c>
      <c r="B18" s="128" t="s">
        <v>163</v>
      </c>
      <c r="C18" s="135"/>
    </row>
    <row r="19" spans="1:3" s="234" customFormat="1" ht="12" customHeight="1" thickBot="1">
      <c r="A19" s="18" t="s">
        <v>9</v>
      </c>
      <c r="B19" s="19" t="s">
        <v>164</v>
      </c>
      <c r="C19" s="131">
        <f>+C20+C21+C22+C23+C24</f>
        <v>412548560</v>
      </c>
    </row>
    <row r="20" spans="1:3" s="234" customFormat="1" ht="12" customHeight="1">
      <c r="A20" s="13" t="s">
        <v>53</v>
      </c>
      <c r="B20" s="235" t="s">
        <v>165</v>
      </c>
      <c r="C20" s="134"/>
    </row>
    <row r="21" spans="1:3" s="234" customFormat="1" ht="12" customHeight="1">
      <c r="A21" s="12" t="s">
        <v>54</v>
      </c>
      <c r="B21" s="236" t="s">
        <v>166</v>
      </c>
      <c r="C21" s="133"/>
    </row>
    <row r="22" spans="1:3" s="234" customFormat="1" ht="12" customHeight="1">
      <c r="A22" s="12" t="s">
        <v>55</v>
      </c>
      <c r="B22" s="236" t="s">
        <v>325</v>
      </c>
      <c r="C22" s="133"/>
    </row>
    <row r="23" spans="1:3" s="234" customFormat="1" ht="12" customHeight="1">
      <c r="A23" s="12" t="s">
        <v>56</v>
      </c>
      <c r="B23" s="236" t="s">
        <v>326</v>
      </c>
      <c r="C23" s="133"/>
    </row>
    <row r="24" spans="1:3" s="234" customFormat="1" ht="12" customHeight="1">
      <c r="A24" s="12" t="s">
        <v>98</v>
      </c>
      <c r="B24" s="236" t="s">
        <v>167</v>
      </c>
      <c r="C24" s="133">
        <v>412548560</v>
      </c>
    </row>
    <row r="25" spans="1:3" s="304" customFormat="1" ht="12" customHeight="1" thickBot="1">
      <c r="A25" s="301" t="s">
        <v>99</v>
      </c>
      <c r="B25" s="302" t="s">
        <v>453</v>
      </c>
      <c r="C25" s="303"/>
    </row>
    <row r="26" spans="1:3" s="234" customFormat="1" ht="12" customHeight="1" thickBot="1">
      <c r="A26" s="18" t="s">
        <v>100</v>
      </c>
      <c r="B26" s="19" t="s">
        <v>436</v>
      </c>
      <c r="C26" s="137">
        <f>SUM(C27:C33)</f>
        <v>37980000</v>
      </c>
    </row>
    <row r="27" spans="1:3" s="234" customFormat="1" ht="12" customHeight="1">
      <c r="A27" s="13" t="s">
        <v>170</v>
      </c>
      <c r="B27" s="235" t="s">
        <v>440</v>
      </c>
      <c r="C27" s="134">
        <v>4000000</v>
      </c>
    </row>
    <row r="28" spans="1:3" s="234" customFormat="1" ht="12" customHeight="1">
      <c r="A28" s="12" t="s">
        <v>171</v>
      </c>
      <c r="B28" s="236" t="s">
        <v>441</v>
      </c>
      <c r="C28" s="133">
        <v>100000</v>
      </c>
    </row>
    <row r="29" spans="1:3" s="234" customFormat="1" ht="12" customHeight="1">
      <c r="A29" s="12" t="s">
        <v>172</v>
      </c>
      <c r="B29" s="236" t="s">
        <v>442</v>
      </c>
      <c r="C29" s="133">
        <v>25000000</v>
      </c>
    </row>
    <row r="30" spans="1:3" s="234" customFormat="1" ht="12" customHeight="1">
      <c r="A30" s="12" t="s">
        <v>173</v>
      </c>
      <c r="B30" s="236" t="s">
        <v>443</v>
      </c>
      <c r="C30" s="133">
        <v>300000</v>
      </c>
    </row>
    <row r="31" spans="1:3" s="234" customFormat="1" ht="12" customHeight="1">
      <c r="A31" s="12" t="s">
        <v>437</v>
      </c>
      <c r="B31" s="236" t="s">
        <v>174</v>
      </c>
      <c r="C31" s="133">
        <v>4000000</v>
      </c>
    </row>
    <row r="32" spans="1:3" s="234" customFormat="1" ht="12" customHeight="1">
      <c r="A32" s="12" t="s">
        <v>438</v>
      </c>
      <c r="B32" s="236" t="s">
        <v>175</v>
      </c>
      <c r="C32" s="133">
        <v>4500000</v>
      </c>
    </row>
    <row r="33" spans="1:3" s="234" customFormat="1" ht="12" customHeight="1" thickBot="1">
      <c r="A33" s="14" t="s">
        <v>439</v>
      </c>
      <c r="B33" s="295" t="s">
        <v>176</v>
      </c>
      <c r="C33" s="135">
        <v>80000</v>
      </c>
    </row>
    <row r="34" spans="1:3" s="234" customFormat="1" ht="12" customHeight="1" thickBot="1">
      <c r="A34" s="18" t="s">
        <v>11</v>
      </c>
      <c r="B34" s="19" t="s">
        <v>335</v>
      </c>
      <c r="C34" s="131">
        <f>SUM(C35:C45)</f>
        <v>47060795</v>
      </c>
    </row>
    <row r="35" spans="1:3" s="234" customFormat="1" ht="12" customHeight="1">
      <c r="A35" s="13" t="s">
        <v>57</v>
      </c>
      <c r="B35" s="235" t="s">
        <v>179</v>
      </c>
      <c r="C35" s="134"/>
    </row>
    <row r="36" spans="1:3" s="234" customFormat="1" ht="12" customHeight="1">
      <c r="A36" s="12" t="s">
        <v>58</v>
      </c>
      <c r="B36" s="236" t="s">
        <v>180</v>
      </c>
      <c r="C36" s="133">
        <v>19040000</v>
      </c>
    </row>
    <row r="37" spans="1:3" s="234" customFormat="1" ht="12" customHeight="1">
      <c r="A37" s="12" t="s">
        <v>59</v>
      </c>
      <c r="B37" s="236" t="s">
        <v>181</v>
      </c>
      <c r="C37" s="133"/>
    </row>
    <row r="38" spans="1:3" s="234" customFormat="1" ht="12" customHeight="1">
      <c r="A38" s="12" t="s">
        <v>102</v>
      </c>
      <c r="B38" s="236" t="s">
        <v>182</v>
      </c>
      <c r="C38" s="133"/>
    </row>
    <row r="39" spans="1:3" s="234" customFormat="1" ht="12" customHeight="1">
      <c r="A39" s="12" t="s">
        <v>103</v>
      </c>
      <c r="B39" s="236" t="s">
        <v>183</v>
      </c>
      <c r="C39" s="133"/>
    </row>
    <row r="40" spans="1:3" s="234" customFormat="1" ht="12" customHeight="1">
      <c r="A40" s="12" t="s">
        <v>104</v>
      </c>
      <c r="B40" s="236" t="s">
        <v>184</v>
      </c>
      <c r="C40" s="133">
        <v>5432795</v>
      </c>
    </row>
    <row r="41" spans="1:3" s="234" customFormat="1" ht="12" customHeight="1">
      <c r="A41" s="12" t="s">
        <v>105</v>
      </c>
      <c r="B41" s="236" t="s">
        <v>185</v>
      </c>
      <c r="C41" s="133">
        <v>3238000</v>
      </c>
    </row>
    <row r="42" spans="1:3" s="234" customFormat="1" ht="12" customHeight="1">
      <c r="A42" s="12" t="s">
        <v>106</v>
      </c>
      <c r="B42" s="236" t="s">
        <v>444</v>
      </c>
      <c r="C42" s="133"/>
    </row>
    <row r="43" spans="1:3" s="234" customFormat="1" ht="12" customHeight="1">
      <c r="A43" s="12" t="s">
        <v>177</v>
      </c>
      <c r="B43" s="236" t="s">
        <v>187</v>
      </c>
      <c r="C43" s="136"/>
    </row>
    <row r="44" spans="1:3" s="234" customFormat="1" ht="12" customHeight="1">
      <c r="A44" s="14" t="s">
        <v>178</v>
      </c>
      <c r="B44" s="237" t="s">
        <v>337</v>
      </c>
      <c r="C44" s="224"/>
    </row>
    <row r="45" spans="1:3" s="234" customFormat="1" ht="12" customHeight="1" thickBot="1">
      <c r="A45" s="14" t="s">
        <v>336</v>
      </c>
      <c r="B45" s="128" t="s">
        <v>188</v>
      </c>
      <c r="C45" s="224">
        <v>19350000</v>
      </c>
    </row>
    <row r="46" spans="1:3" s="234" customFormat="1" ht="12" customHeight="1" thickBot="1">
      <c r="A46" s="18" t="s">
        <v>12</v>
      </c>
      <c r="B46" s="19" t="s">
        <v>189</v>
      </c>
      <c r="C46" s="131">
        <f>SUM(C47:C51)</f>
        <v>0</v>
      </c>
    </row>
    <row r="47" spans="1:3" s="234" customFormat="1" ht="12" customHeight="1">
      <c r="A47" s="13" t="s">
        <v>60</v>
      </c>
      <c r="B47" s="235" t="s">
        <v>193</v>
      </c>
      <c r="C47" s="277"/>
    </row>
    <row r="48" spans="1:3" s="234" customFormat="1" ht="12" customHeight="1">
      <c r="A48" s="12" t="s">
        <v>61</v>
      </c>
      <c r="B48" s="236" t="s">
        <v>194</v>
      </c>
      <c r="C48" s="136"/>
    </row>
    <row r="49" spans="1:3" s="234" customFormat="1" ht="12" customHeight="1">
      <c r="A49" s="12" t="s">
        <v>190</v>
      </c>
      <c r="B49" s="236" t="s">
        <v>195</v>
      </c>
      <c r="C49" s="136"/>
    </row>
    <row r="50" spans="1:3" s="234" customFormat="1" ht="12" customHeight="1">
      <c r="A50" s="12" t="s">
        <v>191</v>
      </c>
      <c r="B50" s="236" t="s">
        <v>196</v>
      </c>
      <c r="C50" s="136"/>
    </row>
    <row r="51" spans="1:3" s="234" customFormat="1" ht="12" customHeight="1" thickBot="1">
      <c r="A51" s="14" t="s">
        <v>192</v>
      </c>
      <c r="B51" s="128" t="s">
        <v>197</v>
      </c>
      <c r="C51" s="224"/>
    </row>
    <row r="52" spans="1:3" s="234" customFormat="1" ht="12" customHeight="1" thickBot="1">
      <c r="A52" s="18" t="s">
        <v>107</v>
      </c>
      <c r="B52" s="19" t="s">
        <v>198</v>
      </c>
      <c r="C52" s="131">
        <f>SUM(C53:C55)</f>
        <v>0</v>
      </c>
    </row>
    <row r="53" spans="1:3" s="234" customFormat="1" ht="12" customHeight="1">
      <c r="A53" s="13" t="s">
        <v>62</v>
      </c>
      <c r="B53" s="235" t="s">
        <v>199</v>
      </c>
      <c r="C53" s="134"/>
    </row>
    <row r="54" spans="1:3" s="234" customFormat="1" ht="12" customHeight="1">
      <c r="A54" s="12" t="s">
        <v>63</v>
      </c>
      <c r="B54" s="236" t="s">
        <v>327</v>
      </c>
      <c r="C54" s="133"/>
    </row>
    <row r="55" spans="1:3" s="234" customFormat="1" ht="12" customHeight="1">
      <c r="A55" s="12" t="s">
        <v>202</v>
      </c>
      <c r="B55" s="236" t="s">
        <v>200</v>
      </c>
      <c r="C55" s="133"/>
    </row>
    <row r="56" spans="1:3" s="234" customFormat="1" ht="12" customHeight="1" thickBot="1">
      <c r="A56" s="14" t="s">
        <v>203</v>
      </c>
      <c r="B56" s="128" t="s">
        <v>201</v>
      </c>
      <c r="C56" s="135"/>
    </row>
    <row r="57" spans="1:3" s="234" customFormat="1" ht="12" customHeight="1" thickBot="1">
      <c r="A57" s="18" t="s">
        <v>14</v>
      </c>
      <c r="B57" s="126" t="s">
        <v>204</v>
      </c>
      <c r="C57" s="131">
        <f>SUM(C58:C60)</f>
        <v>0</v>
      </c>
    </row>
    <row r="58" spans="1:3" s="234" customFormat="1" ht="12" customHeight="1">
      <c r="A58" s="13" t="s">
        <v>108</v>
      </c>
      <c r="B58" s="235" t="s">
        <v>206</v>
      </c>
      <c r="C58" s="136"/>
    </row>
    <row r="59" spans="1:3" s="234" customFormat="1" ht="12" customHeight="1">
      <c r="A59" s="12" t="s">
        <v>109</v>
      </c>
      <c r="B59" s="236" t="s">
        <v>328</v>
      </c>
      <c r="C59" s="136"/>
    </row>
    <row r="60" spans="1:3" s="234" customFormat="1" ht="12" customHeight="1">
      <c r="A60" s="12" t="s">
        <v>134</v>
      </c>
      <c r="B60" s="236" t="s">
        <v>207</v>
      </c>
      <c r="C60" s="136"/>
    </row>
    <row r="61" spans="1:3" s="234" customFormat="1" ht="12" customHeight="1" thickBot="1">
      <c r="A61" s="14" t="s">
        <v>205</v>
      </c>
      <c r="B61" s="128" t="s">
        <v>208</v>
      </c>
      <c r="C61" s="136"/>
    </row>
    <row r="62" spans="1:3" s="234" customFormat="1" ht="12" customHeight="1" thickBot="1">
      <c r="A62" s="291" t="s">
        <v>377</v>
      </c>
      <c r="B62" s="19" t="s">
        <v>209</v>
      </c>
      <c r="C62" s="137">
        <f>+C5+C12+C19+C26+C34+C46+C52+C57</f>
        <v>1006780471</v>
      </c>
    </row>
    <row r="63" spans="1:3" s="234" customFormat="1" ht="12" customHeight="1" thickBot="1">
      <c r="A63" s="279" t="s">
        <v>210</v>
      </c>
      <c r="B63" s="126" t="s">
        <v>211</v>
      </c>
      <c r="C63" s="131">
        <f>SUM(C64:C66)</f>
        <v>20000000</v>
      </c>
    </row>
    <row r="64" spans="1:3" s="234" customFormat="1" ht="12" customHeight="1">
      <c r="A64" s="13" t="s">
        <v>239</v>
      </c>
      <c r="B64" s="235" t="s">
        <v>212</v>
      </c>
      <c r="C64" s="136">
        <v>20000000</v>
      </c>
    </row>
    <row r="65" spans="1:3" s="234" customFormat="1" ht="12" customHeight="1">
      <c r="A65" s="12" t="s">
        <v>248</v>
      </c>
      <c r="B65" s="236" t="s">
        <v>213</v>
      </c>
      <c r="C65" s="136"/>
    </row>
    <row r="66" spans="1:3" s="234" customFormat="1" ht="12" customHeight="1" thickBot="1">
      <c r="A66" s="14" t="s">
        <v>249</v>
      </c>
      <c r="B66" s="285" t="s">
        <v>454</v>
      </c>
      <c r="C66" s="136"/>
    </row>
    <row r="67" spans="1:3" s="234" customFormat="1" ht="12" customHeight="1" thickBot="1">
      <c r="A67" s="279" t="s">
        <v>215</v>
      </c>
      <c r="B67" s="126" t="s">
        <v>216</v>
      </c>
      <c r="C67" s="131">
        <f>SUM(C68:C71)</f>
        <v>0</v>
      </c>
    </row>
    <row r="68" spans="1:3" s="234" customFormat="1" ht="12" customHeight="1">
      <c r="A68" s="13" t="s">
        <v>85</v>
      </c>
      <c r="B68" s="235" t="s">
        <v>217</v>
      </c>
      <c r="C68" s="136"/>
    </row>
    <row r="69" spans="1:3" s="234" customFormat="1" ht="12" customHeight="1">
      <c r="A69" s="12" t="s">
        <v>86</v>
      </c>
      <c r="B69" s="236" t="s">
        <v>455</v>
      </c>
      <c r="C69" s="136"/>
    </row>
    <row r="70" spans="1:3" s="234" customFormat="1" ht="12" customHeight="1">
      <c r="A70" s="12" t="s">
        <v>240</v>
      </c>
      <c r="B70" s="236" t="s">
        <v>218</v>
      </c>
      <c r="C70" s="136"/>
    </row>
    <row r="71" spans="1:3" s="234" customFormat="1" ht="12" customHeight="1" thickBot="1">
      <c r="A71" s="14" t="s">
        <v>241</v>
      </c>
      <c r="B71" s="128" t="s">
        <v>456</v>
      </c>
      <c r="C71" s="136"/>
    </row>
    <row r="72" spans="1:3" s="234" customFormat="1" ht="12" customHeight="1" thickBot="1">
      <c r="A72" s="279" t="s">
        <v>219</v>
      </c>
      <c r="B72" s="126" t="s">
        <v>220</v>
      </c>
      <c r="C72" s="131">
        <f>SUM(C73:C74)</f>
        <v>531771170</v>
      </c>
    </row>
    <row r="73" spans="1:3" s="234" customFormat="1" ht="12" customHeight="1">
      <c r="A73" s="13" t="s">
        <v>242</v>
      </c>
      <c r="B73" s="235" t="s">
        <v>221</v>
      </c>
      <c r="C73" s="136">
        <v>531771170</v>
      </c>
    </row>
    <row r="74" spans="1:3" s="234" customFormat="1" ht="12" customHeight="1" thickBot="1">
      <c r="A74" s="14" t="s">
        <v>243</v>
      </c>
      <c r="B74" s="128" t="s">
        <v>222</v>
      </c>
      <c r="C74" s="136"/>
    </row>
    <row r="75" spans="1:3" s="234" customFormat="1" ht="12" customHeight="1" thickBot="1">
      <c r="A75" s="279" t="s">
        <v>223</v>
      </c>
      <c r="B75" s="126" t="s">
        <v>224</v>
      </c>
      <c r="C75" s="131">
        <f>SUM(C76:C78)</f>
        <v>0</v>
      </c>
    </row>
    <row r="76" spans="1:3" s="234" customFormat="1" ht="12" customHeight="1">
      <c r="A76" s="13" t="s">
        <v>244</v>
      </c>
      <c r="B76" s="235" t="s">
        <v>225</v>
      </c>
      <c r="C76" s="136"/>
    </row>
    <row r="77" spans="1:3" s="234" customFormat="1" ht="12" customHeight="1">
      <c r="A77" s="12" t="s">
        <v>245</v>
      </c>
      <c r="B77" s="236" t="s">
        <v>226</v>
      </c>
      <c r="C77" s="136"/>
    </row>
    <row r="78" spans="1:3" s="234" customFormat="1" ht="12" customHeight="1" thickBot="1">
      <c r="A78" s="16" t="s">
        <v>246</v>
      </c>
      <c r="B78" s="305" t="s">
        <v>457</v>
      </c>
      <c r="C78" s="306"/>
    </row>
    <row r="79" spans="1:3" s="234" customFormat="1" ht="12" customHeight="1" thickBot="1">
      <c r="A79" s="279" t="s">
        <v>227</v>
      </c>
      <c r="B79" s="126" t="s">
        <v>247</v>
      </c>
      <c r="C79" s="131">
        <f>SUM(C80:C83)</f>
        <v>0</v>
      </c>
    </row>
    <row r="80" spans="1:3" s="234" customFormat="1" ht="12" customHeight="1">
      <c r="A80" s="239" t="s">
        <v>228</v>
      </c>
      <c r="B80" s="235" t="s">
        <v>229</v>
      </c>
      <c r="C80" s="136"/>
    </row>
    <row r="81" spans="1:3" s="234" customFormat="1" ht="12" customHeight="1">
      <c r="A81" s="240" t="s">
        <v>230</v>
      </c>
      <c r="B81" s="236" t="s">
        <v>231</v>
      </c>
      <c r="C81" s="136"/>
    </row>
    <row r="82" spans="1:3" s="234" customFormat="1" ht="12" customHeight="1">
      <c r="A82" s="240" t="s">
        <v>232</v>
      </c>
      <c r="B82" s="236" t="s">
        <v>233</v>
      </c>
      <c r="C82" s="136"/>
    </row>
    <row r="83" spans="1:3" s="234" customFormat="1" ht="12" customHeight="1" thickBot="1">
      <c r="A83" s="241" t="s">
        <v>234</v>
      </c>
      <c r="B83" s="128" t="s">
        <v>235</v>
      </c>
      <c r="C83" s="136"/>
    </row>
    <row r="84" spans="1:3" s="234" customFormat="1" ht="12" customHeight="1" thickBot="1">
      <c r="A84" s="279" t="s">
        <v>236</v>
      </c>
      <c r="B84" s="126" t="s">
        <v>376</v>
      </c>
      <c r="C84" s="278"/>
    </row>
    <row r="85" spans="1:3" s="234" customFormat="1" ht="13.5" customHeight="1" thickBot="1">
      <c r="A85" s="279" t="s">
        <v>238</v>
      </c>
      <c r="B85" s="126" t="s">
        <v>237</v>
      </c>
      <c r="C85" s="278"/>
    </row>
    <row r="86" spans="1:3" s="234" customFormat="1" ht="15.75" customHeight="1" thickBot="1">
      <c r="A86" s="279" t="s">
        <v>250</v>
      </c>
      <c r="B86" s="242" t="s">
        <v>379</v>
      </c>
      <c r="C86" s="137">
        <f>+C63+C67+C72+C75+C79+C85+C84</f>
        <v>551771170</v>
      </c>
    </row>
    <row r="87" spans="1:3" s="234" customFormat="1" ht="16.5" customHeight="1" thickBot="1">
      <c r="A87" s="280" t="s">
        <v>378</v>
      </c>
      <c r="B87" s="243" t="s">
        <v>380</v>
      </c>
      <c r="C87" s="137">
        <f>+C62+C86</f>
        <v>1558551641</v>
      </c>
    </row>
    <row r="88" spans="1:3" s="234" customFormat="1" ht="83.25" customHeight="1">
      <c r="A88" s="3"/>
      <c r="B88" s="4"/>
      <c r="C88" s="138"/>
    </row>
    <row r="89" spans="1:3" ht="16.5" customHeight="1">
      <c r="A89" s="308" t="s">
        <v>35</v>
      </c>
      <c r="B89" s="308"/>
      <c r="C89" s="308"/>
    </row>
    <row r="90" spans="1:3" s="244" customFormat="1" ht="16.5" customHeight="1" thickBot="1">
      <c r="A90" s="310" t="s">
        <v>89</v>
      </c>
      <c r="B90" s="310"/>
      <c r="C90" s="70" t="str">
        <f>C2</f>
        <v>Forintban!</v>
      </c>
    </row>
    <row r="91" spans="1:3" ht="37.5" customHeight="1" thickBot="1">
      <c r="A91" s="21" t="s">
        <v>52</v>
      </c>
      <c r="B91" s="22" t="s">
        <v>36</v>
      </c>
      <c r="C91" s="30" t="str">
        <f>+C3</f>
        <v>2018. évi előirányzat</v>
      </c>
    </row>
    <row r="92" spans="1:3" s="233" customFormat="1" ht="12" customHeight="1" thickBot="1">
      <c r="A92" s="27"/>
      <c r="B92" s="28" t="s">
        <v>394</v>
      </c>
      <c r="C92" s="29" t="s">
        <v>395</v>
      </c>
    </row>
    <row r="93" spans="1:3" ht="12" customHeight="1" thickBot="1">
      <c r="A93" s="20" t="s">
        <v>7</v>
      </c>
      <c r="B93" s="26" t="s">
        <v>338</v>
      </c>
      <c r="C93" s="130">
        <f>C94+C95+C96+C97+C98+C111</f>
        <v>722904173</v>
      </c>
    </row>
    <row r="94" spans="1:3" ht="12" customHeight="1">
      <c r="A94" s="15" t="s">
        <v>64</v>
      </c>
      <c r="B94" s="8" t="s">
        <v>37</v>
      </c>
      <c r="C94" s="132">
        <v>291642382</v>
      </c>
    </row>
    <row r="95" spans="1:3" ht="12" customHeight="1">
      <c r="A95" s="12" t="s">
        <v>65</v>
      </c>
      <c r="B95" s="6" t="s">
        <v>110</v>
      </c>
      <c r="C95" s="133">
        <v>58203198</v>
      </c>
    </row>
    <row r="96" spans="1:3" ht="12" customHeight="1">
      <c r="A96" s="12" t="s">
        <v>66</v>
      </c>
      <c r="B96" s="6" t="s">
        <v>83</v>
      </c>
      <c r="C96" s="135">
        <v>347493391</v>
      </c>
    </row>
    <row r="97" spans="1:3" ht="12" customHeight="1">
      <c r="A97" s="12" t="s">
        <v>67</v>
      </c>
      <c r="B97" s="9" t="s">
        <v>111</v>
      </c>
      <c r="C97" s="135">
        <v>19000000</v>
      </c>
    </row>
    <row r="98" spans="1:3" ht="12" customHeight="1">
      <c r="A98" s="12" t="s">
        <v>75</v>
      </c>
      <c r="B98" s="17" t="s">
        <v>112</v>
      </c>
      <c r="C98" s="135">
        <v>6565202</v>
      </c>
    </row>
    <row r="99" spans="1:3" ht="12" customHeight="1">
      <c r="A99" s="12" t="s">
        <v>68</v>
      </c>
      <c r="B99" s="6" t="s">
        <v>343</v>
      </c>
      <c r="C99" s="135"/>
    </row>
    <row r="100" spans="1:3" ht="12" customHeight="1">
      <c r="A100" s="12" t="s">
        <v>69</v>
      </c>
      <c r="B100" s="74" t="s">
        <v>342</v>
      </c>
      <c r="C100" s="135"/>
    </row>
    <row r="101" spans="1:3" ht="12" customHeight="1">
      <c r="A101" s="12" t="s">
        <v>76</v>
      </c>
      <c r="B101" s="74" t="s">
        <v>341</v>
      </c>
      <c r="C101" s="135"/>
    </row>
    <row r="102" spans="1:3" ht="12" customHeight="1">
      <c r="A102" s="12" t="s">
        <v>77</v>
      </c>
      <c r="B102" s="72" t="s">
        <v>253</v>
      </c>
      <c r="C102" s="135"/>
    </row>
    <row r="103" spans="1:3" ht="12" customHeight="1">
      <c r="A103" s="12" t="s">
        <v>78</v>
      </c>
      <c r="B103" s="73" t="s">
        <v>254</v>
      </c>
      <c r="C103" s="135"/>
    </row>
    <row r="104" spans="1:3" ht="12" customHeight="1">
      <c r="A104" s="12" t="s">
        <v>79</v>
      </c>
      <c r="B104" s="73" t="s">
        <v>255</v>
      </c>
      <c r="C104" s="135"/>
    </row>
    <row r="105" spans="1:3" ht="12" customHeight="1">
      <c r="A105" s="12" t="s">
        <v>81</v>
      </c>
      <c r="B105" s="72" t="s">
        <v>256</v>
      </c>
      <c r="C105" s="135">
        <v>4615202</v>
      </c>
    </row>
    <row r="106" spans="1:3" ht="12" customHeight="1">
      <c r="A106" s="12" t="s">
        <v>113</v>
      </c>
      <c r="B106" s="72" t="s">
        <v>257</v>
      </c>
      <c r="C106" s="135"/>
    </row>
    <row r="107" spans="1:3" ht="12" customHeight="1">
      <c r="A107" s="12" t="s">
        <v>251</v>
      </c>
      <c r="B107" s="73" t="s">
        <v>258</v>
      </c>
      <c r="C107" s="135"/>
    </row>
    <row r="108" spans="1:3" ht="12" customHeight="1">
      <c r="A108" s="11" t="s">
        <v>252</v>
      </c>
      <c r="B108" s="74" t="s">
        <v>259</v>
      </c>
      <c r="C108" s="135"/>
    </row>
    <row r="109" spans="1:3" ht="12" customHeight="1">
      <c r="A109" s="12" t="s">
        <v>339</v>
      </c>
      <c r="B109" s="74" t="s">
        <v>260</v>
      </c>
      <c r="C109" s="135"/>
    </row>
    <row r="110" spans="1:3" ht="12" customHeight="1">
      <c r="A110" s="14" t="s">
        <v>340</v>
      </c>
      <c r="B110" s="74" t="s">
        <v>261</v>
      </c>
      <c r="C110" s="135">
        <v>1950000</v>
      </c>
    </row>
    <row r="111" spans="1:3" ht="12" customHeight="1">
      <c r="A111" s="12" t="s">
        <v>344</v>
      </c>
      <c r="B111" s="9" t="s">
        <v>38</v>
      </c>
      <c r="C111" s="133"/>
    </row>
    <row r="112" spans="1:3" ht="12" customHeight="1">
      <c r="A112" s="12" t="s">
        <v>345</v>
      </c>
      <c r="B112" s="6" t="s">
        <v>347</v>
      </c>
      <c r="C112" s="133"/>
    </row>
    <row r="113" spans="1:3" ht="12" customHeight="1" thickBot="1">
      <c r="A113" s="16" t="s">
        <v>346</v>
      </c>
      <c r="B113" s="289" t="s">
        <v>348</v>
      </c>
      <c r="C113" s="139"/>
    </row>
    <row r="114" spans="1:3" ht="12" customHeight="1" thickBot="1">
      <c r="A114" s="286" t="s">
        <v>8</v>
      </c>
      <c r="B114" s="287" t="s">
        <v>262</v>
      </c>
      <c r="C114" s="288">
        <f>+C115+C117+C119</f>
        <v>815647488</v>
      </c>
    </row>
    <row r="115" spans="1:3" ht="12" customHeight="1">
      <c r="A115" s="13" t="s">
        <v>70</v>
      </c>
      <c r="B115" s="6" t="s">
        <v>133</v>
      </c>
      <c r="C115" s="134">
        <v>815647488</v>
      </c>
    </row>
    <row r="116" spans="1:3" ht="12" customHeight="1">
      <c r="A116" s="13" t="s">
        <v>71</v>
      </c>
      <c r="B116" s="10" t="s">
        <v>266</v>
      </c>
      <c r="C116" s="134"/>
    </row>
    <row r="117" spans="1:3" ht="12" customHeight="1">
      <c r="A117" s="13" t="s">
        <v>72</v>
      </c>
      <c r="B117" s="10" t="s">
        <v>114</v>
      </c>
      <c r="C117" s="133"/>
    </row>
    <row r="118" spans="1:3" ht="12" customHeight="1">
      <c r="A118" s="13" t="s">
        <v>73</v>
      </c>
      <c r="B118" s="10" t="s">
        <v>267</v>
      </c>
      <c r="C118" s="124"/>
    </row>
    <row r="119" spans="1:3" ht="12" customHeight="1">
      <c r="A119" s="13" t="s">
        <v>74</v>
      </c>
      <c r="B119" s="128" t="s">
        <v>459</v>
      </c>
      <c r="C119" s="124"/>
    </row>
    <row r="120" spans="1:3" ht="12" customHeight="1">
      <c r="A120" s="13" t="s">
        <v>80</v>
      </c>
      <c r="B120" s="127" t="s">
        <v>329</v>
      </c>
      <c r="C120" s="124"/>
    </row>
    <row r="121" spans="1:3" ht="12" customHeight="1">
      <c r="A121" s="13" t="s">
        <v>82</v>
      </c>
      <c r="B121" s="231" t="s">
        <v>272</v>
      </c>
      <c r="C121" s="124"/>
    </row>
    <row r="122" spans="1:3" ht="15.75">
      <c r="A122" s="13" t="s">
        <v>115</v>
      </c>
      <c r="B122" s="73" t="s">
        <v>255</v>
      </c>
      <c r="C122" s="124"/>
    </row>
    <row r="123" spans="1:3" ht="12" customHeight="1">
      <c r="A123" s="13" t="s">
        <v>116</v>
      </c>
      <c r="B123" s="73" t="s">
        <v>271</v>
      </c>
      <c r="C123" s="124"/>
    </row>
    <row r="124" spans="1:3" ht="12" customHeight="1">
      <c r="A124" s="13" t="s">
        <v>117</v>
      </c>
      <c r="B124" s="73" t="s">
        <v>270</v>
      </c>
      <c r="C124" s="124"/>
    </row>
    <row r="125" spans="1:3" ht="12" customHeight="1">
      <c r="A125" s="13" t="s">
        <v>263</v>
      </c>
      <c r="B125" s="73" t="s">
        <v>258</v>
      </c>
      <c r="C125" s="124"/>
    </row>
    <row r="126" spans="1:3" ht="12" customHeight="1">
      <c r="A126" s="13" t="s">
        <v>264</v>
      </c>
      <c r="B126" s="73" t="s">
        <v>269</v>
      </c>
      <c r="C126" s="124"/>
    </row>
    <row r="127" spans="1:3" ht="16.5" thickBot="1">
      <c r="A127" s="11" t="s">
        <v>265</v>
      </c>
      <c r="B127" s="73" t="s">
        <v>268</v>
      </c>
      <c r="C127" s="125"/>
    </row>
    <row r="128" spans="1:3" ht="12" customHeight="1" thickBot="1">
      <c r="A128" s="18" t="s">
        <v>9</v>
      </c>
      <c r="B128" s="60" t="s">
        <v>349</v>
      </c>
      <c r="C128" s="131">
        <f>+C93+C114</f>
        <v>1538551661</v>
      </c>
    </row>
    <row r="129" spans="1:3" ht="12" customHeight="1" thickBot="1">
      <c r="A129" s="18" t="s">
        <v>10</v>
      </c>
      <c r="B129" s="60" t="s">
        <v>350</v>
      </c>
      <c r="C129" s="131">
        <f>+C130+C131+C132</f>
        <v>20000000</v>
      </c>
    </row>
    <row r="130" spans="1:3" ht="12" customHeight="1">
      <c r="A130" s="13" t="s">
        <v>170</v>
      </c>
      <c r="B130" s="10" t="s">
        <v>357</v>
      </c>
      <c r="C130" s="124"/>
    </row>
    <row r="131" spans="1:3" ht="12" customHeight="1">
      <c r="A131" s="13" t="s">
        <v>171</v>
      </c>
      <c r="B131" s="10" t="s">
        <v>358</v>
      </c>
      <c r="C131" s="124">
        <v>20000000</v>
      </c>
    </row>
    <row r="132" spans="1:3" ht="12" customHeight="1" thickBot="1">
      <c r="A132" s="11" t="s">
        <v>172</v>
      </c>
      <c r="B132" s="10" t="s">
        <v>359</v>
      </c>
      <c r="C132" s="124"/>
    </row>
    <row r="133" spans="1:3" ht="12" customHeight="1" thickBot="1">
      <c r="A133" s="18" t="s">
        <v>11</v>
      </c>
      <c r="B133" s="60" t="s">
        <v>351</v>
      </c>
      <c r="C133" s="131">
        <f>SUM(C134:C139)</f>
        <v>0</v>
      </c>
    </row>
    <row r="134" spans="1:3" ht="12" customHeight="1">
      <c r="A134" s="13" t="s">
        <v>57</v>
      </c>
      <c r="B134" s="7" t="s">
        <v>360</v>
      </c>
      <c r="C134" s="124"/>
    </row>
    <row r="135" spans="1:3" ht="12" customHeight="1">
      <c r="A135" s="13" t="s">
        <v>58</v>
      </c>
      <c r="B135" s="7" t="s">
        <v>352</v>
      </c>
      <c r="C135" s="124"/>
    </row>
    <row r="136" spans="1:3" ht="12" customHeight="1">
      <c r="A136" s="13" t="s">
        <v>59</v>
      </c>
      <c r="B136" s="7" t="s">
        <v>353</v>
      </c>
      <c r="C136" s="124"/>
    </row>
    <row r="137" spans="1:3" ht="12" customHeight="1">
      <c r="A137" s="13" t="s">
        <v>102</v>
      </c>
      <c r="B137" s="7" t="s">
        <v>354</v>
      </c>
      <c r="C137" s="124"/>
    </row>
    <row r="138" spans="1:3" ht="12" customHeight="1">
      <c r="A138" s="13" t="s">
        <v>103</v>
      </c>
      <c r="B138" s="7" t="s">
        <v>355</v>
      </c>
      <c r="C138" s="124"/>
    </row>
    <row r="139" spans="1:3" ht="12" customHeight="1" thickBot="1">
      <c r="A139" s="11" t="s">
        <v>104</v>
      </c>
      <c r="B139" s="7" t="s">
        <v>356</v>
      </c>
      <c r="C139" s="124"/>
    </row>
    <row r="140" spans="1:3" ht="12" customHeight="1" thickBot="1">
      <c r="A140" s="18" t="s">
        <v>12</v>
      </c>
      <c r="B140" s="60" t="s">
        <v>364</v>
      </c>
      <c r="C140" s="137">
        <f>+C141+C142+C143+C144</f>
        <v>0</v>
      </c>
    </row>
    <row r="141" spans="1:3" ht="12" customHeight="1">
      <c r="A141" s="13" t="s">
        <v>60</v>
      </c>
      <c r="B141" s="7" t="s">
        <v>273</v>
      </c>
      <c r="C141" s="124"/>
    </row>
    <row r="142" spans="1:3" ht="12" customHeight="1">
      <c r="A142" s="13" t="s">
        <v>61</v>
      </c>
      <c r="B142" s="7" t="s">
        <v>274</v>
      </c>
      <c r="C142" s="124"/>
    </row>
    <row r="143" spans="1:3" ht="12" customHeight="1">
      <c r="A143" s="13" t="s">
        <v>190</v>
      </c>
      <c r="B143" s="7" t="s">
        <v>365</v>
      </c>
      <c r="C143" s="124"/>
    </row>
    <row r="144" spans="1:3" ht="12" customHeight="1" thickBot="1">
      <c r="A144" s="11" t="s">
        <v>191</v>
      </c>
      <c r="B144" s="5" t="s">
        <v>293</v>
      </c>
      <c r="C144" s="124"/>
    </row>
    <row r="145" spans="1:3" ht="12" customHeight="1" thickBot="1">
      <c r="A145" s="18" t="s">
        <v>13</v>
      </c>
      <c r="B145" s="60" t="s">
        <v>366</v>
      </c>
      <c r="C145" s="140">
        <f>SUM(C146:C150)</f>
        <v>0</v>
      </c>
    </row>
    <row r="146" spans="1:3" ht="12" customHeight="1">
      <c r="A146" s="13" t="s">
        <v>62</v>
      </c>
      <c r="B146" s="7" t="s">
        <v>361</v>
      </c>
      <c r="C146" s="124"/>
    </row>
    <row r="147" spans="1:3" ht="12" customHeight="1">
      <c r="A147" s="13" t="s">
        <v>63</v>
      </c>
      <c r="B147" s="7" t="s">
        <v>368</v>
      </c>
      <c r="C147" s="124"/>
    </row>
    <row r="148" spans="1:3" ht="12" customHeight="1">
      <c r="A148" s="13" t="s">
        <v>202</v>
      </c>
      <c r="B148" s="7" t="s">
        <v>363</v>
      </c>
      <c r="C148" s="124"/>
    </row>
    <row r="149" spans="1:3" ht="12" customHeight="1">
      <c r="A149" s="13" t="s">
        <v>203</v>
      </c>
      <c r="B149" s="7" t="s">
        <v>369</v>
      </c>
      <c r="C149" s="124"/>
    </row>
    <row r="150" spans="1:3" ht="12" customHeight="1" thickBot="1">
      <c r="A150" s="13" t="s">
        <v>367</v>
      </c>
      <c r="B150" s="7" t="s">
        <v>370</v>
      </c>
      <c r="C150" s="124"/>
    </row>
    <row r="151" spans="1:3" ht="12" customHeight="1" thickBot="1">
      <c r="A151" s="18" t="s">
        <v>14</v>
      </c>
      <c r="B151" s="60" t="s">
        <v>371</v>
      </c>
      <c r="C151" s="290"/>
    </row>
    <row r="152" spans="1:3" ht="12" customHeight="1" thickBot="1">
      <c r="A152" s="18" t="s">
        <v>15</v>
      </c>
      <c r="B152" s="60" t="s">
        <v>372</v>
      </c>
      <c r="C152" s="290"/>
    </row>
    <row r="153" spans="1:9" ht="15" customHeight="1" thickBot="1">
      <c r="A153" s="18" t="s">
        <v>16</v>
      </c>
      <c r="B153" s="60" t="s">
        <v>374</v>
      </c>
      <c r="C153" s="245">
        <f>+C129+C133+C140+C145+C151+C152</f>
        <v>20000000</v>
      </c>
      <c r="F153" s="246"/>
      <c r="G153" s="247"/>
      <c r="H153" s="247"/>
      <c r="I153" s="247"/>
    </row>
    <row r="154" spans="1:3" s="234" customFormat="1" ht="12.75" customHeight="1" thickBot="1">
      <c r="A154" s="129" t="s">
        <v>17</v>
      </c>
      <c r="B154" s="209" t="s">
        <v>373</v>
      </c>
      <c r="C154" s="245">
        <f>+C128+C153</f>
        <v>1558551661</v>
      </c>
    </row>
    <row r="155" ht="7.5" customHeight="1"/>
    <row r="156" spans="1:3" ht="15.75">
      <c r="A156" s="311" t="s">
        <v>275</v>
      </c>
      <c r="B156" s="311"/>
      <c r="C156" s="311"/>
    </row>
    <row r="157" spans="1:3" ht="15" customHeight="1" thickBot="1">
      <c r="A157" s="309" t="s">
        <v>90</v>
      </c>
      <c r="B157" s="309"/>
      <c r="C157" s="141" t="str">
        <f>C90</f>
        <v>Forintban!</v>
      </c>
    </row>
    <row r="158" spans="1:4" ht="13.5" customHeight="1" thickBot="1">
      <c r="A158" s="18">
        <v>1</v>
      </c>
      <c r="B158" s="25" t="s">
        <v>375</v>
      </c>
      <c r="C158" s="131">
        <f>+C62-C128</f>
        <v>-531771190</v>
      </c>
      <c r="D158" s="248"/>
    </row>
    <row r="159" spans="1:3" ht="27.75" customHeight="1" thickBot="1">
      <c r="A159" s="18" t="s">
        <v>8</v>
      </c>
      <c r="B159" s="25" t="s">
        <v>381</v>
      </c>
      <c r="C159" s="131">
        <f>+C86-C153</f>
        <v>531771170</v>
      </c>
    </row>
  </sheetData>
  <sheetProtection sheet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Mezőzombor Község Önkormányzat
2018. ÉVI KÖLTSÉGVETÉSÉNEK ÖSSZEVONT MÉRLEGE&amp;10
&amp;R&amp;"Times New Roman CE,Félkövér dőlt"&amp;11 1.1. melléklet a 2/2018. (III.6.)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6" sqref="B6"/>
    </sheetView>
  </sheetViews>
  <sheetFormatPr defaultColWidth="9.00390625" defaultRowHeight="12.75"/>
  <cols>
    <col min="1" max="1" width="9.50390625" style="210" customWidth="1"/>
    <col min="2" max="2" width="91.625" style="210" customWidth="1"/>
    <col min="3" max="3" width="21.625" style="211" customWidth="1"/>
    <col min="4" max="4" width="9.00390625" style="232" customWidth="1"/>
    <col min="5" max="16384" width="9.375" style="232" customWidth="1"/>
  </cols>
  <sheetData>
    <row r="1" spans="1:3" ht="15.75" customHeight="1">
      <c r="A1" s="308" t="s">
        <v>4</v>
      </c>
      <c r="B1" s="308"/>
      <c r="C1" s="308"/>
    </row>
    <row r="2" spans="1:3" ht="15.75" customHeight="1" thickBot="1">
      <c r="A2" s="309" t="s">
        <v>88</v>
      </c>
      <c r="B2" s="309"/>
      <c r="C2" s="141" t="str">
        <f>'1.1.sz.mell.'!C2</f>
        <v>Forintban!</v>
      </c>
    </row>
    <row r="3" spans="1:3" ht="37.5" customHeight="1" thickBot="1">
      <c r="A3" s="21" t="s">
        <v>52</v>
      </c>
      <c r="B3" s="22" t="s">
        <v>6</v>
      </c>
      <c r="C3" s="30" t="str">
        <f>+CONCATENATE(LEFT(ÖSSZEFÜGGÉSEK!A5,4),". évi előirányzat")</f>
        <v>2018. évi előirányzat</v>
      </c>
    </row>
    <row r="4" spans="1:3" s="233" customFormat="1" ht="12" customHeight="1" thickBot="1">
      <c r="A4" s="227"/>
      <c r="B4" s="228" t="s">
        <v>394</v>
      </c>
      <c r="C4" s="229" t="s">
        <v>395</v>
      </c>
    </row>
    <row r="5" spans="1:3" s="234" customFormat="1" ht="12" customHeight="1" thickBot="1">
      <c r="A5" s="18" t="s">
        <v>7</v>
      </c>
      <c r="B5" s="19" t="s">
        <v>155</v>
      </c>
      <c r="C5" s="131">
        <f>+C6+C7+C8+C9+C10+C11</f>
        <v>182213324</v>
      </c>
    </row>
    <row r="6" spans="1:3" s="234" customFormat="1" ht="12" customHeight="1">
      <c r="A6" s="13" t="s">
        <v>64</v>
      </c>
      <c r="B6" s="235" t="s">
        <v>156</v>
      </c>
      <c r="C6" s="134">
        <v>32014200</v>
      </c>
    </row>
    <row r="7" spans="1:3" s="234" customFormat="1" ht="12" customHeight="1">
      <c r="A7" s="12" t="s">
        <v>65</v>
      </c>
      <c r="B7" s="236" t="s">
        <v>157</v>
      </c>
      <c r="C7" s="133">
        <v>53499584</v>
      </c>
    </row>
    <row r="8" spans="1:3" s="234" customFormat="1" ht="12" customHeight="1">
      <c r="A8" s="12" t="s">
        <v>66</v>
      </c>
      <c r="B8" s="236" t="s">
        <v>435</v>
      </c>
      <c r="C8" s="133">
        <v>80217284</v>
      </c>
    </row>
    <row r="9" spans="1:3" s="234" customFormat="1" ht="12" customHeight="1">
      <c r="A9" s="12" t="s">
        <v>67</v>
      </c>
      <c r="B9" s="236" t="s">
        <v>158</v>
      </c>
      <c r="C9" s="133"/>
    </row>
    <row r="10" spans="1:3" s="234" customFormat="1" ht="12" customHeight="1">
      <c r="A10" s="12" t="s">
        <v>84</v>
      </c>
      <c r="B10" s="127" t="s">
        <v>333</v>
      </c>
      <c r="C10" s="133">
        <v>16482256</v>
      </c>
    </row>
    <row r="11" spans="1:3" s="234" customFormat="1" ht="12" customHeight="1" thickBot="1">
      <c r="A11" s="14" t="s">
        <v>68</v>
      </c>
      <c r="B11" s="128" t="s">
        <v>334</v>
      </c>
      <c r="C11" s="133"/>
    </row>
    <row r="12" spans="1:3" s="234" customFormat="1" ht="12" customHeight="1" thickBot="1">
      <c r="A12" s="18" t="s">
        <v>8</v>
      </c>
      <c r="B12" s="126" t="s">
        <v>159</v>
      </c>
      <c r="C12" s="131">
        <f>+C13+C14+C15+C16+C17</f>
        <v>0</v>
      </c>
    </row>
    <row r="13" spans="1:3" s="234" customFormat="1" ht="12" customHeight="1">
      <c r="A13" s="13" t="s">
        <v>70</v>
      </c>
      <c r="B13" s="235" t="s">
        <v>160</v>
      </c>
      <c r="C13" s="134"/>
    </row>
    <row r="14" spans="1:3" s="234" customFormat="1" ht="12" customHeight="1">
      <c r="A14" s="12" t="s">
        <v>71</v>
      </c>
      <c r="B14" s="236" t="s">
        <v>161</v>
      </c>
      <c r="C14" s="133"/>
    </row>
    <row r="15" spans="1:3" s="234" customFormat="1" ht="12" customHeight="1">
      <c r="A15" s="12" t="s">
        <v>72</v>
      </c>
      <c r="B15" s="236" t="s">
        <v>323</v>
      </c>
      <c r="C15" s="133"/>
    </row>
    <row r="16" spans="1:3" s="234" customFormat="1" ht="12" customHeight="1">
      <c r="A16" s="12" t="s">
        <v>73</v>
      </c>
      <c r="B16" s="236" t="s">
        <v>324</v>
      </c>
      <c r="C16" s="133"/>
    </row>
    <row r="17" spans="1:3" s="234" customFormat="1" ht="12" customHeight="1">
      <c r="A17" s="12" t="s">
        <v>74</v>
      </c>
      <c r="B17" s="236" t="s">
        <v>458</v>
      </c>
      <c r="C17" s="133"/>
    </row>
    <row r="18" spans="1:3" s="234" customFormat="1" ht="12" customHeight="1" thickBot="1">
      <c r="A18" s="14" t="s">
        <v>80</v>
      </c>
      <c r="B18" s="128" t="s">
        <v>163</v>
      </c>
      <c r="C18" s="135"/>
    </row>
    <row r="19" spans="1:3" s="234" customFormat="1" ht="12" customHeight="1" thickBot="1">
      <c r="A19" s="18" t="s">
        <v>9</v>
      </c>
      <c r="B19" s="19" t="s">
        <v>164</v>
      </c>
      <c r="C19" s="131">
        <f>+C20+C21+C22+C23+C24</f>
        <v>211261695</v>
      </c>
    </row>
    <row r="20" spans="1:3" s="234" customFormat="1" ht="12" customHeight="1">
      <c r="A20" s="13" t="s">
        <v>53</v>
      </c>
      <c r="B20" s="235" t="s">
        <v>165</v>
      </c>
      <c r="C20" s="134"/>
    </row>
    <row r="21" spans="1:3" s="234" customFormat="1" ht="12" customHeight="1">
      <c r="A21" s="12" t="s">
        <v>54</v>
      </c>
      <c r="B21" s="236" t="s">
        <v>166</v>
      </c>
      <c r="C21" s="133"/>
    </row>
    <row r="22" spans="1:3" s="234" customFormat="1" ht="12" customHeight="1">
      <c r="A22" s="12" t="s">
        <v>55</v>
      </c>
      <c r="B22" s="236" t="s">
        <v>325</v>
      </c>
      <c r="C22" s="133"/>
    </row>
    <row r="23" spans="1:3" s="234" customFormat="1" ht="12" customHeight="1">
      <c r="A23" s="12" t="s">
        <v>56</v>
      </c>
      <c r="B23" s="236" t="s">
        <v>326</v>
      </c>
      <c r="C23" s="133"/>
    </row>
    <row r="24" spans="1:3" s="234" customFormat="1" ht="12" customHeight="1">
      <c r="A24" s="12" t="s">
        <v>98</v>
      </c>
      <c r="B24" s="236" t="s">
        <v>167</v>
      </c>
      <c r="C24" s="133">
        <v>211261695</v>
      </c>
    </row>
    <row r="25" spans="1:3" s="234" customFormat="1" ht="12" customHeight="1" thickBot="1">
      <c r="A25" s="14" t="s">
        <v>99</v>
      </c>
      <c r="B25" s="237" t="s">
        <v>168</v>
      </c>
      <c r="C25" s="135"/>
    </row>
    <row r="26" spans="1:3" s="234" customFormat="1" ht="12" customHeight="1" thickBot="1">
      <c r="A26" s="18" t="s">
        <v>100</v>
      </c>
      <c r="B26" s="19" t="s">
        <v>445</v>
      </c>
      <c r="C26" s="137">
        <f>SUM(C27:C33)</f>
        <v>0</v>
      </c>
    </row>
    <row r="27" spans="1:3" s="234" customFormat="1" ht="12" customHeight="1">
      <c r="A27" s="13" t="s">
        <v>170</v>
      </c>
      <c r="B27" s="235" t="s">
        <v>440</v>
      </c>
      <c r="C27" s="134"/>
    </row>
    <row r="28" spans="1:3" s="234" customFormat="1" ht="12" customHeight="1">
      <c r="A28" s="12" t="s">
        <v>171</v>
      </c>
      <c r="B28" s="236" t="s">
        <v>441</v>
      </c>
      <c r="C28" s="133"/>
    </row>
    <row r="29" spans="1:3" s="234" customFormat="1" ht="12" customHeight="1">
      <c r="A29" s="12" t="s">
        <v>172</v>
      </c>
      <c r="B29" s="236" t="s">
        <v>442</v>
      </c>
      <c r="C29" s="133"/>
    </row>
    <row r="30" spans="1:3" s="234" customFormat="1" ht="12" customHeight="1">
      <c r="A30" s="12" t="s">
        <v>173</v>
      </c>
      <c r="B30" s="236" t="s">
        <v>443</v>
      </c>
      <c r="C30" s="133"/>
    </row>
    <row r="31" spans="1:3" s="234" customFormat="1" ht="12" customHeight="1">
      <c r="A31" s="12" t="s">
        <v>437</v>
      </c>
      <c r="B31" s="236" t="s">
        <v>174</v>
      </c>
      <c r="C31" s="133"/>
    </row>
    <row r="32" spans="1:3" s="234" customFormat="1" ht="12" customHeight="1">
      <c r="A32" s="12" t="s">
        <v>438</v>
      </c>
      <c r="B32" s="236" t="s">
        <v>175</v>
      </c>
      <c r="C32" s="133"/>
    </row>
    <row r="33" spans="1:3" s="234" customFormat="1" ht="12" customHeight="1" thickBot="1">
      <c r="A33" s="14" t="s">
        <v>439</v>
      </c>
      <c r="B33" s="295" t="s">
        <v>176</v>
      </c>
      <c r="C33" s="135"/>
    </row>
    <row r="34" spans="1:3" s="234" customFormat="1" ht="12" customHeight="1" thickBot="1">
      <c r="A34" s="18" t="s">
        <v>11</v>
      </c>
      <c r="B34" s="19" t="s">
        <v>335</v>
      </c>
      <c r="C34" s="131">
        <f>SUM(C35:C45)</f>
        <v>14533000</v>
      </c>
    </row>
    <row r="35" spans="1:3" s="234" customFormat="1" ht="12" customHeight="1">
      <c r="A35" s="13" t="s">
        <v>57</v>
      </c>
      <c r="B35" s="235" t="s">
        <v>179</v>
      </c>
      <c r="C35" s="134"/>
    </row>
    <row r="36" spans="1:3" s="234" customFormat="1" ht="12" customHeight="1">
      <c r="A36" s="12" t="s">
        <v>58</v>
      </c>
      <c r="B36" s="236" t="s">
        <v>180</v>
      </c>
      <c r="C36" s="133">
        <v>6500000</v>
      </c>
    </row>
    <row r="37" spans="1:3" s="234" customFormat="1" ht="12" customHeight="1">
      <c r="A37" s="12" t="s">
        <v>59</v>
      </c>
      <c r="B37" s="236" t="s">
        <v>181</v>
      </c>
      <c r="C37" s="133"/>
    </row>
    <row r="38" spans="1:3" s="234" customFormat="1" ht="12" customHeight="1">
      <c r="A38" s="12" t="s">
        <v>102</v>
      </c>
      <c r="B38" s="236" t="s">
        <v>182</v>
      </c>
      <c r="C38" s="133"/>
    </row>
    <row r="39" spans="1:3" s="234" customFormat="1" ht="12" customHeight="1">
      <c r="A39" s="12" t="s">
        <v>103</v>
      </c>
      <c r="B39" s="236" t="s">
        <v>183</v>
      </c>
      <c r="C39" s="133">
        <v>4795000</v>
      </c>
    </row>
    <row r="40" spans="1:3" s="234" customFormat="1" ht="12" customHeight="1">
      <c r="A40" s="12" t="s">
        <v>104</v>
      </c>
      <c r="B40" s="236" t="s">
        <v>184</v>
      </c>
      <c r="C40" s="133">
        <v>3238000</v>
      </c>
    </row>
    <row r="41" spans="1:3" s="234" customFormat="1" ht="12" customHeight="1">
      <c r="A41" s="12" t="s">
        <v>105</v>
      </c>
      <c r="B41" s="236" t="s">
        <v>185</v>
      </c>
      <c r="C41" s="133"/>
    </row>
    <row r="42" spans="1:3" s="234" customFormat="1" ht="12" customHeight="1">
      <c r="A42" s="12" t="s">
        <v>106</v>
      </c>
      <c r="B42" s="236" t="s">
        <v>444</v>
      </c>
      <c r="C42" s="133"/>
    </row>
    <row r="43" spans="1:3" s="234" customFormat="1" ht="12" customHeight="1">
      <c r="A43" s="12" t="s">
        <v>177</v>
      </c>
      <c r="B43" s="236" t="s">
        <v>187</v>
      </c>
      <c r="C43" s="136"/>
    </row>
    <row r="44" spans="1:3" s="234" customFormat="1" ht="12" customHeight="1">
      <c r="A44" s="14" t="s">
        <v>178</v>
      </c>
      <c r="B44" s="237" t="s">
        <v>337</v>
      </c>
      <c r="C44" s="224"/>
    </row>
    <row r="45" spans="1:3" s="234" customFormat="1" ht="12" customHeight="1" thickBot="1">
      <c r="A45" s="14" t="s">
        <v>336</v>
      </c>
      <c r="B45" s="128" t="s">
        <v>188</v>
      </c>
      <c r="C45" s="224"/>
    </row>
    <row r="46" spans="1:3" s="234" customFormat="1" ht="12" customHeight="1" thickBot="1">
      <c r="A46" s="18" t="s">
        <v>12</v>
      </c>
      <c r="B46" s="19" t="s">
        <v>189</v>
      </c>
      <c r="C46" s="131">
        <f>SUM(C47:C51)</f>
        <v>0</v>
      </c>
    </row>
    <row r="47" spans="1:3" s="234" customFormat="1" ht="12" customHeight="1">
      <c r="A47" s="13" t="s">
        <v>60</v>
      </c>
      <c r="B47" s="235" t="s">
        <v>193</v>
      </c>
      <c r="C47" s="277"/>
    </row>
    <row r="48" spans="1:3" s="234" customFormat="1" ht="12" customHeight="1">
      <c r="A48" s="12" t="s">
        <v>61</v>
      </c>
      <c r="B48" s="236" t="s">
        <v>194</v>
      </c>
      <c r="C48" s="136"/>
    </row>
    <row r="49" spans="1:3" s="234" customFormat="1" ht="12" customHeight="1">
      <c r="A49" s="12" t="s">
        <v>190</v>
      </c>
      <c r="B49" s="236" t="s">
        <v>195</v>
      </c>
      <c r="C49" s="136"/>
    </row>
    <row r="50" spans="1:3" s="234" customFormat="1" ht="12" customHeight="1">
      <c r="A50" s="12" t="s">
        <v>191</v>
      </c>
      <c r="B50" s="236" t="s">
        <v>196</v>
      </c>
      <c r="C50" s="136"/>
    </row>
    <row r="51" spans="1:3" s="234" customFormat="1" ht="12" customHeight="1" thickBot="1">
      <c r="A51" s="14" t="s">
        <v>192</v>
      </c>
      <c r="B51" s="128" t="s">
        <v>197</v>
      </c>
      <c r="C51" s="224"/>
    </row>
    <row r="52" spans="1:3" s="234" customFormat="1" ht="12" customHeight="1" thickBot="1">
      <c r="A52" s="18" t="s">
        <v>107</v>
      </c>
      <c r="B52" s="19" t="s">
        <v>198</v>
      </c>
      <c r="C52" s="131">
        <f>SUM(C53:C55)</f>
        <v>0</v>
      </c>
    </row>
    <row r="53" spans="1:3" s="234" customFormat="1" ht="12" customHeight="1">
      <c r="A53" s="13" t="s">
        <v>62</v>
      </c>
      <c r="B53" s="235" t="s">
        <v>199</v>
      </c>
      <c r="C53" s="134"/>
    </row>
    <row r="54" spans="1:3" s="234" customFormat="1" ht="12" customHeight="1">
      <c r="A54" s="12" t="s">
        <v>63</v>
      </c>
      <c r="B54" s="236" t="s">
        <v>327</v>
      </c>
      <c r="C54" s="133"/>
    </row>
    <row r="55" spans="1:3" s="234" customFormat="1" ht="12" customHeight="1">
      <c r="A55" s="12" t="s">
        <v>202</v>
      </c>
      <c r="B55" s="236" t="s">
        <v>200</v>
      </c>
      <c r="C55" s="133"/>
    </row>
    <row r="56" spans="1:3" s="234" customFormat="1" ht="12" customHeight="1" thickBot="1">
      <c r="A56" s="14" t="s">
        <v>203</v>
      </c>
      <c r="B56" s="128" t="s">
        <v>201</v>
      </c>
      <c r="C56" s="135"/>
    </row>
    <row r="57" spans="1:3" s="234" customFormat="1" ht="12" customHeight="1" thickBot="1">
      <c r="A57" s="18" t="s">
        <v>14</v>
      </c>
      <c r="B57" s="126" t="s">
        <v>204</v>
      </c>
      <c r="C57" s="131">
        <f>SUM(C58:C60)</f>
        <v>0</v>
      </c>
    </row>
    <row r="58" spans="1:3" s="234" customFormat="1" ht="12" customHeight="1">
      <c r="A58" s="13" t="s">
        <v>108</v>
      </c>
      <c r="B58" s="235" t="s">
        <v>206</v>
      </c>
      <c r="C58" s="136"/>
    </row>
    <row r="59" spans="1:3" s="234" customFormat="1" ht="12" customHeight="1">
      <c r="A59" s="12" t="s">
        <v>109</v>
      </c>
      <c r="B59" s="236" t="s">
        <v>328</v>
      </c>
      <c r="C59" s="136"/>
    </row>
    <row r="60" spans="1:3" s="234" customFormat="1" ht="12" customHeight="1">
      <c r="A60" s="12" t="s">
        <v>134</v>
      </c>
      <c r="B60" s="236" t="s">
        <v>207</v>
      </c>
      <c r="C60" s="136"/>
    </row>
    <row r="61" spans="1:3" s="234" customFormat="1" ht="12" customHeight="1" thickBot="1">
      <c r="A61" s="14" t="s">
        <v>205</v>
      </c>
      <c r="B61" s="128" t="s">
        <v>208</v>
      </c>
      <c r="C61" s="136"/>
    </row>
    <row r="62" spans="1:3" s="234" customFormat="1" ht="12" customHeight="1" thickBot="1">
      <c r="A62" s="291" t="s">
        <v>377</v>
      </c>
      <c r="B62" s="19" t="s">
        <v>209</v>
      </c>
      <c r="C62" s="137">
        <f>+C5+C12+C19+C26+C34+C46+C52+C57</f>
        <v>408008019</v>
      </c>
    </row>
    <row r="63" spans="1:3" s="234" customFormat="1" ht="12" customHeight="1" thickBot="1">
      <c r="A63" s="279" t="s">
        <v>210</v>
      </c>
      <c r="B63" s="126" t="s">
        <v>211</v>
      </c>
      <c r="C63" s="131">
        <f>SUM(C64:C66)</f>
        <v>0</v>
      </c>
    </row>
    <row r="64" spans="1:3" s="234" customFormat="1" ht="12" customHeight="1">
      <c r="A64" s="13" t="s">
        <v>239</v>
      </c>
      <c r="B64" s="235" t="s">
        <v>212</v>
      </c>
      <c r="C64" s="136"/>
    </row>
    <row r="65" spans="1:3" s="234" customFormat="1" ht="12" customHeight="1">
      <c r="A65" s="12" t="s">
        <v>248</v>
      </c>
      <c r="B65" s="236" t="s">
        <v>213</v>
      </c>
      <c r="C65" s="136"/>
    </row>
    <row r="66" spans="1:3" s="234" customFormat="1" ht="12" customHeight="1" thickBot="1">
      <c r="A66" s="14" t="s">
        <v>249</v>
      </c>
      <c r="B66" s="285" t="s">
        <v>362</v>
      </c>
      <c r="C66" s="136"/>
    </row>
    <row r="67" spans="1:3" s="234" customFormat="1" ht="12" customHeight="1" thickBot="1">
      <c r="A67" s="279" t="s">
        <v>215</v>
      </c>
      <c r="B67" s="126" t="s">
        <v>216</v>
      </c>
      <c r="C67" s="131">
        <f>SUM(C68:C71)</f>
        <v>0</v>
      </c>
    </row>
    <row r="68" spans="1:3" s="234" customFormat="1" ht="12" customHeight="1">
      <c r="A68" s="13" t="s">
        <v>85</v>
      </c>
      <c r="B68" s="235" t="s">
        <v>217</v>
      </c>
      <c r="C68" s="136"/>
    </row>
    <row r="69" spans="1:3" s="234" customFormat="1" ht="12" customHeight="1">
      <c r="A69" s="12" t="s">
        <v>86</v>
      </c>
      <c r="B69" s="236" t="s">
        <v>455</v>
      </c>
      <c r="C69" s="136"/>
    </row>
    <row r="70" spans="1:3" s="234" customFormat="1" ht="12" customHeight="1">
      <c r="A70" s="12" t="s">
        <v>240</v>
      </c>
      <c r="B70" s="236" t="s">
        <v>218</v>
      </c>
      <c r="C70" s="136"/>
    </row>
    <row r="71" spans="1:3" s="234" customFormat="1" ht="12" customHeight="1" thickBot="1">
      <c r="A71" s="14" t="s">
        <v>241</v>
      </c>
      <c r="B71" s="128" t="s">
        <v>456</v>
      </c>
      <c r="C71" s="136"/>
    </row>
    <row r="72" spans="1:3" s="234" customFormat="1" ht="12" customHeight="1" thickBot="1">
      <c r="A72" s="279" t="s">
        <v>219</v>
      </c>
      <c r="B72" s="126" t="s">
        <v>220</v>
      </c>
      <c r="C72" s="131">
        <f>SUM(C73:C74)</f>
        <v>0</v>
      </c>
    </row>
    <row r="73" spans="1:3" s="234" customFormat="1" ht="12" customHeight="1">
      <c r="A73" s="13" t="s">
        <v>242</v>
      </c>
      <c r="B73" s="235" t="s">
        <v>221</v>
      </c>
      <c r="C73" s="136"/>
    </row>
    <row r="74" spans="1:3" s="234" customFormat="1" ht="12" customHeight="1" thickBot="1">
      <c r="A74" s="14" t="s">
        <v>243</v>
      </c>
      <c r="B74" s="128" t="s">
        <v>222</v>
      </c>
      <c r="C74" s="136"/>
    </row>
    <row r="75" spans="1:3" s="234" customFormat="1" ht="12" customHeight="1" thickBot="1">
      <c r="A75" s="279" t="s">
        <v>223</v>
      </c>
      <c r="B75" s="126" t="s">
        <v>224</v>
      </c>
      <c r="C75" s="131">
        <f>SUM(C76:C78)</f>
        <v>0</v>
      </c>
    </row>
    <row r="76" spans="1:3" s="234" customFormat="1" ht="12" customHeight="1">
      <c r="A76" s="13" t="s">
        <v>244</v>
      </c>
      <c r="B76" s="235" t="s">
        <v>225</v>
      </c>
      <c r="C76" s="136"/>
    </row>
    <row r="77" spans="1:3" s="234" customFormat="1" ht="12" customHeight="1">
      <c r="A77" s="12" t="s">
        <v>245</v>
      </c>
      <c r="B77" s="236" t="s">
        <v>226</v>
      </c>
      <c r="C77" s="136"/>
    </row>
    <row r="78" spans="1:3" s="234" customFormat="1" ht="12" customHeight="1" thickBot="1">
      <c r="A78" s="14" t="s">
        <v>246</v>
      </c>
      <c r="B78" s="128" t="s">
        <v>457</v>
      </c>
      <c r="C78" s="136"/>
    </row>
    <row r="79" spans="1:3" s="234" customFormat="1" ht="12" customHeight="1" thickBot="1">
      <c r="A79" s="279" t="s">
        <v>227</v>
      </c>
      <c r="B79" s="126" t="s">
        <v>247</v>
      </c>
      <c r="C79" s="131">
        <f>SUM(C80:C83)</f>
        <v>0</v>
      </c>
    </row>
    <row r="80" spans="1:3" s="234" customFormat="1" ht="12" customHeight="1">
      <c r="A80" s="239" t="s">
        <v>228</v>
      </c>
      <c r="B80" s="235" t="s">
        <v>229</v>
      </c>
      <c r="C80" s="136"/>
    </row>
    <row r="81" spans="1:3" s="234" customFormat="1" ht="12" customHeight="1">
      <c r="A81" s="240" t="s">
        <v>230</v>
      </c>
      <c r="B81" s="236" t="s">
        <v>231</v>
      </c>
      <c r="C81" s="136"/>
    </row>
    <row r="82" spans="1:3" s="234" customFormat="1" ht="12" customHeight="1">
      <c r="A82" s="240" t="s">
        <v>232</v>
      </c>
      <c r="B82" s="236" t="s">
        <v>233</v>
      </c>
      <c r="C82" s="136"/>
    </row>
    <row r="83" spans="1:3" s="234" customFormat="1" ht="12" customHeight="1" thickBot="1">
      <c r="A83" s="241" t="s">
        <v>234</v>
      </c>
      <c r="B83" s="128" t="s">
        <v>235</v>
      </c>
      <c r="C83" s="136"/>
    </row>
    <row r="84" spans="1:3" s="234" customFormat="1" ht="12" customHeight="1" thickBot="1">
      <c r="A84" s="279" t="s">
        <v>236</v>
      </c>
      <c r="B84" s="126" t="s">
        <v>376</v>
      </c>
      <c r="C84" s="278"/>
    </row>
    <row r="85" spans="1:3" s="234" customFormat="1" ht="13.5" customHeight="1" thickBot="1">
      <c r="A85" s="279" t="s">
        <v>238</v>
      </c>
      <c r="B85" s="126" t="s">
        <v>237</v>
      </c>
      <c r="C85" s="278"/>
    </row>
    <row r="86" spans="1:3" s="234" customFormat="1" ht="15.75" customHeight="1" thickBot="1">
      <c r="A86" s="279" t="s">
        <v>250</v>
      </c>
      <c r="B86" s="242" t="s">
        <v>379</v>
      </c>
      <c r="C86" s="137">
        <f>+C63+C67+C72+C75+C79+C85+C84</f>
        <v>0</v>
      </c>
    </row>
    <row r="87" spans="1:3" s="234" customFormat="1" ht="16.5" customHeight="1" thickBot="1">
      <c r="A87" s="280" t="s">
        <v>378</v>
      </c>
      <c r="B87" s="243" t="s">
        <v>380</v>
      </c>
      <c r="C87" s="137">
        <f>+C62+C86</f>
        <v>408008019</v>
      </c>
    </row>
    <row r="88" spans="1:3" s="234" customFormat="1" ht="83.25" customHeight="1">
      <c r="A88" s="3"/>
      <c r="B88" s="4"/>
      <c r="C88" s="138"/>
    </row>
    <row r="89" spans="1:3" ht="16.5" customHeight="1">
      <c r="A89" s="308" t="s">
        <v>35</v>
      </c>
      <c r="B89" s="308"/>
      <c r="C89" s="308"/>
    </row>
    <row r="90" spans="1:3" s="244" customFormat="1" ht="16.5" customHeight="1" thickBot="1">
      <c r="A90" s="310" t="s">
        <v>89</v>
      </c>
      <c r="B90" s="310"/>
      <c r="C90" s="70" t="str">
        <f>C2</f>
        <v>Forintban!</v>
      </c>
    </row>
    <row r="91" spans="1:3" ht="37.5" customHeight="1" thickBot="1">
      <c r="A91" s="21" t="s">
        <v>52</v>
      </c>
      <c r="B91" s="22" t="s">
        <v>36</v>
      </c>
      <c r="C91" s="30" t="str">
        <f>+C3</f>
        <v>2018. évi előirányzat</v>
      </c>
    </row>
    <row r="92" spans="1:3" s="233" customFormat="1" ht="12" customHeight="1" thickBot="1">
      <c r="A92" s="27"/>
      <c r="B92" s="28" t="s">
        <v>394</v>
      </c>
      <c r="C92" s="29" t="s">
        <v>395</v>
      </c>
    </row>
    <row r="93" spans="1:3" ht="12" customHeight="1" thickBot="1">
      <c r="A93" s="20" t="s">
        <v>7</v>
      </c>
      <c r="B93" s="26" t="s">
        <v>338</v>
      </c>
      <c r="C93" s="130">
        <f>C94+C95+C96+C97+C98+C111</f>
        <v>408008019</v>
      </c>
    </row>
    <row r="94" spans="1:3" ht="12" customHeight="1">
      <c r="A94" s="15" t="s">
        <v>64</v>
      </c>
      <c r="B94" s="8" t="s">
        <v>37</v>
      </c>
      <c r="C94" s="132">
        <v>231825244</v>
      </c>
    </row>
    <row r="95" spans="1:3" ht="12" customHeight="1">
      <c r="A95" s="12" t="s">
        <v>65</v>
      </c>
      <c r="B95" s="6" t="s">
        <v>110</v>
      </c>
      <c r="C95" s="133">
        <v>45689303</v>
      </c>
    </row>
    <row r="96" spans="1:3" ht="12" customHeight="1">
      <c r="A96" s="12" t="s">
        <v>66</v>
      </c>
      <c r="B96" s="6" t="s">
        <v>83</v>
      </c>
      <c r="C96" s="135">
        <v>111493472</v>
      </c>
    </row>
    <row r="97" spans="1:3" ht="12" customHeight="1">
      <c r="A97" s="12" t="s">
        <v>67</v>
      </c>
      <c r="B97" s="9" t="s">
        <v>111</v>
      </c>
      <c r="C97" s="135">
        <v>19000000</v>
      </c>
    </row>
    <row r="98" spans="1:3" ht="12" customHeight="1">
      <c r="A98" s="12" t="s">
        <v>75</v>
      </c>
      <c r="B98" s="17" t="s">
        <v>112</v>
      </c>
      <c r="C98" s="135"/>
    </row>
    <row r="99" spans="1:3" ht="12" customHeight="1">
      <c r="A99" s="12" t="s">
        <v>68</v>
      </c>
      <c r="B99" s="6" t="s">
        <v>343</v>
      </c>
      <c r="C99" s="135"/>
    </row>
    <row r="100" spans="1:3" ht="12" customHeight="1">
      <c r="A100" s="12" t="s">
        <v>69</v>
      </c>
      <c r="B100" s="74" t="s">
        <v>342</v>
      </c>
      <c r="C100" s="135"/>
    </row>
    <row r="101" spans="1:3" ht="12" customHeight="1">
      <c r="A101" s="12" t="s">
        <v>76</v>
      </c>
      <c r="B101" s="74" t="s">
        <v>341</v>
      </c>
      <c r="C101" s="135"/>
    </row>
    <row r="102" spans="1:3" ht="12" customHeight="1">
      <c r="A102" s="12" t="s">
        <v>77</v>
      </c>
      <c r="B102" s="72" t="s">
        <v>253</v>
      </c>
      <c r="C102" s="135"/>
    </row>
    <row r="103" spans="1:3" ht="12" customHeight="1">
      <c r="A103" s="12" t="s">
        <v>78</v>
      </c>
      <c r="B103" s="73" t="s">
        <v>254</v>
      </c>
      <c r="C103" s="135"/>
    </row>
    <row r="104" spans="1:3" ht="12" customHeight="1">
      <c r="A104" s="12" t="s">
        <v>79</v>
      </c>
      <c r="B104" s="73" t="s">
        <v>255</v>
      </c>
      <c r="C104" s="135"/>
    </row>
    <row r="105" spans="1:3" ht="12" customHeight="1">
      <c r="A105" s="12" t="s">
        <v>81</v>
      </c>
      <c r="B105" s="72" t="s">
        <v>256</v>
      </c>
      <c r="C105" s="135"/>
    </row>
    <row r="106" spans="1:3" ht="12" customHeight="1">
      <c r="A106" s="12" t="s">
        <v>113</v>
      </c>
      <c r="B106" s="72" t="s">
        <v>257</v>
      </c>
      <c r="C106" s="135"/>
    </row>
    <row r="107" spans="1:3" ht="12" customHeight="1">
      <c r="A107" s="12" t="s">
        <v>251</v>
      </c>
      <c r="B107" s="73" t="s">
        <v>258</v>
      </c>
      <c r="C107" s="135"/>
    </row>
    <row r="108" spans="1:3" ht="12" customHeight="1">
      <c r="A108" s="11" t="s">
        <v>252</v>
      </c>
      <c r="B108" s="74" t="s">
        <v>259</v>
      </c>
      <c r="C108" s="135"/>
    </row>
    <row r="109" spans="1:3" ht="12" customHeight="1">
      <c r="A109" s="12" t="s">
        <v>339</v>
      </c>
      <c r="B109" s="74" t="s">
        <v>260</v>
      </c>
      <c r="C109" s="135"/>
    </row>
    <row r="110" spans="1:3" ht="12" customHeight="1">
      <c r="A110" s="14" t="s">
        <v>340</v>
      </c>
      <c r="B110" s="74" t="s">
        <v>261</v>
      </c>
      <c r="C110" s="135"/>
    </row>
    <row r="111" spans="1:3" ht="12" customHeight="1">
      <c r="A111" s="12" t="s">
        <v>344</v>
      </c>
      <c r="B111" s="9" t="s">
        <v>38</v>
      </c>
      <c r="C111" s="133"/>
    </row>
    <row r="112" spans="1:3" ht="12" customHeight="1">
      <c r="A112" s="12" t="s">
        <v>345</v>
      </c>
      <c r="B112" s="6" t="s">
        <v>347</v>
      </c>
      <c r="C112" s="133"/>
    </row>
    <row r="113" spans="1:3" ht="12" customHeight="1" thickBot="1">
      <c r="A113" s="16" t="s">
        <v>346</v>
      </c>
      <c r="B113" s="289" t="s">
        <v>348</v>
      </c>
      <c r="C113" s="139"/>
    </row>
    <row r="114" spans="1:3" ht="12" customHeight="1" thickBot="1">
      <c r="A114" s="286" t="s">
        <v>8</v>
      </c>
      <c r="B114" s="287" t="s">
        <v>262</v>
      </c>
      <c r="C114" s="288">
        <f>+C115+C117+C119</f>
        <v>0</v>
      </c>
    </row>
    <row r="115" spans="1:3" ht="12" customHeight="1">
      <c r="A115" s="13" t="s">
        <v>70</v>
      </c>
      <c r="B115" s="6" t="s">
        <v>133</v>
      </c>
      <c r="C115" s="134"/>
    </row>
    <row r="116" spans="1:3" ht="12" customHeight="1">
      <c r="A116" s="13" t="s">
        <v>71</v>
      </c>
      <c r="B116" s="10" t="s">
        <v>266</v>
      </c>
      <c r="C116" s="134"/>
    </row>
    <row r="117" spans="1:3" ht="12" customHeight="1">
      <c r="A117" s="13" t="s">
        <v>72</v>
      </c>
      <c r="B117" s="10" t="s">
        <v>114</v>
      </c>
      <c r="C117" s="133"/>
    </row>
    <row r="118" spans="1:3" ht="12" customHeight="1">
      <c r="A118" s="13" t="s">
        <v>73</v>
      </c>
      <c r="B118" s="10" t="s">
        <v>267</v>
      </c>
      <c r="C118" s="124"/>
    </row>
    <row r="119" spans="1:3" ht="12" customHeight="1">
      <c r="A119" s="13" t="s">
        <v>74</v>
      </c>
      <c r="B119" s="128" t="s">
        <v>459</v>
      </c>
      <c r="C119" s="124"/>
    </row>
    <row r="120" spans="1:3" ht="12" customHeight="1">
      <c r="A120" s="13" t="s">
        <v>80</v>
      </c>
      <c r="B120" s="127" t="s">
        <v>329</v>
      </c>
      <c r="C120" s="124"/>
    </row>
    <row r="121" spans="1:3" ht="12" customHeight="1">
      <c r="A121" s="13" t="s">
        <v>82</v>
      </c>
      <c r="B121" s="231" t="s">
        <v>272</v>
      </c>
      <c r="C121" s="124"/>
    </row>
    <row r="122" spans="1:3" ht="15.75">
      <c r="A122" s="13" t="s">
        <v>115</v>
      </c>
      <c r="B122" s="73" t="s">
        <v>255</v>
      </c>
      <c r="C122" s="124"/>
    </row>
    <row r="123" spans="1:3" ht="12" customHeight="1">
      <c r="A123" s="13" t="s">
        <v>116</v>
      </c>
      <c r="B123" s="73" t="s">
        <v>271</v>
      </c>
      <c r="C123" s="124"/>
    </row>
    <row r="124" spans="1:3" ht="12" customHeight="1">
      <c r="A124" s="13" t="s">
        <v>117</v>
      </c>
      <c r="B124" s="73" t="s">
        <v>270</v>
      </c>
      <c r="C124" s="124"/>
    </row>
    <row r="125" spans="1:3" ht="12" customHeight="1">
      <c r="A125" s="13" t="s">
        <v>263</v>
      </c>
      <c r="B125" s="73" t="s">
        <v>258</v>
      </c>
      <c r="C125" s="124"/>
    </row>
    <row r="126" spans="1:3" ht="12" customHeight="1">
      <c r="A126" s="13" t="s">
        <v>264</v>
      </c>
      <c r="B126" s="73" t="s">
        <v>269</v>
      </c>
      <c r="C126" s="124"/>
    </row>
    <row r="127" spans="1:3" ht="16.5" thickBot="1">
      <c r="A127" s="11" t="s">
        <v>265</v>
      </c>
      <c r="B127" s="73" t="s">
        <v>268</v>
      </c>
      <c r="C127" s="125"/>
    </row>
    <row r="128" spans="1:3" ht="12" customHeight="1" thickBot="1">
      <c r="A128" s="18" t="s">
        <v>9</v>
      </c>
      <c r="B128" s="60" t="s">
        <v>349</v>
      </c>
      <c r="C128" s="131">
        <f>+C93+C114</f>
        <v>408008019</v>
      </c>
    </row>
    <row r="129" spans="1:3" ht="12" customHeight="1" thickBot="1">
      <c r="A129" s="18" t="s">
        <v>10</v>
      </c>
      <c r="B129" s="60" t="s">
        <v>350</v>
      </c>
      <c r="C129" s="131">
        <f>+C130+C131+C132</f>
        <v>0</v>
      </c>
    </row>
    <row r="130" spans="1:3" ht="12" customHeight="1">
      <c r="A130" s="13" t="s">
        <v>170</v>
      </c>
      <c r="B130" s="10" t="s">
        <v>357</v>
      </c>
      <c r="C130" s="124"/>
    </row>
    <row r="131" spans="1:3" ht="12" customHeight="1">
      <c r="A131" s="13" t="s">
        <v>171</v>
      </c>
      <c r="B131" s="10" t="s">
        <v>358</v>
      </c>
      <c r="C131" s="124"/>
    </row>
    <row r="132" spans="1:3" ht="12" customHeight="1" thickBot="1">
      <c r="A132" s="11" t="s">
        <v>172</v>
      </c>
      <c r="B132" s="10" t="s">
        <v>359</v>
      </c>
      <c r="C132" s="124"/>
    </row>
    <row r="133" spans="1:3" ht="12" customHeight="1" thickBot="1">
      <c r="A133" s="18" t="s">
        <v>11</v>
      </c>
      <c r="B133" s="60" t="s">
        <v>351</v>
      </c>
      <c r="C133" s="131">
        <f>SUM(C134:C139)</f>
        <v>0</v>
      </c>
    </row>
    <row r="134" spans="1:3" ht="12" customHeight="1">
      <c r="A134" s="13" t="s">
        <v>57</v>
      </c>
      <c r="B134" s="7" t="s">
        <v>360</v>
      </c>
      <c r="C134" s="124"/>
    </row>
    <row r="135" spans="1:3" ht="12" customHeight="1">
      <c r="A135" s="13" t="s">
        <v>58</v>
      </c>
      <c r="B135" s="7" t="s">
        <v>352</v>
      </c>
      <c r="C135" s="124"/>
    </row>
    <row r="136" spans="1:3" ht="12" customHeight="1">
      <c r="A136" s="13" t="s">
        <v>59</v>
      </c>
      <c r="B136" s="7" t="s">
        <v>353</v>
      </c>
      <c r="C136" s="124"/>
    </row>
    <row r="137" spans="1:3" ht="12" customHeight="1">
      <c r="A137" s="13" t="s">
        <v>102</v>
      </c>
      <c r="B137" s="7" t="s">
        <v>354</v>
      </c>
      <c r="C137" s="124"/>
    </row>
    <row r="138" spans="1:3" ht="12" customHeight="1">
      <c r="A138" s="13" t="s">
        <v>103</v>
      </c>
      <c r="B138" s="7" t="s">
        <v>355</v>
      </c>
      <c r="C138" s="124"/>
    </row>
    <row r="139" spans="1:3" ht="12" customHeight="1" thickBot="1">
      <c r="A139" s="11" t="s">
        <v>104</v>
      </c>
      <c r="B139" s="7" t="s">
        <v>356</v>
      </c>
      <c r="C139" s="124"/>
    </row>
    <row r="140" spans="1:3" ht="12" customHeight="1" thickBot="1">
      <c r="A140" s="18" t="s">
        <v>12</v>
      </c>
      <c r="B140" s="60" t="s">
        <v>364</v>
      </c>
      <c r="C140" s="137">
        <f>+C141+C142+C143+C144</f>
        <v>0</v>
      </c>
    </row>
    <row r="141" spans="1:3" ht="12" customHeight="1">
      <c r="A141" s="13" t="s">
        <v>60</v>
      </c>
      <c r="B141" s="7" t="s">
        <v>273</v>
      </c>
      <c r="C141" s="124"/>
    </row>
    <row r="142" spans="1:3" ht="12" customHeight="1">
      <c r="A142" s="13" t="s">
        <v>61</v>
      </c>
      <c r="B142" s="7" t="s">
        <v>274</v>
      </c>
      <c r="C142" s="124"/>
    </row>
    <row r="143" spans="1:3" ht="12" customHeight="1">
      <c r="A143" s="13" t="s">
        <v>190</v>
      </c>
      <c r="B143" s="7" t="s">
        <v>365</v>
      </c>
      <c r="C143" s="124"/>
    </row>
    <row r="144" spans="1:3" ht="12" customHeight="1" thickBot="1">
      <c r="A144" s="11" t="s">
        <v>191</v>
      </c>
      <c r="B144" s="5" t="s">
        <v>293</v>
      </c>
      <c r="C144" s="124"/>
    </row>
    <row r="145" spans="1:3" ht="12" customHeight="1" thickBot="1">
      <c r="A145" s="18" t="s">
        <v>13</v>
      </c>
      <c r="B145" s="60" t="s">
        <v>366</v>
      </c>
      <c r="C145" s="140">
        <f>SUM(C146:C150)</f>
        <v>0</v>
      </c>
    </row>
    <row r="146" spans="1:3" ht="12" customHeight="1">
      <c r="A146" s="13" t="s">
        <v>62</v>
      </c>
      <c r="B146" s="7" t="s">
        <v>361</v>
      </c>
      <c r="C146" s="124"/>
    </row>
    <row r="147" spans="1:3" ht="12" customHeight="1">
      <c r="A147" s="13" t="s">
        <v>63</v>
      </c>
      <c r="B147" s="7" t="s">
        <v>368</v>
      </c>
      <c r="C147" s="124"/>
    </row>
    <row r="148" spans="1:3" ht="12" customHeight="1">
      <c r="A148" s="13" t="s">
        <v>202</v>
      </c>
      <c r="B148" s="7" t="s">
        <v>363</v>
      </c>
      <c r="C148" s="124"/>
    </row>
    <row r="149" spans="1:3" ht="12" customHeight="1">
      <c r="A149" s="13" t="s">
        <v>203</v>
      </c>
      <c r="B149" s="7" t="s">
        <v>369</v>
      </c>
      <c r="C149" s="124"/>
    </row>
    <row r="150" spans="1:3" ht="12" customHeight="1" thickBot="1">
      <c r="A150" s="13" t="s">
        <v>367</v>
      </c>
      <c r="B150" s="7" t="s">
        <v>370</v>
      </c>
      <c r="C150" s="124"/>
    </row>
    <row r="151" spans="1:3" ht="12" customHeight="1" thickBot="1">
      <c r="A151" s="18" t="s">
        <v>14</v>
      </c>
      <c r="B151" s="60" t="s">
        <v>371</v>
      </c>
      <c r="C151" s="290"/>
    </row>
    <row r="152" spans="1:3" ht="12" customHeight="1" thickBot="1">
      <c r="A152" s="18" t="s">
        <v>15</v>
      </c>
      <c r="B152" s="60" t="s">
        <v>372</v>
      </c>
      <c r="C152" s="290"/>
    </row>
    <row r="153" spans="1:9" ht="15" customHeight="1" thickBot="1">
      <c r="A153" s="18" t="s">
        <v>16</v>
      </c>
      <c r="B153" s="60" t="s">
        <v>374</v>
      </c>
      <c r="C153" s="245">
        <f>+C129+C133+C140+C145+C151+C152</f>
        <v>0</v>
      </c>
      <c r="F153" s="246"/>
      <c r="G153" s="247"/>
      <c r="H153" s="247"/>
      <c r="I153" s="247"/>
    </row>
    <row r="154" spans="1:3" s="234" customFormat="1" ht="12.75" customHeight="1" thickBot="1">
      <c r="A154" s="129" t="s">
        <v>17</v>
      </c>
      <c r="B154" s="209" t="s">
        <v>373</v>
      </c>
      <c r="C154" s="245">
        <f>+C128+C153</f>
        <v>408008019</v>
      </c>
    </row>
    <row r="155" ht="7.5" customHeight="1"/>
    <row r="156" spans="1:3" ht="15.75">
      <c r="A156" s="311" t="s">
        <v>275</v>
      </c>
      <c r="B156" s="311"/>
      <c r="C156" s="311"/>
    </row>
    <row r="157" spans="1:3" ht="15" customHeight="1" thickBot="1">
      <c r="A157" s="309" t="s">
        <v>90</v>
      </c>
      <c r="B157" s="309"/>
      <c r="C157" s="141" t="str">
        <f>C90</f>
        <v>Forintban!</v>
      </c>
    </row>
    <row r="158" spans="1:4" ht="13.5" customHeight="1" thickBot="1">
      <c r="A158" s="18">
        <v>1</v>
      </c>
      <c r="B158" s="25" t="s">
        <v>375</v>
      </c>
      <c r="C158" s="131">
        <f>+C62-C128</f>
        <v>0</v>
      </c>
      <c r="D158" s="248"/>
    </row>
    <row r="159" spans="1:3" ht="27.75" customHeight="1" thickBot="1">
      <c r="A159" s="18" t="s">
        <v>8</v>
      </c>
      <c r="B159" s="25" t="s">
        <v>381</v>
      </c>
      <c r="C159" s="131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Mezőzombor Község Önkormányzat
2018. ÉVI KÖLTSÉGVETÉS
KÖTELEZŐ FELADATAINAK MÉRLEGE &amp;R&amp;"Times New Roman CE,Félkövér dőlt"&amp;11 1.2. melléklet a 2/2018. (III.6.)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M15" sqref="M15"/>
    </sheetView>
  </sheetViews>
  <sheetFormatPr defaultColWidth="9.00390625" defaultRowHeight="12.75"/>
  <cols>
    <col min="1" max="1" width="9.50390625" style="210" customWidth="1"/>
    <col min="2" max="2" width="91.625" style="210" customWidth="1"/>
    <col min="3" max="3" width="21.625" style="211" customWidth="1"/>
    <col min="4" max="4" width="9.00390625" style="232" customWidth="1"/>
    <col min="5" max="16384" width="9.375" style="232" customWidth="1"/>
  </cols>
  <sheetData>
    <row r="1" spans="1:3" ht="15.75" customHeight="1">
      <c r="A1" s="308" t="s">
        <v>4</v>
      </c>
      <c r="B1" s="308"/>
      <c r="C1" s="308"/>
    </row>
    <row r="2" spans="1:3" ht="15.75" customHeight="1" thickBot="1">
      <c r="A2" s="309" t="s">
        <v>88</v>
      </c>
      <c r="B2" s="309"/>
      <c r="C2" s="141" t="str">
        <f>'1.2.sz.mell.'!C2</f>
        <v>Forintban!</v>
      </c>
    </row>
    <row r="3" spans="1:3" ht="37.5" customHeight="1" thickBot="1">
      <c r="A3" s="21" t="s">
        <v>52</v>
      </c>
      <c r="B3" s="22" t="s">
        <v>6</v>
      </c>
      <c r="C3" s="30" t="str">
        <f>+CONCATENATE(LEFT(ÖSSZEFÜGGÉSEK!A5,4),". évi előirányzat")</f>
        <v>2018. évi előirányzat</v>
      </c>
    </row>
    <row r="4" spans="1:3" s="233" customFormat="1" ht="12" customHeight="1" thickBot="1">
      <c r="A4" s="227"/>
      <c r="B4" s="228" t="s">
        <v>394</v>
      </c>
      <c r="C4" s="229" t="s">
        <v>395</v>
      </c>
    </row>
    <row r="5" spans="1:3" s="234" customFormat="1" ht="12" customHeight="1" thickBot="1">
      <c r="A5" s="18" t="s">
        <v>7</v>
      </c>
      <c r="B5" s="19" t="s">
        <v>155</v>
      </c>
      <c r="C5" s="131">
        <f>+C6+C7+C8+C9+C10+C11</f>
        <v>558390255</v>
      </c>
    </row>
    <row r="6" spans="1:3" s="234" customFormat="1" ht="12" customHeight="1">
      <c r="A6" s="13" t="s">
        <v>64</v>
      </c>
      <c r="B6" s="235" t="s">
        <v>156</v>
      </c>
      <c r="C6" s="134"/>
    </row>
    <row r="7" spans="1:3" s="234" customFormat="1" ht="12" customHeight="1">
      <c r="A7" s="12" t="s">
        <v>65</v>
      </c>
      <c r="B7" s="236" t="s">
        <v>157</v>
      </c>
      <c r="C7" s="133"/>
    </row>
    <row r="8" spans="1:3" s="234" customFormat="1" ht="12" customHeight="1">
      <c r="A8" s="12" t="s">
        <v>66</v>
      </c>
      <c r="B8" s="236" t="s">
        <v>435</v>
      </c>
      <c r="C8" s="133"/>
    </row>
    <row r="9" spans="1:3" s="234" customFormat="1" ht="12" customHeight="1">
      <c r="A9" s="12" t="s">
        <v>67</v>
      </c>
      <c r="B9" s="236" t="s">
        <v>158</v>
      </c>
      <c r="C9" s="133">
        <v>3021370</v>
      </c>
    </row>
    <row r="10" spans="1:3" s="234" customFormat="1" ht="12" customHeight="1">
      <c r="A10" s="12" t="s">
        <v>84</v>
      </c>
      <c r="B10" s="127" t="s">
        <v>333</v>
      </c>
      <c r="C10" s="133">
        <v>555368885</v>
      </c>
    </row>
    <row r="11" spans="1:3" s="234" customFormat="1" ht="12" customHeight="1" thickBot="1">
      <c r="A11" s="14" t="s">
        <v>68</v>
      </c>
      <c r="B11" s="128" t="s">
        <v>334</v>
      </c>
      <c r="C11" s="133"/>
    </row>
    <row r="12" spans="1:3" s="234" customFormat="1" ht="12" customHeight="1" thickBot="1">
      <c r="A12" s="18" t="s">
        <v>8</v>
      </c>
      <c r="B12" s="126" t="s">
        <v>159</v>
      </c>
      <c r="C12" s="131">
        <f>+C13+C14+C15+C16+C17</f>
        <v>42369156</v>
      </c>
    </row>
    <row r="13" spans="1:3" s="234" customFormat="1" ht="12" customHeight="1">
      <c r="A13" s="13" t="s">
        <v>70</v>
      </c>
      <c r="B13" s="235" t="s">
        <v>160</v>
      </c>
      <c r="C13" s="134"/>
    </row>
    <row r="14" spans="1:3" s="234" customFormat="1" ht="12" customHeight="1">
      <c r="A14" s="12" t="s">
        <v>71</v>
      </c>
      <c r="B14" s="236" t="s">
        <v>161</v>
      </c>
      <c r="C14" s="133"/>
    </row>
    <row r="15" spans="1:3" s="234" customFormat="1" ht="12" customHeight="1">
      <c r="A15" s="12" t="s">
        <v>72</v>
      </c>
      <c r="B15" s="236" t="s">
        <v>323</v>
      </c>
      <c r="C15" s="133"/>
    </row>
    <row r="16" spans="1:3" s="234" customFormat="1" ht="12" customHeight="1">
      <c r="A16" s="12" t="s">
        <v>73</v>
      </c>
      <c r="B16" s="236" t="s">
        <v>324</v>
      </c>
      <c r="C16" s="133"/>
    </row>
    <row r="17" spans="1:3" s="234" customFormat="1" ht="12" customHeight="1">
      <c r="A17" s="12" t="s">
        <v>74</v>
      </c>
      <c r="B17" s="236" t="s">
        <v>458</v>
      </c>
      <c r="C17" s="133">
        <v>42369156</v>
      </c>
    </row>
    <row r="18" spans="1:3" s="234" customFormat="1" ht="12" customHeight="1" thickBot="1">
      <c r="A18" s="14" t="s">
        <v>80</v>
      </c>
      <c r="B18" s="128" t="s">
        <v>163</v>
      </c>
      <c r="C18" s="135"/>
    </row>
    <row r="19" spans="1:3" s="234" customFormat="1" ht="12" customHeight="1" thickBot="1">
      <c r="A19" s="18" t="s">
        <v>9</v>
      </c>
      <c r="B19" s="19" t="s">
        <v>164</v>
      </c>
      <c r="C19" s="131">
        <f>+C20+C21+C22+C23+C24</f>
        <v>412548560</v>
      </c>
    </row>
    <row r="20" spans="1:3" s="234" customFormat="1" ht="12" customHeight="1">
      <c r="A20" s="13" t="s">
        <v>53</v>
      </c>
      <c r="B20" s="235" t="s">
        <v>165</v>
      </c>
      <c r="C20" s="134">
        <v>412548560</v>
      </c>
    </row>
    <row r="21" spans="1:3" s="234" customFormat="1" ht="12" customHeight="1">
      <c r="A21" s="12" t="s">
        <v>54</v>
      </c>
      <c r="B21" s="236" t="s">
        <v>166</v>
      </c>
      <c r="C21" s="133"/>
    </row>
    <row r="22" spans="1:3" s="234" customFormat="1" ht="12" customHeight="1">
      <c r="A22" s="12" t="s">
        <v>55</v>
      </c>
      <c r="B22" s="236" t="s">
        <v>325</v>
      </c>
      <c r="C22" s="133"/>
    </row>
    <row r="23" spans="1:3" s="234" customFormat="1" ht="12" customHeight="1">
      <c r="A23" s="12" t="s">
        <v>56</v>
      </c>
      <c r="B23" s="236" t="s">
        <v>326</v>
      </c>
      <c r="C23" s="133"/>
    </row>
    <row r="24" spans="1:3" s="234" customFormat="1" ht="12" customHeight="1">
      <c r="A24" s="12" t="s">
        <v>98</v>
      </c>
      <c r="B24" s="236" t="s">
        <v>167</v>
      </c>
      <c r="C24" s="133"/>
    </row>
    <row r="25" spans="1:3" s="234" customFormat="1" ht="12" customHeight="1" thickBot="1">
      <c r="A25" s="14" t="s">
        <v>99</v>
      </c>
      <c r="B25" s="237" t="s">
        <v>168</v>
      </c>
      <c r="C25" s="135"/>
    </row>
    <row r="26" spans="1:3" s="234" customFormat="1" ht="12" customHeight="1" thickBot="1">
      <c r="A26" s="18" t="s">
        <v>100</v>
      </c>
      <c r="B26" s="19" t="s">
        <v>436</v>
      </c>
      <c r="C26" s="137">
        <f>SUM(C27:C33)</f>
        <v>0</v>
      </c>
    </row>
    <row r="27" spans="1:3" s="234" customFormat="1" ht="12" customHeight="1">
      <c r="A27" s="13" t="s">
        <v>170</v>
      </c>
      <c r="B27" s="235" t="s">
        <v>440</v>
      </c>
      <c r="C27" s="134"/>
    </row>
    <row r="28" spans="1:3" s="234" customFormat="1" ht="12" customHeight="1">
      <c r="A28" s="12" t="s">
        <v>171</v>
      </c>
      <c r="B28" s="236" t="s">
        <v>441</v>
      </c>
      <c r="C28" s="133"/>
    </row>
    <row r="29" spans="1:3" s="234" customFormat="1" ht="12" customHeight="1">
      <c r="A29" s="12" t="s">
        <v>172</v>
      </c>
      <c r="B29" s="236" t="s">
        <v>442</v>
      </c>
      <c r="C29" s="133"/>
    </row>
    <row r="30" spans="1:3" s="234" customFormat="1" ht="12" customHeight="1">
      <c r="A30" s="12" t="s">
        <v>173</v>
      </c>
      <c r="B30" s="236" t="s">
        <v>443</v>
      </c>
      <c r="C30" s="133"/>
    </row>
    <row r="31" spans="1:3" s="234" customFormat="1" ht="12" customHeight="1">
      <c r="A31" s="12" t="s">
        <v>437</v>
      </c>
      <c r="B31" s="236" t="s">
        <v>174</v>
      </c>
      <c r="C31" s="133"/>
    </row>
    <row r="32" spans="1:3" s="234" customFormat="1" ht="12" customHeight="1">
      <c r="A32" s="12" t="s">
        <v>438</v>
      </c>
      <c r="B32" s="236" t="s">
        <v>175</v>
      </c>
      <c r="C32" s="133"/>
    </row>
    <row r="33" spans="1:3" s="234" customFormat="1" ht="12" customHeight="1" thickBot="1">
      <c r="A33" s="14" t="s">
        <v>439</v>
      </c>
      <c r="B33" s="295" t="s">
        <v>176</v>
      </c>
      <c r="C33" s="135"/>
    </row>
    <row r="34" spans="1:3" s="234" customFormat="1" ht="12" customHeight="1" thickBot="1">
      <c r="A34" s="18" t="s">
        <v>11</v>
      </c>
      <c r="B34" s="19" t="s">
        <v>335</v>
      </c>
      <c r="C34" s="131">
        <f>SUM(C35:C45)</f>
        <v>32527795</v>
      </c>
    </row>
    <row r="35" spans="1:3" s="234" customFormat="1" ht="12" customHeight="1">
      <c r="A35" s="13" t="s">
        <v>57</v>
      </c>
      <c r="B35" s="235" t="s">
        <v>179</v>
      </c>
      <c r="C35" s="134"/>
    </row>
    <row r="36" spans="1:3" s="234" customFormat="1" ht="12" customHeight="1">
      <c r="A36" s="12" t="s">
        <v>58</v>
      </c>
      <c r="B36" s="236" t="s">
        <v>180</v>
      </c>
      <c r="C36" s="133"/>
    </row>
    <row r="37" spans="1:3" s="234" customFormat="1" ht="12" customHeight="1">
      <c r="A37" s="12" t="s">
        <v>59</v>
      </c>
      <c r="B37" s="236" t="s">
        <v>181</v>
      </c>
      <c r="C37" s="133">
        <v>12540000</v>
      </c>
    </row>
    <row r="38" spans="1:3" s="234" customFormat="1" ht="12" customHeight="1">
      <c r="A38" s="12" t="s">
        <v>102</v>
      </c>
      <c r="B38" s="236" t="s">
        <v>182</v>
      </c>
      <c r="C38" s="133"/>
    </row>
    <row r="39" spans="1:3" s="234" customFormat="1" ht="12" customHeight="1">
      <c r="A39" s="12" t="s">
        <v>103</v>
      </c>
      <c r="B39" s="236" t="s">
        <v>183</v>
      </c>
      <c r="C39" s="133"/>
    </row>
    <row r="40" spans="1:3" s="234" customFormat="1" ht="12" customHeight="1">
      <c r="A40" s="12" t="s">
        <v>104</v>
      </c>
      <c r="B40" s="236" t="s">
        <v>184</v>
      </c>
      <c r="C40" s="133"/>
    </row>
    <row r="41" spans="1:3" s="234" customFormat="1" ht="12" customHeight="1">
      <c r="A41" s="12" t="s">
        <v>105</v>
      </c>
      <c r="B41" s="236" t="s">
        <v>185</v>
      </c>
      <c r="C41" s="133">
        <v>637795</v>
      </c>
    </row>
    <row r="42" spans="1:3" s="234" customFormat="1" ht="12" customHeight="1">
      <c r="A42" s="12" t="s">
        <v>106</v>
      </c>
      <c r="B42" s="236" t="s">
        <v>444</v>
      </c>
      <c r="C42" s="133"/>
    </row>
    <row r="43" spans="1:3" s="234" customFormat="1" ht="12" customHeight="1">
      <c r="A43" s="12" t="s">
        <v>177</v>
      </c>
      <c r="B43" s="236" t="s">
        <v>187</v>
      </c>
      <c r="C43" s="136"/>
    </row>
    <row r="44" spans="1:3" s="234" customFormat="1" ht="12" customHeight="1">
      <c r="A44" s="14" t="s">
        <v>178</v>
      </c>
      <c r="B44" s="237" t="s">
        <v>337</v>
      </c>
      <c r="C44" s="224"/>
    </row>
    <row r="45" spans="1:3" s="234" customFormat="1" ht="12" customHeight="1" thickBot="1">
      <c r="A45" s="14" t="s">
        <v>336</v>
      </c>
      <c r="B45" s="128" t="s">
        <v>188</v>
      </c>
      <c r="C45" s="224">
        <v>19350000</v>
      </c>
    </row>
    <row r="46" spans="1:3" s="234" customFormat="1" ht="12" customHeight="1" thickBot="1">
      <c r="A46" s="18" t="s">
        <v>12</v>
      </c>
      <c r="B46" s="19" t="s">
        <v>189</v>
      </c>
      <c r="C46" s="131">
        <f>SUM(C47:C51)</f>
        <v>0</v>
      </c>
    </row>
    <row r="47" spans="1:3" s="234" customFormat="1" ht="12" customHeight="1">
      <c r="A47" s="13" t="s">
        <v>60</v>
      </c>
      <c r="B47" s="235" t="s">
        <v>193</v>
      </c>
      <c r="C47" s="277"/>
    </row>
    <row r="48" spans="1:3" s="234" customFormat="1" ht="12" customHeight="1">
      <c r="A48" s="12" t="s">
        <v>61</v>
      </c>
      <c r="B48" s="236" t="s">
        <v>194</v>
      </c>
      <c r="C48" s="136"/>
    </row>
    <row r="49" spans="1:3" s="234" customFormat="1" ht="12" customHeight="1">
      <c r="A49" s="12" t="s">
        <v>190</v>
      </c>
      <c r="B49" s="236" t="s">
        <v>195</v>
      </c>
      <c r="C49" s="136"/>
    </row>
    <row r="50" spans="1:3" s="234" customFormat="1" ht="12" customHeight="1">
      <c r="A50" s="12" t="s">
        <v>191</v>
      </c>
      <c r="B50" s="236" t="s">
        <v>196</v>
      </c>
      <c r="C50" s="136"/>
    </row>
    <row r="51" spans="1:3" s="234" customFormat="1" ht="12" customHeight="1" thickBot="1">
      <c r="A51" s="14" t="s">
        <v>192</v>
      </c>
      <c r="B51" s="128" t="s">
        <v>197</v>
      </c>
      <c r="C51" s="224"/>
    </row>
    <row r="52" spans="1:3" s="234" customFormat="1" ht="12" customHeight="1" thickBot="1">
      <c r="A52" s="18" t="s">
        <v>107</v>
      </c>
      <c r="B52" s="19" t="s">
        <v>198</v>
      </c>
      <c r="C52" s="131">
        <f>SUM(C53:C55)</f>
        <v>0</v>
      </c>
    </row>
    <row r="53" spans="1:3" s="234" customFormat="1" ht="12" customHeight="1">
      <c r="A53" s="13" t="s">
        <v>62</v>
      </c>
      <c r="B53" s="235" t="s">
        <v>199</v>
      </c>
      <c r="C53" s="134"/>
    </row>
    <row r="54" spans="1:3" s="234" customFormat="1" ht="12" customHeight="1">
      <c r="A54" s="12" t="s">
        <v>63</v>
      </c>
      <c r="B54" s="236" t="s">
        <v>327</v>
      </c>
      <c r="C54" s="133"/>
    </row>
    <row r="55" spans="1:3" s="234" customFormat="1" ht="12" customHeight="1">
      <c r="A55" s="12" t="s">
        <v>202</v>
      </c>
      <c r="B55" s="236" t="s">
        <v>200</v>
      </c>
      <c r="C55" s="133"/>
    </row>
    <row r="56" spans="1:3" s="234" customFormat="1" ht="12" customHeight="1" thickBot="1">
      <c r="A56" s="14" t="s">
        <v>203</v>
      </c>
      <c r="B56" s="128" t="s">
        <v>201</v>
      </c>
      <c r="C56" s="135"/>
    </row>
    <row r="57" spans="1:3" s="234" customFormat="1" ht="12" customHeight="1" thickBot="1">
      <c r="A57" s="18" t="s">
        <v>14</v>
      </c>
      <c r="B57" s="126" t="s">
        <v>204</v>
      </c>
      <c r="C57" s="131">
        <f>SUM(C58:C60)</f>
        <v>0</v>
      </c>
    </row>
    <row r="58" spans="1:3" s="234" customFormat="1" ht="12" customHeight="1">
      <c r="A58" s="13" t="s">
        <v>108</v>
      </c>
      <c r="B58" s="235" t="s">
        <v>206</v>
      </c>
      <c r="C58" s="136"/>
    </row>
    <row r="59" spans="1:3" s="234" customFormat="1" ht="12" customHeight="1">
      <c r="A59" s="12" t="s">
        <v>109</v>
      </c>
      <c r="B59" s="236" t="s">
        <v>328</v>
      </c>
      <c r="C59" s="136"/>
    </row>
    <row r="60" spans="1:3" s="234" customFormat="1" ht="12" customHeight="1">
      <c r="A60" s="12" t="s">
        <v>134</v>
      </c>
      <c r="B60" s="236" t="s">
        <v>207</v>
      </c>
      <c r="C60" s="136"/>
    </row>
    <row r="61" spans="1:3" s="234" customFormat="1" ht="12" customHeight="1" thickBot="1">
      <c r="A61" s="14" t="s">
        <v>205</v>
      </c>
      <c r="B61" s="128" t="s">
        <v>208</v>
      </c>
      <c r="C61" s="136"/>
    </row>
    <row r="62" spans="1:3" s="234" customFormat="1" ht="12" customHeight="1" thickBot="1">
      <c r="A62" s="291" t="s">
        <v>377</v>
      </c>
      <c r="B62" s="19" t="s">
        <v>209</v>
      </c>
      <c r="C62" s="137">
        <f>+C5+C12+C19+C26+C34+C46+C52+C57</f>
        <v>1045835766</v>
      </c>
    </row>
    <row r="63" spans="1:3" s="234" customFormat="1" ht="12" customHeight="1" thickBot="1">
      <c r="A63" s="279" t="s">
        <v>210</v>
      </c>
      <c r="B63" s="126" t="s">
        <v>211</v>
      </c>
      <c r="C63" s="131">
        <f>SUM(C64:C66)</f>
        <v>20000000</v>
      </c>
    </row>
    <row r="64" spans="1:3" s="234" customFormat="1" ht="12" customHeight="1">
      <c r="A64" s="13" t="s">
        <v>239</v>
      </c>
      <c r="B64" s="235" t="s">
        <v>212</v>
      </c>
      <c r="C64" s="136"/>
    </row>
    <row r="65" spans="1:3" s="234" customFormat="1" ht="12" customHeight="1">
      <c r="A65" s="12" t="s">
        <v>248</v>
      </c>
      <c r="B65" s="236" t="s">
        <v>213</v>
      </c>
      <c r="C65" s="136">
        <v>20000000</v>
      </c>
    </row>
    <row r="66" spans="1:3" s="234" customFormat="1" ht="12" customHeight="1" thickBot="1">
      <c r="A66" s="14" t="s">
        <v>249</v>
      </c>
      <c r="B66" s="285" t="s">
        <v>362</v>
      </c>
      <c r="C66" s="136"/>
    </row>
    <row r="67" spans="1:3" s="234" customFormat="1" ht="12" customHeight="1" thickBot="1">
      <c r="A67" s="279" t="s">
        <v>215</v>
      </c>
      <c r="B67" s="126" t="s">
        <v>216</v>
      </c>
      <c r="C67" s="131">
        <f>SUM(C68:C71)</f>
        <v>0</v>
      </c>
    </row>
    <row r="68" spans="1:3" s="234" customFormat="1" ht="12" customHeight="1">
      <c r="A68" s="13" t="s">
        <v>85</v>
      </c>
      <c r="B68" s="235" t="s">
        <v>217</v>
      </c>
      <c r="C68" s="136"/>
    </row>
    <row r="69" spans="1:3" s="234" customFormat="1" ht="12" customHeight="1">
      <c r="A69" s="12" t="s">
        <v>86</v>
      </c>
      <c r="B69" s="236" t="s">
        <v>455</v>
      </c>
      <c r="C69" s="136"/>
    </row>
    <row r="70" spans="1:3" s="234" customFormat="1" ht="12" customHeight="1">
      <c r="A70" s="12" t="s">
        <v>240</v>
      </c>
      <c r="B70" s="236" t="s">
        <v>218</v>
      </c>
      <c r="C70" s="136"/>
    </row>
    <row r="71" spans="1:3" s="234" customFormat="1" ht="12" customHeight="1" thickBot="1">
      <c r="A71" s="14" t="s">
        <v>241</v>
      </c>
      <c r="B71" s="128" t="s">
        <v>456</v>
      </c>
      <c r="C71" s="136"/>
    </row>
    <row r="72" spans="1:3" s="234" customFormat="1" ht="12" customHeight="1" thickBot="1">
      <c r="A72" s="279" t="s">
        <v>219</v>
      </c>
      <c r="B72" s="126" t="s">
        <v>220</v>
      </c>
      <c r="C72" s="131">
        <f>SUM(C73:C74)</f>
        <v>0</v>
      </c>
    </row>
    <row r="73" spans="1:3" s="234" customFormat="1" ht="12" customHeight="1">
      <c r="A73" s="13" t="s">
        <v>242</v>
      </c>
      <c r="B73" s="235" t="s">
        <v>221</v>
      </c>
      <c r="C73" s="136"/>
    </row>
    <row r="74" spans="1:3" s="234" customFormat="1" ht="12" customHeight="1" thickBot="1">
      <c r="A74" s="14" t="s">
        <v>243</v>
      </c>
      <c r="B74" s="128" t="s">
        <v>222</v>
      </c>
      <c r="C74" s="136"/>
    </row>
    <row r="75" spans="1:3" s="234" customFormat="1" ht="12" customHeight="1" thickBot="1">
      <c r="A75" s="279" t="s">
        <v>223</v>
      </c>
      <c r="B75" s="126" t="s">
        <v>224</v>
      </c>
      <c r="C75" s="131">
        <f>SUM(C76:C78)</f>
        <v>0</v>
      </c>
    </row>
    <row r="76" spans="1:3" s="234" customFormat="1" ht="12" customHeight="1">
      <c r="A76" s="13" t="s">
        <v>244</v>
      </c>
      <c r="B76" s="235" t="s">
        <v>225</v>
      </c>
      <c r="C76" s="136"/>
    </row>
    <row r="77" spans="1:3" s="234" customFormat="1" ht="12" customHeight="1">
      <c r="A77" s="12" t="s">
        <v>245</v>
      </c>
      <c r="B77" s="236" t="s">
        <v>226</v>
      </c>
      <c r="C77" s="136"/>
    </row>
    <row r="78" spans="1:3" s="234" customFormat="1" ht="12" customHeight="1" thickBot="1">
      <c r="A78" s="14" t="s">
        <v>246</v>
      </c>
      <c r="B78" s="128" t="s">
        <v>457</v>
      </c>
      <c r="C78" s="136"/>
    </row>
    <row r="79" spans="1:3" s="234" customFormat="1" ht="12" customHeight="1" thickBot="1">
      <c r="A79" s="279" t="s">
        <v>227</v>
      </c>
      <c r="B79" s="126" t="s">
        <v>247</v>
      </c>
      <c r="C79" s="131">
        <f>SUM(C80:C83)</f>
        <v>0</v>
      </c>
    </row>
    <row r="80" spans="1:3" s="234" customFormat="1" ht="12" customHeight="1">
      <c r="A80" s="239" t="s">
        <v>228</v>
      </c>
      <c r="B80" s="235" t="s">
        <v>229</v>
      </c>
      <c r="C80" s="136"/>
    </row>
    <row r="81" spans="1:3" s="234" customFormat="1" ht="12" customHeight="1">
      <c r="A81" s="240" t="s">
        <v>230</v>
      </c>
      <c r="B81" s="236" t="s">
        <v>231</v>
      </c>
      <c r="C81" s="136"/>
    </row>
    <row r="82" spans="1:3" s="234" customFormat="1" ht="12" customHeight="1">
      <c r="A82" s="240" t="s">
        <v>232</v>
      </c>
      <c r="B82" s="236" t="s">
        <v>233</v>
      </c>
      <c r="C82" s="136"/>
    </row>
    <row r="83" spans="1:3" s="234" customFormat="1" ht="12" customHeight="1" thickBot="1">
      <c r="A83" s="241" t="s">
        <v>234</v>
      </c>
      <c r="B83" s="128" t="s">
        <v>235</v>
      </c>
      <c r="C83" s="136"/>
    </row>
    <row r="84" spans="1:3" s="234" customFormat="1" ht="12" customHeight="1" thickBot="1">
      <c r="A84" s="279" t="s">
        <v>236</v>
      </c>
      <c r="B84" s="126" t="s">
        <v>376</v>
      </c>
      <c r="C84" s="278"/>
    </row>
    <row r="85" spans="1:3" s="234" customFormat="1" ht="13.5" customHeight="1" thickBot="1">
      <c r="A85" s="279" t="s">
        <v>238</v>
      </c>
      <c r="B85" s="126" t="s">
        <v>237</v>
      </c>
      <c r="C85" s="278"/>
    </row>
    <row r="86" spans="1:3" s="234" customFormat="1" ht="15.75" customHeight="1" thickBot="1">
      <c r="A86" s="279" t="s">
        <v>250</v>
      </c>
      <c r="B86" s="242" t="s">
        <v>379</v>
      </c>
      <c r="C86" s="137">
        <f>+C63+C67+C72+C75+C79+C85+C84</f>
        <v>20000000</v>
      </c>
    </row>
    <row r="87" spans="1:3" s="234" customFormat="1" ht="16.5" customHeight="1" thickBot="1">
      <c r="A87" s="280" t="s">
        <v>378</v>
      </c>
      <c r="B87" s="243" t="s">
        <v>380</v>
      </c>
      <c r="C87" s="137">
        <f>+C62+C86</f>
        <v>1065835766</v>
      </c>
    </row>
    <row r="88" spans="1:3" s="234" customFormat="1" ht="83.25" customHeight="1">
      <c r="A88" s="3"/>
      <c r="B88" s="4"/>
      <c r="C88" s="138"/>
    </row>
    <row r="89" spans="1:3" ht="16.5" customHeight="1">
      <c r="A89" s="308" t="s">
        <v>35</v>
      </c>
      <c r="B89" s="308"/>
      <c r="C89" s="308"/>
    </row>
    <row r="90" spans="1:3" s="244" customFormat="1" ht="16.5" customHeight="1" thickBot="1">
      <c r="A90" s="310" t="s">
        <v>89</v>
      </c>
      <c r="B90" s="310"/>
      <c r="C90" s="70" t="str">
        <f>C2</f>
        <v>Forintban!</v>
      </c>
    </row>
    <row r="91" spans="1:3" ht="37.5" customHeight="1" thickBot="1">
      <c r="A91" s="21" t="s">
        <v>52</v>
      </c>
      <c r="B91" s="22" t="s">
        <v>36</v>
      </c>
      <c r="C91" s="30" t="str">
        <f>+C3</f>
        <v>2018. évi előirányzat</v>
      </c>
    </row>
    <row r="92" spans="1:3" s="233" customFormat="1" ht="12" customHeight="1" thickBot="1">
      <c r="A92" s="27"/>
      <c r="B92" s="28" t="s">
        <v>394</v>
      </c>
      <c r="C92" s="29" t="s">
        <v>395</v>
      </c>
    </row>
    <row r="93" spans="1:3" ht="12" customHeight="1" thickBot="1">
      <c r="A93" s="20" t="s">
        <v>7</v>
      </c>
      <c r="B93" s="26" t="s">
        <v>338</v>
      </c>
      <c r="C93" s="130">
        <f>C94+C95+C96+C97+C98+C111</f>
        <v>230188278</v>
      </c>
    </row>
    <row r="94" spans="1:3" ht="12" customHeight="1">
      <c r="A94" s="15" t="s">
        <v>64</v>
      </c>
      <c r="B94" s="8" t="s">
        <v>37</v>
      </c>
      <c r="C94" s="132">
        <v>11961860</v>
      </c>
    </row>
    <row r="95" spans="1:3" ht="12" customHeight="1">
      <c r="A95" s="12" t="s">
        <v>65</v>
      </c>
      <c r="B95" s="6" t="s">
        <v>110</v>
      </c>
      <c r="C95" s="133">
        <v>2379009</v>
      </c>
    </row>
    <row r="96" spans="1:3" ht="12" customHeight="1">
      <c r="A96" s="12" t="s">
        <v>66</v>
      </c>
      <c r="B96" s="6" t="s">
        <v>83</v>
      </c>
      <c r="C96" s="135">
        <v>213897409</v>
      </c>
    </row>
    <row r="97" spans="1:3" ht="12" customHeight="1">
      <c r="A97" s="12" t="s">
        <v>67</v>
      </c>
      <c r="B97" s="9" t="s">
        <v>111</v>
      </c>
      <c r="C97" s="135"/>
    </row>
    <row r="98" spans="1:3" ht="12" customHeight="1">
      <c r="A98" s="12" t="s">
        <v>75</v>
      </c>
      <c r="B98" s="17" t="s">
        <v>112</v>
      </c>
      <c r="C98" s="135">
        <v>1950000</v>
      </c>
    </row>
    <row r="99" spans="1:3" ht="12" customHeight="1">
      <c r="A99" s="12" t="s">
        <v>68</v>
      </c>
      <c r="B99" s="6" t="s">
        <v>343</v>
      </c>
      <c r="C99" s="135"/>
    </row>
    <row r="100" spans="1:3" ht="12" customHeight="1">
      <c r="A100" s="12" t="s">
        <v>69</v>
      </c>
      <c r="B100" s="74" t="s">
        <v>342</v>
      </c>
      <c r="C100" s="135"/>
    </row>
    <row r="101" spans="1:3" ht="12" customHeight="1">
      <c r="A101" s="12" t="s">
        <v>76</v>
      </c>
      <c r="B101" s="74" t="s">
        <v>341</v>
      </c>
      <c r="C101" s="135"/>
    </row>
    <row r="102" spans="1:3" ht="12" customHeight="1">
      <c r="A102" s="12" t="s">
        <v>77</v>
      </c>
      <c r="B102" s="72" t="s">
        <v>253</v>
      </c>
      <c r="C102" s="135"/>
    </row>
    <row r="103" spans="1:3" ht="12" customHeight="1">
      <c r="A103" s="12" t="s">
        <v>78</v>
      </c>
      <c r="B103" s="73" t="s">
        <v>254</v>
      </c>
      <c r="C103" s="135"/>
    </row>
    <row r="104" spans="1:3" ht="12" customHeight="1">
      <c r="A104" s="12" t="s">
        <v>79</v>
      </c>
      <c r="B104" s="73" t="s">
        <v>255</v>
      </c>
      <c r="C104" s="135"/>
    </row>
    <row r="105" spans="1:3" ht="12" customHeight="1">
      <c r="A105" s="12" t="s">
        <v>81</v>
      </c>
      <c r="B105" s="72" t="s">
        <v>256</v>
      </c>
      <c r="C105" s="135"/>
    </row>
    <row r="106" spans="1:3" ht="12" customHeight="1">
      <c r="A106" s="12" t="s">
        <v>113</v>
      </c>
      <c r="B106" s="72" t="s">
        <v>257</v>
      </c>
      <c r="C106" s="135"/>
    </row>
    <row r="107" spans="1:3" ht="12" customHeight="1">
      <c r="A107" s="12" t="s">
        <v>251</v>
      </c>
      <c r="B107" s="73" t="s">
        <v>258</v>
      </c>
      <c r="C107" s="135"/>
    </row>
    <row r="108" spans="1:3" ht="12" customHeight="1">
      <c r="A108" s="11" t="s">
        <v>252</v>
      </c>
      <c r="B108" s="74" t="s">
        <v>259</v>
      </c>
      <c r="C108" s="135"/>
    </row>
    <row r="109" spans="1:3" ht="12" customHeight="1">
      <c r="A109" s="12" t="s">
        <v>339</v>
      </c>
      <c r="B109" s="74" t="s">
        <v>260</v>
      </c>
      <c r="C109" s="135"/>
    </row>
    <row r="110" spans="1:3" ht="12" customHeight="1">
      <c r="A110" s="14" t="s">
        <v>340</v>
      </c>
      <c r="B110" s="74" t="s">
        <v>261</v>
      </c>
      <c r="C110" s="135"/>
    </row>
    <row r="111" spans="1:3" ht="12" customHeight="1">
      <c r="A111" s="12" t="s">
        <v>344</v>
      </c>
      <c r="B111" s="9" t="s">
        <v>38</v>
      </c>
      <c r="C111" s="133"/>
    </row>
    <row r="112" spans="1:3" ht="12" customHeight="1">
      <c r="A112" s="12" t="s">
        <v>345</v>
      </c>
      <c r="B112" s="6" t="s">
        <v>347</v>
      </c>
      <c r="C112" s="133"/>
    </row>
    <row r="113" spans="1:3" ht="12" customHeight="1" thickBot="1">
      <c r="A113" s="16" t="s">
        <v>346</v>
      </c>
      <c r="B113" s="289" t="s">
        <v>348</v>
      </c>
      <c r="C113" s="139"/>
    </row>
    <row r="114" spans="1:3" ht="12" customHeight="1" thickBot="1">
      <c r="A114" s="286" t="s">
        <v>8</v>
      </c>
      <c r="B114" s="287" t="s">
        <v>262</v>
      </c>
      <c r="C114" s="288">
        <f>+C115+C117+C119</f>
        <v>815647488</v>
      </c>
    </row>
    <row r="115" spans="1:3" ht="12" customHeight="1">
      <c r="A115" s="13" t="s">
        <v>70</v>
      </c>
      <c r="B115" s="6" t="s">
        <v>133</v>
      </c>
      <c r="C115" s="134">
        <v>815647488</v>
      </c>
    </row>
    <row r="116" spans="1:3" ht="12" customHeight="1">
      <c r="A116" s="13" t="s">
        <v>71</v>
      </c>
      <c r="B116" s="10" t="s">
        <v>266</v>
      </c>
      <c r="C116" s="134"/>
    </row>
    <row r="117" spans="1:3" ht="12" customHeight="1">
      <c r="A117" s="13" t="s">
        <v>72</v>
      </c>
      <c r="B117" s="10" t="s">
        <v>114</v>
      </c>
      <c r="C117" s="133"/>
    </row>
    <row r="118" spans="1:3" ht="12" customHeight="1">
      <c r="A118" s="13" t="s">
        <v>73</v>
      </c>
      <c r="B118" s="10" t="s">
        <v>267</v>
      </c>
      <c r="C118" s="124"/>
    </row>
    <row r="119" spans="1:3" ht="12" customHeight="1">
      <c r="A119" s="13" t="s">
        <v>74</v>
      </c>
      <c r="B119" s="128" t="s">
        <v>459</v>
      </c>
      <c r="C119" s="124"/>
    </row>
    <row r="120" spans="1:3" ht="12" customHeight="1">
      <c r="A120" s="13" t="s">
        <v>80</v>
      </c>
      <c r="B120" s="127" t="s">
        <v>329</v>
      </c>
      <c r="C120" s="124"/>
    </row>
    <row r="121" spans="1:3" ht="12" customHeight="1">
      <c r="A121" s="13" t="s">
        <v>82</v>
      </c>
      <c r="B121" s="231" t="s">
        <v>272</v>
      </c>
      <c r="C121" s="124"/>
    </row>
    <row r="122" spans="1:3" ht="15.75">
      <c r="A122" s="13" t="s">
        <v>115</v>
      </c>
      <c r="B122" s="73" t="s">
        <v>255</v>
      </c>
      <c r="C122" s="124"/>
    </row>
    <row r="123" spans="1:3" ht="12" customHeight="1">
      <c r="A123" s="13" t="s">
        <v>116</v>
      </c>
      <c r="B123" s="73" t="s">
        <v>271</v>
      </c>
      <c r="C123" s="124"/>
    </row>
    <row r="124" spans="1:3" ht="12" customHeight="1">
      <c r="A124" s="13" t="s">
        <v>117</v>
      </c>
      <c r="B124" s="73" t="s">
        <v>270</v>
      </c>
      <c r="C124" s="124"/>
    </row>
    <row r="125" spans="1:3" ht="12" customHeight="1">
      <c r="A125" s="13" t="s">
        <v>263</v>
      </c>
      <c r="B125" s="73" t="s">
        <v>258</v>
      </c>
      <c r="C125" s="124"/>
    </row>
    <row r="126" spans="1:3" ht="12" customHeight="1">
      <c r="A126" s="13" t="s">
        <v>264</v>
      </c>
      <c r="B126" s="73" t="s">
        <v>269</v>
      </c>
      <c r="C126" s="124"/>
    </row>
    <row r="127" spans="1:3" ht="16.5" thickBot="1">
      <c r="A127" s="11" t="s">
        <v>265</v>
      </c>
      <c r="B127" s="73" t="s">
        <v>268</v>
      </c>
      <c r="C127" s="125"/>
    </row>
    <row r="128" spans="1:3" ht="12" customHeight="1" thickBot="1">
      <c r="A128" s="18" t="s">
        <v>9</v>
      </c>
      <c r="B128" s="60" t="s">
        <v>349</v>
      </c>
      <c r="C128" s="131">
        <f>+C93+C114</f>
        <v>1045835766</v>
      </c>
    </row>
    <row r="129" spans="1:3" ht="12" customHeight="1" thickBot="1">
      <c r="A129" s="18" t="s">
        <v>10</v>
      </c>
      <c r="B129" s="60" t="s">
        <v>350</v>
      </c>
      <c r="C129" s="131">
        <f>+C130+C131+C132</f>
        <v>20000000</v>
      </c>
    </row>
    <row r="130" spans="1:3" ht="12" customHeight="1">
      <c r="A130" s="13" t="s">
        <v>170</v>
      </c>
      <c r="B130" s="10" t="s">
        <v>357</v>
      </c>
      <c r="C130" s="124"/>
    </row>
    <row r="131" spans="1:3" ht="12" customHeight="1">
      <c r="A131" s="13" t="s">
        <v>171</v>
      </c>
      <c r="B131" s="10" t="s">
        <v>358</v>
      </c>
      <c r="C131" s="124">
        <v>20000000</v>
      </c>
    </row>
    <row r="132" spans="1:3" ht="12" customHeight="1" thickBot="1">
      <c r="A132" s="11" t="s">
        <v>172</v>
      </c>
      <c r="B132" s="10" t="s">
        <v>359</v>
      </c>
      <c r="C132" s="124"/>
    </row>
    <row r="133" spans="1:3" ht="12" customHeight="1" thickBot="1">
      <c r="A133" s="18" t="s">
        <v>11</v>
      </c>
      <c r="B133" s="60" t="s">
        <v>351</v>
      </c>
      <c r="C133" s="131">
        <f>SUM(C134:C139)</f>
        <v>0</v>
      </c>
    </row>
    <row r="134" spans="1:3" ht="12" customHeight="1">
      <c r="A134" s="13" t="s">
        <v>57</v>
      </c>
      <c r="B134" s="7" t="s">
        <v>360</v>
      </c>
      <c r="C134" s="124"/>
    </row>
    <row r="135" spans="1:3" ht="12" customHeight="1">
      <c r="A135" s="13" t="s">
        <v>58</v>
      </c>
      <c r="B135" s="7" t="s">
        <v>352</v>
      </c>
      <c r="C135" s="124"/>
    </row>
    <row r="136" spans="1:3" ht="12" customHeight="1">
      <c r="A136" s="13" t="s">
        <v>59</v>
      </c>
      <c r="B136" s="7" t="s">
        <v>353</v>
      </c>
      <c r="C136" s="124"/>
    </row>
    <row r="137" spans="1:3" ht="12" customHeight="1">
      <c r="A137" s="13" t="s">
        <v>102</v>
      </c>
      <c r="B137" s="7" t="s">
        <v>354</v>
      </c>
      <c r="C137" s="124"/>
    </row>
    <row r="138" spans="1:3" ht="12" customHeight="1">
      <c r="A138" s="13" t="s">
        <v>103</v>
      </c>
      <c r="B138" s="7" t="s">
        <v>355</v>
      </c>
      <c r="C138" s="124"/>
    </row>
    <row r="139" spans="1:3" ht="12" customHeight="1" thickBot="1">
      <c r="A139" s="11" t="s">
        <v>104</v>
      </c>
      <c r="B139" s="7" t="s">
        <v>356</v>
      </c>
      <c r="C139" s="124"/>
    </row>
    <row r="140" spans="1:3" ht="12" customHeight="1" thickBot="1">
      <c r="A140" s="18" t="s">
        <v>12</v>
      </c>
      <c r="B140" s="60" t="s">
        <v>364</v>
      </c>
      <c r="C140" s="137">
        <f>+C141+C142+C143+C144</f>
        <v>0</v>
      </c>
    </row>
    <row r="141" spans="1:3" ht="12" customHeight="1">
      <c r="A141" s="13" t="s">
        <v>60</v>
      </c>
      <c r="B141" s="7" t="s">
        <v>273</v>
      </c>
      <c r="C141" s="124"/>
    </row>
    <row r="142" spans="1:3" ht="12" customHeight="1">
      <c r="A142" s="13" t="s">
        <v>61</v>
      </c>
      <c r="B142" s="7" t="s">
        <v>274</v>
      </c>
      <c r="C142" s="124"/>
    </row>
    <row r="143" spans="1:3" ht="12" customHeight="1">
      <c r="A143" s="13" t="s">
        <v>190</v>
      </c>
      <c r="B143" s="7" t="s">
        <v>365</v>
      </c>
      <c r="C143" s="124"/>
    </row>
    <row r="144" spans="1:3" ht="12" customHeight="1" thickBot="1">
      <c r="A144" s="11" t="s">
        <v>191</v>
      </c>
      <c r="B144" s="5" t="s">
        <v>293</v>
      </c>
      <c r="C144" s="124"/>
    </row>
    <row r="145" spans="1:3" ht="12" customHeight="1" thickBot="1">
      <c r="A145" s="18" t="s">
        <v>13</v>
      </c>
      <c r="B145" s="60" t="s">
        <v>366</v>
      </c>
      <c r="C145" s="140">
        <f>SUM(C146:C150)</f>
        <v>0</v>
      </c>
    </row>
    <row r="146" spans="1:3" ht="12" customHeight="1">
      <c r="A146" s="13" t="s">
        <v>62</v>
      </c>
      <c r="B146" s="7" t="s">
        <v>361</v>
      </c>
      <c r="C146" s="124"/>
    </row>
    <row r="147" spans="1:3" ht="12" customHeight="1">
      <c r="A147" s="13" t="s">
        <v>63</v>
      </c>
      <c r="B147" s="7" t="s">
        <v>368</v>
      </c>
      <c r="C147" s="124"/>
    </row>
    <row r="148" spans="1:3" ht="12" customHeight="1">
      <c r="A148" s="13" t="s">
        <v>202</v>
      </c>
      <c r="B148" s="7" t="s">
        <v>363</v>
      </c>
      <c r="C148" s="124"/>
    </row>
    <row r="149" spans="1:3" ht="12" customHeight="1">
      <c r="A149" s="13" t="s">
        <v>203</v>
      </c>
      <c r="B149" s="7" t="s">
        <v>369</v>
      </c>
      <c r="C149" s="124"/>
    </row>
    <row r="150" spans="1:3" ht="12" customHeight="1" thickBot="1">
      <c r="A150" s="13" t="s">
        <v>367</v>
      </c>
      <c r="B150" s="7" t="s">
        <v>370</v>
      </c>
      <c r="C150" s="124"/>
    </row>
    <row r="151" spans="1:3" ht="12" customHeight="1" thickBot="1">
      <c r="A151" s="18" t="s">
        <v>14</v>
      </c>
      <c r="B151" s="60" t="s">
        <v>371</v>
      </c>
      <c r="C151" s="290"/>
    </row>
    <row r="152" spans="1:3" ht="12" customHeight="1" thickBot="1">
      <c r="A152" s="18" t="s">
        <v>15</v>
      </c>
      <c r="B152" s="60" t="s">
        <v>372</v>
      </c>
      <c r="C152" s="290"/>
    </row>
    <row r="153" spans="1:9" ht="15" customHeight="1" thickBot="1">
      <c r="A153" s="18" t="s">
        <v>16</v>
      </c>
      <c r="B153" s="60" t="s">
        <v>374</v>
      </c>
      <c r="C153" s="245">
        <f>+C129+C133+C140+C145+C151+C152</f>
        <v>20000000</v>
      </c>
      <c r="F153" s="246"/>
      <c r="G153" s="247"/>
      <c r="H153" s="247"/>
      <c r="I153" s="247"/>
    </row>
    <row r="154" spans="1:3" s="234" customFormat="1" ht="12.75" customHeight="1" thickBot="1">
      <c r="A154" s="129" t="s">
        <v>17</v>
      </c>
      <c r="B154" s="209" t="s">
        <v>373</v>
      </c>
      <c r="C154" s="245">
        <f>+C128+C153</f>
        <v>1065835766</v>
      </c>
    </row>
    <row r="155" ht="7.5" customHeight="1"/>
    <row r="156" spans="1:3" ht="15.75">
      <c r="A156" s="311" t="s">
        <v>275</v>
      </c>
      <c r="B156" s="311"/>
      <c r="C156" s="311"/>
    </row>
    <row r="157" spans="1:3" ht="15" customHeight="1" thickBot="1">
      <c r="A157" s="309" t="s">
        <v>90</v>
      </c>
      <c r="B157" s="309"/>
      <c r="C157" s="141" t="str">
        <f>C90</f>
        <v>Forintban!</v>
      </c>
    </row>
    <row r="158" spans="1:4" ht="13.5" customHeight="1" thickBot="1">
      <c r="A158" s="18">
        <v>1</v>
      </c>
      <c r="B158" s="25" t="s">
        <v>375</v>
      </c>
      <c r="C158" s="131">
        <f>+C62-C128</f>
        <v>0</v>
      </c>
      <c r="D158" s="248"/>
    </row>
    <row r="159" spans="1:3" ht="27.75" customHeight="1" thickBot="1">
      <c r="A159" s="18" t="s">
        <v>8</v>
      </c>
      <c r="B159" s="25" t="s">
        <v>381</v>
      </c>
      <c r="C159" s="131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Mezőzombor Község Önkormányzat
2018. ÉVI KÖLTSÉGVETÉS
ÖNKÉNT VÁLLALT FELADATAINAK MÉRLEGE
&amp;R&amp;"Times New Roman CE,Félkövér dőlt"&amp;11 1.3. melléklet a 2/2018. (III.6.)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15" sqref="B15"/>
    </sheetView>
  </sheetViews>
  <sheetFormatPr defaultColWidth="9.00390625" defaultRowHeight="12.75"/>
  <cols>
    <col min="1" max="1" width="9.50390625" style="210" customWidth="1"/>
    <col min="2" max="2" width="91.625" style="210" customWidth="1"/>
    <col min="3" max="3" width="21.625" style="211" customWidth="1"/>
    <col min="4" max="4" width="9.00390625" style="232" customWidth="1"/>
    <col min="5" max="16384" width="9.375" style="232" customWidth="1"/>
  </cols>
  <sheetData>
    <row r="1" spans="1:3" ht="15.75" customHeight="1">
      <c r="A1" s="308" t="s">
        <v>4</v>
      </c>
      <c r="B1" s="308"/>
      <c r="C1" s="308"/>
    </row>
    <row r="2" spans="1:3" ht="15.75" customHeight="1" thickBot="1">
      <c r="A2" s="309" t="s">
        <v>88</v>
      </c>
      <c r="B2" s="309"/>
      <c r="C2" s="141" t="str">
        <f>'1.3.sz.mell.'!C2</f>
        <v>Forintban!</v>
      </c>
    </row>
    <row r="3" spans="1:3" ht="37.5" customHeight="1" thickBot="1">
      <c r="A3" s="21" t="s">
        <v>52</v>
      </c>
      <c r="B3" s="22" t="s">
        <v>6</v>
      </c>
      <c r="C3" s="30" t="str">
        <f>+CONCATENATE(LEFT(ÖSSZEFÜGGÉSEK!A5,4),". évi előirányzat")</f>
        <v>2018. évi előirányzat</v>
      </c>
    </row>
    <row r="4" spans="1:3" s="233" customFormat="1" ht="12" customHeight="1" thickBot="1">
      <c r="A4" s="227"/>
      <c r="B4" s="228" t="s">
        <v>394</v>
      </c>
      <c r="C4" s="229" t="s">
        <v>395</v>
      </c>
    </row>
    <row r="5" spans="1:3" s="234" customFormat="1" ht="12" customHeight="1" thickBot="1">
      <c r="A5" s="18" t="s">
        <v>7</v>
      </c>
      <c r="B5" s="19" t="s">
        <v>155</v>
      </c>
      <c r="C5" s="131">
        <f>+C6+C7+C8+C9+C10+C11</f>
        <v>46727856</v>
      </c>
    </row>
    <row r="6" spans="1:3" s="234" customFormat="1" ht="12" customHeight="1">
      <c r="A6" s="13" t="s">
        <v>64</v>
      </c>
      <c r="B6" s="235" t="s">
        <v>156</v>
      </c>
      <c r="C6" s="134">
        <v>32014200</v>
      </c>
    </row>
    <row r="7" spans="1:3" s="234" customFormat="1" ht="12" customHeight="1">
      <c r="A7" s="12" t="s">
        <v>65</v>
      </c>
      <c r="B7" s="236" t="s">
        <v>157</v>
      </c>
      <c r="C7" s="133"/>
    </row>
    <row r="8" spans="1:3" s="234" customFormat="1" ht="12" customHeight="1">
      <c r="A8" s="12" t="s">
        <v>66</v>
      </c>
      <c r="B8" s="236" t="s">
        <v>435</v>
      </c>
      <c r="C8" s="133"/>
    </row>
    <row r="9" spans="1:3" s="234" customFormat="1" ht="12" customHeight="1">
      <c r="A9" s="12" t="s">
        <v>67</v>
      </c>
      <c r="B9" s="236" t="s">
        <v>158</v>
      </c>
      <c r="C9" s="133"/>
    </row>
    <row r="10" spans="1:3" s="234" customFormat="1" ht="12" customHeight="1">
      <c r="A10" s="12" t="s">
        <v>84</v>
      </c>
      <c r="B10" s="127" t="s">
        <v>333</v>
      </c>
      <c r="C10" s="133">
        <v>14713656</v>
      </c>
    </row>
    <row r="11" spans="1:3" s="234" customFormat="1" ht="12" customHeight="1" thickBot="1">
      <c r="A11" s="14" t="s">
        <v>68</v>
      </c>
      <c r="B11" s="128" t="s">
        <v>334</v>
      </c>
      <c r="C11" s="133"/>
    </row>
    <row r="12" spans="1:3" s="234" customFormat="1" ht="12" customHeight="1" thickBot="1">
      <c r="A12" s="18" t="s">
        <v>8</v>
      </c>
      <c r="B12" s="126" t="s">
        <v>159</v>
      </c>
      <c r="C12" s="131">
        <f>+C13+C14+C15+C16+C17</f>
        <v>0</v>
      </c>
    </row>
    <row r="13" spans="1:3" s="234" customFormat="1" ht="12" customHeight="1">
      <c r="A13" s="13" t="s">
        <v>70</v>
      </c>
      <c r="B13" s="235" t="s">
        <v>160</v>
      </c>
      <c r="C13" s="134"/>
    </row>
    <row r="14" spans="1:3" s="234" customFormat="1" ht="12" customHeight="1">
      <c r="A14" s="12" t="s">
        <v>71</v>
      </c>
      <c r="B14" s="236" t="s">
        <v>161</v>
      </c>
      <c r="C14" s="133"/>
    </row>
    <row r="15" spans="1:3" s="234" customFormat="1" ht="12" customHeight="1">
      <c r="A15" s="12" t="s">
        <v>72</v>
      </c>
      <c r="B15" s="236" t="s">
        <v>323</v>
      </c>
      <c r="C15" s="133"/>
    </row>
    <row r="16" spans="1:3" s="234" customFormat="1" ht="12" customHeight="1">
      <c r="A16" s="12" t="s">
        <v>73</v>
      </c>
      <c r="B16" s="236" t="s">
        <v>324</v>
      </c>
      <c r="C16" s="133"/>
    </row>
    <row r="17" spans="1:3" s="234" customFormat="1" ht="12" customHeight="1">
      <c r="A17" s="12" t="s">
        <v>74</v>
      </c>
      <c r="B17" s="236" t="s">
        <v>458</v>
      </c>
      <c r="C17" s="133"/>
    </row>
    <row r="18" spans="1:3" s="234" customFormat="1" ht="12" customHeight="1" thickBot="1">
      <c r="A18" s="14" t="s">
        <v>80</v>
      </c>
      <c r="B18" s="128" t="s">
        <v>163</v>
      </c>
      <c r="C18" s="135"/>
    </row>
    <row r="19" spans="1:3" s="234" customFormat="1" ht="12" customHeight="1" thickBot="1">
      <c r="A19" s="18" t="s">
        <v>9</v>
      </c>
      <c r="B19" s="19" t="s">
        <v>164</v>
      </c>
      <c r="C19" s="131">
        <f>+C20+C21+C22+C23+C24</f>
        <v>0</v>
      </c>
    </row>
    <row r="20" spans="1:3" s="234" customFormat="1" ht="12" customHeight="1">
      <c r="A20" s="13" t="s">
        <v>53</v>
      </c>
      <c r="B20" s="235" t="s">
        <v>165</v>
      </c>
      <c r="C20" s="134"/>
    </row>
    <row r="21" spans="1:3" s="234" customFormat="1" ht="12" customHeight="1">
      <c r="A21" s="12" t="s">
        <v>54</v>
      </c>
      <c r="B21" s="236" t="s">
        <v>166</v>
      </c>
      <c r="C21" s="133"/>
    </row>
    <row r="22" spans="1:3" s="234" customFormat="1" ht="12" customHeight="1">
      <c r="A22" s="12" t="s">
        <v>55</v>
      </c>
      <c r="B22" s="236" t="s">
        <v>325</v>
      </c>
      <c r="C22" s="133"/>
    </row>
    <row r="23" spans="1:3" s="234" customFormat="1" ht="12" customHeight="1">
      <c r="A23" s="12" t="s">
        <v>56</v>
      </c>
      <c r="B23" s="236" t="s">
        <v>326</v>
      </c>
      <c r="C23" s="133"/>
    </row>
    <row r="24" spans="1:3" s="234" customFormat="1" ht="12" customHeight="1">
      <c r="A24" s="12" t="s">
        <v>98</v>
      </c>
      <c r="B24" s="236" t="s">
        <v>167</v>
      </c>
      <c r="C24" s="133"/>
    </row>
    <row r="25" spans="1:3" s="234" customFormat="1" ht="12" customHeight="1" thickBot="1">
      <c r="A25" s="14" t="s">
        <v>99</v>
      </c>
      <c r="B25" s="237" t="s">
        <v>168</v>
      </c>
      <c r="C25" s="135"/>
    </row>
    <row r="26" spans="1:3" s="234" customFormat="1" ht="12" customHeight="1" thickBot="1">
      <c r="A26" s="18" t="s">
        <v>100</v>
      </c>
      <c r="B26" s="19" t="s">
        <v>445</v>
      </c>
      <c r="C26" s="137">
        <f>SUM(C27:C33)</f>
        <v>37980000</v>
      </c>
    </row>
    <row r="27" spans="1:3" s="234" customFormat="1" ht="12" customHeight="1">
      <c r="A27" s="13" t="s">
        <v>170</v>
      </c>
      <c r="B27" s="235" t="s">
        <v>440</v>
      </c>
      <c r="C27" s="134">
        <v>4000000</v>
      </c>
    </row>
    <row r="28" spans="1:3" s="234" customFormat="1" ht="12" customHeight="1">
      <c r="A28" s="12" t="s">
        <v>171</v>
      </c>
      <c r="B28" s="236" t="s">
        <v>441</v>
      </c>
      <c r="C28" s="133">
        <v>100000</v>
      </c>
    </row>
    <row r="29" spans="1:3" s="234" customFormat="1" ht="12" customHeight="1">
      <c r="A29" s="12" t="s">
        <v>172</v>
      </c>
      <c r="B29" s="236" t="s">
        <v>442</v>
      </c>
      <c r="C29" s="133">
        <v>25000000</v>
      </c>
    </row>
    <row r="30" spans="1:3" s="234" customFormat="1" ht="12" customHeight="1">
      <c r="A30" s="12" t="s">
        <v>173</v>
      </c>
      <c r="B30" s="236" t="s">
        <v>443</v>
      </c>
      <c r="C30" s="133">
        <v>300000</v>
      </c>
    </row>
    <row r="31" spans="1:3" s="234" customFormat="1" ht="12" customHeight="1">
      <c r="A31" s="12" t="s">
        <v>437</v>
      </c>
      <c r="B31" s="236" t="s">
        <v>174</v>
      </c>
      <c r="C31" s="133">
        <v>4000000</v>
      </c>
    </row>
    <row r="32" spans="1:3" s="234" customFormat="1" ht="12" customHeight="1">
      <c r="A32" s="12" t="s">
        <v>438</v>
      </c>
      <c r="B32" s="236" t="s">
        <v>175</v>
      </c>
      <c r="C32" s="133">
        <v>4500000</v>
      </c>
    </row>
    <row r="33" spans="1:3" s="234" customFormat="1" ht="12" customHeight="1" thickBot="1">
      <c r="A33" s="14" t="s">
        <v>439</v>
      </c>
      <c r="B33" s="295" t="s">
        <v>176</v>
      </c>
      <c r="C33" s="135">
        <v>80000</v>
      </c>
    </row>
    <row r="34" spans="1:3" s="234" customFormat="1" ht="12" customHeight="1" thickBot="1">
      <c r="A34" s="18" t="s">
        <v>11</v>
      </c>
      <c r="B34" s="19" t="s">
        <v>335</v>
      </c>
      <c r="C34" s="131">
        <f>SUM(C35:C45)</f>
        <v>0</v>
      </c>
    </row>
    <row r="35" spans="1:3" s="234" customFormat="1" ht="12" customHeight="1">
      <c r="A35" s="13" t="s">
        <v>57</v>
      </c>
      <c r="B35" s="235" t="s">
        <v>179</v>
      </c>
      <c r="C35" s="134"/>
    </row>
    <row r="36" spans="1:3" s="234" customFormat="1" ht="12" customHeight="1">
      <c r="A36" s="12" t="s">
        <v>58</v>
      </c>
      <c r="B36" s="236" t="s">
        <v>180</v>
      </c>
      <c r="C36" s="133"/>
    </row>
    <row r="37" spans="1:3" s="234" customFormat="1" ht="12" customHeight="1">
      <c r="A37" s="12" t="s">
        <v>59</v>
      </c>
      <c r="B37" s="236" t="s">
        <v>181</v>
      </c>
      <c r="C37" s="133"/>
    </row>
    <row r="38" spans="1:3" s="234" customFormat="1" ht="12" customHeight="1">
      <c r="A38" s="12" t="s">
        <v>102</v>
      </c>
      <c r="B38" s="236" t="s">
        <v>182</v>
      </c>
      <c r="C38" s="133"/>
    </row>
    <row r="39" spans="1:3" s="234" customFormat="1" ht="12" customHeight="1">
      <c r="A39" s="12" t="s">
        <v>103</v>
      </c>
      <c r="B39" s="236" t="s">
        <v>183</v>
      </c>
      <c r="C39" s="133"/>
    </row>
    <row r="40" spans="1:3" s="234" customFormat="1" ht="12" customHeight="1">
      <c r="A40" s="12" t="s">
        <v>104</v>
      </c>
      <c r="B40" s="236" t="s">
        <v>184</v>
      </c>
      <c r="C40" s="133"/>
    </row>
    <row r="41" spans="1:3" s="234" customFormat="1" ht="12" customHeight="1">
      <c r="A41" s="12" t="s">
        <v>105</v>
      </c>
      <c r="B41" s="236" t="s">
        <v>185</v>
      </c>
      <c r="C41" s="133"/>
    </row>
    <row r="42" spans="1:3" s="234" customFormat="1" ht="12" customHeight="1">
      <c r="A42" s="12" t="s">
        <v>106</v>
      </c>
      <c r="B42" s="236" t="s">
        <v>444</v>
      </c>
      <c r="C42" s="133"/>
    </row>
    <row r="43" spans="1:3" s="234" customFormat="1" ht="12" customHeight="1">
      <c r="A43" s="12" t="s">
        <v>177</v>
      </c>
      <c r="B43" s="236" t="s">
        <v>187</v>
      </c>
      <c r="C43" s="136"/>
    </row>
    <row r="44" spans="1:3" s="234" customFormat="1" ht="12" customHeight="1">
      <c r="A44" s="14" t="s">
        <v>178</v>
      </c>
      <c r="B44" s="237" t="s">
        <v>337</v>
      </c>
      <c r="C44" s="224"/>
    </row>
    <row r="45" spans="1:3" s="234" customFormat="1" ht="12" customHeight="1" thickBot="1">
      <c r="A45" s="14" t="s">
        <v>336</v>
      </c>
      <c r="B45" s="128" t="s">
        <v>188</v>
      </c>
      <c r="C45" s="224"/>
    </row>
    <row r="46" spans="1:3" s="234" customFormat="1" ht="12" customHeight="1" thickBot="1">
      <c r="A46" s="18" t="s">
        <v>12</v>
      </c>
      <c r="B46" s="19" t="s">
        <v>189</v>
      </c>
      <c r="C46" s="131">
        <f>SUM(C47:C51)</f>
        <v>0</v>
      </c>
    </row>
    <row r="47" spans="1:3" s="234" customFormat="1" ht="12" customHeight="1">
      <c r="A47" s="13" t="s">
        <v>60</v>
      </c>
      <c r="B47" s="235" t="s">
        <v>193</v>
      </c>
      <c r="C47" s="277"/>
    </row>
    <row r="48" spans="1:3" s="234" customFormat="1" ht="12" customHeight="1">
      <c r="A48" s="12" t="s">
        <v>61</v>
      </c>
      <c r="B48" s="236" t="s">
        <v>194</v>
      </c>
      <c r="C48" s="136"/>
    </row>
    <row r="49" spans="1:3" s="234" customFormat="1" ht="12" customHeight="1">
      <c r="A49" s="12" t="s">
        <v>190</v>
      </c>
      <c r="B49" s="236" t="s">
        <v>195</v>
      </c>
      <c r="C49" s="136"/>
    </row>
    <row r="50" spans="1:3" s="234" customFormat="1" ht="12" customHeight="1">
      <c r="A50" s="12" t="s">
        <v>191</v>
      </c>
      <c r="B50" s="236" t="s">
        <v>196</v>
      </c>
      <c r="C50" s="136"/>
    </row>
    <row r="51" spans="1:3" s="234" customFormat="1" ht="12" customHeight="1" thickBot="1">
      <c r="A51" s="14" t="s">
        <v>192</v>
      </c>
      <c r="B51" s="128" t="s">
        <v>197</v>
      </c>
      <c r="C51" s="224"/>
    </row>
    <row r="52" spans="1:3" s="234" customFormat="1" ht="12" customHeight="1" thickBot="1">
      <c r="A52" s="18" t="s">
        <v>107</v>
      </c>
      <c r="B52" s="19" t="s">
        <v>198</v>
      </c>
      <c r="C52" s="131">
        <f>SUM(C53:C55)</f>
        <v>0</v>
      </c>
    </row>
    <row r="53" spans="1:3" s="234" customFormat="1" ht="12" customHeight="1">
      <c r="A53" s="13" t="s">
        <v>62</v>
      </c>
      <c r="B53" s="235" t="s">
        <v>199</v>
      </c>
      <c r="C53" s="134"/>
    </row>
    <row r="54" spans="1:3" s="234" customFormat="1" ht="12" customHeight="1">
      <c r="A54" s="12" t="s">
        <v>63</v>
      </c>
      <c r="B54" s="236" t="s">
        <v>327</v>
      </c>
      <c r="C54" s="133"/>
    </row>
    <row r="55" spans="1:3" s="234" customFormat="1" ht="12" customHeight="1">
      <c r="A55" s="12" t="s">
        <v>202</v>
      </c>
      <c r="B55" s="236" t="s">
        <v>200</v>
      </c>
      <c r="C55" s="133"/>
    </row>
    <row r="56" spans="1:3" s="234" customFormat="1" ht="12" customHeight="1" thickBot="1">
      <c r="A56" s="14" t="s">
        <v>203</v>
      </c>
      <c r="B56" s="128" t="s">
        <v>201</v>
      </c>
      <c r="C56" s="135"/>
    </row>
    <row r="57" spans="1:3" s="234" customFormat="1" ht="12" customHeight="1" thickBot="1">
      <c r="A57" s="18" t="s">
        <v>14</v>
      </c>
      <c r="B57" s="126" t="s">
        <v>204</v>
      </c>
      <c r="C57" s="131">
        <f>SUM(C58:C60)</f>
        <v>0</v>
      </c>
    </row>
    <row r="58" spans="1:3" s="234" customFormat="1" ht="12" customHeight="1">
      <c r="A58" s="13" t="s">
        <v>108</v>
      </c>
      <c r="B58" s="235" t="s">
        <v>206</v>
      </c>
      <c r="C58" s="136"/>
    </row>
    <row r="59" spans="1:3" s="234" customFormat="1" ht="12" customHeight="1">
      <c r="A59" s="12" t="s">
        <v>109</v>
      </c>
      <c r="B59" s="236" t="s">
        <v>328</v>
      </c>
      <c r="C59" s="136"/>
    </row>
    <row r="60" spans="1:3" s="234" customFormat="1" ht="12" customHeight="1">
      <c r="A60" s="12" t="s">
        <v>134</v>
      </c>
      <c r="B60" s="236" t="s">
        <v>207</v>
      </c>
      <c r="C60" s="136"/>
    </row>
    <row r="61" spans="1:3" s="234" customFormat="1" ht="12" customHeight="1" thickBot="1">
      <c r="A61" s="14" t="s">
        <v>205</v>
      </c>
      <c r="B61" s="128" t="s">
        <v>208</v>
      </c>
      <c r="C61" s="136"/>
    </row>
    <row r="62" spans="1:3" s="234" customFormat="1" ht="12" customHeight="1" thickBot="1">
      <c r="A62" s="291" t="s">
        <v>377</v>
      </c>
      <c r="B62" s="19" t="s">
        <v>209</v>
      </c>
      <c r="C62" s="137">
        <f>+C5+C12+C19+C26+C34+C46+C52+C57</f>
        <v>84707856</v>
      </c>
    </row>
    <row r="63" spans="1:3" s="234" customFormat="1" ht="12" customHeight="1" thickBot="1">
      <c r="A63" s="279" t="s">
        <v>210</v>
      </c>
      <c r="B63" s="126" t="s">
        <v>211</v>
      </c>
      <c r="C63" s="131">
        <f>SUM(C64:C66)</f>
        <v>0</v>
      </c>
    </row>
    <row r="64" spans="1:3" s="234" customFormat="1" ht="12" customHeight="1">
      <c r="A64" s="13" t="s">
        <v>239</v>
      </c>
      <c r="B64" s="235" t="s">
        <v>212</v>
      </c>
      <c r="C64" s="136"/>
    </row>
    <row r="65" spans="1:3" s="234" customFormat="1" ht="12" customHeight="1">
      <c r="A65" s="12" t="s">
        <v>248</v>
      </c>
      <c r="B65" s="236" t="s">
        <v>213</v>
      </c>
      <c r="C65" s="136"/>
    </row>
    <row r="66" spans="1:3" s="234" customFormat="1" ht="12" customHeight="1" thickBot="1">
      <c r="A66" s="14" t="s">
        <v>249</v>
      </c>
      <c r="B66" s="285" t="s">
        <v>362</v>
      </c>
      <c r="C66" s="136"/>
    </row>
    <row r="67" spans="1:3" s="234" customFormat="1" ht="12" customHeight="1" thickBot="1">
      <c r="A67" s="279" t="s">
        <v>215</v>
      </c>
      <c r="B67" s="126" t="s">
        <v>216</v>
      </c>
      <c r="C67" s="131">
        <f>SUM(C68:C71)</f>
        <v>0</v>
      </c>
    </row>
    <row r="68" spans="1:3" s="234" customFormat="1" ht="12" customHeight="1">
      <c r="A68" s="13" t="s">
        <v>85</v>
      </c>
      <c r="B68" s="235" t="s">
        <v>217</v>
      </c>
      <c r="C68" s="136"/>
    </row>
    <row r="69" spans="1:3" s="234" customFormat="1" ht="12" customHeight="1">
      <c r="A69" s="12" t="s">
        <v>86</v>
      </c>
      <c r="B69" s="236" t="s">
        <v>455</v>
      </c>
      <c r="C69" s="136"/>
    </row>
    <row r="70" spans="1:3" s="234" customFormat="1" ht="12" customHeight="1">
      <c r="A70" s="12" t="s">
        <v>240</v>
      </c>
      <c r="B70" s="236" t="s">
        <v>218</v>
      </c>
      <c r="C70" s="136"/>
    </row>
    <row r="71" spans="1:3" s="234" customFormat="1" ht="12" customHeight="1" thickBot="1">
      <c r="A71" s="14" t="s">
        <v>241</v>
      </c>
      <c r="B71" s="128" t="s">
        <v>456</v>
      </c>
      <c r="C71" s="136"/>
    </row>
    <row r="72" spans="1:3" s="234" customFormat="1" ht="12" customHeight="1" thickBot="1">
      <c r="A72" s="279" t="s">
        <v>219</v>
      </c>
      <c r="B72" s="126" t="s">
        <v>220</v>
      </c>
      <c r="C72" s="131">
        <f>SUM(C73:C74)</f>
        <v>0</v>
      </c>
    </row>
    <row r="73" spans="1:3" s="234" customFormat="1" ht="12" customHeight="1">
      <c r="A73" s="13" t="s">
        <v>242</v>
      </c>
      <c r="B73" s="235" t="s">
        <v>221</v>
      </c>
      <c r="C73" s="136"/>
    </row>
    <row r="74" spans="1:3" s="234" customFormat="1" ht="12" customHeight="1" thickBot="1">
      <c r="A74" s="14" t="s">
        <v>243</v>
      </c>
      <c r="B74" s="128" t="s">
        <v>222</v>
      </c>
      <c r="C74" s="136"/>
    </row>
    <row r="75" spans="1:3" s="234" customFormat="1" ht="12" customHeight="1" thickBot="1">
      <c r="A75" s="279" t="s">
        <v>223</v>
      </c>
      <c r="B75" s="126" t="s">
        <v>224</v>
      </c>
      <c r="C75" s="131">
        <f>SUM(C76:C78)</f>
        <v>0</v>
      </c>
    </row>
    <row r="76" spans="1:3" s="234" customFormat="1" ht="12" customHeight="1">
      <c r="A76" s="13" t="s">
        <v>244</v>
      </c>
      <c r="B76" s="235" t="s">
        <v>225</v>
      </c>
      <c r="C76" s="136"/>
    </row>
    <row r="77" spans="1:3" s="234" customFormat="1" ht="12" customHeight="1">
      <c r="A77" s="12" t="s">
        <v>245</v>
      </c>
      <c r="B77" s="236" t="s">
        <v>226</v>
      </c>
      <c r="C77" s="136"/>
    </row>
    <row r="78" spans="1:3" s="234" customFormat="1" ht="12" customHeight="1" thickBot="1">
      <c r="A78" s="14" t="s">
        <v>246</v>
      </c>
      <c r="B78" s="128" t="s">
        <v>457</v>
      </c>
      <c r="C78" s="136"/>
    </row>
    <row r="79" spans="1:3" s="234" customFormat="1" ht="12" customHeight="1" thickBot="1">
      <c r="A79" s="279" t="s">
        <v>227</v>
      </c>
      <c r="B79" s="126" t="s">
        <v>247</v>
      </c>
      <c r="C79" s="131">
        <f>SUM(C80:C83)</f>
        <v>0</v>
      </c>
    </row>
    <row r="80" spans="1:3" s="234" customFormat="1" ht="12" customHeight="1">
      <c r="A80" s="239" t="s">
        <v>228</v>
      </c>
      <c r="B80" s="235" t="s">
        <v>229</v>
      </c>
      <c r="C80" s="136"/>
    </row>
    <row r="81" spans="1:3" s="234" customFormat="1" ht="12" customHeight="1">
      <c r="A81" s="240" t="s">
        <v>230</v>
      </c>
      <c r="B81" s="236" t="s">
        <v>231</v>
      </c>
      <c r="C81" s="136"/>
    </row>
    <row r="82" spans="1:3" s="234" customFormat="1" ht="12" customHeight="1">
      <c r="A82" s="240" t="s">
        <v>232</v>
      </c>
      <c r="B82" s="236" t="s">
        <v>233</v>
      </c>
      <c r="C82" s="136"/>
    </row>
    <row r="83" spans="1:3" s="234" customFormat="1" ht="12" customHeight="1" thickBot="1">
      <c r="A83" s="241" t="s">
        <v>234</v>
      </c>
      <c r="B83" s="128" t="s">
        <v>235</v>
      </c>
      <c r="C83" s="136"/>
    </row>
    <row r="84" spans="1:3" s="234" customFormat="1" ht="12" customHeight="1" thickBot="1">
      <c r="A84" s="279" t="s">
        <v>236</v>
      </c>
      <c r="B84" s="126" t="s">
        <v>376</v>
      </c>
      <c r="C84" s="278"/>
    </row>
    <row r="85" spans="1:3" s="234" customFormat="1" ht="13.5" customHeight="1" thickBot="1">
      <c r="A85" s="279" t="s">
        <v>238</v>
      </c>
      <c r="B85" s="126" t="s">
        <v>237</v>
      </c>
      <c r="C85" s="278"/>
    </row>
    <row r="86" spans="1:3" s="234" customFormat="1" ht="15.75" customHeight="1" thickBot="1">
      <c r="A86" s="279" t="s">
        <v>250</v>
      </c>
      <c r="B86" s="242" t="s">
        <v>379</v>
      </c>
      <c r="C86" s="137">
        <f>+C63+C67+C72+C75+C79+C85+C84</f>
        <v>0</v>
      </c>
    </row>
    <row r="87" spans="1:3" s="234" customFormat="1" ht="16.5" customHeight="1" thickBot="1">
      <c r="A87" s="280" t="s">
        <v>378</v>
      </c>
      <c r="B87" s="243" t="s">
        <v>380</v>
      </c>
      <c r="C87" s="137">
        <f>+C62+C86</f>
        <v>84707856</v>
      </c>
    </row>
    <row r="88" spans="1:3" s="234" customFormat="1" ht="83.25" customHeight="1">
      <c r="A88" s="3"/>
      <c r="B88" s="4"/>
      <c r="C88" s="138"/>
    </row>
    <row r="89" spans="1:3" ht="16.5" customHeight="1">
      <c r="A89" s="308" t="s">
        <v>35</v>
      </c>
      <c r="B89" s="308"/>
      <c r="C89" s="308"/>
    </row>
    <row r="90" spans="1:3" s="244" customFormat="1" ht="16.5" customHeight="1" thickBot="1">
      <c r="A90" s="310" t="s">
        <v>89</v>
      </c>
      <c r="B90" s="310"/>
      <c r="C90" s="70" t="str">
        <f>C2</f>
        <v>Forintban!</v>
      </c>
    </row>
    <row r="91" spans="1:3" ht="37.5" customHeight="1" thickBot="1">
      <c r="A91" s="21" t="s">
        <v>52</v>
      </c>
      <c r="B91" s="22" t="s">
        <v>36</v>
      </c>
      <c r="C91" s="30" t="str">
        <f>+C3</f>
        <v>2018. évi előirányzat</v>
      </c>
    </row>
    <row r="92" spans="1:3" s="233" customFormat="1" ht="12" customHeight="1" thickBot="1">
      <c r="A92" s="27"/>
      <c r="B92" s="28" t="s">
        <v>394</v>
      </c>
      <c r="C92" s="29" t="s">
        <v>395</v>
      </c>
    </row>
    <row r="93" spans="1:3" ht="12" customHeight="1" thickBot="1">
      <c r="A93" s="20" t="s">
        <v>7</v>
      </c>
      <c r="B93" s="26" t="s">
        <v>338</v>
      </c>
      <c r="C93" s="130">
        <f>C94+C95+C96+C97+C98+C111</f>
        <v>0</v>
      </c>
    </row>
    <row r="94" spans="1:3" ht="12" customHeight="1">
      <c r="A94" s="15" t="s">
        <v>64</v>
      </c>
      <c r="B94" s="8" t="s">
        <v>37</v>
      </c>
      <c r="C94" s="132"/>
    </row>
    <row r="95" spans="1:3" ht="12" customHeight="1">
      <c r="A95" s="12" t="s">
        <v>65</v>
      </c>
      <c r="B95" s="6" t="s">
        <v>110</v>
      </c>
      <c r="C95" s="133"/>
    </row>
    <row r="96" spans="1:3" ht="12" customHeight="1">
      <c r="A96" s="12" t="s">
        <v>66</v>
      </c>
      <c r="B96" s="6" t="s">
        <v>83</v>
      </c>
      <c r="C96" s="135"/>
    </row>
    <row r="97" spans="1:3" ht="12" customHeight="1">
      <c r="A97" s="12" t="s">
        <v>67</v>
      </c>
      <c r="B97" s="9" t="s">
        <v>111</v>
      </c>
      <c r="C97" s="135"/>
    </row>
    <row r="98" spans="1:3" ht="12" customHeight="1">
      <c r="A98" s="12" t="s">
        <v>75</v>
      </c>
      <c r="B98" s="17" t="s">
        <v>112</v>
      </c>
      <c r="C98" s="135"/>
    </row>
    <row r="99" spans="1:3" ht="12" customHeight="1">
      <c r="A99" s="12" t="s">
        <v>68</v>
      </c>
      <c r="B99" s="6" t="s">
        <v>343</v>
      </c>
      <c r="C99" s="135"/>
    </row>
    <row r="100" spans="1:3" ht="12" customHeight="1">
      <c r="A100" s="12" t="s">
        <v>69</v>
      </c>
      <c r="B100" s="74" t="s">
        <v>342</v>
      </c>
      <c r="C100" s="135"/>
    </row>
    <row r="101" spans="1:3" ht="12" customHeight="1">
      <c r="A101" s="12" t="s">
        <v>76</v>
      </c>
      <c r="B101" s="74" t="s">
        <v>341</v>
      </c>
      <c r="C101" s="135"/>
    </row>
    <row r="102" spans="1:3" ht="12" customHeight="1">
      <c r="A102" s="12" t="s">
        <v>77</v>
      </c>
      <c r="B102" s="72" t="s">
        <v>253</v>
      </c>
      <c r="C102" s="135"/>
    </row>
    <row r="103" spans="1:3" ht="12" customHeight="1">
      <c r="A103" s="12" t="s">
        <v>78</v>
      </c>
      <c r="B103" s="73" t="s">
        <v>254</v>
      </c>
      <c r="C103" s="135"/>
    </row>
    <row r="104" spans="1:3" ht="12" customHeight="1">
      <c r="A104" s="12" t="s">
        <v>79</v>
      </c>
      <c r="B104" s="73" t="s">
        <v>255</v>
      </c>
      <c r="C104" s="135"/>
    </row>
    <row r="105" spans="1:3" ht="12" customHeight="1">
      <c r="A105" s="12" t="s">
        <v>81</v>
      </c>
      <c r="B105" s="72" t="s">
        <v>256</v>
      </c>
      <c r="C105" s="135"/>
    </row>
    <row r="106" spans="1:3" ht="12" customHeight="1">
      <c r="A106" s="12" t="s">
        <v>113</v>
      </c>
      <c r="B106" s="72" t="s">
        <v>257</v>
      </c>
      <c r="C106" s="135"/>
    </row>
    <row r="107" spans="1:3" ht="12" customHeight="1">
      <c r="A107" s="12" t="s">
        <v>251</v>
      </c>
      <c r="B107" s="73" t="s">
        <v>258</v>
      </c>
      <c r="C107" s="135"/>
    </row>
    <row r="108" spans="1:3" ht="12" customHeight="1">
      <c r="A108" s="11" t="s">
        <v>252</v>
      </c>
      <c r="B108" s="74" t="s">
        <v>259</v>
      </c>
      <c r="C108" s="135"/>
    </row>
    <row r="109" spans="1:3" ht="12" customHeight="1">
      <c r="A109" s="12" t="s">
        <v>339</v>
      </c>
      <c r="B109" s="74" t="s">
        <v>260</v>
      </c>
      <c r="C109" s="135"/>
    </row>
    <row r="110" spans="1:3" ht="12" customHeight="1">
      <c r="A110" s="14" t="s">
        <v>340</v>
      </c>
      <c r="B110" s="74" t="s">
        <v>261</v>
      </c>
      <c r="C110" s="135"/>
    </row>
    <row r="111" spans="1:3" ht="12" customHeight="1">
      <c r="A111" s="12" t="s">
        <v>344</v>
      </c>
      <c r="B111" s="9" t="s">
        <v>38</v>
      </c>
      <c r="C111" s="133"/>
    </row>
    <row r="112" spans="1:3" ht="12" customHeight="1">
      <c r="A112" s="12" t="s">
        <v>345</v>
      </c>
      <c r="B112" s="6" t="s">
        <v>347</v>
      </c>
      <c r="C112" s="133"/>
    </row>
    <row r="113" spans="1:3" ht="12" customHeight="1" thickBot="1">
      <c r="A113" s="16" t="s">
        <v>346</v>
      </c>
      <c r="B113" s="289" t="s">
        <v>348</v>
      </c>
      <c r="C113" s="139"/>
    </row>
    <row r="114" spans="1:3" ht="12" customHeight="1" thickBot="1">
      <c r="A114" s="286" t="s">
        <v>8</v>
      </c>
      <c r="B114" s="287" t="s">
        <v>262</v>
      </c>
      <c r="C114" s="288">
        <f>+C115+C117+C119</f>
        <v>0</v>
      </c>
    </row>
    <row r="115" spans="1:3" ht="12" customHeight="1">
      <c r="A115" s="13" t="s">
        <v>70</v>
      </c>
      <c r="B115" s="6" t="s">
        <v>133</v>
      </c>
      <c r="C115" s="134"/>
    </row>
    <row r="116" spans="1:3" ht="12" customHeight="1">
      <c r="A116" s="13" t="s">
        <v>71</v>
      </c>
      <c r="B116" s="10" t="s">
        <v>266</v>
      </c>
      <c r="C116" s="134"/>
    </row>
    <row r="117" spans="1:3" ht="12" customHeight="1">
      <c r="A117" s="13" t="s">
        <v>72</v>
      </c>
      <c r="B117" s="10" t="s">
        <v>114</v>
      </c>
      <c r="C117" s="133"/>
    </row>
    <row r="118" spans="1:3" ht="12" customHeight="1">
      <c r="A118" s="13" t="s">
        <v>73</v>
      </c>
      <c r="B118" s="10" t="s">
        <v>267</v>
      </c>
      <c r="C118" s="124"/>
    </row>
    <row r="119" spans="1:3" ht="12" customHeight="1">
      <c r="A119" s="13" t="s">
        <v>74</v>
      </c>
      <c r="B119" s="128" t="s">
        <v>459</v>
      </c>
      <c r="C119" s="124"/>
    </row>
    <row r="120" spans="1:3" ht="12" customHeight="1">
      <c r="A120" s="13" t="s">
        <v>80</v>
      </c>
      <c r="B120" s="127" t="s">
        <v>329</v>
      </c>
      <c r="C120" s="124"/>
    </row>
    <row r="121" spans="1:3" ht="12" customHeight="1">
      <c r="A121" s="13" t="s">
        <v>82</v>
      </c>
      <c r="B121" s="231" t="s">
        <v>272</v>
      </c>
      <c r="C121" s="124"/>
    </row>
    <row r="122" spans="1:3" ht="15.75">
      <c r="A122" s="13" t="s">
        <v>115</v>
      </c>
      <c r="B122" s="73" t="s">
        <v>255</v>
      </c>
      <c r="C122" s="124"/>
    </row>
    <row r="123" spans="1:3" ht="12" customHeight="1">
      <c r="A123" s="13" t="s">
        <v>116</v>
      </c>
      <c r="B123" s="73" t="s">
        <v>271</v>
      </c>
      <c r="C123" s="124"/>
    </row>
    <row r="124" spans="1:3" ht="12" customHeight="1">
      <c r="A124" s="13" t="s">
        <v>117</v>
      </c>
      <c r="B124" s="73" t="s">
        <v>270</v>
      </c>
      <c r="C124" s="124"/>
    </row>
    <row r="125" spans="1:3" ht="12" customHeight="1">
      <c r="A125" s="13" t="s">
        <v>263</v>
      </c>
      <c r="B125" s="73" t="s">
        <v>258</v>
      </c>
      <c r="C125" s="124"/>
    </row>
    <row r="126" spans="1:3" ht="12" customHeight="1">
      <c r="A126" s="13" t="s">
        <v>264</v>
      </c>
      <c r="B126" s="73" t="s">
        <v>269</v>
      </c>
      <c r="C126" s="124"/>
    </row>
    <row r="127" spans="1:3" ht="16.5" thickBot="1">
      <c r="A127" s="11" t="s">
        <v>265</v>
      </c>
      <c r="B127" s="73" t="s">
        <v>268</v>
      </c>
      <c r="C127" s="125"/>
    </row>
    <row r="128" spans="1:3" ht="12" customHeight="1" thickBot="1">
      <c r="A128" s="18" t="s">
        <v>9</v>
      </c>
      <c r="B128" s="60" t="s">
        <v>349</v>
      </c>
      <c r="C128" s="131">
        <f>+C93+C114</f>
        <v>0</v>
      </c>
    </row>
    <row r="129" spans="1:3" ht="12" customHeight="1" thickBot="1">
      <c r="A129" s="18" t="s">
        <v>10</v>
      </c>
      <c r="B129" s="60" t="s">
        <v>350</v>
      </c>
      <c r="C129" s="131">
        <f>+C130+C131+C132</f>
        <v>0</v>
      </c>
    </row>
    <row r="130" spans="1:3" ht="12" customHeight="1">
      <c r="A130" s="13" t="s">
        <v>170</v>
      </c>
      <c r="B130" s="10" t="s">
        <v>357</v>
      </c>
      <c r="C130" s="124"/>
    </row>
    <row r="131" spans="1:3" ht="12" customHeight="1">
      <c r="A131" s="13" t="s">
        <v>171</v>
      </c>
      <c r="B131" s="10" t="s">
        <v>358</v>
      </c>
      <c r="C131" s="124"/>
    </row>
    <row r="132" spans="1:3" ht="12" customHeight="1" thickBot="1">
      <c r="A132" s="11" t="s">
        <v>172</v>
      </c>
      <c r="B132" s="10" t="s">
        <v>359</v>
      </c>
      <c r="C132" s="124"/>
    </row>
    <row r="133" spans="1:3" ht="12" customHeight="1" thickBot="1">
      <c r="A133" s="18" t="s">
        <v>11</v>
      </c>
      <c r="B133" s="60" t="s">
        <v>351</v>
      </c>
      <c r="C133" s="131">
        <f>SUM(C134:C139)</f>
        <v>0</v>
      </c>
    </row>
    <row r="134" spans="1:3" ht="12" customHeight="1">
      <c r="A134" s="13" t="s">
        <v>57</v>
      </c>
      <c r="B134" s="7" t="s">
        <v>360</v>
      </c>
      <c r="C134" s="124"/>
    </row>
    <row r="135" spans="1:3" ht="12" customHeight="1">
      <c r="A135" s="13" t="s">
        <v>58</v>
      </c>
      <c r="B135" s="7" t="s">
        <v>352</v>
      </c>
      <c r="C135" s="124"/>
    </row>
    <row r="136" spans="1:3" ht="12" customHeight="1">
      <c r="A136" s="13" t="s">
        <v>59</v>
      </c>
      <c r="B136" s="7" t="s">
        <v>353</v>
      </c>
      <c r="C136" s="124"/>
    </row>
    <row r="137" spans="1:3" ht="12" customHeight="1">
      <c r="A137" s="13" t="s">
        <v>102</v>
      </c>
      <c r="B137" s="7" t="s">
        <v>354</v>
      </c>
      <c r="C137" s="124"/>
    </row>
    <row r="138" spans="1:3" ht="12" customHeight="1">
      <c r="A138" s="13" t="s">
        <v>103</v>
      </c>
      <c r="B138" s="7" t="s">
        <v>355</v>
      </c>
      <c r="C138" s="124"/>
    </row>
    <row r="139" spans="1:3" ht="12" customHeight="1" thickBot="1">
      <c r="A139" s="11" t="s">
        <v>104</v>
      </c>
      <c r="B139" s="7" t="s">
        <v>356</v>
      </c>
      <c r="C139" s="124"/>
    </row>
    <row r="140" spans="1:3" ht="12" customHeight="1" thickBot="1">
      <c r="A140" s="18" t="s">
        <v>12</v>
      </c>
      <c r="B140" s="60" t="s">
        <v>364</v>
      </c>
      <c r="C140" s="137">
        <f>+C141+C142+C143+C144</f>
        <v>0</v>
      </c>
    </row>
    <row r="141" spans="1:3" ht="12" customHeight="1">
      <c r="A141" s="13" t="s">
        <v>60</v>
      </c>
      <c r="B141" s="7" t="s">
        <v>273</v>
      </c>
      <c r="C141" s="124"/>
    </row>
    <row r="142" spans="1:3" ht="12" customHeight="1">
      <c r="A142" s="13" t="s">
        <v>61</v>
      </c>
      <c r="B142" s="7" t="s">
        <v>274</v>
      </c>
      <c r="C142" s="124"/>
    </row>
    <row r="143" spans="1:3" ht="12" customHeight="1">
      <c r="A143" s="13" t="s">
        <v>190</v>
      </c>
      <c r="B143" s="7" t="s">
        <v>365</v>
      </c>
      <c r="C143" s="124"/>
    </row>
    <row r="144" spans="1:3" ht="12" customHeight="1" thickBot="1">
      <c r="A144" s="11" t="s">
        <v>191</v>
      </c>
      <c r="B144" s="5" t="s">
        <v>293</v>
      </c>
      <c r="C144" s="124"/>
    </row>
    <row r="145" spans="1:3" ht="12" customHeight="1" thickBot="1">
      <c r="A145" s="18" t="s">
        <v>13</v>
      </c>
      <c r="B145" s="60" t="s">
        <v>366</v>
      </c>
      <c r="C145" s="140">
        <f>SUM(C146:C150)</f>
        <v>0</v>
      </c>
    </row>
    <row r="146" spans="1:3" ht="12" customHeight="1">
      <c r="A146" s="13" t="s">
        <v>62</v>
      </c>
      <c r="B146" s="7" t="s">
        <v>361</v>
      </c>
      <c r="C146" s="124"/>
    </row>
    <row r="147" spans="1:3" ht="12" customHeight="1">
      <c r="A147" s="13" t="s">
        <v>63</v>
      </c>
      <c r="B147" s="7" t="s">
        <v>368</v>
      </c>
      <c r="C147" s="124"/>
    </row>
    <row r="148" spans="1:3" ht="12" customHeight="1">
      <c r="A148" s="13" t="s">
        <v>202</v>
      </c>
      <c r="B148" s="7" t="s">
        <v>363</v>
      </c>
      <c r="C148" s="124"/>
    </row>
    <row r="149" spans="1:3" ht="12" customHeight="1">
      <c r="A149" s="13" t="s">
        <v>203</v>
      </c>
      <c r="B149" s="7" t="s">
        <v>369</v>
      </c>
      <c r="C149" s="124"/>
    </row>
    <row r="150" spans="1:3" ht="12" customHeight="1" thickBot="1">
      <c r="A150" s="13" t="s">
        <v>367</v>
      </c>
      <c r="B150" s="7" t="s">
        <v>370</v>
      </c>
      <c r="C150" s="124"/>
    </row>
    <row r="151" spans="1:3" ht="12" customHeight="1" thickBot="1">
      <c r="A151" s="18" t="s">
        <v>14</v>
      </c>
      <c r="B151" s="60" t="s">
        <v>371</v>
      </c>
      <c r="C151" s="290"/>
    </row>
    <row r="152" spans="1:3" ht="12" customHeight="1" thickBot="1">
      <c r="A152" s="18" t="s">
        <v>15</v>
      </c>
      <c r="B152" s="60" t="s">
        <v>372</v>
      </c>
      <c r="C152" s="290"/>
    </row>
    <row r="153" spans="1:9" ht="15" customHeight="1" thickBot="1">
      <c r="A153" s="18" t="s">
        <v>16</v>
      </c>
      <c r="B153" s="60" t="s">
        <v>374</v>
      </c>
      <c r="C153" s="245">
        <f>+C129+C133+C140+C145+C151+C152</f>
        <v>0</v>
      </c>
      <c r="F153" s="246"/>
      <c r="G153" s="247"/>
      <c r="H153" s="247"/>
      <c r="I153" s="247"/>
    </row>
    <row r="154" spans="1:3" s="234" customFormat="1" ht="12.75" customHeight="1" thickBot="1">
      <c r="A154" s="129" t="s">
        <v>17</v>
      </c>
      <c r="B154" s="209" t="s">
        <v>373</v>
      </c>
      <c r="C154" s="245">
        <f>+C128+C153</f>
        <v>0</v>
      </c>
    </row>
    <row r="155" ht="7.5" customHeight="1"/>
    <row r="156" spans="1:3" ht="15.75">
      <c r="A156" s="311" t="s">
        <v>275</v>
      </c>
      <c r="B156" s="311"/>
      <c r="C156" s="311"/>
    </row>
    <row r="157" spans="1:3" ht="15" customHeight="1" thickBot="1">
      <c r="A157" s="309" t="s">
        <v>90</v>
      </c>
      <c r="B157" s="309"/>
      <c r="C157" s="141" t="str">
        <f>C90</f>
        <v>Forintban!</v>
      </c>
    </row>
    <row r="158" spans="1:4" ht="13.5" customHeight="1" thickBot="1">
      <c r="A158" s="18">
        <v>1</v>
      </c>
      <c r="B158" s="25" t="s">
        <v>375</v>
      </c>
      <c r="C158" s="131">
        <f>+C62-C128</f>
        <v>84707856</v>
      </c>
      <c r="D158" s="248"/>
    </row>
    <row r="159" spans="1:3" ht="27.75" customHeight="1" thickBot="1">
      <c r="A159" s="18" t="s">
        <v>8</v>
      </c>
      <c r="B159" s="25" t="s">
        <v>381</v>
      </c>
      <c r="C159" s="131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Mezőzombor Község Önkormányzat
2018. ÉVI KÖLTSÉGVETÉS
ÁLLAMIGAZGATÁSI FELADATAINAK MÉRLEGE
&amp;R&amp;"Times New Roman CE,Félkövér dőlt"&amp;11 1.4. melléklet a 2/2018. (III.6.)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B1">
      <selection activeCell="F33" sqref="F33"/>
    </sheetView>
  </sheetViews>
  <sheetFormatPr defaultColWidth="9.00390625" defaultRowHeight="12.75"/>
  <cols>
    <col min="1" max="1" width="6.875" style="39" customWidth="1"/>
    <col min="2" max="2" width="55.125" style="90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9.75" customHeight="1">
      <c r="B1" s="153" t="s">
        <v>94</v>
      </c>
      <c r="C1" s="154"/>
      <c r="D1" s="154"/>
      <c r="E1" s="154"/>
      <c r="F1" s="314" t="s">
        <v>471</v>
      </c>
    </row>
    <row r="2" spans="5:6" ht="14.25" thickBot="1">
      <c r="E2" s="155" t="str">
        <f>'1.4.sz.mell.'!C2</f>
        <v>Forintban!</v>
      </c>
      <c r="F2" s="314"/>
    </row>
    <row r="3" spans="1:6" ht="18" customHeight="1" thickBot="1">
      <c r="A3" s="312" t="s">
        <v>52</v>
      </c>
      <c r="B3" s="156" t="s">
        <v>41</v>
      </c>
      <c r="C3" s="157"/>
      <c r="D3" s="156" t="s">
        <v>42</v>
      </c>
      <c r="E3" s="158"/>
      <c r="F3" s="314"/>
    </row>
    <row r="4" spans="1:6" s="159" customFormat="1" ht="35.25" customHeight="1" thickBot="1">
      <c r="A4" s="313"/>
      <c r="B4" s="91" t="s">
        <v>46</v>
      </c>
      <c r="C4" s="92" t="str">
        <f>+'1.1.sz.mell.'!C3</f>
        <v>2018. évi előirányzat</v>
      </c>
      <c r="D4" s="91" t="s">
        <v>46</v>
      </c>
      <c r="E4" s="36" t="str">
        <f>+C4</f>
        <v>2018. évi előirányzat</v>
      </c>
      <c r="F4" s="314"/>
    </row>
    <row r="5" spans="1:6" s="164" customFormat="1" ht="12" customHeight="1" thickBot="1">
      <c r="A5" s="160"/>
      <c r="B5" s="161" t="s">
        <v>394</v>
      </c>
      <c r="C5" s="162" t="s">
        <v>395</v>
      </c>
      <c r="D5" s="161" t="s">
        <v>396</v>
      </c>
      <c r="E5" s="163" t="s">
        <v>398</v>
      </c>
      <c r="F5" s="314"/>
    </row>
    <row r="6" spans="1:6" ht="12.75" customHeight="1">
      <c r="A6" s="165" t="s">
        <v>7</v>
      </c>
      <c r="B6" s="166" t="s">
        <v>276</v>
      </c>
      <c r="C6" s="142">
        <v>255560265</v>
      </c>
      <c r="D6" s="166" t="s">
        <v>47</v>
      </c>
      <c r="E6" s="148">
        <v>291642382</v>
      </c>
      <c r="F6" s="314"/>
    </row>
    <row r="7" spans="1:6" ht="12.75" customHeight="1">
      <c r="A7" s="167" t="s">
        <v>8</v>
      </c>
      <c r="B7" s="168" t="s">
        <v>277</v>
      </c>
      <c r="C7" s="143">
        <v>253630851</v>
      </c>
      <c r="D7" s="168" t="s">
        <v>110</v>
      </c>
      <c r="E7" s="149">
        <v>58203198</v>
      </c>
      <c r="F7" s="314"/>
    </row>
    <row r="8" spans="1:6" ht="12.75" customHeight="1">
      <c r="A8" s="167" t="s">
        <v>9</v>
      </c>
      <c r="B8" s="168" t="s">
        <v>298</v>
      </c>
      <c r="C8" s="143"/>
      <c r="D8" s="168" t="s">
        <v>138</v>
      </c>
      <c r="E8" s="149">
        <v>347493391</v>
      </c>
      <c r="F8" s="314"/>
    </row>
    <row r="9" spans="1:6" ht="12.75" customHeight="1">
      <c r="A9" s="167" t="s">
        <v>10</v>
      </c>
      <c r="B9" s="168" t="s">
        <v>101</v>
      </c>
      <c r="C9" s="143">
        <v>37980000</v>
      </c>
      <c r="D9" s="168" t="s">
        <v>111</v>
      </c>
      <c r="E9" s="149">
        <v>19000000</v>
      </c>
      <c r="F9" s="314"/>
    </row>
    <row r="10" spans="1:6" ht="12.75" customHeight="1">
      <c r="A10" s="167" t="s">
        <v>11</v>
      </c>
      <c r="B10" s="169" t="s">
        <v>322</v>
      </c>
      <c r="C10" s="143">
        <v>47060795</v>
      </c>
      <c r="D10" s="168" t="s">
        <v>112</v>
      </c>
      <c r="E10" s="149">
        <v>6565202</v>
      </c>
      <c r="F10" s="314"/>
    </row>
    <row r="11" spans="1:6" ht="12.75" customHeight="1">
      <c r="A11" s="167" t="s">
        <v>12</v>
      </c>
      <c r="B11" s="168" t="s">
        <v>278</v>
      </c>
      <c r="C11" s="144"/>
      <c r="D11" s="168" t="s">
        <v>38</v>
      </c>
      <c r="E11" s="149"/>
      <c r="F11" s="314"/>
    </row>
    <row r="12" spans="1:6" ht="12.75" customHeight="1">
      <c r="A12" s="167" t="s">
        <v>13</v>
      </c>
      <c r="B12" s="168" t="s">
        <v>382</v>
      </c>
      <c r="C12" s="143"/>
      <c r="D12" s="34"/>
      <c r="E12" s="149"/>
      <c r="F12" s="314"/>
    </row>
    <row r="13" spans="1:6" ht="12.75" customHeight="1">
      <c r="A13" s="167" t="s">
        <v>14</v>
      </c>
      <c r="B13" s="34"/>
      <c r="C13" s="143"/>
      <c r="D13" s="34"/>
      <c r="E13" s="149"/>
      <c r="F13" s="314"/>
    </row>
    <row r="14" spans="1:6" ht="12.75" customHeight="1">
      <c r="A14" s="167" t="s">
        <v>15</v>
      </c>
      <c r="B14" s="249"/>
      <c r="C14" s="144"/>
      <c r="D14" s="34"/>
      <c r="E14" s="149"/>
      <c r="F14" s="314"/>
    </row>
    <row r="15" spans="1:6" ht="12.75" customHeight="1">
      <c r="A15" s="167" t="s">
        <v>16</v>
      </c>
      <c r="B15" s="34"/>
      <c r="C15" s="143"/>
      <c r="D15" s="34"/>
      <c r="E15" s="149"/>
      <c r="F15" s="314"/>
    </row>
    <row r="16" spans="1:6" ht="12.75" customHeight="1">
      <c r="A16" s="167" t="s">
        <v>17</v>
      </c>
      <c r="B16" s="34"/>
      <c r="C16" s="143"/>
      <c r="D16" s="34"/>
      <c r="E16" s="149"/>
      <c r="F16" s="314"/>
    </row>
    <row r="17" spans="1:6" ht="12.75" customHeight="1" thickBot="1">
      <c r="A17" s="167" t="s">
        <v>18</v>
      </c>
      <c r="B17" s="41"/>
      <c r="C17" s="145"/>
      <c r="D17" s="34"/>
      <c r="E17" s="150"/>
      <c r="F17" s="314"/>
    </row>
    <row r="18" spans="1:6" ht="15.75" customHeight="1" thickBot="1">
      <c r="A18" s="170" t="s">
        <v>19</v>
      </c>
      <c r="B18" s="61" t="s">
        <v>383</v>
      </c>
      <c r="C18" s="146">
        <f>SUM(C6:C17)</f>
        <v>594231911</v>
      </c>
      <c r="D18" s="61" t="s">
        <v>284</v>
      </c>
      <c r="E18" s="151">
        <f>SUM(E6:E17)</f>
        <v>722904173</v>
      </c>
      <c r="F18" s="314"/>
    </row>
    <row r="19" spans="1:6" ht="12.75" customHeight="1">
      <c r="A19" s="171" t="s">
        <v>20</v>
      </c>
      <c r="B19" s="172" t="s">
        <v>281</v>
      </c>
      <c r="C19" s="292">
        <f>+C20+C21+C22+C23</f>
        <v>531771170</v>
      </c>
      <c r="D19" s="173" t="s">
        <v>118</v>
      </c>
      <c r="E19" s="152"/>
      <c r="F19" s="314"/>
    </row>
    <row r="20" spans="1:6" ht="12.75" customHeight="1">
      <c r="A20" s="174" t="s">
        <v>21</v>
      </c>
      <c r="B20" s="173" t="s">
        <v>131</v>
      </c>
      <c r="C20" s="48">
        <v>531771170</v>
      </c>
      <c r="D20" s="173" t="s">
        <v>283</v>
      </c>
      <c r="E20" s="49">
        <v>20000000</v>
      </c>
      <c r="F20" s="314"/>
    </row>
    <row r="21" spans="1:6" ht="12.75" customHeight="1">
      <c r="A21" s="174" t="s">
        <v>22</v>
      </c>
      <c r="B21" s="173" t="s">
        <v>132</v>
      </c>
      <c r="C21" s="48"/>
      <c r="D21" s="173" t="s">
        <v>92</v>
      </c>
      <c r="E21" s="49"/>
      <c r="F21" s="314"/>
    </row>
    <row r="22" spans="1:6" ht="12.75" customHeight="1">
      <c r="A22" s="174" t="s">
        <v>23</v>
      </c>
      <c r="B22" s="173" t="s">
        <v>136</v>
      </c>
      <c r="C22" s="48"/>
      <c r="D22" s="173" t="s">
        <v>93</v>
      </c>
      <c r="E22" s="49"/>
      <c r="F22" s="314"/>
    </row>
    <row r="23" spans="1:6" ht="12.75" customHeight="1">
      <c r="A23" s="174" t="s">
        <v>24</v>
      </c>
      <c r="B23" s="173" t="s">
        <v>137</v>
      </c>
      <c r="C23" s="48"/>
      <c r="D23" s="172" t="s">
        <v>139</v>
      </c>
      <c r="E23" s="49"/>
      <c r="F23" s="314"/>
    </row>
    <row r="24" spans="1:6" ht="12.75" customHeight="1">
      <c r="A24" s="174" t="s">
        <v>25</v>
      </c>
      <c r="B24" s="173" t="s">
        <v>282</v>
      </c>
      <c r="C24" s="175">
        <f>+C25+C26</f>
        <v>20000000</v>
      </c>
      <c r="D24" s="173" t="s">
        <v>119</v>
      </c>
      <c r="E24" s="49"/>
      <c r="F24" s="314"/>
    </row>
    <row r="25" spans="1:6" ht="12.75" customHeight="1">
      <c r="A25" s="171" t="s">
        <v>26</v>
      </c>
      <c r="B25" s="172" t="s">
        <v>279</v>
      </c>
      <c r="C25" s="147">
        <v>20000000</v>
      </c>
      <c r="D25" s="166" t="s">
        <v>365</v>
      </c>
      <c r="E25" s="152"/>
      <c r="F25" s="314"/>
    </row>
    <row r="26" spans="1:6" ht="12.75" customHeight="1">
      <c r="A26" s="174" t="s">
        <v>27</v>
      </c>
      <c r="B26" s="173" t="s">
        <v>280</v>
      </c>
      <c r="C26" s="48"/>
      <c r="D26" s="168" t="s">
        <v>371</v>
      </c>
      <c r="E26" s="49"/>
      <c r="F26" s="314"/>
    </row>
    <row r="27" spans="1:6" ht="12.75" customHeight="1">
      <c r="A27" s="167" t="s">
        <v>28</v>
      </c>
      <c r="B27" s="173" t="s">
        <v>376</v>
      </c>
      <c r="C27" s="48"/>
      <c r="D27" s="168" t="s">
        <v>372</v>
      </c>
      <c r="E27" s="49"/>
      <c r="F27" s="314"/>
    </row>
    <row r="28" spans="1:6" ht="12.75" customHeight="1" thickBot="1">
      <c r="A28" s="221" t="s">
        <v>29</v>
      </c>
      <c r="B28" s="172" t="s">
        <v>237</v>
      </c>
      <c r="C28" s="147"/>
      <c r="D28" s="251"/>
      <c r="E28" s="152"/>
      <c r="F28" s="314"/>
    </row>
    <row r="29" spans="1:6" ht="15.75" customHeight="1" thickBot="1">
      <c r="A29" s="170" t="s">
        <v>30</v>
      </c>
      <c r="B29" s="61" t="s">
        <v>384</v>
      </c>
      <c r="C29" s="146">
        <f>+C19+C24+C27+C28</f>
        <v>551771170</v>
      </c>
      <c r="D29" s="61" t="s">
        <v>386</v>
      </c>
      <c r="E29" s="151">
        <f>SUM(E19:E28)</f>
        <v>20000000</v>
      </c>
      <c r="F29" s="314"/>
    </row>
    <row r="30" spans="1:6" ht="13.5" thickBot="1">
      <c r="A30" s="170" t="s">
        <v>31</v>
      </c>
      <c r="B30" s="176" t="s">
        <v>385</v>
      </c>
      <c r="C30" s="177">
        <f>+C18+C29</f>
        <v>1146003081</v>
      </c>
      <c r="D30" s="176" t="s">
        <v>387</v>
      </c>
      <c r="E30" s="177">
        <f>+E18+E29</f>
        <v>742904173</v>
      </c>
      <c r="F30" s="314"/>
    </row>
    <row r="31" spans="1:6" ht="13.5" thickBot="1">
      <c r="A31" s="170" t="s">
        <v>32</v>
      </c>
      <c r="B31" s="176" t="s">
        <v>96</v>
      </c>
      <c r="C31" s="177">
        <f>IF(C18-E18&lt;0,E18-C18,"-")</f>
        <v>128672262</v>
      </c>
      <c r="D31" s="176" t="s">
        <v>97</v>
      </c>
      <c r="E31" s="177" t="str">
        <f>IF(C18-E18&gt;0,C18-E18,"-")</f>
        <v>-</v>
      </c>
      <c r="F31" s="314"/>
    </row>
    <row r="32" spans="1:6" ht="13.5" thickBot="1">
      <c r="A32" s="170" t="s">
        <v>33</v>
      </c>
      <c r="B32" s="176" t="s">
        <v>450</v>
      </c>
      <c r="C32" s="177" t="str">
        <f>IF(C30-E30&lt;0,E30-C30,"-")</f>
        <v>-</v>
      </c>
      <c r="D32" s="176" t="s">
        <v>451</v>
      </c>
      <c r="E32" s="177">
        <f>IF(C30-E30&gt;0,C30-E30,"-")</f>
        <v>403098908</v>
      </c>
      <c r="F32" s="314"/>
    </row>
    <row r="33" spans="2:4" ht="18.75">
      <c r="B33" s="315"/>
      <c r="C33" s="315"/>
      <c r="D33" s="315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30" zoomScaleNormal="130"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39" customWidth="1"/>
    <col min="2" max="2" width="55.125" style="90" customWidth="1"/>
    <col min="3" max="3" width="16.375" style="39" customWidth="1"/>
    <col min="4" max="4" width="55.125" style="39" customWidth="1"/>
    <col min="5" max="5" width="16.375" style="39" customWidth="1"/>
    <col min="6" max="6" width="4.875" style="39" customWidth="1"/>
    <col min="7" max="16384" width="9.375" style="39" customWidth="1"/>
  </cols>
  <sheetData>
    <row r="1" spans="2:6" ht="31.5">
      <c r="B1" s="153" t="s">
        <v>95</v>
      </c>
      <c r="C1" s="154"/>
      <c r="D1" s="154"/>
      <c r="E1" s="154"/>
      <c r="F1" s="314" t="s">
        <v>472</v>
      </c>
    </row>
    <row r="2" spans="5:6" ht="14.25" thickBot="1">
      <c r="E2" s="155" t="str">
        <f>'2.1.sz.mell  '!E2</f>
        <v>Forintban!</v>
      </c>
      <c r="F2" s="314"/>
    </row>
    <row r="3" spans="1:6" ht="13.5" thickBot="1">
      <c r="A3" s="316" t="s">
        <v>52</v>
      </c>
      <c r="B3" s="156" t="s">
        <v>41</v>
      </c>
      <c r="C3" s="157"/>
      <c r="D3" s="156" t="s">
        <v>42</v>
      </c>
      <c r="E3" s="158"/>
      <c r="F3" s="314"/>
    </row>
    <row r="4" spans="1:6" s="159" customFormat="1" ht="24.75" thickBot="1">
      <c r="A4" s="317"/>
      <c r="B4" s="91" t="s">
        <v>46</v>
      </c>
      <c r="C4" s="92" t="str">
        <f>+'2.1.sz.mell  '!C4</f>
        <v>2018. évi előirányzat</v>
      </c>
      <c r="D4" s="91" t="s">
        <v>46</v>
      </c>
      <c r="E4" s="36" t="str">
        <f>+'2.1.sz.mell  '!C4</f>
        <v>2018. évi előirányzat</v>
      </c>
      <c r="F4" s="314"/>
    </row>
    <row r="5" spans="1:6" s="159" customFormat="1" ht="13.5" thickBot="1">
      <c r="A5" s="160"/>
      <c r="B5" s="161" t="s">
        <v>394</v>
      </c>
      <c r="C5" s="162" t="s">
        <v>395</v>
      </c>
      <c r="D5" s="161" t="s">
        <v>396</v>
      </c>
      <c r="E5" s="163" t="s">
        <v>398</v>
      </c>
      <c r="F5" s="314"/>
    </row>
    <row r="6" spans="1:6" ht="12.75" customHeight="1">
      <c r="A6" s="165" t="s">
        <v>7</v>
      </c>
      <c r="B6" s="166" t="s">
        <v>285</v>
      </c>
      <c r="C6" s="142">
        <v>412548560</v>
      </c>
      <c r="D6" s="166" t="s">
        <v>133</v>
      </c>
      <c r="E6" s="148">
        <v>815647488</v>
      </c>
      <c r="F6" s="314"/>
    </row>
    <row r="7" spans="1:6" ht="12.75">
      <c r="A7" s="167" t="s">
        <v>8</v>
      </c>
      <c r="B7" s="168" t="s">
        <v>286</v>
      </c>
      <c r="C7" s="143"/>
      <c r="D7" s="168" t="s">
        <v>291</v>
      </c>
      <c r="E7" s="149"/>
      <c r="F7" s="314"/>
    </row>
    <row r="8" spans="1:6" ht="12.75" customHeight="1">
      <c r="A8" s="167" t="s">
        <v>9</v>
      </c>
      <c r="B8" s="168" t="s">
        <v>2</v>
      </c>
      <c r="C8" s="143"/>
      <c r="D8" s="168" t="s">
        <v>114</v>
      </c>
      <c r="E8" s="149"/>
      <c r="F8" s="314"/>
    </row>
    <row r="9" spans="1:6" ht="12.75" customHeight="1">
      <c r="A9" s="167" t="s">
        <v>10</v>
      </c>
      <c r="B9" s="168" t="s">
        <v>287</v>
      </c>
      <c r="C9" s="143"/>
      <c r="D9" s="168" t="s">
        <v>292</v>
      </c>
      <c r="E9" s="149"/>
      <c r="F9" s="314"/>
    </row>
    <row r="10" spans="1:6" ht="12.75" customHeight="1">
      <c r="A10" s="167" t="s">
        <v>11</v>
      </c>
      <c r="B10" s="168" t="s">
        <v>288</v>
      </c>
      <c r="C10" s="143"/>
      <c r="D10" s="168" t="s">
        <v>135</v>
      </c>
      <c r="E10" s="149"/>
      <c r="F10" s="314"/>
    </row>
    <row r="11" spans="1:6" ht="12.75" customHeight="1">
      <c r="A11" s="167" t="s">
        <v>12</v>
      </c>
      <c r="B11" s="168" t="s">
        <v>289</v>
      </c>
      <c r="C11" s="144"/>
      <c r="D11" s="252"/>
      <c r="E11" s="149"/>
      <c r="F11" s="314"/>
    </row>
    <row r="12" spans="1:6" ht="12.75" customHeight="1">
      <c r="A12" s="167" t="s">
        <v>13</v>
      </c>
      <c r="B12" s="34"/>
      <c r="C12" s="143"/>
      <c r="D12" s="252"/>
      <c r="E12" s="149"/>
      <c r="F12" s="314"/>
    </row>
    <row r="13" spans="1:6" ht="12.75" customHeight="1">
      <c r="A13" s="167" t="s">
        <v>14</v>
      </c>
      <c r="B13" s="34"/>
      <c r="C13" s="143"/>
      <c r="D13" s="253"/>
      <c r="E13" s="149"/>
      <c r="F13" s="314"/>
    </row>
    <row r="14" spans="1:6" ht="12.75" customHeight="1">
      <c r="A14" s="167" t="s">
        <v>15</v>
      </c>
      <c r="B14" s="250"/>
      <c r="C14" s="144"/>
      <c r="D14" s="252"/>
      <c r="E14" s="149"/>
      <c r="F14" s="314"/>
    </row>
    <row r="15" spans="1:6" ht="12.75">
      <c r="A15" s="167" t="s">
        <v>16</v>
      </c>
      <c r="B15" s="34"/>
      <c r="C15" s="144"/>
      <c r="D15" s="252"/>
      <c r="E15" s="149"/>
      <c r="F15" s="314"/>
    </row>
    <row r="16" spans="1:6" ht="12.75" customHeight="1" thickBot="1">
      <c r="A16" s="221" t="s">
        <v>17</v>
      </c>
      <c r="B16" s="251"/>
      <c r="C16" s="223"/>
      <c r="D16" s="222" t="s">
        <v>38</v>
      </c>
      <c r="E16" s="198"/>
      <c r="F16" s="314"/>
    </row>
    <row r="17" spans="1:6" ht="15.75" customHeight="1" thickBot="1">
      <c r="A17" s="170" t="s">
        <v>18</v>
      </c>
      <c r="B17" s="61" t="s">
        <v>299</v>
      </c>
      <c r="C17" s="146">
        <f>+C6+C8+C9+C11+C12+C13+C14+C15+C16</f>
        <v>412548560</v>
      </c>
      <c r="D17" s="61" t="s">
        <v>300</v>
      </c>
      <c r="E17" s="151">
        <f>+E6+E8+E10+E11+E12+E13+E14+E15+E16</f>
        <v>815647488</v>
      </c>
      <c r="F17" s="314"/>
    </row>
    <row r="18" spans="1:6" ht="12.75" customHeight="1">
      <c r="A18" s="165" t="s">
        <v>19</v>
      </c>
      <c r="B18" s="180" t="s">
        <v>151</v>
      </c>
      <c r="C18" s="187">
        <f>SUM(C19:C23)</f>
        <v>0</v>
      </c>
      <c r="D18" s="173" t="s">
        <v>118</v>
      </c>
      <c r="E18" s="47"/>
      <c r="F18" s="314"/>
    </row>
    <row r="19" spans="1:6" ht="12.75" customHeight="1">
      <c r="A19" s="167" t="s">
        <v>20</v>
      </c>
      <c r="B19" s="181" t="s">
        <v>140</v>
      </c>
      <c r="C19" s="48"/>
      <c r="D19" s="173" t="s">
        <v>121</v>
      </c>
      <c r="E19" s="49"/>
      <c r="F19" s="314"/>
    </row>
    <row r="20" spans="1:6" ht="12.75" customHeight="1">
      <c r="A20" s="165" t="s">
        <v>21</v>
      </c>
      <c r="B20" s="181" t="s">
        <v>141</v>
      </c>
      <c r="C20" s="48"/>
      <c r="D20" s="173" t="s">
        <v>92</v>
      </c>
      <c r="E20" s="49"/>
      <c r="F20" s="314"/>
    </row>
    <row r="21" spans="1:6" ht="12.75" customHeight="1">
      <c r="A21" s="167" t="s">
        <v>22</v>
      </c>
      <c r="B21" s="181" t="s">
        <v>142</v>
      </c>
      <c r="C21" s="48"/>
      <c r="D21" s="173" t="s">
        <v>93</v>
      </c>
      <c r="E21" s="49"/>
      <c r="F21" s="314"/>
    </row>
    <row r="22" spans="1:6" ht="12.75" customHeight="1">
      <c r="A22" s="165" t="s">
        <v>23</v>
      </c>
      <c r="B22" s="181" t="s">
        <v>143</v>
      </c>
      <c r="C22" s="48"/>
      <c r="D22" s="172" t="s">
        <v>139</v>
      </c>
      <c r="E22" s="49"/>
      <c r="F22" s="314"/>
    </row>
    <row r="23" spans="1:6" ht="12.75" customHeight="1">
      <c r="A23" s="167" t="s">
        <v>24</v>
      </c>
      <c r="B23" s="182" t="s">
        <v>144</v>
      </c>
      <c r="C23" s="48"/>
      <c r="D23" s="173" t="s">
        <v>122</v>
      </c>
      <c r="E23" s="49"/>
      <c r="F23" s="314"/>
    </row>
    <row r="24" spans="1:6" ht="12.75" customHeight="1">
      <c r="A24" s="165" t="s">
        <v>25</v>
      </c>
      <c r="B24" s="183" t="s">
        <v>145</v>
      </c>
      <c r="C24" s="175">
        <f>+C25+C26+C27+C28+C29</f>
        <v>0</v>
      </c>
      <c r="D24" s="184" t="s">
        <v>120</v>
      </c>
      <c r="E24" s="49"/>
      <c r="F24" s="314"/>
    </row>
    <row r="25" spans="1:6" ht="12.75" customHeight="1">
      <c r="A25" s="167" t="s">
        <v>26</v>
      </c>
      <c r="B25" s="182" t="s">
        <v>146</v>
      </c>
      <c r="C25" s="48"/>
      <c r="D25" s="184" t="s">
        <v>293</v>
      </c>
      <c r="E25" s="49"/>
      <c r="F25" s="314"/>
    </row>
    <row r="26" spans="1:6" ht="12.75" customHeight="1">
      <c r="A26" s="165" t="s">
        <v>27</v>
      </c>
      <c r="B26" s="182" t="s">
        <v>147</v>
      </c>
      <c r="C26" s="48"/>
      <c r="D26" s="179"/>
      <c r="E26" s="49"/>
      <c r="F26" s="314"/>
    </row>
    <row r="27" spans="1:6" ht="12.75" customHeight="1">
      <c r="A27" s="167" t="s">
        <v>28</v>
      </c>
      <c r="B27" s="181" t="s">
        <v>148</v>
      </c>
      <c r="C27" s="48"/>
      <c r="D27" s="59"/>
      <c r="E27" s="49"/>
      <c r="F27" s="314"/>
    </row>
    <row r="28" spans="1:6" ht="12.75" customHeight="1">
      <c r="A28" s="165" t="s">
        <v>29</v>
      </c>
      <c r="B28" s="185" t="s">
        <v>149</v>
      </c>
      <c r="C28" s="48"/>
      <c r="D28" s="34"/>
      <c r="E28" s="49"/>
      <c r="F28" s="314"/>
    </row>
    <row r="29" spans="1:6" ht="12.75" customHeight="1" thickBot="1">
      <c r="A29" s="167" t="s">
        <v>30</v>
      </c>
      <c r="B29" s="186" t="s">
        <v>150</v>
      </c>
      <c r="C29" s="48"/>
      <c r="D29" s="59"/>
      <c r="E29" s="49"/>
      <c r="F29" s="314"/>
    </row>
    <row r="30" spans="1:6" ht="21.75" customHeight="1" thickBot="1">
      <c r="A30" s="170" t="s">
        <v>31</v>
      </c>
      <c r="B30" s="61" t="s">
        <v>290</v>
      </c>
      <c r="C30" s="146">
        <f>+C18+C24</f>
        <v>0</v>
      </c>
      <c r="D30" s="61" t="s">
        <v>294</v>
      </c>
      <c r="E30" s="151">
        <f>SUM(E18:E29)</f>
        <v>0</v>
      </c>
      <c r="F30" s="314"/>
    </row>
    <row r="31" spans="1:6" ht="13.5" thickBot="1">
      <c r="A31" s="170" t="s">
        <v>32</v>
      </c>
      <c r="B31" s="176" t="s">
        <v>295</v>
      </c>
      <c r="C31" s="177">
        <f>+C17+C30</f>
        <v>412548560</v>
      </c>
      <c r="D31" s="176" t="s">
        <v>296</v>
      </c>
      <c r="E31" s="177">
        <f>+E17+E30</f>
        <v>815647488</v>
      </c>
      <c r="F31" s="314"/>
    </row>
    <row r="32" spans="1:6" ht="13.5" thickBot="1">
      <c r="A32" s="170" t="s">
        <v>33</v>
      </c>
      <c r="B32" s="176" t="s">
        <v>96</v>
      </c>
      <c r="C32" s="177">
        <f>IF(C17-E17&lt;0,E17-C17,"-")</f>
        <v>403098928</v>
      </c>
      <c r="D32" s="176" t="s">
        <v>97</v>
      </c>
      <c r="E32" s="177" t="str">
        <f>IF(C17-E17&gt;0,C17-E17,"-")</f>
        <v>-</v>
      </c>
      <c r="F32" s="314"/>
    </row>
    <row r="33" spans="1:6" ht="13.5" thickBot="1">
      <c r="A33" s="170" t="s">
        <v>34</v>
      </c>
      <c r="B33" s="176" t="s">
        <v>450</v>
      </c>
      <c r="C33" s="177">
        <f>IF(C31-E31&lt;0,E31-C31,"-")</f>
        <v>403098928</v>
      </c>
      <c r="D33" s="176" t="s">
        <v>451</v>
      </c>
      <c r="E33" s="177" t="str">
        <f>IF(C31-E31&gt;0,C31-E31,"-")</f>
        <v>-</v>
      </c>
      <c r="F33" s="31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62" t="s">
        <v>87</v>
      </c>
      <c r="E1" s="65" t="s">
        <v>91</v>
      </c>
    </row>
    <row r="3" spans="1:5" ht="12.75">
      <c r="A3" s="66"/>
      <c r="B3" s="67"/>
      <c r="C3" s="66"/>
      <c r="D3" s="69"/>
      <c r="E3" s="67"/>
    </row>
    <row r="4" spans="1:5" ht="15.75">
      <c r="A4" s="51" t="str">
        <f>+ÖSSZEFÜGGÉSEK!A5</f>
        <v>2018. évi előirányzat BEVÉTELEK</v>
      </c>
      <c r="B4" s="68"/>
      <c r="C4" s="76"/>
      <c r="D4" s="69"/>
      <c r="E4" s="67"/>
    </row>
    <row r="5" spans="1:5" ht="12.75">
      <c r="A5" s="66"/>
      <c r="B5" s="67"/>
      <c r="C5" s="66"/>
      <c r="D5" s="69"/>
      <c r="E5" s="67"/>
    </row>
    <row r="6" spans="1:5" ht="12.75">
      <c r="A6" s="66" t="s">
        <v>429</v>
      </c>
      <c r="B6" s="67">
        <f>+'1.1.sz.mell.'!C62</f>
        <v>1006780471</v>
      </c>
      <c r="C6" s="66" t="s">
        <v>388</v>
      </c>
      <c r="D6" s="69">
        <f>+'2.1.sz.mell  '!C18+'2.2.sz.mell  '!C17</f>
        <v>1006780471</v>
      </c>
      <c r="E6" s="67">
        <f aca="true" t="shared" si="0" ref="E6:E15">+B6-D6</f>
        <v>0</v>
      </c>
    </row>
    <row r="7" spans="1:5" ht="12.75">
      <c r="A7" s="66" t="s">
        <v>430</v>
      </c>
      <c r="B7" s="67">
        <f>+'1.1.sz.mell.'!C86</f>
        <v>551771170</v>
      </c>
      <c r="C7" s="66" t="s">
        <v>389</v>
      </c>
      <c r="D7" s="69">
        <f>+'2.1.sz.mell  '!C29+'2.2.sz.mell  '!C30</f>
        <v>551771170</v>
      </c>
      <c r="E7" s="67">
        <f t="shared" si="0"/>
        <v>0</v>
      </c>
    </row>
    <row r="8" spans="1:5" ht="12.75">
      <c r="A8" s="66" t="s">
        <v>431</v>
      </c>
      <c r="B8" s="67">
        <f>+'1.1.sz.mell.'!C87</f>
        <v>1558551641</v>
      </c>
      <c r="C8" s="66" t="s">
        <v>390</v>
      </c>
      <c r="D8" s="69">
        <f>+'2.1.sz.mell  '!C30+'2.2.sz.mell  '!C31</f>
        <v>1558551641</v>
      </c>
      <c r="E8" s="67">
        <f t="shared" si="0"/>
        <v>0</v>
      </c>
    </row>
    <row r="9" spans="1:5" ht="12.75">
      <c r="A9" s="66"/>
      <c r="B9" s="67"/>
      <c r="C9" s="66"/>
      <c r="D9" s="69"/>
      <c r="E9" s="67"/>
    </row>
    <row r="10" spans="1:5" ht="12.75">
      <c r="A10" s="66"/>
      <c r="B10" s="67"/>
      <c r="C10" s="66"/>
      <c r="D10" s="69"/>
      <c r="E10" s="67"/>
    </row>
    <row r="11" spans="1:5" ht="15.75">
      <c r="A11" s="51" t="str">
        <f>+ÖSSZEFÜGGÉSEK!A12</f>
        <v>2018. évi előirányzat KIADÁSOK</v>
      </c>
      <c r="B11" s="68"/>
      <c r="C11" s="76"/>
      <c r="D11" s="69"/>
      <c r="E11" s="67"/>
    </row>
    <row r="12" spans="1:5" ht="12.75">
      <c r="A12" s="66"/>
      <c r="B12" s="67"/>
      <c r="C12" s="66"/>
      <c r="D12" s="69"/>
      <c r="E12" s="67"/>
    </row>
    <row r="13" spans="1:5" ht="12.75">
      <c r="A13" s="66" t="s">
        <v>432</v>
      </c>
      <c r="B13" s="67">
        <f>+'1.1.sz.mell.'!C128</f>
        <v>1538551661</v>
      </c>
      <c r="C13" s="66" t="s">
        <v>391</v>
      </c>
      <c r="D13" s="69">
        <f>+'2.1.sz.mell  '!E18+'2.2.sz.mell  '!E17</f>
        <v>1538551661</v>
      </c>
      <c r="E13" s="67">
        <f t="shared" si="0"/>
        <v>0</v>
      </c>
    </row>
    <row r="14" spans="1:5" ht="12.75">
      <c r="A14" s="66" t="s">
        <v>433</v>
      </c>
      <c r="B14" s="67">
        <f>+'1.1.sz.mell.'!C153</f>
        <v>20000000</v>
      </c>
      <c r="C14" s="66" t="s">
        <v>392</v>
      </c>
      <c r="D14" s="69">
        <f>+'2.1.sz.mell  '!E29+'2.2.sz.mell  '!E30</f>
        <v>20000000</v>
      </c>
      <c r="E14" s="67">
        <f t="shared" si="0"/>
        <v>0</v>
      </c>
    </row>
    <row r="15" spans="1:5" ht="12.75">
      <c r="A15" s="66" t="s">
        <v>434</v>
      </c>
      <c r="B15" s="67">
        <f>+'1.1.sz.mell.'!C154</f>
        <v>1558551661</v>
      </c>
      <c r="C15" s="66" t="s">
        <v>393</v>
      </c>
      <c r="D15" s="69">
        <f>+'2.1.sz.mell  '!E30+'2.2.sz.mell  '!E31</f>
        <v>1558551661</v>
      </c>
      <c r="E15" s="67">
        <f t="shared" si="0"/>
        <v>0</v>
      </c>
    </row>
    <row r="16" spans="1:5" ht="12.75">
      <c r="A16" s="63"/>
      <c r="B16" s="63"/>
      <c r="C16" s="66"/>
      <c r="D16" s="69"/>
      <c r="E16" s="64"/>
    </row>
    <row r="17" spans="1:5" ht="12.75">
      <c r="A17" s="63"/>
      <c r="B17" s="63"/>
      <c r="C17" s="63"/>
      <c r="D17" s="63"/>
      <c r="E17" s="63"/>
    </row>
    <row r="18" spans="1:5" ht="12.75">
      <c r="A18" s="63"/>
      <c r="B18" s="63"/>
      <c r="C18" s="63"/>
      <c r="D18" s="63"/>
      <c r="E18" s="63"/>
    </row>
    <row r="19" spans="1:5" ht="12.75">
      <c r="A19" s="63"/>
      <c r="B19" s="63"/>
      <c r="C19" s="63"/>
      <c r="D19" s="63"/>
      <c r="E19" s="63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8" sqref="B18"/>
    </sheetView>
  </sheetViews>
  <sheetFormatPr defaultColWidth="9.00390625" defaultRowHeight="12.75"/>
  <cols>
    <col min="1" max="1" width="5.625" style="78" customWidth="1"/>
    <col min="2" max="2" width="68.625" style="78" customWidth="1"/>
    <col min="3" max="3" width="19.50390625" style="78" customWidth="1"/>
    <col min="4" max="16384" width="9.375" style="78" customWidth="1"/>
  </cols>
  <sheetData>
    <row r="1" spans="1:3" ht="33" customHeight="1">
      <c r="A1" s="318" t="s">
        <v>473</v>
      </c>
      <c r="B1" s="318"/>
      <c r="C1" s="318"/>
    </row>
    <row r="2" spans="1:4" ht="15.75" customHeight="1" thickBot="1">
      <c r="A2" s="79"/>
      <c r="B2" s="79"/>
      <c r="C2" s="81" t="str">
        <f>'2.2.sz.mell  '!E2</f>
        <v>Forintban!</v>
      </c>
      <c r="D2" s="80"/>
    </row>
    <row r="3" spans="1:3" ht="26.25" customHeight="1" thickBot="1">
      <c r="A3" s="82" t="s">
        <v>5</v>
      </c>
      <c r="B3" s="83" t="s">
        <v>123</v>
      </c>
      <c r="C3" s="84" t="str">
        <f>+'1.1.sz.mell.'!C3</f>
        <v>2018. évi előirányzat</v>
      </c>
    </row>
    <row r="4" spans="1:3" ht="15.75" thickBot="1">
      <c r="A4" s="85"/>
      <c r="B4" s="296" t="s">
        <v>394</v>
      </c>
      <c r="C4" s="297" t="s">
        <v>395</v>
      </c>
    </row>
    <row r="5" spans="1:3" ht="15">
      <c r="A5" s="86" t="s">
        <v>7</v>
      </c>
      <c r="B5" s="191" t="s">
        <v>399</v>
      </c>
      <c r="C5" s="188">
        <v>37900000</v>
      </c>
    </row>
    <row r="6" spans="1:3" ht="24.75">
      <c r="A6" s="87" t="s">
        <v>8</v>
      </c>
      <c r="B6" s="212" t="s">
        <v>152</v>
      </c>
      <c r="C6" s="189"/>
    </row>
    <row r="7" spans="1:3" ht="15">
      <c r="A7" s="87" t="s">
        <v>9</v>
      </c>
      <c r="B7" s="213" t="s">
        <v>400</v>
      </c>
      <c r="C7" s="189"/>
    </row>
    <row r="8" spans="1:3" ht="24.75">
      <c r="A8" s="87" t="s">
        <v>10</v>
      </c>
      <c r="B8" s="213" t="s">
        <v>154</v>
      </c>
      <c r="C8" s="189"/>
    </row>
    <row r="9" spans="1:3" ht="15">
      <c r="A9" s="88" t="s">
        <v>11</v>
      </c>
      <c r="B9" s="213" t="s">
        <v>153</v>
      </c>
      <c r="C9" s="190">
        <v>80000</v>
      </c>
    </row>
    <row r="10" spans="1:3" ht="15.75" thickBot="1">
      <c r="A10" s="87" t="s">
        <v>12</v>
      </c>
      <c r="B10" s="214" t="s">
        <v>401</v>
      </c>
      <c r="C10" s="189"/>
    </row>
    <row r="11" spans="1:3" ht="15.75" thickBot="1">
      <c r="A11" s="319" t="s">
        <v>124</v>
      </c>
      <c r="B11" s="320"/>
      <c r="C11" s="89">
        <f>SUM(C5:C10)</f>
        <v>37980000</v>
      </c>
    </row>
    <row r="12" spans="1:3" ht="23.25" customHeight="1">
      <c r="A12" s="321" t="s">
        <v>130</v>
      </c>
      <c r="B12" s="321"/>
      <c r="C12" s="321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2/2018. 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2017-12-29T13:31:02Z</cp:lastPrinted>
  <dcterms:created xsi:type="dcterms:W3CDTF">1999-10-30T10:30:45Z</dcterms:created>
  <dcterms:modified xsi:type="dcterms:W3CDTF">2018-03-06T08:27:37Z</dcterms:modified>
  <cp:category/>
  <cp:version/>
  <cp:contentType/>
  <cp:contentStatus/>
</cp:coreProperties>
</file>