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.sz tájékoztató" sheetId="7" r:id="rId1"/>
  </sheets>
  <calcPr calcId="125725"/>
</workbook>
</file>

<file path=xl/calcChain.xml><?xml version="1.0" encoding="utf-8"?>
<calcChain xmlns="http://schemas.openxmlformats.org/spreadsheetml/2006/main">
  <c r="D38" i="7"/>
  <c r="E38"/>
  <c r="G38"/>
  <c r="H38"/>
  <c r="I38"/>
  <c r="I31"/>
  <c r="D35"/>
  <c r="E35"/>
  <c r="G35"/>
  <c r="H35"/>
  <c r="I35"/>
  <c r="C35"/>
  <c r="E27"/>
  <c r="F27"/>
  <c r="G27"/>
  <c r="H27"/>
  <c r="H37" s="1"/>
  <c r="I27"/>
  <c r="C27"/>
  <c r="H24"/>
  <c r="I24"/>
  <c r="I37" l="1"/>
  <c r="F24"/>
  <c r="G24"/>
  <c r="C24"/>
  <c r="E11"/>
  <c r="D27"/>
  <c r="D12"/>
  <c r="E12" s="1"/>
  <c r="F31"/>
  <c r="G31"/>
  <c r="G37" s="1"/>
  <c r="C31"/>
  <c r="D22"/>
  <c r="E22" s="1"/>
  <c r="D21"/>
  <c r="E21" s="1"/>
  <c r="E20"/>
  <c r="E18"/>
  <c r="E19"/>
  <c r="E16"/>
  <c r="E17"/>
  <c r="E23"/>
  <c r="D30"/>
  <c r="E30" s="1"/>
  <c r="D36"/>
  <c r="E36" s="1"/>
  <c r="D13"/>
  <c r="E13" s="1"/>
  <c r="D14"/>
  <c r="E14" s="1"/>
  <c r="E15"/>
  <c r="D28"/>
  <c r="E28" s="1"/>
  <c r="E31" l="1"/>
  <c r="E37" s="1"/>
  <c r="E24"/>
  <c r="D24"/>
  <c r="C37"/>
  <c r="D31"/>
  <c r="D37" s="1"/>
  <c r="C38" l="1"/>
  <c r="J37"/>
  <c r="J24"/>
  <c r="F38"/>
  <c r="F37"/>
  <c r="F35"/>
  <c r="F33"/>
</calcChain>
</file>

<file path=xl/sharedStrings.xml><?xml version="1.0" encoding="utf-8"?>
<sst xmlns="http://schemas.openxmlformats.org/spreadsheetml/2006/main" count="72" uniqueCount="63">
  <si>
    <t>Megnevezés</t>
  </si>
  <si>
    <t>Községi Önkormányzat</t>
  </si>
  <si>
    <t>Demjén</t>
  </si>
  <si>
    <t xml:space="preserve">Várható felújitások és beruházásáok </t>
  </si>
  <si>
    <t>Felújitási - beruházási forrás</t>
  </si>
  <si>
    <t>Megjegyzés</t>
  </si>
  <si>
    <t>Nettó érték</t>
  </si>
  <si>
    <t>áfa</t>
  </si>
  <si>
    <t>Bruttó érték</t>
  </si>
  <si>
    <t>Önkormányzati önerő</t>
  </si>
  <si>
    <t>1.</t>
  </si>
  <si>
    <t>2.</t>
  </si>
  <si>
    <t>3.</t>
  </si>
  <si>
    <t>4.</t>
  </si>
  <si>
    <t>Felújítás öszesen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</si>
  <si>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</si>
  <si>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</si>
  <si>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</si>
  <si>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</si>
  <si>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</si>
  <si>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</si>
  <si>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</si>
  <si>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</si>
  <si>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</si>
  <si>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Beruházás összesen</t>
  </si>
  <si>
    <t>Fejlesztési kiadások összesen</t>
  </si>
  <si>
    <t>Támogatási összeg</t>
  </si>
  <si>
    <t>sor-szám</t>
  </si>
  <si>
    <t>Támogatási %</t>
  </si>
  <si>
    <t xml:space="preserve">Kerékpárút beruházás </t>
  </si>
  <si>
    <t>Orvosi rendelő felújítás</t>
  </si>
  <si>
    <t>Önkormányzatok adósságkonszolidáció pályázati támogatás</t>
  </si>
  <si>
    <t>Rendezési terv módosítás, Gyógyhelyé válás folyamat folytatása</t>
  </si>
  <si>
    <t>Polgármesteri Hivatal felújítása</t>
  </si>
  <si>
    <t>Hagyományok háza felújítás</t>
  </si>
  <si>
    <t xml:space="preserve">Óvodai tornaszoba ajtó csere </t>
  </si>
  <si>
    <t>Óvodai fűtés berendezés cseréje zárt égésűre, kémény bélelés</t>
  </si>
  <si>
    <t>Széchenyi út járda ( Szépassszonyvölgy u középső buszmegálló között), burkolt tér kialakítás a volt tüzoltószertár körül</t>
  </si>
  <si>
    <t>Dobó utca, járda felújítás</t>
  </si>
  <si>
    <t>Táncsics Mihály út patak híd felőli szakaszán járda  felújítás</t>
  </si>
  <si>
    <t>Szegű uca kőzúzalékkal történő  felújítása</t>
  </si>
  <si>
    <t>Temető urnafal előtt térkő készítés, Szent Anal szobor megvilágítása</t>
  </si>
  <si>
    <t>Tölgyfa út kerszteződésig közvilágítás készítés</t>
  </si>
  <si>
    <t>Közösségi ház vízmelegítőjének cseréje</t>
  </si>
  <si>
    <t>Óvodai kültéri játékok bővítése</t>
  </si>
  <si>
    <t>Római Katalikus Templom éjszakai megvilágítása</t>
  </si>
  <si>
    <t>Ingatlan beruházás</t>
  </si>
  <si>
    <t>Egyéb tárgyi eszköz bezerzés</t>
  </si>
  <si>
    <t>Immateriális javak beszezése</t>
  </si>
  <si>
    <t>2017. év</t>
  </si>
  <si>
    <t>Dózsa György út és járda felújítás</t>
  </si>
  <si>
    <t xml:space="preserve"> TOP 3.1.1-15 pályázat : Beruházás 2016 évben kezdődött. Összes beruházási érték:84.688.633.-Ft</t>
  </si>
  <si>
    <t>Pályázat elbírálás alatt van támogatootság 85%</t>
  </si>
  <si>
    <t>Várható kiadás 5.000.000.-Ft</t>
  </si>
  <si>
    <t>Javasolt 2018 évre áthúzódó beruházásként  kezelni    12.000.000.-ft</t>
  </si>
  <si>
    <t>Várható kiadás 2018 évben  800000.-Ft</t>
  </si>
  <si>
    <t>Széchenyi út járdaszakasz felújítás</t>
  </si>
  <si>
    <t>Karácsonyi dízkivilágítás vásárlás</t>
  </si>
  <si>
    <t>Várható kiadás 600.000.-</t>
  </si>
  <si>
    <t>Teljesítés      2017. I. félév</t>
  </si>
  <si>
    <t>Vízszintes allapont hálózat</t>
  </si>
  <si>
    <t>Orvosi rendelőbe eszköz beszerzés</t>
  </si>
  <si>
    <t>1.sz . Tájékoztató 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</si>
</sst>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3" fontId="3" fillId="0" borderId="1" xfId="1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164" fontId="3" fillId="0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3" fontId="7" fillId="2" borderId="1" xfId="1" applyNumberFormat="1" applyFont="1" applyFill="1" applyBorder="1"/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/>
    <xf numFmtId="164" fontId="6" fillId="0" borderId="1" xfId="1" applyNumberFormat="1" applyFont="1" applyBorder="1"/>
    <xf numFmtId="0" fontId="7" fillId="0" borderId="1" xfId="0" applyFont="1" applyFill="1" applyBorder="1"/>
    <xf numFmtId="164" fontId="7" fillId="0" borderId="1" xfId="1" applyNumberFormat="1" applyFont="1" applyFill="1" applyBorder="1"/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3" borderId="1" xfId="0" applyFont="1" applyFill="1" applyBorder="1"/>
    <xf numFmtId="164" fontId="6" fillId="3" borderId="1" xfId="0" applyNumberFormat="1" applyFont="1" applyFill="1" applyBorder="1"/>
    <xf numFmtId="9" fontId="5" fillId="2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/>
    <xf numFmtId="164" fontId="5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7" fillId="2" borderId="1" xfId="0" applyFont="1" applyFill="1" applyBorder="1"/>
    <xf numFmtId="164" fontId="3" fillId="0" borderId="1" xfId="1" applyNumberFormat="1" applyFont="1" applyBorder="1" applyAlignment="1">
      <alignment horizontal="right"/>
    </xf>
    <xf numFmtId="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7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7" fillId="0" borderId="1" xfId="1" applyNumberFormat="1" applyFont="1" applyBorder="1"/>
    <xf numFmtId="164" fontId="3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selection activeCell="A7" sqref="A7:H7"/>
    </sheetView>
  </sheetViews>
  <sheetFormatPr defaultRowHeight="15"/>
  <cols>
    <col min="1" max="1" width="6.140625" style="1" customWidth="1"/>
    <col min="2" max="2" width="38" style="1" customWidth="1"/>
    <col min="3" max="3" width="17" style="1" customWidth="1"/>
    <col min="4" max="4" width="16.42578125" style="1" customWidth="1"/>
    <col min="5" max="6" width="17.5703125" style="1" customWidth="1"/>
    <col min="7" max="7" width="17.140625" style="1" customWidth="1"/>
    <col min="8" max="9" width="15.28515625" style="1" customWidth="1"/>
    <col min="10" max="10" width="27" style="1" customWidth="1"/>
    <col min="11" max="16384" width="9.140625" style="1"/>
  </cols>
  <sheetData>
    <row r="1" spans="1:2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5" customHeight="1">
      <c r="A2" s="56" t="s">
        <v>62</v>
      </c>
      <c r="B2" s="56"/>
      <c r="C2" s="56"/>
      <c r="D2" s="56"/>
      <c r="E2" s="56"/>
      <c r="F2" s="56"/>
      <c r="G2" s="56"/>
      <c r="H2" s="56"/>
      <c r="I2" s="56"/>
      <c r="J2" s="56"/>
    </row>
    <row r="4" spans="1:23">
      <c r="A4" s="58" t="s">
        <v>1</v>
      </c>
      <c r="B4" s="58"/>
      <c r="J4" s="5"/>
    </row>
    <row r="5" spans="1:23">
      <c r="A5" s="2" t="s">
        <v>2</v>
      </c>
      <c r="B5" s="2"/>
    </row>
    <row r="7" spans="1:23">
      <c r="A7" s="59" t="s">
        <v>3</v>
      </c>
      <c r="B7" s="59"/>
      <c r="C7" s="59"/>
      <c r="D7" s="59"/>
      <c r="E7" s="59"/>
      <c r="F7" s="59"/>
      <c r="G7" s="59"/>
      <c r="H7" s="59"/>
      <c r="I7" s="51"/>
    </row>
    <row r="8" spans="1:23">
      <c r="A8" s="59" t="s">
        <v>49</v>
      </c>
      <c r="B8" s="59"/>
      <c r="C8" s="59"/>
      <c r="D8" s="59"/>
      <c r="E8" s="59"/>
      <c r="F8" s="59"/>
      <c r="G8" s="59"/>
      <c r="H8" s="59"/>
      <c r="I8" s="51"/>
    </row>
    <row r="9" spans="1:23">
      <c r="A9" s="60" t="s">
        <v>27</v>
      </c>
      <c r="B9" s="57" t="s">
        <v>0</v>
      </c>
      <c r="C9" s="6"/>
      <c r="D9" s="6"/>
      <c r="E9" s="57" t="s">
        <v>4</v>
      </c>
      <c r="F9" s="57"/>
      <c r="G9" s="57"/>
      <c r="H9" s="57"/>
      <c r="I9" s="50"/>
      <c r="J9" s="57" t="s">
        <v>5</v>
      </c>
    </row>
    <row r="10" spans="1:23" ht="37.5" customHeight="1">
      <c r="A10" s="61"/>
      <c r="B10" s="57"/>
      <c r="C10" s="6" t="s">
        <v>6</v>
      </c>
      <c r="D10" s="6" t="s">
        <v>7</v>
      </c>
      <c r="E10" s="6" t="s">
        <v>8</v>
      </c>
      <c r="F10" s="7" t="s">
        <v>9</v>
      </c>
      <c r="G10" s="7" t="s">
        <v>26</v>
      </c>
      <c r="H10" s="7" t="s">
        <v>28</v>
      </c>
      <c r="I10" s="7" t="s">
        <v>59</v>
      </c>
      <c r="J10" s="57"/>
    </row>
    <row r="11" spans="1:23" ht="37.5" customHeight="1">
      <c r="A11" s="36" t="s">
        <v>10</v>
      </c>
      <c r="B11" s="43" t="s">
        <v>50</v>
      </c>
      <c r="C11" s="44">
        <v>14961979</v>
      </c>
      <c r="D11" s="44">
        <v>4039734</v>
      </c>
      <c r="E11" s="44">
        <f>SUM(C11:D11)</f>
        <v>19001713</v>
      </c>
      <c r="F11" s="45">
        <v>19001713</v>
      </c>
      <c r="G11" s="42"/>
      <c r="H11" s="42"/>
      <c r="I11" s="45">
        <v>17228542</v>
      </c>
      <c r="J11" s="35"/>
    </row>
    <row r="12" spans="1:23" ht="30.75" customHeight="1">
      <c r="A12" s="36" t="s">
        <v>11</v>
      </c>
      <c r="B12" s="38" t="s">
        <v>30</v>
      </c>
      <c r="C12" s="16">
        <v>12505204</v>
      </c>
      <c r="D12" s="16">
        <f>SUM(C12*0.27)</f>
        <v>3376405.08</v>
      </c>
      <c r="E12" s="16">
        <f>SUM(C12:D12)</f>
        <v>15881609.08</v>
      </c>
      <c r="F12" s="16">
        <v>5881609</v>
      </c>
      <c r="G12" s="16">
        <v>10000000</v>
      </c>
      <c r="H12" s="29"/>
      <c r="I12" s="29"/>
      <c r="J12" s="37" t="s">
        <v>31</v>
      </c>
    </row>
    <row r="13" spans="1:23" ht="27" customHeight="1">
      <c r="A13" s="36" t="s">
        <v>12</v>
      </c>
      <c r="B13" s="17" t="s">
        <v>33</v>
      </c>
      <c r="C13" s="14">
        <v>3937008</v>
      </c>
      <c r="D13" s="16">
        <f t="shared" ref="D13:D14" si="0">SUM(C13*0.27)</f>
        <v>1062992.1600000001</v>
      </c>
      <c r="E13" s="16">
        <f t="shared" ref="E13:E23" si="1">SUM(C13:D13)</f>
        <v>5000000.16</v>
      </c>
      <c r="F13" s="39">
        <v>5000000</v>
      </c>
      <c r="G13" s="16"/>
      <c r="H13" s="29"/>
      <c r="I13" s="29"/>
      <c r="J13" s="11"/>
    </row>
    <row r="14" spans="1:23" ht="40.5" customHeight="1">
      <c r="A14" s="36" t="s">
        <v>13</v>
      </c>
      <c r="B14" s="17" t="s">
        <v>34</v>
      </c>
      <c r="C14" s="9">
        <v>4133858</v>
      </c>
      <c r="D14" s="16">
        <f t="shared" si="0"/>
        <v>1116141.6600000001</v>
      </c>
      <c r="E14" s="16">
        <f t="shared" si="1"/>
        <v>5249999.66</v>
      </c>
      <c r="F14" s="16">
        <v>5250000</v>
      </c>
      <c r="G14" s="16">
        <v>30000000</v>
      </c>
      <c r="H14" s="8"/>
      <c r="I14" s="8"/>
      <c r="J14" s="18" t="s">
        <v>52</v>
      </c>
    </row>
    <row r="15" spans="1:23" ht="49.5" customHeight="1">
      <c r="A15" s="36" t="s">
        <v>15</v>
      </c>
      <c r="B15" s="19" t="s">
        <v>37</v>
      </c>
      <c r="C15" s="10">
        <v>787402</v>
      </c>
      <c r="D15" s="16">
        <v>212598</v>
      </c>
      <c r="E15" s="16">
        <f t="shared" si="1"/>
        <v>1000000</v>
      </c>
      <c r="F15" s="16">
        <v>1000000</v>
      </c>
      <c r="G15" s="16"/>
      <c r="H15" s="8"/>
      <c r="I15" s="53">
        <v>287000</v>
      </c>
      <c r="J15" s="11"/>
    </row>
    <row r="16" spans="1:23" ht="73.5" customHeight="1">
      <c r="A16" s="36" t="s">
        <v>16</v>
      </c>
      <c r="B16" s="19" t="s">
        <v>38</v>
      </c>
      <c r="C16" s="10"/>
      <c r="D16" s="16"/>
      <c r="E16" s="16">
        <f t="shared" si="1"/>
        <v>0</v>
      </c>
      <c r="F16" s="16"/>
      <c r="G16" s="16"/>
      <c r="H16" s="8"/>
      <c r="I16" s="8"/>
      <c r="J16" s="46" t="s">
        <v>54</v>
      </c>
    </row>
    <row r="17" spans="1:10" ht="38.25" customHeight="1">
      <c r="A17" s="36" t="s">
        <v>17</v>
      </c>
      <c r="B17" s="19" t="s">
        <v>39</v>
      </c>
      <c r="C17" s="10">
        <v>787402</v>
      </c>
      <c r="D17" s="16">
        <v>212598</v>
      </c>
      <c r="E17" s="16">
        <f t="shared" si="1"/>
        <v>1000000</v>
      </c>
      <c r="F17" s="16">
        <v>1000000</v>
      </c>
      <c r="G17" s="16"/>
      <c r="H17" s="8"/>
      <c r="I17" s="8"/>
      <c r="J17" s="11"/>
    </row>
    <row r="18" spans="1:10" ht="28.5" customHeight="1">
      <c r="A18" s="36" t="s">
        <v>18</v>
      </c>
      <c r="B18" s="19" t="s">
        <v>40</v>
      </c>
      <c r="C18" s="10">
        <v>472440</v>
      </c>
      <c r="D18" s="16">
        <v>127560</v>
      </c>
      <c r="E18" s="16">
        <f t="shared" si="1"/>
        <v>600000</v>
      </c>
      <c r="F18" s="16">
        <v>600000</v>
      </c>
      <c r="G18" s="16"/>
      <c r="H18" s="8"/>
      <c r="I18" s="8"/>
      <c r="J18" s="11"/>
    </row>
    <row r="19" spans="1:10" ht="33.75" customHeight="1">
      <c r="A19" s="36" t="s">
        <v>19</v>
      </c>
      <c r="B19" s="19" t="s">
        <v>41</v>
      </c>
      <c r="C19" s="10">
        <v>314960</v>
      </c>
      <c r="D19" s="16">
        <v>85040</v>
      </c>
      <c r="E19" s="16">
        <f t="shared" si="1"/>
        <v>400000</v>
      </c>
      <c r="F19" s="16">
        <v>400000</v>
      </c>
      <c r="G19" s="16"/>
      <c r="H19" s="8"/>
      <c r="I19" s="53">
        <v>44879</v>
      </c>
      <c r="J19" s="11"/>
    </row>
    <row r="20" spans="1:10" ht="22.5" customHeight="1">
      <c r="A20" s="36" t="s">
        <v>20</v>
      </c>
      <c r="B20" s="24" t="s">
        <v>43</v>
      </c>
      <c r="C20" s="23">
        <v>236221</v>
      </c>
      <c r="D20" s="23">
        <v>63779</v>
      </c>
      <c r="E20" s="23">
        <f t="shared" ref="E20:E22" si="2">SUM(C20:D20)</f>
        <v>300000</v>
      </c>
      <c r="F20" s="12">
        <v>300000</v>
      </c>
      <c r="G20" s="48"/>
      <c r="H20" s="8"/>
      <c r="I20" s="8"/>
      <c r="J20" s="11"/>
    </row>
    <row r="21" spans="1:10" ht="33.75" customHeight="1">
      <c r="A21" s="36" t="s">
        <v>21</v>
      </c>
      <c r="B21" s="17" t="s">
        <v>35</v>
      </c>
      <c r="C21" s="14">
        <v>118110</v>
      </c>
      <c r="D21" s="23">
        <f t="shared" ref="D21:D22" si="3">SUM(C21*0.27)</f>
        <v>31889.7</v>
      </c>
      <c r="E21" s="23">
        <f t="shared" si="2"/>
        <v>149999.70000000001</v>
      </c>
      <c r="F21" s="14">
        <v>150000</v>
      </c>
      <c r="G21" s="16"/>
      <c r="H21" s="8"/>
      <c r="I21" s="53">
        <v>125000</v>
      </c>
      <c r="J21" s="11"/>
    </row>
    <row r="22" spans="1:10" ht="39" customHeight="1">
      <c r="A22" s="36" t="s">
        <v>22</v>
      </c>
      <c r="B22" s="17" t="s">
        <v>36</v>
      </c>
      <c r="C22" s="14">
        <v>511811</v>
      </c>
      <c r="D22" s="23">
        <f t="shared" si="3"/>
        <v>138188.97</v>
      </c>
      <c r="E22" s="23">
        <f t="shared" si="2"/>
        <v>649999.97</v>
      </c>
      <c r="F22" s="14">
        <v>650000</v>
      </c>
      <c r="G22" s="16"/>
      <c r="H22" s="8"/>
      <c r="I22" s="8"/>
      <c r="J22" s="11"/>
    </row>
    <row r="23" spans="1:10" ht="21.75" customHeight="1">
      <c r="A23" s="36" t="s">
        <v>23</v>
      </c>
      <c r="B23" s="19" t="s">
        <v>56</v>
      </c>
      <c r="C23" s="10">
        <v>629921</v>
      </c>
      <c r="D23" s="16">
        <v>170079</v>
      </c>
      <c r="E23" s="16">
        <f t="shared" si="1"/>
        <v>800000</v>
      </c>
      <c r="F23" s="49">
        <v>800000</v>
      </c>
      <c r="G23" s="16"/>
      <c r="H23" s="8"/>
      <c r="I23" s="8"/>
      <c r="J23" s="11"/>
    </row>
    <row r="24" spans="1:10">
      <c r="A24" s="3"/>
      <c r="B24" s="20" t="s">
        <v>14</v>
      </c>
      <c r="C24" s="21">
        <f t="shared" ref="C24:I24" si="4">SUM(C11:C23)</f>
        <v>39396316</v>
      </c>
      <c r="D24" s="21">
        <f t="shared" si="4"/>
        <v>10637005.57</v>
      </c>
      <c r="E24" s="21">
        <f t="shared" si="4"/>
        <v>50033321.569999993</v>
      </c>
      <c r="F24" s="21">
        <f t="shared" si="4"/>
        <v>40033322</v>
      </c>
      <c r="G24" s="21">
        <f t="shared" si="4"/>
        <v>40000000</v>
      </c>
      <c r="H24" s="21">
        <f t="shared" si="4"/>
        <v>0</v>
      </c>
      <c r="I24" s="21">
        <f t="shared" si="4"/>
        <v>17685421</v>
      </c>
      <c r="J24" s="21">
        <f>SUM(J12:J15)</f>
        <v>0</v>
      </c>
    </row>
    <row r="25" spans="1:10" ht="30">
      <c r="A25" s="34" t="s">
        <v>10</v>
      </c>
      <c r="B25" s="17" t="s">
        <v>32</v>
      </c>
      <c r="C25" s="14">
        <v>4724410</v>
      </c>
      <c r="D25" s="23">
        <v>1270805</v>
      </c>
      <c r="E25" s="16">
        <v>5995215</v>
      </c>
      <c r="F25" s="14">
        <v>5995215</v>
      </c>
      <c r="G25" s="14"/>
      <c r="H25" s="21"/>
      <c r="I25" s="54">
        <v>61600</v>
      </c>
      <c r="J25" s="21"/>
    </row>
    <row r="26" spans="1:10">
      <c r="A26" s="52"/>
      <c r="B26" s="17" t="s">
        <v>60</v>
      </c>
      <c r="C26" s="14"/>
      <c r="D26" s="23"/>
      <c r="E26" s="16"/>
      <c r="F26" s="14"/>
      <c r="G26" s="14"/>
      <c r="H26" s="21"/>
      <c r="I26" s="54">
        <v>200000</v>
      </c>
      <c r="J26" s="21"/>
    </row>
    <row r="27" spans="1:10">
      <c r="A27" s="34" t="s">
        <v>11</v>
      </c>
      <c r="B27" s="20" t="s">
        <v>48</v>
      </c>
      <c r="C27" s="21">
        <f>SUM(C25+C26)</f>
        <v>4724410</v>
      </c>
      <c r="D27" s="21">
        <f t="shared" ref="D27:I27" si="5">SUM(D25+D26)</f>
        <v>1270805</v>
      </c>
      <c r="E27" s="21">
        <f t="shared" si="5"/>
        <v>5995215</v>
      </c>
      <c r="F27" s="21">
        <f t="shared" si="5"/>
        <v>5995215</v>
      </c>
      <c r="G27" s="21">
        <f t="shared" si="5"/>
        <v>0</v>
      </c>
      <c r="H27" s="21">
        <f t="shared" si="5"/>
        <v>0</v>
      </c>
      <c r="I27" s="21">
        <f t="shared" si="5"/>
        <v>261600</v>
      </c>
      <c r="J27" s="21"/>
    </row>
    <row r="28" spans="1:10" ht="28.5" customHeight="1">
      <c r="A28" s="33" t="s">
        <v>10</v>
      </c>
      <c r="B28" s="38" t="s">
        <v>29</v>
      </c>
      <c r="C28" s="16">
        <v>62646955</v>
      </c>
      <c r="D28" s="16">
        <f>C28*0.27</f>
        <v>16914677.850000001</v>
      </c>
      <c r="E28" s="16">
        <f>SUM(C28:D28)</f>
        <v>79561632.849999994</v>
      </c>
      <c r="F28" s="16"/>
      <c r="G28" s="16">
        <v>79561633</v>
      </c>
      <c r="H28" s="29">
        <v>1</v>
      </c>
      <c r="I28" s="53">
        <v>408810</v>
      </c>
      <c r="J28" s="37" t="s">
        <v>51</v>
      </c>
    </row>
    <row r="29" spans="1:10" ht="30">
      <c r="A29" s="33" t="s">
        <v>11</v>
      </c>
      <c r="B29" s="24" t="s">
        <v>42</v>
      </c>
      <c r="C29" s="23"/>
      <c r="D29" s="23"/>
      <c r="E29" s="23"/>
      <c r="F29" s="23"/>
      <c r="G29" s="23"/>
      <c r="H29" s="40"/>
      <c r="I29" s="40"/>
      <c r="J29" s="22" t="s">
        <v>53</v>
      </c>
    </row>
    <row r="30" spans="1:10" ht="28.5" customHeight="1">
      <c r="A30" s="33" t="s">
        <v>12</v>
      </c>
      <c r="B30" s="24" t="s">
        <v>45</v>
      </c>
      <c r="C30" s="12">
        <v>629921</v>
      </c>
      <c r="D30" s="23">
        <f t="shared" ref="D30:D36" si="6">SUM(C30*0.27)</f>
        <v>170078.67</v>
      </c>
      <c r="E30" s="23">
        <f t="shared" ref="E30:E36" si="7">SUM(C30:D30)</f>
        <v>799999.67</v>
      </c>
      <c r="F30" s="12"/>
      <c r="G30" s="12"/>
      <c r="H30" s="41"/>
      <c r="I30" s="41"/>
      <c r="J30" s="47" t="s">
        <v>55</v>
      </c>
    </row>
    <row r="31" spans="1:10" ht="27" customHeight="1">
      <c r="A31" s="3"/>
      <c r="B31" s="25" t="s">
        <v>46</v>
      </c>
      <c r="C31" s="30">
        <f>SUM(C28:C30)</f>
        <v>63276876</v>
      </c>
      <c r="D31" s="30">
        <f t="shared" ref="D31:I31" si="8">SUM(D28:D30)</f>
        <v>17084756.520000003</v>
      </c>
      <c r="E31" s="30">
        <f t="shared" si="8"/>
        <v>80361632.519999996</v>
      </c>
      <c r="F31" s="30">
        <f t="shared" si="8"/>
        <v>0</v>
      </c>
      <c r="G31" s="30">
        <f t="shared" si="8"/>
        <v>79561633</v>
      </c>
      <c r="H31" s="30">
        <v>0</v>
      </c>
      <c r="I31" s="30">
        <f t="shared" si="8"/>
        <v>408810</v>
      </c>
      <c r="J31" s="13"/>
    </row>
    <row r="32" spans="1:10" ht="27" customHeight="1">
      <c r="A32" s="3"/>
      <c r="B32" s="24" t="s">
        <v>61</v>
      </c>
      <c r="C32" s="30"/>
      <c r="D32" s="30"/>
      <c r="E32" s="30"/>
      <c r="F32" s="30"/>
      <c r="G32" s="30"/>
      <c r="H32" s="40"/>
      <c r="I32" s="55">
        <v>1493912</v>
      </c>
      <c r="J32" s="13"/>
    </row>
    <row r="33" spans="1:10" ht="29.25" customHeight="1">
      <c r="A33" s="3" t="s">
        <v>10</v>
      </c>
      <c r="B33" s="17" t="s">
        <v>44</v>
      </c>
      <c r="C33" s="14"/>
      <c r="D33" s="23"/>
      <c r="E33" s="23"/>
      <c r="F33" s="14">
        <f ca="1">-F33</f>
        <v>0</v>
      </c>
      <c r="G33" s="14"/>
      <c r="H33" s="15"/>
      <c r="I33" s="15"/>
      <c r="J33" s="11" t="s">
        <v>58</v>
      </c>
    </row>
    <row r="34" spans="1:10" ht="29.25" customHeight="1">
      <c r="A34" s="3" t="s">
        <v>11</v>
      </c>
      <c r="B34" s="17" t="s">
        <v>57</v>
      </c>
      <c r="C34" s="14">
        <v>236000</v>
      </c>
      <c r="D34" s="23">
        <v>64000</v>
      </c>
      <c r="E34" s="23">
        <v>300000</v>
      </c>
      <c r="F34" s="14"/>
      <c r="G34" s="14"/>
      <c r="H34" s="15"/>
      <c r="I34" s="15"/>
      <c r="J34" s="11"/>
    </row>
    <row r="35" spans="1:10" ht="36.75" customHeight="1">
      <c r="A35" s="33" t="s">
        <v>20</v>
      </c>
      <c r="B35" s="26" t="s">
        <v>47</v>
      </c>
      <c r="C35" s="31">
        <f>SUM(C32:C34)</f>
        <v>236000</v>
      </c>
      <c r="D35" s="31">
        <f t="shared" ref="D35:I35" si="9">SUM(D32:D34)</f>
        <v>64000</v>
      </c>
      <c r="E35" s="31">
        <f t="shared" si="9"/>
        <v>300000</v>
      </c>
      <c r="F35" s="31">
        <f t="shared" ca="1" si="9"/>
        <v>236000</v>
      </c>
      <c r="G35" s="31">
        <f t="shared" si="9"/>
        <v>0</v>
      </c>
      <c r="H35" s="31">
        <f t="shared" si="9"/>
        <v>0</v>
      </c>
      <c r="I35" s="31">
        <f t="shared" si="9"/>
        <v>1493912</v>
      </c>
      <c r="J35" s="11"/>
    </row>
    <row r="36" spans="1:10">
      <c r="A36" s="3" t="s">
        <v>21</v>
      </c>
      <c r="B36" s="20"/>
      <c r="C36" s="31"/>
      <c r="D36" s="30">
        <f t="shared" si="6"/>
        <v>0</v>
      </c>
      <c r="E36" s="30">
        <f t="shared" si="7"/>
        <v>0</v>
      </c>
      <c r="F36" s="31"/>
      <c r="G36" s="31"/>
      <c r="H36" s="32"/>
      <c r="I36" s="32"/>
      <c r="J36" s="11"/>
    </row>
    <row r="37" spans="1:10">
      <c r="A37" s="3"/>
      <c r="B37" s="20" t="s">
        <v>24</v>
      </c>
      <c r="C37" s="21">
        <f>SUM(C27+C31+C35)</f>
        <v>68237286</v>
      </c>
      <c r="D37" s="21">
        <f t="shared" ref="D37:I37" si="10">SUM(D27+D31+D35)</f>
        <v>18419561.520000003</v>
      </c>
      <c r="E37" s="21">
        <f t="shared" si="10"/>
        <v>86656847.519999996</v>
      </c>
      <c r="F37" s="21">
        <f ca="1">SUM(F24+F27+F31+F35)</f>
        <v>0</v>
      </c>
      <c r="G37" s="21">
        <f t="shared" si="10"/>
        <v>79561633</v>
      </c>
      <c r="H37" s="21">
        <f t="shared" si="10"/>
        <v>0</v>
      </c>
      <c r="I37" s="21">
        <f t="shared" si="10"/>
        <v>2164322</v>
      </c>
      <c r="J37" s="21">
        <f>SUM(J28:J31)</f>
        <v>0</v>
      </c>
    </row>
    <row r="38" spans="1:10">
      <c r="A38" s="4"/>
      <c r="B38" s="27" t="s">
        <v>25</v>
      </c>
      <c r="C38" s="28">
        <f>SUM(C24+C37)</f>
        <v>107633602</v>
      </c>
      <c r="D38" s="28">
        <f t="shared" ref="D38:I38" si="11">SUM(D24+D37)</f>
        <v>29056567.090000004</v>
      </c>
      <c r="E38" s="28">
        <f t="shared" si="11"/>
        <v>136690169.08999997</v>
      </c>
      <c r="F38" s="28">
        <f t="shared" ca="1" si="11"/>
        <v>40033322</v>
      </c>
      <c r="G38" s="28">
        <f t="shared" si="11"/>
        <v>119561633</v>
      </c>
      <c r="H38" s="28">
        <f t="shared" si="11"/>
        <v>0</v>
      </c>
      <c r="I38" s="28">
        <f t="shared" si="11"/>
        <v>19849743</v>
      </c>
      <c r="J38" s="27"/>
    </row>
  </sheetData>
  <mergeCells count="9">
    <mergeCell ref="C1:W1"/>
    <mergeCell ref="A2:J2"/>
    <mergeCell ref="J9:J10"/>
    <mergeCell ref="A4:B4"/>
    <mergeCell ref="A7:H7"/>
    <mergeCell ref="A8:H8"/>
    <mergeCell ref="A9:A10"/>
    <mergeCell ref="B9:B10"/>
    <mergeCell ref="E9:H9"/>
  </mergeCells>
  <printOptions horizontalCentered="1"/>
  <pageMargins left="0.27559055118110237" right="0.19685039370078741" top="0.43307086614173229" bottom="0.27559055118110237" header="0.31496062992125984" footer="0.15748031496062992"/>
  <pageSetup paperSize="9" scale="7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2017-09-27T05:56:38Z</cp:lastPrinted>
  <dcterms:created xsi:type="dcterms:W3CDTF">2012-02-02T10:48:30Z</dcterms:created>
  <dcterms:modified xsi:type="dcterms:W3CDTF">2017-10-25T09:44:27Z</dcterms:modified>
</cp:coreProperties>
</file>