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3.1. BÖ Kiadás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C15" i="1"/>
  <c r="D15" i="1"/>
  <c r="E15" i="1"/>
  <c r="M15" i="1" s="1"/>
  <c r="G15" i="1"/>
  <c r="M16" i="1"/>
  <c r="E18" i="1"/>
  <c r="M18" i="1"/>
  <c r="M19" i="1"/>
  <c r="C21" i="1"/>
  <c r="E21" i="1"/>
  <c r="M21" i="1" s="1"/>
  <c r="M22" i="1"/>
  <c r="E24" i="1"/>
  <c r="E143" i="1" s="1"/>
  <c r="M25" i="1"/>
  <c r="E27" i="1"/>
  <c r="M27" i="1" s="1"/>
  <c r="M28" i="1"/>
  <c r="M30" i="1"/>
  <c r="M31" i="1"/>
  <c r="E33" i="1"/>
  <c r="M33" i="1" s="1"/>
  <c r="M40" i="1"/>
  <c r="C42" i="1"/>
  <c r="M42" i="1" s="1"/>
  <c r="D42" i="1"/>
  <c r="E42" i="1"/>
  <c r="M43" i="1"/>
  <c r="E45" i="1"/>
  <c r="M45" i="1" s="1"/>
  <c r="M46" i="1"/>
  <c r="C48" i="1"/>
  <c r="M48" i="1" s="1"/>
  <c r="D48" i="1"/>
  <c r="M49" i="1"/>
  <c r="E51" i="1"/>
  <c r="M51" i="1"/>
  <c r="M52" i="1"/>
  <c r="E54" i="1"/>
  <c r="M54" i="1"/>
  <c r="M55" i="1"/>
  <c r="M57" i="1"/>
  <c r="M58" i="1"/>
  <c r="M60" i="1"/>
  <c r="M61" i="1"/>
  <c r="M63" i="1"/>
  <c r="M70" i="1"/>
  <c r="E72" i="1"/>
  <c r="M72" i="1" s="1"/>
  <c r="M73" i="1"/>
  <c r="M75" i="1"/>
  <c r="M76" i="1"/>
  <c r="C78" i="1"/>
  <c r="M78" i="1" s="1"/>
  <c r="D78" i="1"/>
  <c r="E78" i="1"/>
  <c r="M79" i="1"/>
  <c r="M81" i="1"/>
  <c r="M82" i="1"/>
  <c r="F84" i="1"/>
  <c r="M84" i="1"/>
  <c r="M85" i="1"/>
  <c r="E87" i="1"/>
  <c r="M87" i="1"/>
  <c r="M88" i="1"/>
  <c r="E90" i="1"/>
  <c r="M90" i="1" s="1"/>
  <c r="M91" i="1"/>
  <c r="M93" i="1"/>
  <c r="M94" i="1"/>
  <c r="E96" i="1"/>
  <c r="M96" i="1"/>
  <c r="M102" i="1"/>
  <c r="M104" i="1"/>
  <c r="M105" i="1"/>
  <c r="E107" i="1"/>
  <c r="M107" i="1"/>
  <c r="M108" i="1"/>
  <c r="M110" i="1"/>
  <c r="M111" i="1"/>
  <c r="M113" i="1"/>
  <c r="M115" i="1"/>
  <c r="M117" i="1"/>
  <c r="M118" i="1"/>
  <c r="M120" i="1"/>
  <c r="M121" i="1"/>
  <c r="M123" i="1"/>
  <c r="M125" i="1"/>
  <c r="M127" i="1"/>
  <c r="M135" i="1"/>
  <c r="E137" i="1"/>
  <c r="M137" i="1"/>
  <c r="M138" i="1"/>
  <c r="C140" i="1"/>
  <c r="M140" i="1" s="1"/>
  <c r="D140" i="1"/>
  <c r="E140" i="1"/>
  <c r="C141" i="1"/>
  <c r="M141" i="1" s="1"/>
  <c r="D141" i="1"/>
  <c r="E141" i="1"/>
  <c r="F141" i="1"/>
  <c r="G141" i="1"/>
  <c r="H141" i="1"/>
  <c r="I141" i="1"/>
  <c r="J141" i="1"/>
  <c r="K141" i="1"/>
  <c r="L141" i="1"/>
  <c r="C143" i="1"/>
  <c r="D143" i="1"/>
  <c r="F143" i="1"/>
  <c r="G143" i="1"/>
  <c r="H143" i="1"/>
  <c r="I143" i="1"/>
  <c r="J143" i="1"/>
  <c r="K143" i="1"/>
  <c r="L143" i="1"/>
  <c r="M143" i="1" l="1"/>
  <c r="M24" i="1"/>
</calcChain>
</file>

<file path=xl/sharedStrings.xml><?xml version="1.0" encoding="utf-8"?>
<sst xmlns="http://schemas.openxmlformats.org/spreadsheetml/2006/main" count="247" uniqueCount="75">
  <si>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</si>
  <si>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</si>
  <si>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</si>
  <si>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</si>
  <si>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</si>
  <si>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2018. évi eredeti</t>
  </si>
  <si>
    <t>2017. évi eredeti</t>
  </si>
  <si>
    <t>Összesen</t>
  </si>
  <si>
    <t>II./3) Kertészet és erdőgazdálkodás</t>
  </si>
  <si>
    <t>II./2) Sportlétesítmények működtetése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</si>
  <si>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</si>
  <si>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</si>
  <si>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</si>
  <si>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</si>
  <si>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</si>
  <si>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</si>
  <si>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</si>
  <si>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</si>
  <si>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</si>
  <si>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</si>
  <si>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</si>
  <si>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</si>
  <si>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</si>
  <si>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</si>
  <si>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</si>
  <si>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</si>
  <si>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</si>
  <si>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</si>
  <si>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</si>
  <si>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</si>
  <si>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</si>
  <si>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</si>
  <si>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</si>
  <si>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</si>
  <si>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</si>
  <si>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II./1) Civil szervezetek működési támogatása</t>
  </si>
  <si>
    <t>II. Önként vállalt feladatok</t>
  </si>
  <si>
    <t>I./31) Baracsi Népjóléti Intézmény</t>
  </si>
  <si>
    <t>I./30) Közös Önkormányzati Hivatal</t>
  </si>
  <si>
    <t>I./29) Baracsi Négy Vándor Óvoda</t>
  </si>
  <si>
    <t>Önkormányzatok elszámolásai költségvetési szerveikkel:</t>
  </si>
  <si>
    <t>I./28) Háziorvosi ügyeleti ellátás</t>
  </si>
  <si>
    <t>I./27) Fogorvosi ügyeleti ellátás</t>
  </si>
  <si>
    <t>I./26) Fogorvosi alapellátás</t>
  </si>
  <si>
    <t>I./25)  Önkormányzat által nyújtott lakástámogatások</t>
  </si>
  <si>
    <t>I./24) Könyvtári állomány gyarapítása</t>
  </si>
  <si>
    <t>I./23) Közművelődési tevékenységek és támogatások</t>
  </si>
  <si>
    <t>I./22) Könyvtári szolgáltatások</t>
  </si>
  <si>
    <t>I./21) Zöldterület-kezelés</t>
  </si>
  <si>
    <t>I./20) Települési támogatás</t>
  </si>
  <si>
    <t>I./19) Családsegítés és gyermekjóléti szolgáltatás</t>
  </si>
  <si>
    <t>I./18) Család- és nővédelmi egészségügyi gondozás</t>
  </si>
  <si>
    <t>I./17) Idősek nappali ellátása</t>
  </si>
  <si>
    <t>I./16) Önkormányzati vagyonnal való gazdálkodás</t>
  </si>
  <si>
    <t>I./15) Utak építése</t>
  </si>
  <si>
    <t>I.14) Házi segítségnyújtás</t>
  </si>
  <si>
    <t>I./13) Szociális étkeztetés</t>
  </si>
  <si>
    <t>I./12) Intézményen kívüli gyermekétkeztetés</t>
  </si>
  <si>
    <t>I./11) Iskolai étkeztetés</t>
  </si>
  <si>
    <t>I./10) Közművelődési intézmények, közösségi színterek működtetése</t>
  </si>
  <si>
    <t>I./9) Háziorvosi alapellátás</t>
  </si>
  <si>
    <t>I./8) Város- és községgazdálkodás</t>
  </si>
  <si>
    <t>I./7) Közvilágítás</t>
  </si>
  <si>
    <t>I./6) Szennyvíz gyűjtése, tiszt., elhelyezése</t>
  </si>
  <si>
    <t>I./5) Települési hulladék begyűjtése</t>
  </si>
  <si>
    <t>I./4) Közutak, hidak üzemeltetése, fenntartása</t>
  </si>
  <si>
    <t>I./3) Közfoglalkoztatás</t>
  </si>
  <si>
    <t>I./2) Köztemető fenntartás és működtetés</t>
  </si>
  <si>
    <t>I./1) Önkormányzati jogalkotás</t>
  </si>
  <si>
    <t>I. Kötelező feladatok</t>
  </si>
  <si>
    <t xml:space="preserve"> Szakfeladat</t>
  </si>
  <si>
    <t>ezer Ft-ban</t>
  </si>
  <si>
    <t>Baracs Község Önkormányzata 2018. évi tervezett működési, fenntartási, felhalmozási kiadásai</t>
  </si>
  <si>
    <t>3. sz. melléklet 3.1.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</si>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</sst>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3" fontId="2" fillId="0" borderId="9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3" fontId="3" fillId="0" borderId="17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0" fontId="0" fillId="0" borderId="0" xfId="0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3" fontId="3" fillId="0" borderId="23" xfId="0" applyNumberFormat="1" applyFont="1" applyFill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/>
    <xf numFmtId="0" fontId="6" fillId="0" borderId="15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abSelected="1" workbookViewId="0">
      <selection sqref="A1:M1"/>
    </sheetView>
  </sheetViews>
  <sheetFormatPr defaultRowHeight="15" x14ac:dyDescent="0.25"/>
  <cols>
    <col min="1" max="1" width="12.7109375" style="1" customWidth="1"/>
    <col min="2" max="2" width="14.5703125" style="1" bestFit="1" customWidth="1"/>
    <col min="3" max="9" width="9.140625" style="1"/>
    <col min="10" max="11" width="10" style="1" customWidth="1"/>
    <col min="12" max="13" width="9.140625" style="1"/>
  </cols>
  <sheetData>
    <row r="1" spans="1:13" ht="15" customHeight="1" x14ac:dyDescent="0.25">
      <c r="A1" s="88" t="s">
        <v>74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x14ac:dyDescent="0.25">
      <c r="A2" s="86" t="s">
        <v>73</v>
      </c>
      <c r="B2" s="86"/>
      <c r="C2" s="86"/>
      <c r="D2" s="86"/>
      <c r="E2" s="87"/>
      <c r="F2" s="87"/>
      <c r="G2" s="87"/>
      <c r="H2" s="87"/>
      <c r="I2" s="87"/>
      <c r="J2" s="86"/>
      <c r="K2" s="86"/>
      <c r="L2" s="86"/>
      <c r="M2" s="86"/>
    </row>
    <row r="3" spans="1:13" s="79" customFormat="1" ht="11.25" x14ac:dyDescent="0.2">
      <c r="A3" s="82"/>
      <c r="B3" s="82"/>
      <c r="C3" s="82"/>
      <c r="D3" s="82"/>
      <c r="E3" s="83"/>
      <c r="F3" s="83"/>
      <c r="G3" s="83"/>
      <c r="H3" s="83"/>
      <c r="I3" s="83"/>
      <c r="J3" s="82"/>
      <c r="K3" s="82"/>
      <c r="L3" s="82"/>
      <c r="M3" s="82"/>
    </row>
    <row r="4" spans="1:13" ht="15.75" x14ac:dyDescent="0.25">
      <c r="A4" s="85" t="s">
        <v>72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s="79" customFormat="1" ht="12" thickBot="1" x14ac:dyDescent="0.25">
      <c r="A5" s="82"/>
      <c r="B5" s="82"/>
      <c r="C5" s="82"/>
      <c r="D5" s="82"/>
      <c r="E5" s="83"/>
      <c r="F5" s="83"/>
      <c r="G5" s="83"/>
      <c r="H5" s="83"/>
      <c r="I5" s="83"/>
      <c r="J5" s="82"/>
      <c r="K5" s="82"/>
      <c r="L5" s="81" t="s">
        <v>71</v>
      </c>
      <c r="M5" s="80"/>
    </row>
    <row r="6" spans="1:13" ht="15.75" thickBot="1" x14ac:dyDescent="0.3">
      <c r="A6" s="37" t="s">
        <v>70</v>
      </c>
      <c r="B6" s="38" t="s">
        <v>33</v>
      </c>
      <c r="C6" s="37" t="s">
        <v>32</v>
      </c>
      <c r="D6" s="37"/>
      <c r="E6" s="37"/>
      <c r="F6" s="37"/>
      <c r="G6" s="37"/>
      <c r="H6" s="37" t="s">
        <v>31</v>
      </c>
      <c r="I6" s="37"/>
      <c r="J6" s="37"/>
      <c r="K6" s="41"/>
      <c r="L6" s="41" t="s">
        <v>30</v>
      </c>
      <c r="M6" s="38" t="s">
        <v>7</v>
      </c>
    </row>
    <row r="7" spans="1:13" ht="15.75" thickBot="1" x14ac:dyDescent="0.3">
      <c r="A7" s="37"/>
      <c r="B7" s="38"/>
      <c r="C7" s="41" t="s">
        <v>29</v>
      </c>
      <c r="D7" s="41" t="s">
        <v>28</v>
      </c>
      <c r="E7" s="41" t="s">
        <v>27</v>
      </c>
      <c r="F7" s="41" t="s">
        <v>26</v>
      </c>
      <c r="G7" s="41" t="s">
        <v>25</v>
      </c>
      <c r="H7" s="41" t="s">
        <v>24</v>
      </c>
      <c r="I7" s="41" t="s">
        <v>23</v>
      </c>
      <c r="J7" s="41" t="s">
        <v>22</v>
      </c>
      <c r="K7" s="41" t="s">
        <v>21</v>
      </c>
      <c r="L7" s="41" t="s">
        <v>20</v>
      </c>
      <c r="M7" s="38"/>
    </row>
    <row r="8" spans="1:13" ht="33.75" customHeight="1" thickBot="1" x14ac:dyDescent="0.3">
      <c r="A8" s="37"/>
      <c r="B8" s="38"/>
      <c r="C8" s="74" t="s">
        <v>19</v>
      </c>
      <c r="D8" s="74" t="s">
        <v>18</v>
      </c>
      <c r="E8" s="76" t="s">
        <v>17</v>
      </c>
      <c r="F8" s="76" t="s">
        <v>16</v>
      </c>
      <c r="G8" s="76" t="s">
        <v>15</v>
      </c>
      <c r="H8" s="76" t="s">
        <v>14</v>
      </c>
      <c r="I8" s="76" t="s">
        <v>13</v>
      </c>
      <c r="J8" s="74" t="s">
        <v>12</v>
      </c>
      <c r="K8" s="78" t="s">
        <v>11</v>
      </c>
      <c r="L8" s="74" t="s">
        <v>10</v>
      </c>
      <c r="M8" s="38"/>
    </row>
    <row r="9" spans="1:13" ht="9.75" customHeight="1" thickBot="1" x14ac:dyDescent="0.3">
      <c r="A9" s="37"/>
      <c r="B9" s="38"/>
      <c r="C9" s="74"/>
      <c r="D9" s="74"/>
      <c r="E9" s="76"/>
      <c r="F9" s="76"/>
      <c r="G9" s="76"/>
      <c r="H9" s="76"/>
      <c r="I9" s="76"/>
      <c r="J9" s="74"/>
      <c r="K9" s="77"/>
      <c r="L9" s="74"/>
      <c r="M9" s="38"/>
    </row>
    <row r="10" spans="1:13" ht="15" customHeight="1" thickBot="1" x14ac:dyDescent="0.3">
      <c r="A10" s="37"/>
      <c r="B10" s="38"/>
      <c r="C10" s="74"/>
      <c r="D10" s="74"/>
      <c r="E10" s="76"/>
      <c r="F10" s="76"/>
      <c r="G10" s="76"/>
      <c r="H10" s="76"/>
      <c r="I10" s="76"/>
      <c r="J10" s="74"/>
      <c r="K10" s="77"/>
      <c r="L10" s="74"/>
      <c r="M10" s="38"/>
    </row>
    <row r="11" spans="1:13" ht="15.75" hidden="1" customHeight="1" thickBot="1" x14ac:dyDescent="0.3">
      <c r="A11" s="37"/>
      <c r="B11" s="38"/>
      <c r="C11" s="74"/>
      <c r="D11" s="74"/>
      <c r="E11" s="76"/>
      <c r="F11" s="76"/>
      <c r="G11" s="76"/>
      <c r="H11" s="76"/>
      <c r="I11" s="76"/>
      <c r="J11" s="74"/>
      <c r="K11" s="75"/>
      <c r="L11" s="74"/>
      <c r="M11" s="38"/>
    </row>
    <row r="12" spans="1:13" ht="15.75" customHeight="1" thickBot="1" x14ac:dyDescent="0.3">
      <c r="A12" s="56" t="s">
        <v>69</v>
      </c>
      <c r="B12" s="55"/>
      <c r="C12" s="53"/>
      <c r="D12" s="53"/>
      <c r="E12" s="54"/>
      <c r="F12" s="54"/>
      <c r="G12" s="54"/>
      <c r="H12" s="54"/>
      <c r="I12" s="54"/>
      <c r="J12" s="53"/>
      <c r="K12" s="53"/>
      <c r="L12" s="53"/>
      <c r="M12" s="52"/>
    </row>
    <row r="13" spans="1:13" x14ac:dyDescent="0.25">
      <c r="A13" s="73" t="s">
        <v>68</v>
      </c>
      <c r="B13" s="27" t="s">
        <v>6</v>
      </c>
      <c r="C13" s="72">
        <v>15324</v>
      </c>
      <c r="D13" s="72">
        <v>3328</v>
      </c>
      <c r="E13" s="34">
        <v>13901</v>
      </c>
      <c r="F13" s="34">
        <v>620</v>
      </c>
      <c r="G13" s="72">
        <v>934</v>
      </c>
      <c r="H13" s="72"/>
      <c r="I13" s="72"/>
      <c r="J13" s="34"/>
      <c r="K13" s="34"/>
      <c r="L13" s="34">
        <v>289</v>
      </c>
      <c r="M13" s="71">
        <f>SUM(C13:L13)</f>
        <v>34396</v>
      </c>
    </row>
    <row r="14" spans="1:13" x14ac:dyDescent="0.25">
      <c r="A14" s="26"/>
      <c r="B14" s="25"/>
      <c r="C14" s="21"/>
      <c r="D14" s="19"/>
      <c r="E14" s="20"/>
      <c r="F14" s="19"/>
      <c r="G14" s="21"/>
      <c r="H14" s="19"/>
      <c r="I14" s="20"/>
      <c r="J14" s="19"/>
      <c r="K14" s="19"/>
      <c r="L14" s="19"/>
      <c r="M14" s="24"/>
    </row>
    <row r="15" spans="1:13" ht="15.75" thickBot="1" x14ac:dyDescent="0.3">
      <c r="A15" s="23"/>
      <c r="B15" s="22" t="s">
        <v>5</v>
      </c>
      <c r="C15" s="30">
        <f>67+14032+1249</f>
        <v>15348</v>
      </c>
      <c r="D15" s="30">
        <f>2941</f>
        <v>2941</v>
      </c>
      <c r="E15" s="29">
        <f>100+300+132+300+9686+2865+1436+1012</f>
        <v>15831</v>
      </c>
      <c r="F15" s="30">
        <v>50</v>
      </c>
      <c r="G15" s="50">
        <f>353+673</f>
        <v>1026</v>
      </c>
      <c r="H15" s="30"/>
      <c r="I15" s="29"/>
      <c r="J15" s="30"/>
      <c r="K15" s="30"/>
      <c r="L15" s="30">
        <v>184</v>
      </c>
      <c r="M15" s="18">
        <f>SUM(C15:L15)</f>
        <v>35380</v>
      </c>
    </row>
    <row r="16" spans="1:13" x14ac:dyDescent="0.25">
      <c r="A16" s="51" t="s">
        <v>67</v>
      </c>
      <c r="B16" s="27" t="s">
        <v>6</v>
      </c>
      <c r="C16" s="64"/>
      <c r="D16" s="64"/>
      <c r="E16" s="21">
        <v>3651</v>
      </c>
      <c r="F16" s="62"/>
      <c r="G16" s="64"/>
      <c r="H16" s="64"/>
      <c r="I16" s="64"/>
      <c r="J16" s="62"/>
      <c r="K16" s="62"/>
      <c r="L16" s="62"/>
      <c r="M16" s="24">
        <f>SUM(C16:L16)</f>
        <v>3651</v>
      </c>
    </row>
    <row r="17" spans="1:13" x14ac:dyDescent="0.25">
      <c r="A17" s="26"/>
      <c r="B17" s="25"/>
      <c r="C17" s="21"/>
      <c r="D17" s="19"/>
      <c r="E17" s="20"/>
      <c r="F17" s="19"/>
      <c r="G17" s="21"/>
      <c r="H17" s="19"/>
      <c r="I17" s="20"/>
      <c r="J17" s="19"/>
      <c r="K17" s="19"/>
      <c r="L17" s="19"/>
      <c r="M17" s="24"/>
    </row>
    <row r="18" spans="1:13" ht="15.75" thickBot="1" x14ac:dyDescent="0.3">
      <c r="A18" s="23"/>
      <c r="B18" s="22" t="s">
        <v>5</v>
      </c>
      <c r="C18" s="30"/>
      <c r="D18" s="30"/>
      <c r="E18" s="29">
        <f>114+1850+980+795</f>
        <v>3739</v>
      </c>
      <c r="F18" s="30"/>
      <c r="G18" s="50"/>
      <c r="H18" s="30"/>
      <c r="I18" s="29"/>
      <c r="J18" s="30"/>
      <c r="K18" s="30"/>
      <c r="L18" s="30"/>
      <c r="M18" s="18">
        <f>SUM(C18:L18)</f>
        <v>3739</v>
      </c>
    </row>
    <row r="19" spans="1:13" x14ac:dyDescent="0.25">
      <c r="A19" s="51" t="s">
        <v>66</v>
      </c>
      <c r="B19" s="27" t="s">
        <v>6</v>
      </c>
      <c r="C19" s="64">
        <v>7867</v>
      </c>
      <c r="D19" s="64">
        <v>865</v>
      </c>
      <c r="E19" s="21">
        <v>401</v>
      </c>
      <c r="F19" s="62"/>
      <c r="G19" s="64"/>
      <c r="H19" s="64"/>
      <c r="I19" s="64"/>
      <c r="J19" s="62"/>
      <c r="K19" s="62"/>
      <c r="L19" s="62"/>
      <c r="M19" s="24">
        <f>SUM(C19:L19)</f>
        <v>9133</v>
      </c>
    </row>
    <row r="20" spans="1:13" x14ac:dyDescent="0.25">
      <c r="A20" s="26"/>
      <c r="B20" s="25"/>
      <c r="C20" s="21"/>
      <c r="D20" s="19"/>
      <c r="E20" s="20"/>
      <c r="F20" s="19"/>
      <c r="G20" s="21"/>
      <c r="H20" s="19"/>
      <c r="I20" s="20"/>
      <c r="J20" s="19"/>
      <c r="K20" s="19"/>
      <c r="L20" s="19"/>
      <c r="M20" s="24"/>
    </row>
    <row r="21" spans="1:13" ht="15.75" thickBot="1" x14ac:dyDescent="0.3">
      <c r="A21" s="23"/>
      <c r="B21" s="22" t="s">
        <v>5</v>
      </c>
      <c r="C21" s="30">
        <f>6522+67</f>
        <v>6589</v>
      </c>
      <c r="D21" s="30">
        <v>643</v>
      </c>
      <c r="E21" s="29">
        <f>262+71</f>
        <v>333</v>
      </c>
      <c r="F21" s="30"/>
      <c r="G21" s="50"/>
      <c r="H21" s="30"/>
      <c r="I21" s="29"/>
      <c r="J21" s="30"/>
      <c r="K21" s="30"/>
      <c r="L21" s="30"/>
      <c r="M21" s="18">
        <f>SUM(C21:L21)</f>
        <v>7565</v>
      </c>
    </row>
    <row r="22" spans="1:13" x14ac:dyDescent="0.25">
      <c r="A22" s="51" t="s">
        <v>65</v>
      </c>
      <c r="B22" s="27" t="s">
        <v>6</v>
      </c>
      <c r="C22" s="64"/>
      <c r="D22" s="64"/>
      <c r="E22" s="21">
        <v>3048</v>
      </c>
      <c r="F22" s="62"/>
      <c r="G22" s="64"/>
      <c r="H22" s="64"/>
      <c r="I22" s="64"/>
      <c r="J22" s="62"/>
      <c r="K22" s="62"/>
      <c r="L22" s="62"/>
      <c r="M22" s="24">
        <f>SUM(C22:L22)</f>
        <v>3048</v>
      </c>
    </row>
    <row r="23" spans="1:13" x14ac:dyDescent="0.25">
      <c r="A23" s="26"/>
      <c r="B23" s="25"/>
      <c r="C23" s="21"/>
      <c r="D23" s="19"/>
      <c r="E23" s="20"/>
      <c r="F23" s="19"/>
      <c r="G23" s="21"/>
      <c r="H23" s="19"/>
      <c r="I23" s="20"/>
      <c r="J23" s="19"/>
      <c r="K23" s="19"/>
      <c r="L23" s="19"/>
      <c r="M23" s="24"/>
    </row>
    <row r="24" spans="1:13" ht="15.75" thickBot="1" x14ac:dyDescent="0.3">
      <c r="A24" s="23"/>
      <c r="B24" s="22" t="s">
        <v>5</v>
      </c>
      <c r="C24" s="30"/>
      <c r="D24" s="30"/>
      <c r="E24" s="29">
        <f>2400+648</f>
        <v>3048</v>
      </c>
      <c r="F24" s="30"/>
      <c r="G24" s="50"/>
      <c r="H24" s="30"/>
      <c r="I24" s="29"/>
      <c r="J24" s="30"/>
      <c r="K24" s="30"/>
      <c r="L24" s="30"/>
      <c r="M24" s="18">
        <f>SUM(C24:L24)</f>
        <v>3048</v>
      </c>
    </row>
    <row r="25" spans="1:13" x14ac:dyDescent="0.25">
      <c r="A25" s="51" t="s">
        <v>64</v>
      </c>
      <c r="B25" s="27" t="s">
        <v>6</v>
      </c>
      <c r="C25" s="64"/>
      <c r="D25" s="64"/>
      <c r="E25" s="64">
        <v>1300</v>
      </c>
      <c r="F25" s="62"/>
      <c r="G25" s="64"/>
      <c r="H25" s="64"/>
      <c r="I25" s="64"/>
      <c r="J25" s="62"/>
      <c r="K25" s="62"/>
      <c r="L25" s="62"/>
      <c r="M25" s="24">
        <f>SUM(C25:L25)</f>
        <v>1300</v>
      </c>
    </row>
    <row r="26" spans="1:13" x14ac:dyDescent="0.25">
      <c r="A26" s="26"/>
      <c r="B26" s="25"/>
      <c r="C26" s="21"/>
      <c r="D26" s="19"/>
      <c r="E26" s="20"/>
      <c r="F26" s="19"/>
      <c r="G26" s="21"/>
      <c r="H26" s="19"/>
      <c r="I26" s="20"/>
      <c r="J26" s="19"/>
      <c r="K26" s="19"/>
      <c r="L26" s="19"/>
      <c r="M26" s="24"/>
    </row>
    <row r="27" spans="1:13" ht="15.75" thickBot="1" x14ac:dyDescent="0.3">
      <c r="A27" s="23"/>
      <c r="B27" s="22" t="s">
        <v>5</v>
      </c>
      <c r="C27" s="30"/>
      <c r="D27" s="30"/>
      <c r="E27" s="29">
        <f>924+249</f>
        <v>1173</v>
      </c>
      <c r="F27" s="30"/>
      <c r="G27" s="50"/>
      <c r="H27" s="30"/>
      <c r="I27" s="29"/>
      <c r="J27" s="30"/>
      <c r="K27" s="30"/>
      <c r="L27" s="30"/>
      <c r="M27" s="18">
        <f>SUM(C27:L27)</f>
        <v>1173</v>
      </c>
    </row>
    <row r="28" spans="1:13" x14ac:dyDescent="0.25">
      <c r="A28" s="51" t="s">
        <v>63</v>
      </c>
      <c r="B28" s="27" t="s">
        <v>6</v>
      </c>
      <c r="C28" s="64"/>
      <c r="D28" s="64"/>
      <c r="E28" s="21"/>
      <c r="F28" s="62"/>
      <c r="G28" s="64"/>
      <c r="H28" s="64"/>
      <c r="I28" s="64"/>
      <c r="J28" s="62"/>
      <c r="K28" s="62"/>
      <c r="L28" s="62"/>
      <c r="M28" s="24">
        <f>SUM(C28:L28)</f>
        <v>0</v>
      </c>
    </row>
    <row r="29" spans="1:13" x14ac:dyDescent="0.25">
      <c r="A29" s="26"/>
      <c r="B29" s="25"/>
      <c r="C29" s="21"/>
      <c r="D29" s="19"/>
      <c r="E29" s="20"/>
      <c r="F29" s="19"/>
      <c r="G29" s="21"/>
      <c r="H29" s="19"/>
      <c r="I29" s="20"/>
      <c r="J29" s="19"/>
      <c r="K29" s="19"/>
      <c r="L29" s="19"/>
      <c r="M29" s="24"/>
    </row>
    <row r="30" spans="1:13" ht="15.75" thickBot="1" x14ac:dyDescent="0.3">
      <c r="A30" s="23"/>
      <c r="B30" s="22" t="s">
        <v>5</v>
      </c>
      <c r="C30" s="30"/>
      <c r="D30" s="30"/>
      <c r="E30" s="29"/>
      <c r="F30" s="30"/>
      <c r="G30" s="50"/>
      <c r="H30" s="30"/>
      <c r="I30" s="29"/>
      <c r="J30" s="30"/>
      <c r="K30" s="30"/>
      <c r="L30" s="30"/>
      <c r="M30" s="18">
        <f>SUM(C30:L30)</f>
        <v>0</v>
      </c>
    </row>
    <row r="31" spans="1:13" x14ac:dyDescent="0.25">
      <c r="A31" s="51" t="s">
        <v>62</v>
      </c>
      <c r="B31" s="27" t="s">
        <v>6</v>
      </c>
      <c r="C31" s="64"/>
      <c r="D31" s="64"/>
      <c r="E31" s="64">
        <v>7818</v>
      </c>
      <c r="F31" s="62"/>
      <c r="G31" s="64"/>
      <c r="H31" s="64"/>
      <c r="I31" s="64"/>
      <c r="J31" s="62"/>
      <c r="K31" s="62"/>
      <c r="L31" s="62"/>
      <c r="M31" s="61">
        <f>SUM(C31:L31)</f>
        <v>7818</v>
      </c>
    </row>
    <row r="32" spans="1:13" x14ac:dyDescent="0.25">
      <c r="A32" s="26"/>
      <c r="B32" s="25"/>
      <c r="C32" s="21"/>
      <c r="D32" s="19"/>
      <c r="E32" s="20"/>
      <c r="F32" s="19"/>
      <c r="G32" s="21"/>
      <c r="H32" s="19"/>
      <c r="I32" s="20"/>
      <c r="J32" s="19"/>
      <c r="K32" s="19"/>
      <c r="L32" s="19"/>
      <c r="M32" s="24"/>
    </row>
    <row r="33" spans="1:13" x14ac:dyDescent="0.25">
      <c r="A33" s="23"/>
      <c r="B33" s="22" t="s">
        <v>5</v>
      </c>
      <c r="C33" s="30"/>
      <c r="D33" s="30"/>
      <c r="E33" s="29">
        <f>5160+1393</f>
        <v>6553</v>
      </c>
      <c r="F33" s="30"/>
      <c r="G33" s="50"/>
      <c r="H33" s="30"/>
      <c r="I33" s="29"/>
      <c r="J33" s="30"/>
      <c r="K33" s="30"/>
      <c r="L33" s="30"/>
      <c r="M33" s="18">
        <f>SUM(C33:L33)</f>
        <v>6553</v>
      </c>
    </row>
    <row r="34" spans="1:13" ht="15.75" thickBot="1" x14ac:dyDescent="0.3">
      <c r="A34" s="49"/>
      <c r="B34" s="48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6"/>
    </row>
    <row r="35" spans="1:13" ht="15.75" thickBot="1" x14ac:dyDescent="0.3">
      <c r="A35" s="38" t="s">
        <v>34</v>
      </c>
      <c r="B35" s="37" t="s">
        <v>33</v>
      </c>
      <c r="C35" s="37" t="s">
        <v>32</v>
      </c>
      <c r="D35" s="37"/>
      <c r="E35" s="37"/>
      <c r="F35" s="37"/>
      <c r="G35" s="37"/>
      <c r="H35" s="37" t="s">
        <v>31</v>
      </c>
      <c r="I35" s="37"/>
      <c r="J35" s="37"/>
      <c r="K35" s="41"/>
      <c r="L35" s="41" t="s">
        <v>30</v>
      </c>
      <c r="M35" s="35" t="s">
        <v>7</v>
      </c>
    </row>
    <row r="36" spans="1:13" ht="15.75" thickBot="1" x14ac:dyDescent="0.3">
      <c r="A36" s="38"/>
      <c r="B36" s="37"/>
      <c r="C36" s="41" t="s">
        <v>29</v>
      </c>
      <c r="D36" s="41" t="s">
        <v>28</v>
      </c>
      <c r="E36" s="41" t="s">
        <v>27</v>
      </c>
      <c r="F36" s="41" t="s">
        <v>26</v>
      </c>
      <c r="G36" s="41" t="s">
        <v>25</v>
      </c>
      <c r="H36" s="41" t="s">
        <v>24</v>
      </c>
      <c r="I36" s="41" t="s">
        <v>23</v>
      </c>
      <c r="J36" s="41" t="s">
        <v>22</v>
      </c>
      <c r="K36" s="41" t="s">
        <v>21</v>
      </c>
      <c r="L36" s="41" t="s">
        <v>20</v>
      </c>
      <c r="M36" s="35"/>
    </row>
    <row r="37" spans="1:13" ht="33.75" customHeight="1" thickBot="1" x14ac:dyDescent="0.3">
      <c r="A37" s="38"/>
      <c r="B37" s="37"/>
      <c r="C37" s="40" t="s">
        <v>19</v>
      </c>
      <c r="D37" s="40" t="s">
        <v>18</v>
      </c>
      <c r="E37" s="40" t="s">
        <v>17</v>
      </c>
      <c r="F37" s="40" t="s">
        <v>16</v>
      </c>
      <c r="G37" s="40" t="s">
        <v>15</v>
      </c>
      <c r="H37" s="40" t="s">
        <v>14</v>
      </c>
      <c r="I37" s="40" t="s">
        <v>13</v>
      </c>
      <c r="J37" s="40" t="s">
        <v>12</v>
      </c>
      <c r="K37" s="40" t="s">
        <v>11</v>
      </c>
      <c r="L37" s="40" t="s">
        <v>10</v>
      </c>
      <c r="M37" s="35"/>
    </row>
    <row r="38" spans="1:13" ht="9.75" customHeight="1" thickBot="1" x14ac:dyDescent="0.3">
      <c r="A38" s="38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5"/>
    </row>
    <row r="39" spans="1:13" ht="15" customHeight="1" thickBot="1" x14ac:dyDescent="0.3">
      <c r="A39" s="38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5"/>
    </row>
    <row r="40" spans="1:13" ht="15.75" customHeight="1" x14ac:dyDescent="0.25">
      <c r="A40" s="26" t="s">
        <v>61</v>
      </c>
      <c r="B40" s="27" t="s">
        <v>6</v>
      </c>
      <c r="C40" s="21">
        <v>4194</v>
      </c>
      <c r="D40" s="21">
        <v>870</v>
      </c>
      <c r="E40" s="21">
        <v>4575</v>
      </c>
      <c r="F40" s="19"/>
      <c r="G40" s="21"/>
      <c r="H40" s="21"/>
      <c r="I40" s="21"/>
      <c r="J40" s="19"/>
      <c r="K40" s="19"/>
      <c r="L40" s="19"/>
      <c r="M40" s="24">
        <f>SUM(C40:L40)</f>
        <v>9639</v>
      </c>
    </row>
    <row r="41" spans="1:13" ht="15.75" customHeight="1" x14ac:dyDescent="0.25">
      <c r="A41" s="26"/>
      <c r="B41" s="25"/>
      <c r="C41" s="21"/>
      <c r="D41" s="19"/>
      <c r="E41" s="20"/>
      <c r="F41" s="19"/>
      <c r="G41" s="21"/>
      <c r="H41" s="19"/>
      <c r="I41" s="20"/>
      <c r="J41" s="19"/>
      <c r="K41" s="19"/>
      <c r="L41" s="19"/>
      <c r="M41" s="24"/>
    </row>
    <row r="42" spans="1:13" ht="15.75" thickBot="1" x14ac:dyDescent="0.3">
      <c r="A42" s="23"/>
      <c r="B42" s="22" t="s">
        <v>5</v>
      </c>
      <c r="C42" s="30">
        <f>3946+120+82</f>
        <v>4148</v>
      </c>
      <c r="D42" s="30">
        <f>785</f>
        <v>785</v>
      </c>
      <c r="E42" s="29">
        <f>760+500+28+72+15+860+1644+874+85-1</f>
        <v>4837</v>
      </c>
      <c r="F42" s="30"/>
      <c r="G42" s="50"/>
      <c r="H42" s="30"/>
      <c r="I42" s="29"/>
      <c r="J42" s="30"/>
      <c r="K42" s="30"/>
      <c r="L42" s="30"/>
      <c r="M42" s="18">
        <f>SUM(C42:L42)</f>
        <v>9770</v>
      </c>
    </row>
    <row r="43" spans="1:13" x14ac:dyDescent="0.25">
      <c r="A43" s="51" t="s">
        <v>60</v>
      </c>
      <c r="B43" s="27" t="s">
        <v>6</v>
      </c>
      <c r="C43" s="64"/>
      <c r="D43" s="64"/>
      <c r="E43" s="21">
        <v>1405</v>
      </c>
      <c r="F43" s="62"/>
      <c r="G43" s="64">
        <v>814</v>
      </c>
      <c r="H43" s="64"/>
      <c r="I43" s="64"/>
      <c r="J43" s="62"/>
      <c r="K43" s="62"/>
      <c r="L43" s="62"/>
      <c r="M43" s="24">
        <f>SUM(C43:L43)</f>
        <v>2219</v>
      </c>
    </row>
    <row r="44" spans="1:13" ht="15.75" customHeight="1" x14ac:dyDescent="0.25">
      <c r="A44" s="26"/>
      <c r="B44" s="25"/>
      <c r="C44" s="21"/>
      <c r="D44" s="19"/>
      <c r="E44" s="20"/>
      <c r="F44" s="19"/>
      <c r="G44" s="21"/>
      <c r="H44" s="19"/>
      <c r="I44" s="20"/>
      <c r="J44" s="19"/>
      <c r="K44" s="19"/>
      <c r="L44" s="19"/>
      <c r="M44" s="24"/>
    </row>
    <row r="45" spans="1:13" ht="15.75" customHeight="1" thickBot="1" x14ac:dyDescent="0.3">
      <c r="A45" s="23"/>
      <c r="B45" s="22" t="s">
        <v>5</v>
      </c>
      <c r="C45" s="30"/>
      <c r="D45" s="30"/>
      <c r="E45" s="29">
        <f>10+643+380+49+292</f>
        <v>1374</v>
      </c>
      <c r="F45" s="30"/>
      <c r="G45" s="50">
        <v>816</v>
      </c>
      <c r="H45" s="30"/>
      <c r="I45" s="29"/>
      <c r="J45" s="30"/>
      <c r="K45" s="30"/>
      <c r="L45" s="30"/>
      <c r="M45" s="18">
        <f>SUM(C45:L45)</f>
        <v>2190</v>
      </c>
    </row>
    <row r="46" spans="1:13" x14ac:dyDescent="0.25">
      <c r="A46" s="51" t="s">
        <v>59</v>
      </c>
      <c r="B46" s="27" t="s">
        <v>6</v>
      </c>
      <c r="C46" s="64">
        <v>10852</v>
      </c>
      <c r="D46" s="64">
        <v>2226</v>
      </c>
      <c r="E46" s="21">
        <v>7692</v>
      </c>
      <c r="F46" s="62"/>
      <c r="G46" s="64"/>
      <c r="H46" s="64"/>
      <c r="I46" s="64"/>
      <c r="J46" s="62"/>
      <c r="K46" s="62"/>
      <c r="L46" s="62"/>
      <c r="M46" s="24">
        <f>SUM(C46:L46)</f>
        <v>20770</v>
      </c>
    </row>
    <row r="47" spans="1:13" ht="30" customHeight="1" x14ac:dyDescent="0.25">
      <c r="A47" s="26"/>
      <c r="B47" s="25"/>
      <c r="C47" s="21"/>
      <c r="D47" s="19"/>
      <c r="E47" s="20"/>
      <c r="F47" s="19"/>
      <c r="G47" s="21"/>
      <c r="H47" s="19"/>
      <c r="I47" s="20"/>
      <c r="J47" s="19"/>
      <c r="K47" s="19"/>
      <c r="L47" s="19"/>
      <c r="M47" s="24"/>
    </row>
    <row r="48" spans="1:13" ht="15.75" thickBot="1" x14ac:dyDescent="0.3">
      <c r="A48" s="23"/>
      <c r="B48" s="22" t="s">
        <v>5</v>
      </c>
      <c r="C48" s="30">
        <f>2146+120+61</f>
        <v>2327</v>
      </c>
      <c r="D48" s="30">
        <f>448</f>
        <v>448</v>
      </c>
      <c r="E48" s="29"/>
      <c r="F48" s="30"/>
      <c r="G48" s="50"/>
      <c r="H48" s="30"/>
      <c r="I48" s="29"/>
      <c r="J48" s="30"/>
      <c r="K48" s="30"/>
      <c r="L48" s="30"/>
      <c r="M48" s="18">
        <f>SUM(C48:L48)</f>
        <v>2775</v>
      </c>
    </row>
    <row r="49" spans="1:13" x14ac:dyDescent="0.25">
      <c r="A49" s="51" t="s">
        <v>58</v>
      </c>
      <c r="B49" s="27" t="s">
        <v>6</v>
      </c>
      <c r="C49" s="64"/>
      <c r="D49" s="64"/>
      <c r="E49" s="21">
        <v>12440</v>
      </c>
      <c r="F49" s="62"/>
      <c r="G49" s="64"/>
      <c r="H49" s="64"/>
      <c r="I49" s="64"/>
      <c r="J49" s="62"/>
      <c r="K49" s="62"/>
      <c r="L49" s="62"/>
      <c r="M49" s="24">
        <f>SUM(C49:L49)</f>
        <v>12440</v>
      </c>
    </row>
    <row r="50" spans="1:13" x14ac:dyDescent="0.25">
      <c r="A50" s="26"/>
      <c r="B50" s="25"/>
      <c r="C50" s="21"/>
      <c r="D50" s="19"/>
      <c r="E50" s="20"/>
      <c r="F50" s="19"/>
      <c r="G50" s="21"/>
      <c r="H50" s="19"/>
      <c r="I50" s="20"/>
      <c r="J50" s="19"/>
      <c r="K50" s="19"/>
      <c r="L50" s="19"/>
      <c r="M50" s="24"/>
    </row>
    <row r="51" spans="1:13" ht="15.75" thickBot="1" x14ac:dyDescent="0.3">
      <c r="A51" s="23"/>
      <c r="B51" s="22" t="s">
        <v>5</v>
      </c>
      <c r="C51" s="30"/>
      <c r="D51" s="30"/>
      <c r="E51" s="29">
        <f>9592+2590</f>
        <v>12182</v>
      </c>
      <c r="F51" s="30"/>
      <c r="G51" s="50"/>
      <c r="H51" s="30"/>
      <c r="I51" s="29"/>
      <c r="J51" s="30"/>
      <c r="K51" s="30"/>
      <c r="L51" s="30"/>
      <c r="M51" s="18">
        <f>SUM(C51:L51)</f>
        <v>12182</v>
      </c>
    </row>
    <row r="52" spans="1:13" x14ac:dyDescent="0.25">
      <c r="A52" s="51" t="s">
        <v>57</v>
      </c>
      <c r="B52" s="27" t="s">
        <v>6</v>
      </c>
      <c r="C52" s="21"/>
      <c r="D52" s="62"/>
      <c r="E52" s="67">
        <v>542</v>
      </c>
      <c r="F52" s="19"/>
      <c r="G52" s="21"/>
      <c r="H52" s="62"/>
      <c r="I52" s="67"/>
      <c r="J52" s="19"/>
      <c r="K52" s="19"/>
      <c r="L52" s="19"/>
      <c r="M52" s="24">
        <f>SUM(C52:L52)</f>
        <v>542</v>
      </c>
    </row>
    <row r="53" spans="1:13" x14ac:dyDescent="0.25">
      <c r="A53" s="26"/>
      <c r="B53" s="25"/>
      <c r="C53" s="21"/>
      <c r="D53" s="19"/>
      <c r="E53" s="67"/>
      <c r="F53" s="19"/>
      <c r="G53" s="21"/>
      <c r="H53" s="19"/>
      <c r="I53" s="67"/>
      <c r="J53" s="19"/>
      <c r="K53" s="19"/>
      <c r="L53" s="19"/>
      <c r="M53" s="24"/>
    </row>
    <row r="54" spans="1:13" ht="15.75" thickBot="1" x14ac:dyDescent="0.3">
      <c r="A54" s="23"/>
      <c r="B54" s="22" t="s">
        <v>5</v>
      </c>
      <c r="C54" s="50"/>
      <c r="D54" s="30"/>
      <c r="E54" s="70">
        <f>265+71</f>
        <v>336</v>
      </c>
      <c r="F54" s="30"/>
      <c r="G54" s="50"/>
      <c r="H54" s="30"/>
      <c r="I54" s="70"/>
      <c r="J54" s="30"/>
      <c r="K54" s="30"/>
      <c r="L54" s="30"/>
      <c r="M54" s="18">
        <f>SUM(C54:L54)</f>
        <v>336</v>
      </c>
    </row>
    <row r="55" spans="1:13" x14ac:dyDescent="0.25">
      <c r="A55" s="26" t="s">
        <v>56</v>
      </c>
      <c r="B55" s="27" t="s">
        <v>6</v>
      </c>
      <c r="C55" s="21"/>
      <c r="D55" s="21"/>
      <c r="E55" s="21">
        <v>11896</v>
      </c>
      <c r="F55" s="19"/>
      <c r="G55" s="21"/>
      <c r="H55" s="21"/>
      <c r="I55" s="21"/>
      <c r="J55" s="19"/>
      <c r="K55" s="19"/>
      <c r="L55" s="19"/>
      <c r="M55" s="24">
        <f>SUM(C55:L55)</f>
        <v>11896</v>
      </c>
    </row>
    <row r="56" spans="1:13" x14ac:dyDescent="0.25">
      <c r="A56" s="26"/>
      <c r="B56" s="25"/>
      <c r="C56" s="21"/>
      <c r="D56" s="19"/>
      <c r="E56" s="20"/>
      <c r="F56" s="19"/>
      <c r="G56" s="21"/>
      <c r="H56" s="19"/>
      <c r="I56" s="20"/>
      <c r="J56" s="19"/>
      <c r="K56" s="19"/>
      <c r="L56" s="19"/>
      <c r="M56" s="24"/>
    </row>
    <row r="57" spans="1:13" ht="15.75" thickBot="1" x14ac:dyDescent="0.3">
      <c r="A57" s="23"/>
      <c r="B57" s="22" t="s">
        <v>5</v>
      </c>
      <c r="C57" s="30"/>
      <c r="D57" s="30"/>
      <c r="E57" s="29"/>
      <c r="F57" s="30"/>
      <c r="G57" s="50"/>
      <c r="H57" s="30"/>
      <c r="I57" s="29"/>
      <c r="J57" s="30"/>
      <c r="K57" s="30"/>
      <c r="L57" s="30"/>
      <c r="M57" s="18">
        <f>SUM(C57:L57)</f>
        <v>0</v>
      </c>
    </row>
    <row r="58" spans="1:13" x14ac:dyDescent="0.25">
      <c r="A58" s="51" t="s">
        <v>55</v>
      </c>
      <c r="B58" s="27" t="s">
        <v>6</v>
      </c>
      <c r="C58" s="64">
        <v>4245</v>
      </c>
      <c r="D58" s="64">
        <v>858</v>
      </c>
      <c r="E58" s="21">
        <v>513</v>
      </c>
      <c r="F58" s="62"/>
      <c r="G58" s="64"/>
      <c r="H58" s="64"/>
      <c r="I58" s="64"/>
      <c r="J58" s="62"/>
      <c r="K58" s="62"/>
      <c r="L58" s="62"/>
      <c r="M58" s="24">
        <f>SUM(C58:L58)</f>
        <v>5616</v>
      </c>
    </row>
    <row r="59" spans="1:13" x14ac:dyDescent="0.25">
      <c r="A59" s="26"/>
      <c r="B59" s="25"/>
      <c r="C59" s="21"/>
      <c r="D59" s="19"/>
      <c r="E59" s="20"/>
      <c r="F59" s="19"/>
      <c r="G59" s="21"/>
      <c r="H59" s="19"/>
      <c r="I59" s="20"/>
      <c r="J59" s="19"/>
      <c r="K59" s="19"/>
      <c r="L59" s="19"/>
      <c r="M59" s="24"/>
    </row>
    <row r="60" spans="1:13" ht="15.75" thickBot="1" x14ac:dyDescent="0.3">
      <c r="A60" s="23"/>
      <c r="B60" s="22" t="s">
        <v>5</v>
      </c>
      <c r="C60" s="30"/>
      <c r="D60" s="30"/>
      <c r="E60" s="29"/>
      <c r="F60" s="30"/>
      <c r="G60" s="50"/>
      <c r="H60" s="30"/>
      <c r="I60" s="29"/>
      <c r="J60" s="30"/>
      <c r="K60" s="30"/>
      <c r="L60" s="30"/>
      <c r="M60" s="18">
        <f>SUM(C60:L60)</f>
        <v>0</v>
      </c>
    </row>
    <row r="61" spans="1:13" x14ac:dyDescent="0.25">
      <c r="A61" s="51" t="s">
        <v>54</v>
      </c>
      <c r="B61" s="27" t="s">
        <v>6</v>
      </c>
      <c r="C61" s="64"/>
      <c r="D61" s="64"/>
      <c r="E61" s="64">
        <v>1885</v>
      </c>
      <c r="F61" s="62"/>
      <c r="G61" s="64"/>
      <c r="H61" s="64"/>
      <c r="I61" s="64"/>
      <c r="J61" s="62">
        <v>16000</v>
      </c>
      <c r="K61" s="62"/>
      <c r="L61" s="62"/>
      <c r="M61" s="61">
        <f>SUM(C61:L61)</f>
        <v>17885</v>
      </c>
    </row>
    <row r="62" spans="1:13" x14ac:dyDescent="0.25">
      <c r="A62" s="26"/>
      <c r="B62" s="25"/>
      <c r="C62" s="21"/>
      <c r="D62" s="19"/>
      <c r="E62" s="20"/>
      <c r="F62" s="19"/>
      <c r="G62" s="21"/>
      <c r="H62" s="19"/>
      <c r="I62" s="20"/>
      <c r="J62" s="19"/>
      <c r="K62" s="19"/>
      <c r="L62" s="19"/>
      <c r="M62" s="24"/>
    </row>
    <row r="63" spans="1:13" x14ac:dyDescent="0.25">
      <c r="A63" s="23"/>
      <c r="B63" s="22" t="s">
        <v>5</v>
      </c>
      <c r="C63" s="30"/>
      <c r="D63" s="30"/>
      <c r="E63" s="29"/>
      <c r="F63" s="30"/>
      <c r="G63" s="50"/>
      <c r="H63" s="30"/>
      <c r="I63" s="29"/>
      <c r="J63" s="30">
        <v>16000</v>
      </c>
      <c r="K63" s="30"/>
      <c r="L63" s="30"/>
      <c r="M63" s="18">
        <f>SUM(C63:L63)</f>
        <v>16000</v>
      </c>
    </row>
    <row r="64" spans="1:13" s="65" customFormat="1" ht="15.75" thickBot="1" x14ac:dyDescent="0.3">
      <c r="A64" s="69"/>
      <c r="B64" s="68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6"/>
    </row>
    <row r="65" spans="1:13" ht="15.75" thickBot="1" x14ac:dyDescent="0.3">
      <c r="A65" s="38" t="s">
        <v>34</v>
      </c>
      <c r="B65" s="37" t="s">
        <v>33</v>
      </c>
      <c r="C65" s="37" t="s">
        <v>32</v>
      </c>
      <c r="D65" s="37"/>
      <c r="E65" s="37"/>
      <c r="F65" s="37"/>
      <c r="G65" s="37"/>
      <c r="H65" s="37" t="s">
        <v>31</v>
      </c>
      <c r="I65" s="37"/>
      <c r="J65" s="37"/>
      <c r="K65" s="41"/>
      <c r="L65" s="41" t="s">
        <v>30</v>
      </c>
      <c r="M65" s="35" t="s">
        <v>7</v>
      </c>
    </row>
    <row r="66" spans="1:13" ht="15.75" thickBot="1" x14ac:dyDescent="0.3">
      <c r="A66" s="38"/>
      <c r="B66" s="37"/>
      <c r="C66" s="41" t="s">
        <v>29</v>
      </c>
      <c r="D66" s="41" t="s">
        <v>28</v>
      </c>
      <c r="E66" s="41" t="s">
        <v>27</v>
      </c>
      <c r="F66" s="41" t="s">
        <v>26</v>
      </c>
      <c r="G66" s="41" t="s">
        <v>25</v>
      </c>
      <c r="H66" s="41" t="s">
        <v>24</v>
      </c>
      <c r="I66" s="41" t="s">
        <v>23</v>
      </c>
      <c r="J66" s="41" t="s">
        <v>22</v>
      </c>
      <c r="K66" s="41" t="s">
        <v>21</v>
      </c>
      <c r="L66" s="41" t="s">
        <v>20</v>
      </c>
      <c r="M66" s="35"/>
    </row>
    <row r="67" spans="1:13" ht="33.75" customHeight="1" thickBot="1" x14ac:dyDescent="0.3">
      <c r="A67" s="38"/>
      <c r="B67" s="37"/>
      <c r="C67" s="40" t="s">
        <v>19</v>
      </c>
      <c r="D67" s="40" t="s">
        <v>18</v>
      </c>
      <c r="E67" s="40" t="s">
        <v>17</v>
      </c>
      <c r="F67" s="40" t="s">
        <v>16</v>
      </c>
      <c r="G67" s="40" t="s">
        <v>15</v>
      </c>
      <c r="H67" s="40" t="s">
        <v>14</v>
      </c>
      <c r="I67" s="40" t="s">
        <v>13</v>
      </c>
      <c r="J67" s="40" t="s">
        <v>12</v>
      </c>
      <c r="K67" s="40" t="s">
        <v>11</v>
      </c>
      <c r="L67" s="40" t="s">
        <v>10</v>
      </c>
      <c r="M67" s="35"/>
    </row>
    <row r="68" spans="1:13" ht="9.75" customHeight="1" thickBot="1" x14ac:dyDescent="0.3">
      <c r="A68" s="38"/>
      <c r="B68" s="37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5"/>
    </row>
    <row r="69" spans="1:13" ht="15" customHeight="1" thickBot="1" x14ac:dyDescent="0.3">
      <c r="A69" s="38"/>
      <c r="B69" s="37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5"/>
    </row>
    <row r="70" spans="1:13" x14ac:dyDescent="0.25">
      <c r="A70" s="51" t="s">
        <v>53</v>
      </c>
      <c r="B70" s="27" t="s">
        <v>6</v>
      </c>
      <c r="C70" s="62"/>
      <c r="D70" s="62"/>
      <c r="E70" s="63">
        <v>2594</v>
      </c>
      <c r="F70" s="62"/>
      <c r="G70" s="64"/>
      <c r="H70" s="62">
        <v>9790</v>
      </c>
      <c r="I70" s="63"/>
      <c r="J70" s="62"/>
      <c r="K70" s="62"/>
      <c r="L70" s="62"/>
      <c r="M70" s="61">
        <f>SUM(C70:L70)</f>
        <v>12384</v>
      </c>
    </row>
    <row r="71" spans="1:13" x14ac:dyDescent="0.25">
      <c r="A71" s="26"/>
      <c r="B71" s="25"/>
      <c r="C71" s="19"/>
      <c r="D71" s="19"/>
      <c r="E71" s="20"/>
      <c r="F71" s="19"/>
      <c r="G71" s="21"/>
      <c r="H71" s="19"/>
      <c r="I71" s="20"/>
      <c r="J71" s="19"/>
      <c r="K71" s="19"/>
      <c r="L71" s="19"/>
      <c r="M71" s="24"/>
    </row>
    <row r="72" spans="1:13" ht="15.75" thickBot="1" x14ac:dyDescent="0.3">
      <c r="A72" s="23"/>
      <c r="B72" s="22" t="s">
        <v>5</v>
      </c>
      <c r="C72" s="30"/>
      <c r="D72" s="30"/>
      <c r="E72" s="30">
        <f>572+335+245+880</f>
        <v>2032</v>
      </c>
      <c r="F72" s="30"/>
      <c r="G72" s="50"/>
      <c r="H72" s="30">
        <v>9060</v>
      </c>
      <c r="I72" s="29"/>
      <c r="J72" s="30"/>
      <c r="K72" s="30"/>
      <c r="L72" s="30"/>
      <c r="M72" s="18">
        <f>SUM(C72:L72)</f>
        <v>11092</v>
      </c>
    </row>
    <row r="73" spans="1:13" x14ac:dyDescent="0.25">
      <c r="A73" s="51" t="s">
        <v>52</v>
      </c>
      <c r="B73" s="27" t="s">
        <v>6</v>
      </c>
      <c r="C73" s="19"/>
      <c r="D73" s="19"/>
      <c r="E73" s="20">
        <v>1411</v>
      </c>
      <c r="F73" s="19"/>
      <c r="G73" s="21"/>
      <c r="H73" s="19"/>
      <c r="I73" s="20"/>
      <c r="J73" s="19"/>
      <c r="K73" s="19"/>
      <c r="L73" s="19"/>
      <c r="M73" s="24">
        <f>SUM(C73:L73)</f>
        <v>1411</v>
      </c>
    </row>
    <row r="74" spans="1:13" x14ac:dyDescent="0.25">
      <c r="A74" s="26"/>
      <c r="B74" s="25"/>
      <c r="C74" s="19"/>
      <c r="D74" s="19"/>
      <c r="E74" s="20"/>
      <c r="F74" s="19"/>
      <c r="G74" s="21"/>
      <c r="H74" s="19"/>
      <c r="I74" s="20"/>
      <c r="J74" s="19"/>
      <c r="K74" s="19"/>
      <c r="L74" s="19"/>
      <c r="M74" s="24"/>
    </row>
    <row r="75" spans="1:13" ht="15.75" thickBot="1" x14ac:dyDescent="0.3">
      <c r="A75" s="23"/>
      <c r="B75" s="22" t="s">
        <v>5</v>
      </c>
      <c r="C75" s="30"/>
      <c r="D75" s="30"/>
      <c r="E75" s="30"/>
      <c r="F75" s="30"/>
      <c r="G75" s="50"/>
      <c r="H75" s="30"/>
      <c r="I75" s="29"/>
      <c r="J75" s="30"/>
      <c r="K75" s="30"/>
      <c r="L75" s="30"/>
      <c r="M75" s="18">
        <f>SUM(C75:L75)</f>
        <v>0</v>
      </c>
    </row>
    <row r="76" spans="1:13" x14ac:dyDescent="0.25">
      <c r="A76" s="51" t="s">
        <v>51</v>
      </c>
      <c r="B76" s="27" t="s">
        <v>6</v>
      </c>
      <c r="C76" s="19">
        <v>6361</v>
      </c>
      <c r="D76" s="19">
        <v>1284</v>
      </c>
      <c r="E76" s="20">
        <v>1399</v>
      </c>
      <c r="F76" s="19"/>
      <c r="G76" s="21"/>
      <c r="H76" s="19"/>
      <c r="I76" s="20"/>
      <c r="J76" s="19"/>
      <c r="K76" s="19"/>
      <c r="L76" s="19"/>
      <c r="M76" s="24">
        <f>SUM(C76:L76)</f>
        <v>9044</v>
      </c>
    </row>
    <row r="77" spans="1:13" x14ac:dyDescent="0.25">
      <c r="A77" s="26"/>
      <c r="B77" s="25"/>
      <c r="C77" s="19"/>
      <c r="D77" s="19"/>
      <c r="E77" s="20"/>
      <c r="F77" s="19"/>
      <c r="G77" s="21"/>
      <c r="H77" s="19"/>
      <c r="I77" s="20"/>
      <c r="J77" s="19"/>
      <c r="K77" s="19"/>
      <c r="L77" s="19"/>
      <c r="M77" s="24"/>
    </row>
    <row r="78" spans="1:13" ht="15.75" thickBot="1" x14ac:dyDescent="0.3">
      <c r="A78" s="23"/>
      <c r="B78" s="22" t="s">
        <v>5</v>
      </c>
      <c r="C78" s="30">
        <f>6018+491+200+761+68</f>
        <v>7538</v>
      </c>
      <c r="D78" s="30">
        <f>1335</f>
        <v>1335</v>
      </c>
      <c r="E78" s="30">
        <f>305+25+10+28+164+316+140+50+260+38</f>
        <v>1336</v>
      </c>
      <c r="F78" s="30"/>
      <c r="G78" s="50"/>
      <c r="H78" s="30"/>
      <c r="I78" s="29"/>
      <c r="J78" s="30"/>
      <c r="K78" s="30"/>
      <c r="L78" s="30"/>
      <c r="M78" s="18">
        <f>SUM(C78:L78)</f>
        <v>10209</v>
      </c>
    </row>
    <row r="79" spans="1:13" x14ac:dyDescent="0.25">
      <c r="A79" s="51" t="s">
        <v>50</v>
      </c>
      <c r="B79" s="27" t="s">
        <v>6</v>
      </c>
      <c r="C79" s="19"/>
      <c r="D79" s="19"/>
      <c r="E79" s="20">
        <v>530</v>
      </c>
      <c r="F79" s="19"/>
      <c r="G79" s="21"/>
      <c r="H79" s="19"/>
      <c r="I79" s="20"/>
      <c r="J79" s="19"/>
      <c r="K79" s="19"/>
      <c r="L79" s="19"/>
      <c r="M79" s="24">
        <f>SUM(C79:L79)</f>
        <v>530</v>
      </c>
    </row>
    <row r="80" spans="1:13" x14ac:dyDescent="0.25">
      <c r="A80" s="26"/>
      <c r="B80" s="25"/>
      <c r="C80" s="19"/>
      <c r="D80" s="19"/>
      <c r="E80" s="20"/>
      <c r="F80" s="19"/>
      <c r="G80" s="21"/>
      <c r="H80" s="19"/>
      <c r="I80" s="20"/>
      <c r="J80" s="19"/>
      <c r="K80" s="19"/>
      <c r="L80" s="19"/>
      <c r="M80" s="24"/>
    </row>
    <row r="81" spans="1:13" ht="15.75" thickBot="1" x14ac:dyDescent="0.3">
      <c r="A81" s="23"/>
      <c r="B81" s="22" t="s">
        <v>5</v>
      </c>
      <c r="C81" s="30"/>
      <c r="D81" s="30"/>
      <c r="E81" s="30"/>
      <c r="F81" s="30"/>
      <c r="G81" s="50"/>
      <c r="H81" s="30"/>
      <c r="I81" s="29"/>
      <c r="J81" s="30"/>
      <c r="K81" s="30"/>
      <c r="L81" s="30"/>
      <c r="M81" s="18">
        <f>SUM(C81:L81)</f>
        <v>0</v>
      </c>
    </row>
    <row r="82" spans="1:13" x14ac:dyDescent="0.25">
      <c r="A82" s="51" t="s">
        <v>49</v>
      </c>
      <c r="B82" s="27" t="s">
        <v>6</v>
      </c>
      <c r="C82" s="19"/>
      <c r="D82" s="19"/>
      <c r="E82" s="20"/>
      <c r="F82" s="19">
        <v>5949</v>
      </c>
      <c r="G82" s="21"/>
      <c r="H82" s="19"/>
      <c r="I82" s="20"/>
      <c r="J82" s="19"/>
      <c r="K82" s="19"/>
      <c r="L82" s="19"/>
      <c r="M82" s="24">
        <f>SUM(C82:L82)</f>
        <v>5949</v>
      </c>
    </row>
    <row r="83" spans="1:13" x14ac:dyDescent="0.25">
      <c r="A83" s="26"/>
      <c r="B83" s="25"/>
      <c r="C83" s="19"/>
      <c r="D83" s="19"/>
      <c r="E83" s="20"/>
      <c r="F83" s="19"/>
      <c r="G83" s="21"/>
      <c r="H83" s="19"/>
      <c r="I83" s="20"/>
      <c r="J83" s="19"/>
      <c r="K83" s="19"/>
      <c r="L83" s="19"/>
      <c r="M83" s="24"/>
    </row>
    <row r="84" spans="1:13" ht="15.75" thickBot="1" x14ac:dyDescent="0.3">
      <c r="A84" s="23"/>
      <c r="B84" s="22" t="s">
        <v>5</v>
      </c>
      <c r="C84" s="30"/>
      <c r="D84" s="30"/>
      <c r="E84" s="30"/>
      <c r="F84" s="30">
        <f>5039+910</f>
        <v>5949</v>
      </c>
      <c r="G84" s="50">
        <v>450</v>
      </c>
      <c r="H84" s="30"/>
      <c r="I84" s="29"/>
      <c r="J84" s="30"/>
      <c r="K84" s="30"/>
      <c r="L84" s="30"/>
      <c r="M84" s="18">
        <f>SUM(C84:L84)</f>
        <v>6399</v>
      </c>
    </row>
    <row r="85" spans="1:13" ht="15" customHeight="1" x14ac:dyDescent="0.25">
      <c r="A85" s="26" t="s">
        <v>48</v>
      </c>
      <c r="B85" s="27" t="s">
        <v>6</v>
      </c>
      <c r="C85" s="19"/>
      <c r="D85" s="19"/>
      <c r="E85" s="20">
        <v>978</v>
      </c>
      <c r="F85" s="19"/>
      <c r="G85" s="21"/>
      <c r="H85" s="19"/>
      <c r="I85" s="20"/>
      <c r="J85" s="19"/>
      <c r="K85" s="19"/>
      <c r="L85" s="19"/>
      <c r="M85" s="24">
        <f>SUM(C85:L85)</f>
        <v>978</v>
      </c>
    </row>
    <row r="86" spans="1:13" x14ac:dyDescent="0.25">
      <c r="A86" s="26"/>
      <c r="B86" s="25"/>
      <c r="C86" s="19"/>
      <c r="D86" s="19"/>
      <c r="E86" s="20"/>
      <c r="F86" s="19"/>
      <c r="G86" s="21"/>
      <c r="H86" s="19"/>
      <c r="I86" s="20"/>
      <c r="J86" s="19"/>
      <c r="K86" s="19"/>
      <c r="L86" s="19"/>
      <c r="M86" s="24"/>
    </row>
    <row r="87" spans="1:13" ht="15.75" thickBot="1" x14ac:dyDescent="0.3">
      <c r="A87" s="23"/>
      <c r="B87" s="22" t="s">
        <v>5</v>
      </c>
      <c r="C87" s="30"/>
      <c r="D87" s="30"/>
      <c r="E87" s="30">
        <f>938+253</f>
        <v>1191</v>
      </c>
      <c r="F87" s="30"/>
      <c r="G87" s="50"/>
      <c r="H87" s="30"/>
      <c r="I87" s="29"/>
      <c r="J87" s="30"/>
      <c r="K87" s="30"/>
      <c r="L87" s="30"/>
      <c r="M87" s="18">
        <f>SUM(C87:L87)</f>
        <v>1191</v>
      </c>
    </row>
    <row r="88" spans="1:13" x14ac:dyDescent="0.25">
      <c r="A88" s="51" t="s">
        <v>47</v>
      </c>
      <c r="B88" s="27" t="s">
        <v>6</v>
      </c>
      <c r="C88" s="19"/>
      <c r="D88" s="19"/>
      <c r="E88" s="20">
        <v>121</v>
      </c>
      <c r="F88" s="19"/>
      <c r="G88" s="21"/>
      <c r="H88" s="19"/>
      <c r="I88" s="20"/>
      <c r="J88" s="19"/>
      <c r="K88" s="19"/>
      <c r="L88" s="19"/>
      <c r="M88" s="24">
        <f>SUM(C88:L88)</f>
        <v>121</v>
      </c>
    </row>
    <row r="89" spans="1:13" x14ac:dyDescent="0.25">
      <c r="A89" s="26"/>
      <c r="B89" s="25"/>
      <c r="C89" s="19"/>
      <c r="D89" s="19"/>
      <c r="E89" s="20"/>
      <c r="F89" s="19"/>
      <c r="G89" s="21"/>
      <c r="H89" s="19"/>
      <c r="I89" s="20"/>
      <c r="J89" s="19"/>
      <c r="K89" s="19"/>
      <c r="L89" s="19"/>
      <c r="M89" s="24"/>
    </row>
    <row r="90" spans="1:13" ht="15.75" thickBot="1" x14ac:dyDescent="0.3">
      <c r="A90" s="23"/>
      <c r="B90" s="22" t="s">
        <v>5</v>
      </c>
      <c r="C90" s="30"/>
      <c r="D90" s="30"/>
      <c r="E90" s="30">
        <f>20+40+45+16</f>
        <v>121</v>
      </c>
      <c r="F90" s="30"/>
      <c r="G90" s="50"/>
      <c r="H90" s="30"/>
      <c r="I90" s="29"/>
      <c r="J90" s="30"/>
      <c r="K90" s="30"/>
      <c r="L90" s="30"/>
      <c r="M90" s="18">
        <f>SUM(C90:L90)</f>
        <v>121</v>
      </c>
    </row>
    <row r="91" spans="1:13" x14ac:dyDescent="0.25">
      <c r="A91" s="51" t="s">
        <v>46</v>
      </c>
      <c r="B91" s="27" t="s">
        <v>6</v>
      </c>
      <c r="C91" s="62"/>
      <c r="D91" s="62"/>
      <c r="E91" s="63">
        <v>1000</v>
      </c>
      <c r="F91" s="62"/>
      <c r="G91" s="64"/>
      <c r="H91" s="62"/>
      <c r="I91" s="63"/>
      <c r="J91" s="62"/>
      <c r="K91" s="62"/>
      <c r="L91" s="62"/>
      <c r="M91" s="61">
        <f>SUM(C91:L91)</f>
        <v>1000</v>
      </c>
    </row>
    <row r="92" spans="1:13" x14ac:dyDescent="0.25">
      <c r="A92" s="26"/>
      <c r="B92" s="25"/>
      <c r="C92" s="19"/>
      <c r="D92" s="19"/>
      <c r="E92" s="20"/>
      <c r="F92" s="19"/>
      <c r="G92" s="21"/>
      <c r="H92" s="19"/>
      <c r="I92" s="20"/>
      <c r="J92" s="19"/>
      <c r="K92" s="19"/>
      <c r="L92" s="19"/>
      <c r="M92" s="24"/>
    </row>
    <row r="93" spans="1:13" ht="15.75" thickBot="1" x14ac:dyDescent="0.3">
      <c r="A93" s="23"/>
      <c r="B93" s="22" t="s">
        <v>5</v>
      </c>
      <c r="C93" s="30"/>
      <c r="D93" s="30"/>
      <c r="E93" s="30"/>
      <c r="F93" s="30"/>
      <c r="G93" s="50"/>
      <c r="H93" s="30"/>
      <c r="I93" s="29"/>
      <c r="J93" s="30"/>
      <c r="K93" s="30"/>
      <c r="L93" s="30"/>
      <c r="M93" s="18">
        <f>SUM(C93:L93)</f>
        <v>0</v>
      </c>
    </row>
    <row r="94" spans="1:13" x14ac:dyDescent="0.25">
      <c r="A94" s="51" t="s">
        <v>45</v>
      </c>
      <c r="B94" s="27" t="s">
        <v>6</v>
      </c>
      <c r="C94" s="62"/>
      <c r="D94" s="62"/>
      <c r="E94" s="63">
        <v>652</v>
      </c>
      <c r="F94" s="62"/>
      <c r="G94" s="64"/>
      <c r="H94" s="62"/>
      <c r="I94" s="63"/>
      <c r="J94" s="62"/>
      <c r="K94" s="62"/>
      <c r="L94" s="62"/>
      <c r="M94" s="61">
        <f>SUM(C94:L94)</f>
        <v>652</v>
      </c>
    </row>
    <row r="95" spans="1:13" x14ac:dyDescent="0.25">
      <c r="A95" s="26"/>
      <c r="B95" s="25"/>
      <c r="C95" s="19"/>
      <c r="D95" s="19"/>
      <c r="E95" s="20"/>
      <c r="F95" s="19"/>
      <c r="G95" s="21"/>
      <c r="H95" s="19"/>
      <c r="I95" s="20"/>
      <c r="J95" s="19"/>
      <c r="K95" s="19"/>
      <c r="L95" s="19"/>
      <c r="M95" s="24"/>
    </row>
    <row r="96" spans="1:13" ht="15.75" thickBot="1" x14ac:dyDescent="0.3">
      <c r="A96" s="23"/>
      <c r="B96" s="22" t="s">
        <v>5</v>
      </c>
      <c r="C96" s="30"/>
      <c r="D96" s="30"/>
      <c r="E96" s="30">
        <f>600+52</f>
        <v>652</v>
      </c>
      <c r="F96" s="30"/>
      <c r="G96" s="50"/>
      <c r="H96" s="30"/>
      <c r="I96" s="29"/>
      <c r="J96" s="30"/>
      <c r="K96" s="30"/>
      <c r="L96" s="30"/>
      <c r="M96" s="18">
        <f>SUM(C96:L96)</f>
        <v>652</v>
      </c>
    </row>
    <row r="97" spans="1:13" ht="15.75" thickBot="1" x14ac:dyDescent="0.3">
      <c r="A97" s="38" t="s">
        <v>34</v>
      </c>
      <c r="B97" s="37" t="s">
        <v>33</v>
      </c>
      <c r="C97" s="37" t="s">
        <v>32</v>
      </c>
      <c r="D97" s="37"/>
      <c r="E97" s="37"/>
      <c r="F97" s="37"/>
      <c r="G97" s="37"/>
      <c r="H97" s="37" t="s">
        <v>31</v>
      </c>
      <c r="I97" s="37"/>
      <c r="J97" s="37"/>
      <c r="K97" s="41"/>
      <c r="L97" s="41" t="s">
        <v>30</v>
      </c>
      <c r="M97" s="35" t="s">
        <v>7</v>
      </c>
    </row>
    <row r="98" spans="1:13" ht="15.75" thickBot="1" x14ac:dyDescent="0.3">
      <c r="A98" s="38"/>
      <c r="B98" s="37"/>
      <c r="C98" s="41" t="s">
        <v>29</v>
      </c>
      <c r="D98" s="41" t="s">
        <v>28</v>
      </c>
      <c r="E98" s="41" t="s">
        <v>27</v>
      </c>
      <c r="F98" s="41" t="s">
        <v>26</v>
      </c>
      <c r="G98" s="41" t="s">
        <v>25</v>
      </c>
      <c r="H98" s="41" t="s">
        <v>24</v>
      </c>
      <c r="I98" s="41" t="s">
        <v>23</v>
      </c>
      <c r="J98" s="41" t="s">
        <v>22</v>
      </c>
      <c r="K98" s="41" t="s">
        <v>21</v>
      </c>
      <c r="L98" s="41" t="s">
        <v>20</v>
      </c>
      <c r="M98" s="35"/>
    </row>
    <row r="99" spans="1:13" ht="15.75" thickBot="1" x14ac:dyDescent="0.3">
      <c r="A99" s="38"/>
      <c r="B99" s="37"/>
      <c r="C99" s="40" t="s">
        <v>19</v>
      </c>
      <c r="D99" s="40" t="s">
        <v>18</v>
      </c>
      <c r="E99" s="40" t="s">
        <v>17</v>
      </c>
      <c r="F99" s="40" t="s">
        <v>16</v>
      </c>
      <c r="G99" s="40" t="s">
        <v>15</v>
      </c>
      <c r="H99" s="40" t="s">
        <v>14</v>
      </c>
      <c r="I99" s="40" t="s">
        <v>13</v>
      </c>
      <c r="J99" s="40" t="s">
        <v>12</v>
      </c>
      <c r="K99" s="40" t="s">
        <v>11</v>
      </c>
      <c r="L99" s="40" t="s">
        <v>10</v>
      </c>
      <c r="M99" s="35"/>
    </row>
    <row r="100" spans="1:13" ht="15.75" thickBot="1" x14ac:dyDescent="0.3">
      <c r="A100" s="38"/>
      <c r="B100" s="37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5"/>
    </row>
    <row r="101" spans="1:13" ht="15.75" thickBot="1" x14ac:dyDescent="0.3">
      <c r="A101" s="38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5"/>
    </row>
    <row r="102" spans="1:13" x14ac:dyDescent="0.25">
      <c r="A102" s="51" t="s">
        <v>44</v>
      </c>
      <c r="B102" s="27" t="s">
        <v>6</v>
      </c>
      <c r="C102" s="62"/>
      <c r="D102" s="62"/>
      <c r="E102" s="63"/>
      <c r="F102" s="62"/>
      <c r="G102" s="64"/>
      <c r="H102" s="62"/>
      <c r="I102" s="63"/>
      <c r="J102" s="62">
        <v>2000</v>
      </c>
      <c r="K102" s="62"/>
      <c r="L102" s="62"/>
      <c r="M102" s="61">
        <f>SUM(C102:L102)</f>
        <v>2000</v>
      </c>
    </row>
    <row r="103" spans="1:13" x14ac:dyDescent="0.25">
      <c r="A103" s="26"/>
      <c r="B103" s="25"/>
      <c r="C103" s="19"/>
      <c r="D103" s="19"/>
      <c r="E103" s="20"/>
      <c r="F103" s="19"/>
      <c r="G103" s="21"/>
      <c r="H103" s="19"/>
      <c r="I103" s="20"/>
      <c r="J103" s="19"/>
      <c r="K103" s="19"/>
      <c r="L103" s="19"/>
      <c r="M103" s="24"/>
    </row>
    <row r="104" spans="1:13" ht="15.75" thickBot="1" x14ac:dyDescent="0.3">
      <c r="A104" s="23"/>
      <c r="B104" s="22" t="s">
        <v>5</v>
      </c>
      <c r="C104" s="30"/>
      <c r="D104" s="30"/>
      <c r="E104" s="30"/>
      <c r="F104" s="30"/>
      <c r="G104" s="50"/>
      <c r="H104" s="30"/>
      <c r="I104" s="29"/>
      <c r="J104" s="30">
        <v>1400</v>
      </c>
      <c r="K104" s="30"/>
      <c r="L104" s="30"/>
      <c r="M104" s="18">
        <f>SUM(C104:L104)</f>
        <v>1400</v>
      </c>
    </row>
    <row r="105" spans="1:13" x14ac:dyDescent="0.25">
      <c r="A105" s="51" t="s">
        <v>43</v>
      </c>
      <c r="B105" s="27" t="s">
        <v>6</v>
      </c>
      <c r="C105" s="62"/>
      <c r="D105" s="62"/>
      <c r="E105" s="63">
        <v>643</v>
      </c>
      <c r="F105" s="62"/>
      <c r="G105" s="64"/>
      <c r="H105" s="62"/>
      <c r="I105" s="63"/>
      <c r="J105" s="62"/>
      <c r="K105" s="62"/>
      <c r="L105" s="62"/>
      <c r="M105" s="61">
        <f>SUM(C105:L105)</f>
        <v>643</v>
      </c>
    </row>
    <row r="106" spans="1:13" x14ac:dyDescent="0.25">
      <c r="A106" s="26"/>
      <c r="B106" s="25"/>
      <c r="C106" s="19"/>
      <c r="D106" s="19"/>
      <c r="E106" s="20"/>
      <c r="F106" s="19"/>
      <c r="G106" s="21"/>
      <c r="H106" s="19"/>
      <c r="I106" s="20"/>
      <c r="J106" s="19"/>
      <c r="K106" s="19"/>
      <c r="L106" s="19"/>
      <c r="M106" s="24"/>
    </row>
    <row r="107" spans="1:13" ht="15.75" thickBot="1" x14ac:dyDescent="0.3">
      <c r="A107" s="23"/>
      <c r="B107" s="22" t="s">
        <v>5</v>
      </c>
      <c r="C107" s="30"/>
      <c r="D107" s="30"/>
      <c r="E107" s="30">
        <f>286+117+109</f>
        <v>512</v>
      </c>
      <c r="F107" s="30"/>
      <c r="G107" s="50"/>
      <c r="H107" s="30"/>
      <c r="I107" s="29">
        <v>2089</v>
      </c>
      <c r="J107" s="30"/>
      <c r="K107" s="30"/>
      <c r="L107" s="30"/>
      <c r="M107" s="18">
        <f>SUM(C107:L107)</f>
        <v>2601</v>
      </c>
    </row>
    <row r="108" spans="1:13" x14ac:dyDescent="0.25">
      <c r="A108" s="51" t="s">
        <v>42</v>
      </c>
      <c r="B108" s="27" t="s">
        <v>6</v>
      </c>
      <c r="C108" s="62"/>
      <c r="D108" s="62"/>
      <c r="E108" s="63"/>
      <c r="F108" s="62"/>
      <c r="G108" s="64">
        <v>255</v>
      </c>
      <c r="H108" s="62"/>
      <c r="I108" s="63"/>
      <c r="J108" s="62"/>
      <c r="K108" s="62"/>
      <c r="L108" s="62"/>
      <c r="M108" s="61">
        <f>SUM(C108:L108)</f>
        <v>255</v>
      </c>
    </row>
    <row r="109" spans="1:13" x14ac:dyDescent="0.25">
      <c r="A109" s="26"/>
      <c r="B109" s="25"/>
      <c r="C109" s="19"/>
      <c r="D109" s="19"/>
      <c r="E109" s="20"/>
      <c r="F109" s="19"/>
      <c r="G109" s="21"/>
      <c r="H109" s="19"/>
      <c r="I109" s="20"/>
      <c r="J109" s="19"/>
      <c r="K109" s="19"/>
      <c r="L109" s="19"/>
      <c r="M109" s="24"/>
    </row>
    <row r="110" spans="1:13" ht="15.75" thickBot="1" x14ac:dyDescent="0.3">
      <c r="A110" s="23"/>
      <c r="B110" s="22" t="s">
        <v>5</v>
      </c>
      <c r="C110" s="30"/>
      <c r="D110" s="30"/>
      <c r="E110" s="30"/>
      <c r="F110" s="30"/>
      <c r="G110" s="50">
        <v>280</v>
      </c>
      <c r="H110" s="30"/>
      <c r="I110" s="29"/>
      <c r="J110" s="30"/>
      <c r="K110" s="30"/>
      <c r="L110" s="30"/>
      <c r="M110" s="18">
        <f>SUM(C110:L110)</f>
        <v>280</v>
      </c>
    </row>
    <row r="111" spans="1:13" x14ac:dyDescent="0.25">
      <c r="A111" s="51" t="s">
        <v>41</v>
      </c>
      <c r="B111" s="27" t="s">
        <v>6</v>
      </c>
      <c r="C111" s="19"/>
      <c r="D111" s="19"/>
      <c r="E111" s="20"/>
      <c r="F111" s="19"/>
      <c r="G111" s="21">
        <v>2139</v>
      </c>
      <c r="H111" s="19"/>
      <c r="I111" s="20"/>
      <c r="J111" s="19"/>
      <c r="K111" s="19"/>
      <c r="L111" s="19"/>
      <c r="M111" s="24">
        <f>SUM(C111:L111)</f>
        <v>2139</v>
      </c>
    </row>
    <row r="112" spans="1:13" x14ac:dyDescent="0.25">
      <c r="A112" s="26"/>
      <c r="B112" s="25"/>
      <c r="C112" s="19"/>
      <c r="D112" s="19"/>
      <c r="E112" s="20"/>
      <c r="F112" s="19"/>
      <c r="G112" s="21"/>
      <c r="H112" s="19"/>
      <c r="I112" s="20"/>
      <c r="J112" s="19"/>
      <c r="K112" s="19"/>
      <c r="L112" s="19"/>
      <c r="M112" s="24"/>
    </row>
    <row r="113" spans="1:13" ht="15.75" thickBot="1" x14ac:dyDescent="0.3">
      <c r="A113" s="26"/>
      <c r="B113" s="22" t="s">
        <v>5</v>
      </c>
      <c r="C113" s="19"/>
      <c r="D113" s="19"/>
      <c r="E113" s="19"/>
      <c r="F113" s="19"/>
      <c r="G113" s="21">
        <v>1960</v>
      </c>
      <c r="H113" s="19"/>
      <c r="I113" s="20"/>
      <c r="J113" s="19"/>
      <c r="K113" s="19"/>
      <c r="L113" s="19"/>
      <c r="M113" s="60">
        <f>SUM(C113:L113)</f>
        <v>1960</v>
      </c>
    </row>
    <row r="114" spans="1:13" ht="15.75" customHeight="1" thickBot="1" x14ac:dyDescent="0.3">
      <c r="A114" s="59" t="s">
        <v>40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7"/>
    </row>
    <row r="115" spans="1:13" x14ac:dyDescent="0.25">
      <c r="A115" s="26" t="s">
        <v>39</v>
      </c>
      <c r="B115" s="27" t="s">
        <v>6</v>
      </c>
      <c r="C115" s="19"/>
      <c r="D115" s="19"/>
      <c r="E115" s="20"/>
      <c r="F115" s="19"/>
      <c r="G115" s="21"/>
      <c r="H115" s="19"/>
      <c r="I115" s="20"/>
      <c r="J115" s="19"/>
      <c r="K115" s="19">
        <v>63826</v>
      </c>
      <c r="L115" s="19"/>
      <c r="M115" s="24">
        <f>SUM(C115:L115)</f>
        <v>63826</v>
      </c>
    </row>
    <row r="116" spans="1:13" x14ac:dyDescent="0.25">
      <c r="A116" s="26"/>
      <c r="B116" s="25"/>
      <c r="C116" s="19"/>
      <c r="D116" s="19"/>
      <c r="E116" s="20"/>
      <c r="F116" s="19"/>
      <c r="G116" s="21"/>
      <c r="H116" s="19"/>
      <c r="I116" s="20"/>
      <c r="J116" s="19"/>
      <c r="K116" s="19"/>
      <c r="L116" s="19"/>
      <c r="M116" s="24"/>
    </row>
    <row r="117" spans="1:13" ht="15.75" thickBot="1" x14ac:dyDescent="0.3">
      <c r="A117" s="23"/>
      <c r="B117" s="22" t="s">
        <v>5</v>
      </c>
      <c r="C117" s="30"/>
      <c r="D117" s="30"/>
      <c r="E117" s="30"/>
      <c r="F117" s="30"/>
      <c r="G117" s="50"/>
      <c r="H117" s="30"/>
      <c r="I117" s="29"/>
      <c r="J117" s="30"/>
      <c r="K117" s="30">
        <v>68266</v>
      </c>
      <c r="L117" s="30"/>
      <c r="M117" s="18">
        <f>SUM(C117:L117)</f>
        <v>68266</v>
      </c>
    </row>
    <row r="118" spans="1:13" x14ac:dyDescent="0.25">
      <c r="A118" s="51" t="s">
        <v>38</v>
      </c>
      <c r="B118" s="27" t="s">
        <v>6</v>
      </c>
      <c r="C118" s="19"/>
      <c r="D118" s="19"/>
      <c r="E118" s="20"/>
      <c r="F118" s="19"/>
      <c r="G118" s="21"/>
      <c r="H118" s="19"/>
      <c r="I118" s="20"/>
      <c r="J118" s="19"/>
      <c r="K118" s="19">
        <v>85508</v>
      </c>
      <c r="L118" s="19"/>
      <c r="M118" s="24">
        <f>SUM(C118:L118)</f>
        <v>85508</v>
      </c>
    </row>
    <row r="119" spans="1:13" x14ac:dyDescent="0.25">
      <c r="A119" s="26"/>
      <c r="B119" s="25"/>
      <c r="C119" s="19"/>
      <c r="D119" s="19"/>
      <c r="E119" s="20"/>
      <c r="F119" s="19"/>
      <c r="G119" s="21"/>
      <c r="H119" s="19"/>
      <c r="I119" s="20"/>
      <c r="J119" s="19"/>
      <c r="K119" s="19"/>
      <c r="L119" s="19"/>
      <c r="M119" s="24"/>
    </row>
    <row r="120" spans="1:13" ht="15.75" thickBot="1" x14ac:dyDescent="0.3">
      <c r="A120" s="23"/>
      <c r="B120" s="22" t="s">
        <v>5</v>
      </c>
      <c r="C120" s="30"/>
      <c r="D120" s="30"/>
      <c r="E120" s="30"/>
      <c r="F120" s="30"/>
      <c r="G120" s="50"/>
      <c r="H120" s="30"/>
      <c r="I120" s="29"/>
      <c r="J120" s="30"/>
      <c r="K120" s="30">
        <v>77682</v>
      </c>
      <c r="L120" s="30"/>
      <c r="M120" s="18">
        <f>SUM(C120:L120)</f>
        <v>77682</v>
      </c>
    </row>
    <row r="121" spans="1:13" x14ac:dyDescent="0.25">
      <c r="A121" s="51" t="s">
        <v>37</v>
      </c>
      <c r="B121" s="27" t="s">
        <v>6</v>
      </c>
      <c r="C121" s="19"/>
      <c r="D121" s="19"/>
      <c r="E121" s="20"/>
      <c r="F121" s="19"/>
      <c r="G121" s="21"/>
      <c r="H121" s="19"/>
      <c r="I121" s="20"/>
      <c r="J121" s="19"/>
      <c r="K121" s="19"/>
      <c r="L121" s="19"/>
      <c r="M121" s="24">
        <f>SUM(C121:L121)</f>
        <v>0</v>
      </c>
    </row>
    <row r="122" spans="1:13" x14ac:dyDescent="0.25">
      <c r="A122" s="26"/>
      <c r="B122" s="25"/>
      <c r="C122" s="19"/>
      <c r="D122" s="19"/>
      <c r="E122" s="20"/>
      <c r="F122" s="19"/>
      <c r="G122" s="21"/>
      <c r="H122" s="19"/>
      <c r="I122" s="20"/>
      <c r="J122" s="19"/>
      <c r="K122" s="19"/>
      <c r="L122" s="19"/>
      <c r="M122" s="24"/>
    </row>
    <row r="123" spans="1:13" ht="15.75" thickBot="1" x14ac:dyDescent="0.3">
      <c r="A123" s="23"/>
      <c r="B123" s="22" t="s">
        <v>5</v>
      </c>
      <c r="C123" s="30"/>
      <c r="D123" s="30"/>
      <c r="E123" s="30"/>
      <c r="F123" s="30"/>
      <c r="G123" s="50"/>
      <c r="H123" s="30"/>
      <c r="I123" s="29"/>
      <c r="J123" s="30"/>
      <c r="K123" s="30">
        <v>39945</v>
      </c>
      <c r="L123" s="30"/>
      <c r="M123" s="18">
        <f>SUM(C123:L123)</f>
        <v>39945</v>
      </c>
    </row>
    <row r="124" spans="1:13" ht="15.75" customHeight="1" thickBot="1" x14ac:dyDescent="0.3">
      <c r="A124" s="56" t="s">
        <v>36</v>
      </c>
      <c r="B124" s="55"/>
      <c r="C124" s="53"/>
      <c r="D124" s="53"/>
      <c r="E124" s="54"/>
      <c r="F124" s="54"/>
      <c r="G124" s="54"/>
      <c r="H124" s="54"/>
      <c r="I124" s="54"/>
      <c r="J124" s="53"/>
      <c r="K124" s="53"/>
      <c r="L124" s="53"/>
      <c r="M124" s="52"/>
    </row>
    <row r="125" spans="1:13" x14ac:dyDescent="0.25">
      <c r="A125" s="51" t="s">
        <v>35</v>
      </c>
      <c r="B125" s="27" t="s">
        <v>6</v>
      </c>
      <c r="C125" s="19"/>
      <c r="D125" s="19"/>
      <c r="E125" s="20"/>
      <c r="F125" s="19"/>
      <c r="G125" s="21">
        <v>3500</v>
      </c>
      <c r="H125" s="19"/>
      <c r="I125" s="20"/>
      <c r="J125" s="19"/>
      <c r="K125" s="19"/>
      <c r="L125" s="19"/>
      <c r="M125" s="24">
        <f>SUM(C125:L125)</f>
        <v>3500</v>
      </c>
    </row>
    <row r="126" spans="1:13" x14ac:dyDescent="0.25">
      <c r="A126" s="26"/>
      <c r="B126" s="25"/>
      <c r="C126" s="19"/>
      <c r="D126" s="19"/>
      <c r="E126" s="20"/>
      <c r="F126" s="19"/>
      <c r="G126" s="21"/>
      <c r="H126" s="19"/>
      <c r="I126" s="20"/>
      <c r="J126" s="19"/>
      <c r="K126" s="19"/>
      <c r="L126" s="19"/>
      <c r="M126" s="24"/>
    </row>
    <row r="127" spans="1:13" x14ac:dyDescent="0.25">
      <c r="A127" s="23"/>
      <c r="B127" s="22" t="s">
        <v>5</v>
      </c>
      <c r="C127" s="30"/>
      <c r="D127" s="30"/>
      <c r="E127" s="30"/>
      <c r="F127" s="30"/>
      <c r="G127" s="50">
        <v>3500</v>
      </c>
      <c r="H127" s="30"/>
      <c r="I127" s="29"/>
      <c r="J127" s="30">
        <v>3000</v>
      </c>
      <c r="K127" s="30"/>
      <c r="L127" s="30"/>
      <c r="M127" s="18">
        <f>SUM(C127:L127)</f>
        <v>6500</v>
      </c>
    </row>
    <row r="128" spans="1:13" x14ac:dyDescent="0.25">
      <c r="A128" s="49"/>
      <c r="B128" s="48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6"/>
    </row>
    <row r="129" spans="1:13" ht="15.75" thickBot="1" x14ac:dyDescent="0.3">
      <c r="A129" s="45"/>
      <c r="B129" s="44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2"/>
    </row>
    <row r="130" spans="1:13" ht="15.75" thickBot="1" x14ac:dyDescent="0.3">
      <c r="A130" s="38" t="s">
        <v>34</v>
      </c>
      <c r="B130" s="37" t="s">
        <v>33</v>
      </c>
      <c r="C130" s="37" t="s">
        <v>32</v>
      </c>
      <c r="D130" s="37"/>
      <c r="E130" s="37"/>
      <c r="F130" s="37"/>
      <c r="G130" s="37"/>
      <c r="H130" s="37" t="s">
        <v>31</v>
      </c>
      <c r="I130" s="37"/>
      <c r="J130" s="37"/>
      <c r="K130" s="41"/>
      <c r="L130" s="41" t="s">
        <v>30</v>
      </c>
      <c r="M130" s="35" t="s">
        <v>7</v>
      </c>
    </row>
    <row r="131" spans="1:13" ht="15.75" thickBot="1" x14ac:dyDescent="0.3">
      <c r="A131" s="38"/>
      <c r="B131" s="37"/>
      <c r="C131" s="41" t="s">
        <v>29</v>
      </c>
      <c r="D131" s="41" t="s">
        <v>28</v>
      </c>
      <c r="E131" s="41" t="s">
        <v>27</v>
      </c>
      <c r="F131" s="41" t="s">
        <v>26</v>
      </c>
      <c r="G131" s="41" t="s">
        <v>25</v>
      </c>
      <c r="H131" s="41" t="s">
        <v>24</v>
      </c>
      <c r="I131" s="41" t="s">
        <v>23</v>
      </c>
      <c r="J131" s="41" t="s">
        <v>22</v>
      </c>
      <c r="K131" s="41" t="s">
        <v>21</v>
      </c>
      <c r="L131" s="41" t="s">
        <v>20</v>
      </c>
      <c r="M131" s="35"/>
    </row>
    <row r="132" spans="1:13" ht="15.75" thickBot="1" x14ac:dyDescent="0.3">
      <c r="A132" s="38"/>
      <c r="B132" s="37"/>
      <c r="C132" s="40" t="s">
        <v>19</v>
      </c>
      <c r="D132" s="40" t="s">
        <v>18</v>
      </c>
      <c r="E132" s="40" t="s">
        <v>17</v>
      </c>
      <c r="F132" s="40" t="s">
        <v>16</v>
      </c>
      <c r="G132" s="40" t="s">
        <v>15</v>
      </c>
      <c r="H132" s="40" t="s">
        <v>14</v>
      </c>
      <c r="I132" s="40" t="s">
        <v>13</v>
      </c>
      <c r="J132" s="40" t="s">
        <v>12</v>
      </c>
      <c r="K132" s="40" t="s">
        <v>11</v>
      </c>
      <c r="L132" s="40" t="s">
        <v>10</v>
      </c>
      <c r="M132" s="35"/>
    </row>
    <row r="133" spans="1:13" ht="15.75" thickBot="1" x14ac:dyDescent="0.3">
      <c r="A133" s="38"/>
      <c r="B133" s="37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5"/>
    </row>
    <row r="134" spans="1:13" ht="15.75" thickBot="1" x14ac:dyDescent="0.3">
      <c r="A134" s="38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5"/>
    </row>
    <row r="135" spans="1:13" ht="15" customHeight="1" x14ac:dyDescent="0.25">
      <c r="A135" s="31" t="s">
        <v>9</v>
      </c>
      <c r="B135" s="27" t="s">
        <v>6</v>
      </c>
      <c r="C135" s="34"/>
      <c r="D135" s="33"/>
      <c r="E135" s="33">
        <v>492</v>
      </c>
      <c r="F135" s="33"/>
      <c r="G135" s="33"/>
      <c r="H135" s="33"/>
      <c r="I135" s="33"/>
      <c r="J135" s="33"/>
      <c r="K135" s="33"/>
      <c r="L135" s="33"/>
      <c r="M135" s="32">
        <f>SUM(C135:L135)</f>
        <v>492</v>
      </c>
    </row>
    <row r="136" spans="1:13" x14ac:dyDescent="0.25">
      <c r="A136" s="31"/>
      <c r="B136" s="25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4"/>
    </row>
    <row r="137" spans="1:13" ht="15.75" thickBot="1" x14ac:dyDescent="0.3">
      <c r="A137" s="31"/>
      <c r="B137" s="22" t="s">
        <v>5</v>
      </c>
      <c r="C137" s="30"/>
      <c r="D137" s="29"/>
      <c r="E137" s="29">
        <f>387+105</f>
        <v>492</v>
      </c>
      <c r="F137" s="29"/>
      <c r="G137" s="29"/>
      <c r="H137" s="29"/>
      <c r="I137" s="29"/>
      <c r="J137" s="29"/>
      <c r="K137" s="29"/>
      <c r="L137" s="29"/>
      <c r="M137" s="28">
        <f>SUM(C137:L137)</f>
        <v>492</v>
      </c>
    </row>
    <row r="138" spans="1:13" x14ac:dyDescent="0.25">
      <c r="A138" s="26" t="s">
        <v>8</v>
      </c>
      <c r="B138" s="27" t="s">
        <v>6</v>
      </c>
      <c r="C138" s="19">
        <v>2181</v>
      </c>
      <c r="D138" s="19">
        <v>480</v>
      </c>
      <c r="E138" s="20">
        <v>6028</v>
      </c>
      <c r="F138" s="19"/>
      <c r="G138" s="21"/>
      <c r="H138" s="19"/>
      <c r="I138" s="20"/>
      <c r="J138" s="19"/>
      <c r="K138" s="19"/>
      <c r="L138" s="19"/>
      <c r="M138" s="24">
        <f>SUM(C138:L138)</f>
        <v>8689</v>
      </c>
    </row>
    <row r="139" spans="1:13" x14ac:dyDescent="0.25">
      <c r="A139" s="26"/>
      <c r="B139" s="25"/>
      <c r="C139" s="19"/>
      <c r="D139" s="19"/>
      <c r="E139" s="20"/>
      <c r="F139" s="19"/>
      <c r="G139" s="21"/>
      <c r="H139" s="19"/>
      <c r="I139" s="20"/>
      <c r="J139" s="19"/>
      <c r="K139" s="19"/>
      <c r="L139" s="19"/>
      <c r="M139" s="24"/>
    </row>
    <row r="140" spans="1:13" ht="15.75" thickBot="1" x14ac:dyDescent="0.3">
      <c r="A140" s="23"/>
      <c r="B140" s="22" t="s">
        <v>5</v>
      </c>
      <c r="C140" s="19">
        <f>1646+48</f>
        <v>1694</v>
      </c>
      <c r="D140" s="19">
        <f>330</f>
        <v>330</v>
      </c>
      <c r="E140" s="20">
        <f>530+450+265</f>
        <v>1245</v>
      </c>
      <c r="F140" s="19"/>
      <c r="G140" s="21"/>
      <c r="H140" s="19"/>
      <c r="I140" s="20"/>
      <c r="J140" s="19"/>
      <c r="K140" s="19"/>
      <c r="L140" s="19"/>
      <c r="M140" s="18">
        <f>SUM(C140:L140)</f>
        <v>3269</v>
      </c>
    </row>
    <row r="141" spans="1:13" ht="15.75" x14ac:dyDescent="0.25">
      <c r="A141" s="17" t="s">
        <v>7</v>
      </c>
      <c r="B141" s="16" t="s">
        <v>6</v>
      </c>
      <c r="C141" s="12">
        <f>C13+C16+C19+C22+C25+C28+C31+C40+C43+C46+C49+C52+C55+C58+C61+C70+C73+C76+C79+C82+C85+C88+C91+C94+C102+C105+C108+C111+C115+C118+C121+C125+C135+C138</f>
        <v>51024</v>
      </c>
      <c r="D141" s="12">
        <f>D13+D16+D19+D22+D25+D28+D31+D40+D43+D46+D49+D52+D55+D58+D61+D70+D73+D76+D79+D82+D85+D88+D91+D94+D102+D105+D108+D111+D115+D118+D121+D125+D135+D138</f>
        <v>9911</v>
      </c>
      <c r="E141" s="12">
        <f>E13+E16+E19+E22+E25+E28+E31+E40+E43+E46+E49+E52+E55+E58+E61+E70+E73+E76+E79+E82+E85+E88+E91+E94+E102+E105+E108+E111+E115+E118+E121+E125+E135+E138</f>
        <v>86915</v>
      </c>
      <c r="F141" s="12">
        <f>F13+F16+F19+F22+F25+F28+F31+F40+F43+F46+F49+F52+F55+F58+F61+F70+F73+F76+F79+F82+F85+F88+F91+F94+F102+F105+F108+F111+F115+F118+F121+F125+F135+F138</f>
        <v>6569</v>
      </c>
      <c r="G141" s="12">
        <f>G13+G16+G19+G22+G25+G28+G31+G40+G43+G46+G49+G52+G55+G58+G61+G70+G73+G76+G79+G82+G85+G88+G91+G94+G102+G105+G108+G111+G115+G118+G121+G125+G135+G138</f>
        <v>7642</v>
      </c>
      <c r="H141" s="12">
        <f>H13+H16+H19+H22+H25+H28+H31+H40+H43+H46+H49+H52+H55+H58+H61+H70+H73+H76+H79+H82+H85+H88+H91+H94+H102+H105+H108+H111+H115+H118+H121+H125+H135+H138</f>
        <v>9790</v>
      </c>
      <c r="I141" s="12">
        <f>I13+I16+I19+I22+I25+I28+I31+I40+I43+I46+I49+I52+I55+I58+I61+I70+I73+I76+I79+I82+I85+I88+I91+I94+I102+I105+I108+I111+I115+I118+I121+I125+I135+I138</f>
        <v>0</v>
      </c>
      <c r="J141" s="12">
        <f>J13+J16+J19+J22+J25+J28+J31+J40+J43+J46+J49+J52+J55+J58+J61+J70+J73+J76+J79+J82+J85+J88+J91+J94+J102+J105+J108+J111+J115+J118+J121+J125+J135+J138</f>
        <v>18000</v>
      </c>
      <c r="K141" s="12">
        <f>K13+K16+K19+K22+K25+K28+K31+K40+K43+K46+K49+K52+K55+K58+K61+K70+K73+K76+K79+K82+K85+K88+K91+K94+K102+K105+K108+K111+K115+K118+K121+K125+K135+K138</f>
        <v>149334</v>
      </c>
      <c r="L141" s="12">
        <f>L13+L16+L19+L22+L25+L28+L31+L40+L43+L46+L49+L52+L55+L58+L61+L70+L73+L76+L79+L82+L85+L88+L91+L94+L102+L105+L108+L111+L115+L118+L121+L125+L135+L138</f>
        <v>289</v>
      </c>
      <c r="M141" s="8">
        <f>SUM(C141:L141)</f>
        <v>339474</v>
      </c>
    </row>
    <row r="142" spans="1:13" ht="15.75" x14ac:dyDescent="0.25">
      <c r="A142" s="15"/>
      <c r="B142" s="14"/>
      <c r="C142" s="12"/>
      <c r="D142" s="12"/>
      <c r="E142" s="13"/>
      <c r="F142" s="13"/>
      <c r="G142" s="13"/>
      <c r="H142" s="13"/>
      <c r="I142" s="13"/>
      <c r="J142" s="12"/>
      <c r="K142" s="12"/>
      <c r="L142" s="12"/>
      <c r="M142" s="8"/>
    </row>
    <row r="143" spans="1:13" ht="15.75" x14ac:dyDescent="0.25">
      <c r="A143" s="11"/>
      <c r="B143" s="10" t="s">
        <v>5</v>
      </c>
      <c r="C143" s="9">
        <f>C15+C18+C21+C24+C27+C30+C33+C42+C45+C48+C51+C54+C57+C60+C63+C72+C75+C78+C81+C84+C87+C90+C93+C96+C104+C107+C110+C113+C117+C120+C123+C127+C137+C140</f>
        <v>37644</v>
      </c>
      <c r="D143" s="9">
        <f>D15+D18+D21+D24+D27+D30+D33+D42+D45+D48+D51+D54+D57+D60+D63+D72+D75+D78+D81+D84+D87+D90+D93+D96+D104+D107+D110+D113+D117+D120+D123+D127+D137+D140</f>
        <v>6482</v>
      </c>
      <c r="E143" s="9">
        <f>E15+E18+E21+E24+E27+E30+E33+E42+E45+E48+E51+E54+E57+E60+E63+E72+E75+E78+E81+E84+E87+E90+E93+E96+E104+E107+E110+E113+E117+E120+E123+E127+E137+E140</f>
        <v>56987</v>
      </c>
      <c r="F143" s="9">
        <f>F15+F18+F21+F24+F27+F30+F33+F42+F45+F48+F51+F54+F57+F60+F63+F72+F75+F78+F81+F84+F87+F90+F93+F96+F104+F107+F110+F113+F117+F120+F123+F127+F137+F140</f>
        <v>5999</v>
      </c>
      <c r="G143" s="9">
        <f>G15+G18+G21+G24+G27+G30+G33+G42+G45+G48+G51+G54+G57+G60+G63+G72+G75+G78+G81+G84+G87+G90+G93+G96+G104+G107+G110+G113+G117+G120+G123+G127+G137+G140</f>
        <v>8032</v>
      </c>
      <c r="H143" s="9">
        <f>H15+H18+H21+H24+H27+H30+H33+H42+H45+H48+H51+H54+H57+H60+H63+H72+H75+H78+H81+H84+H87+H90+H93+H96+H104+H107+H110+H113+H117+H120+H123+H127+H137+H140</f>
        <v>9060</v>
      </c>
      <c r="I143" s="9">
        <f>I15+I18+I21+I24+I27+I30+I33+I42+I45+I48+I51+I54+I57+I60+I63+I72+I75+I78+I81+I84+I87+I90+I93+I96+I104+I107+I110+I113+I117+I120+I123+I127+I137+I140</f>
        <v>2089</v>
      </c>
      <c r="J143" s="9">
        <f>J15+J18+J21+J24+J27+J30+J33+J42+J45+J48+J51+J54+J57+J60+J63+J72+J75+J78+J81+J84+J87+J90+J93+J96+J104+J107+J110+J113+J117+J120+J123+J127+J137+J140</f>
        <v>20400</v>
      </c>
      <c r="K143" s="9">
        <f>K15+K18+K21+K24+K27+K30+K33+K42+K45+K48+K51+K54+K57+K60+K63+K72+K75+K78+K81+K84+K87+K90+K93+K96+K104+K107+K110+K113+K117+K120+K123+K127+K137+K140</f>
        <v>185893</v>
      </c>
      <c r="L143" s="9">
        <f>L15+L18+L21+L24+L27+L30+L33+L42+L45+L48+L51+L54+L57+L60+L63+L72+L75+L78+L81+L84+L87+L90+L93+L96+L104+L107+L110+L113+L117+L120+L123+L127+L137+L140</f>
        <v>184</v>
      </c>
      <c r="M143" s="8">
        <f>SUM(C143:L143)</f>
        <v>332770</v>
      </c>
    </row>
    <row r="144" spans="1:13" x14ac:dyDescent="0.25">
      <c r="E144" s="7"/>
      <c r="F144" s="7"/>
      <c r="G144" s="7"/>
      <c r="H144" s="7"/>
      <c r="I144" s="7"/>
    </row>
    <row r="145" spans="1:13" x14ac:dyDescent="0.25">
      <c r="E145" s="7"/>
      <c r="F145" s="7"/>
      <c r="G145" s="7"/>
      <c r="H145" s="7"/>
      <c r="I145" s="7"/>
    </row>
    <row r="146" spans="1:13" s="2" customFormat="1" x14ac:dyDescent="0.25">
      <c r="A146" s="1" t="s">
        <v>4</v>
      </c>
      <c r="B146" s="3"/>
      <c r="C146" s="6"/>
      <c r="D146" s="6"/>
    </row>
    <row r="147" spans="1:13" s="2" customFormat="1" x14ac:dyDescent="0.25">
      <c r="A147" s="3"/>
      <c r="B147" s="3"/>
      <c r="C147" s="6"/>
      <c r="D147" s="6"/>
    </row>
    <row r="148" spans="1:13" s="2" customFormat="1" x14ac:dyDescent="0.25">
      <c r="A148" s="3"/>
      <c r="B148" s="3"/>
      <c r="C148" s="6"/>
      <c r="D148" s="6"/>
    </row>
    <row r="149" spans="1:13" s="2" customFormat="1" x14ac:dyDescent="0.25">
      <c r="A149" s="3"/>
      <c r="B149" s="3"/>
      <c r="C149" s="3"/>
      <c r="D149" s="6"/>
      <c r="E149" s="5" t="s">
        <v>3</v>
      </c>
      <c r="F149" s="5"/>
      <c r="I149" s="4" t="s">
        <v>2</v>
      </c>
      <c r="J149" s="4"/>
    </row>
    <row r="150" spans="1:13" s="2" customFormat="1" x14ac:dyDescent="0.25">
      <c r="A150" s="3"/>
      <c r="B150" s="3"/>
      <c r="C150" s="3"/>
      <c r="D150" s="6"/>
      <c r="E150" s="5" t="s">
        <v>1</v>
      </c>
      <c r="F150" s="5"/>
      <c r="I150" s="4" t="s">
        <v>0</v>
      </c>
      <c r="J150" s="4"/>
    </row>
    <row r="151" spans="1:13" s="2" customForma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</sheetData>
  <mergeCells count="118">
    <mergeCell ref="A115:A117"/>
    <mergeCell ref="A118:A120"/>
    <mergeCell ref="A121:A123"/>
    <mergeCell ref="A130:A134"/>
    <mergeCell ref="B130:B134"/>
    <mergeCell ref="C130:G130"/>
    <mergeCell ref="I150:J150"/>
    <mergeCell ref="E149:F149"/>
    <mergeCell ref="E150:F150"/>
    <mergeCell ref="J132:J134"/>
    <mergeCell ref="K132:K134"/>
    <mergeCell ref="L132:L134"/>
    <mergeCell ref="G67:G69"/>
    <mergeCell ref="H67:H69"/>
    <mergeCell ref="I67:I69"/>
    <mergeCell ref="J67:J69"/>
    <mergeCell ref="K67:K69"/>
    <mergeCell ref="I149:J149"/>
    <mergeCell ref="H130:J130"/>
    <mergeCell ref="L99:L101"/>
    <mergeCell ref="M130:M134"/>
    <mergeCell ref="C132:C134"/>
    <mergeCell ref="D132:D134"/>
    <mergeCell ref="E132:E134"/>
    <mergeCell ref="F132:F134"/>
    <mergeCell ref="G132:G134"/>
    <mergeCell ref="H132:H134"/>
    <mergeCell ref="I132:I134"/>
    <mergeCell ref="M97:M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L8:L11"/>
    <mergeCell ref="K8:K11"/>
    <mergeCell ref="C8:C11"/>
    <mergeCell ref="D8:D11"/>
    <mergeCell ref="E8:E11"/>
    <mergeCell ref="F8:F11"/>
    <mergeCell ref="G8:G11"/>
    <mergeCell ref="I8:I11"/>
    <mergeCell ref="A1:M1"/>
    <mergeCell ref="A4:M4"/>
    <mergeCell ref="L5:M5"/>
    <mergeCell ref="A6:A11"/>
    <mergeCell ref="B6:B11"/>
    <mergeCell ref="C6:G6"/>
    <mergeCell ref="H6:J6"/>
    <mergeCell ref="M6:M11"/>
    <mergeCell ref="J8:J11"/>
    <mergeCell ref="A13:A15"/>
    <mergeCell ref="A16:A18"/>
    <mergeCell ref="A19:A21"/>
    <mergeCell ref="C37:C39"/>
    <mergeCell ref="D37:D39"/>
    <mergeCell ref="H8:H11"/>
    <mergeCell ref="A31:A33"/>
    <mergeCell ref="A135:A137"/>
    <mergeCell ref="A82:A84"/>
    <mergeCell ref="A108:A110"/>
    <mergeCell ref="A111:A113"/>
    <mergeCell ref="A125:A127"/>
    <mergeCell ref="A85:A87"/>
    <mergeCell ref="A88:A90"/>
    <mergeCell ref="A114:M114"/>
    <mergeCell ref="B97:B101"/>
    <mergeCell ref="C97:G97"/>
    <mergeCell ref="C35:G35"/>
    <mergeCell ref="A141:A143"/>
    <mergeCell ref="A22:A24"/>
    <mergeCell ref="A25:A27"/>
    <mergeCell ref="A28:A30"/>
    <mergeCell ref="A65:A69"/>
    <mergeCell ref="B65:B69"/>
    <mergeCell ref="C65:G65"/>
    <mergeCell ref="A73:A75"/>
    <mergeCell ref="A76:A78"/>
    <mergeCell ref="M65:M69"/>
    <mergeCell ref="A40:A42"/>
    <mergeCell ref="A43:A45"/>
    <mergeCell ref="A46:A48"/>
    <mergeCell ref="A49:A51"/>
    <mergeCell ref="A58:A60"/>
    <mergeCell ref="L67:L69"/>
    <mergeCell ref="C67:C69"/>
    <mergeCell ref="D67:D69"/>
    <mergeCell ref="E67:E69"/>
    <mergeCell ref="A55:A57"/>
    <mergeCell ref="H65:J65"/>
    <mergeCell ref="A91:A93"/>
    <mergeCell ref="A94:A96"/>
    <mergeCell ref="A102:A104"/>
    <mergeCell ref="A105:A107"/>
    <mergeCell ref="A97:A101"/>
    <mergeCell ref="A79:A81"/>
    <mergeCell ref="H97:J97"/>
    <mergeCell ref="F67:F69"/>
    <mergeCell ref="M35:M39"/>
    <mergeCell ref="H37:H39"/>
    <mergeCell ref="I37:I39"/>
    <mergeCell ref="J37:J39"/>
    <mergeCell ref="K37:K39"/>
    <mergeCell ref="L37:L39"/>
    <mergeCell ref="H35:J35"/>
    <mergeCell ref="A35:A39"/>
    <mergeCell ref="B35:B39"/>
    <mergeCell ref="A52:A54"/>
    <mergeCell ref="A70:A72"/>
    <mergeCell ref="A138:A140"/>
    <mergeCell ref="E37:E39"/>
    <mergeCell ref="F37:F39"/>
    <mergeCell ref="G37:G39"/>
    <mergeCell ref="A61:A6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3.1. BÖ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2018-03-12T08:58:52Z</dcterms:created>
  <dcterms:modified xsi:type="dcterms:W3CDTF">2018-03-12T08:59:11Z</dcterms:modified>
</cp:coreProperties>
</file>