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50" windowHeight="11475" activeTab="1"/>
  </bookViews>
  <sheets>
    <sheet name="1.1.sz.mell. " sheetId="2" r:id="rId1"/>
    <sheet name="2.1.sz.mell  " sheetId="3" r:id="rId2"/>
    <sheet name="2.2.sz.mell  " sheetId="4" r:id="rId3"/>
  </sheets>
  <externalReferences>
    <externalReference r:id="rId4"/>
  </externalReferences>
  <definedNames>
    <definedName name="_xlnm.Print_Area" localSheetId="0">'1.1.sz.mell. '!$A$1:$D$156</definedName>
  </definedNames>
  <calcPr calcId="125725"/>
</workbook>
</file>

<file path=xl/calcChain.xml><?xml version="1.0" encoding="utf-8"?>
<calcChain xmlns="http://schemas.openxmlformats.org/spreadsheetml/2006/main">
  <c r="G30" i="4"/>
  <c r="F30"/>
  <c r="D30"/>
  <c r="C24"/>
  <c r="D18"/>
  <c r="C18"/>
  <c r="C30" s="1"/>
  <c r="G17"/>
  <c r="D32" s="1"/>
  <c r="F17"/>
  <c r="F31" s="1"/>
  <c r="D17"/>
  <c r="C17"/>
  <c r="F33" s="1"/>
  <c r="G4"/>
  <c r="F4"/>
  <c r="C4"/>
  <c r="G27" i="3"/>
  <c r="F26"/>
  <c r="F27" s="1"/>
  <c r="F28" s="1"/>
  <c r="C22"/>
  <c r="C18"/>
  <c r="D17"/>
  <c r="D27" s="1"/>
  <c r="C17"/>
  <c r="G16"/>
  <c r="F16"/>
  <c r="C10"/>
  <c r="C9"/>
  <c r="C7"/>
  <c r="D16"/>
  <c r="C6"/>
  <c r="G4"/>
  <c r="C4"/>
  <c r="F4" s="1"/>
  <c r="D142" i="2"/>
  <c r="C142"/>
  <c r="D137"/>
  <c r="C137"/>
  <c r="D130"/>
  <c r="C130"/>
  <c r="D126"/>
  <c r="C126"/>
  <c r="C150" s="1"/>
  <c r="D111"/>
  <c r="C111"/>
  <c r="D90"/>
  <c r="C90"/>
  <c r="C125" s="1"/>
  <c r="C151" s="1"/>
  <c r="D88"/>
  <c r="D77"/>
  <c r="C77"/>
  <c r="D73"/>
  <c r="D70"/>
  <c r="C70"/>
  <c r="C67"/>
  <c r="D63"/>
  <c r="C63"/>
  <c r="D57"/>
  <c r="C57"/>
  <c r="D52"/>
  <c r="C52"/>
  <c r="D46"/>
  <c r="C46"/>
  <c r="D34"/>
  <c r="C34"/>
  <c r="D27"/>
  <c r="D26" s="1"/>
  <c r="C27"/>
  <c r="C26"/>
  <c r="D19"/>
  <c r="C19"/>
  <c r="D12"/>
  <c r="C12"/>
  <c r="D5"/>
  <c r="C5"/>
  <c r="C62" s="1"/>
  <c r="C3"/>
  <c r="C88" s="1"/>
  <c r="C83" l="1"/>
  <c r="C156" s="1"/>
  <c r="D62"/>
  <c r="D83"/>
  <c r="G28" i="3"/>
  <c r="G32" i="4"/>
  <c r="G31"/>
  <c r="G33"/>
  <c r="D150" i="2"/>
  <c r="D156" s="1"/>
  <c r="D125"/>
  <c r="C27" i="3"/>
  <c r="C16"/>
  <c r="D31" i="4"/>
  <c r="D33"/>
  <c r="C31"/>
  <c r="C32"/>
  <c r="F32"/>
  <c r="C33"/>
  <c r="G29" i="3"/>
  <c r="D29"/>
  <c r="D28"/>
  <c r="G30"/>
  <c r="C155" i="2"/>
  <c r="C84"/>
  <c r="D84"/>
  <c r="F30" i="3" l="1"/>
  <c r="D151" i="2"/>
  <c r="D155"/>
  <c r="C29" i="3"/>
  <c r="C30"/>
  <c r="C28"/>
  <c r="F29"/>
</calcChain>
</file>

<file path=xl/sharedStrings.xml><?xml version="1.0" encoding="utf-8"?>
<sst xmlns="http://schemas.openxmlformats.org/spreadsheetml/2006/main" count="474" uniqueCount="354">
  <si>
    <t>B E V É T E L E K</t>
  </si>
  <si>
    <t>1. sz. táblázat</t>
  </si>
  <si>
    <t>Sor-
szám</t>
  </si>
  <si>
    <t>Bevételi jogcím</t>
  </si>
  <si>
    <t>2017. évi módosított előirányzat</t>
  </si>
  <si>
    <t>A</t>
  </si>
  <si>
    <t>B</t>
  </si>
  <si>
    <t>C</t>
  </si>
  <si>
    <t>D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</si>
  <si>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</si>
  <si>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</si>
  <si>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</si>
  <si>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</si>
  <si>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</si>
  <si>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</si>
  <si>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</si>
  <si>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</si>
  <si>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</si>
  <si>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</si>
  <si>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</si>
  <si>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</si>
  <si>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</si>
  <si>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</si>
  <si>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</si>
  <si>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</si>
  <si>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</si>
  <si>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</si>
  <si>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</si>
  <si>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</si>
  <si>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</si>
  <si>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</si>
  <si>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</si>
  <si>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</si>
  <si>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</si>
  <si>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</si>
  <si>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</si>
  <si>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</si>
  <si>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</si>
  <si>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</si>
  <si>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</si>
  <si>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</si>
  <si>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</si>
  <si>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</si>
  <si>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</si>
  <si>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</si>
  <si>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</si>
  <si>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</si>
  <si>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</si>
  <si>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</si>
  <si>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</si>
  <si>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</si>
  <si>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</si>
  <si>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</si>
  <si>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</si>
  <si>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</si>
  <si>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</si>
  <si>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</si>
  <si>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</si>
  <si>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</si>
  <si>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</si>
  <si>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</si>
  <si>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</si>
  <si>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</si>
  <si>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</si>
  <si>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</si>
  <si>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</si>
  <si>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</si>
  <si>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</si>
  <si>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</si>
  <si>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</si>
  <si>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</si>
  <si>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</si>
  <si>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</si>
  <si>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</si>
  <si>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</si>
  <si>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</si>
  <si>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</si>
  <si>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</si>
  <si>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</si>
  <si>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</si>
  <si>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</si>
  <si>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</si>
  <si>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</si>
  <si>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</si>
  <si>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</si>
  <si>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</si>
  <si>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</si>
  <si>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</si>
  <si>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</si>
  <si>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</si>
  <si>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</si>
  <si>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</si>
  <si>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</si>
  <si>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</si>
  <si>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</si>
  <si>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</si>
  <si>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</si>
  <si>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</si>
  <si>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</si>
  <si>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</si>
  <si>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</si>
  <si>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</si>
  <si>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</si>
  <si>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</si>
  <si>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</si>
  <si>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</si>
  <si>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</si>
  <si>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</si>
  <si>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</si>
  <si>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</si>
  <si>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</si>
  <si>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</si>
  <si>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</si>
  <si>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</si>
  <si>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</si>
  <si>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</si>
  <si>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</si>
  <si>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</si>
  <si>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</si>
  <si>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</si>
  <si>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</si>
  <si>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</si>
  <si>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</si>
  <si>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</si>
  <si>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</si>
  <si>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</si>
  <si>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</si>
  <si>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</si>
  <si>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</si>
  <si>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</si>
  <si>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</si>
  <si>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</si>
  <si>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</si>
  <si>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</si>
  <si>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</si>
  <si>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</si>
  <si>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</si>
  <si>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11.3.</t>
  </si>
  <si>
    <t>Befektetési célú belföldi értékpapírok beváltása,  értékesítése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</si>
  <si>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</si>
  <si>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</si>
  <si>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</si>
  <si>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</si>
  <si>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</si>
  <si>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</si>
  <si>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</si>
  <si>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</si>
  <si>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</si>
  <si>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</si>
  <si>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</si>
  <si>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</si>
  <si>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</si>
  <si>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</si>
  <si>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</si>
  <si>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</si>
  <si>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</si>
  <si>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</si>
  <si>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</si>
  <si>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</si>
  <si>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</si>
  <si>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</si>
  <si>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</si>
  <si>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</si>
  <si>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</si>
  <si>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</si>
  <si>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</si>
  <si>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</si>
  <si>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</si>
  <si>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</si>
  <si>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</si>
  <si>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</si>
  <si>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Forintban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</si>
  <si>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</si>
  <si>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</si>
  <si>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</si>
  <si>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</si>
  <si>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</si>
  <si>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</si>
  <si>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</si>
  <si>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</si>
  <si>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</si>
  <si>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</si>
  <si>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</si>
  <si>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</si>
  <si>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</si>
  <si>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</si>
  <si>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</si>
  <si>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</si>
  <si>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</si>
  <si>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</si>
  <si>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</si>
  <si>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</si>
  <si>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</si>
  <si>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</si>
  <si>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</si>
  <si>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</si>
  <si>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</si>
  <si>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</si>
  <si>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</si>
  <si>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</si>
  <si>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</si>
  <si>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</si>
  <si>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</si>
  <si>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</si>
  <si>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</si>
  <si>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</si>
  <si>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</si>
  <si>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</si>
  <si>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</si>
  <si>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</si>
  <si>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</si>
  <si>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</si>
  <si>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</si>
  <si>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</si>
  <si>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</si>
  <si>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</si>
  <si>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</si>
  <si>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</si>
  <si>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</si>
  <si>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</si>
  <si>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</si>
  <si>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</si>
  <si>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</si>
  <si>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</si>
  <si>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</si>
  <si>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</si>
  <si>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</si>
  <si>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</si>
  <si>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</si>
  <si>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</si>
  <si>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</si>
  <si>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</si>
  <si>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</si>
  <si>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</si>
  <si>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</si>
  <si>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</si>
  <si>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</si>
  <si>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</si>
  <si>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</si>
  <si>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</si>
  <si>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</si>
  <si>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</si>
  <si>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</si>
  <si>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</si>
  <si>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</si>
  <si>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</si>
  <si>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</si>
  <si>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</si>
  <si>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</si>
  <si>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</si>
  <si>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</si>
  <si>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</si>
  <si>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</si>
  <si>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</si>
  <si>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</si>
  <si>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</si>
  <si>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</si>
  <si>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</si>
  <si>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</si>
  <si>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</si>
  <si>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</si>
  <si>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</si>
  <si>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</si>
  <si>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Ezer forintban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</si>
  <si>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</si>
  <si>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</si>
  <si>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I. Működési célú bevételek és kiadások mérlege
(Önkormányzati szinten)</t>
  </si>
  <si>
    <t xml:space="preserve"> Forintban !</t>
  </si>
  <si>
    <t>Bevételek</t>
  </si>
  <si>
    <t>Kiadások</t>
  </si>
  <si>
    <t>Megnevezés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</si>
  <si>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</si>
  <si>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</si>
  <si>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</si>
  <si>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</si>
  <si>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</si>
  <si>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</si>
  <si>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</si>
  <si>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</si>
  <si>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</si>
  <si>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</si>
  <si>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</si>
  <si>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</si>
  <si>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</si>
  <si>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</si>
  <si>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</si>
  <si>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</si>
  <si>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</si>
  <si>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</si>
  <si>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</si>
  <si>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</si>
  <si>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</si>
  <si>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</si>
  <si>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</si>
  <si>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</si>
  <si>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</si>
  <si>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</si>
  <si>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</si>
  <si>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</si>
  <si>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</si>
  <si>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</si>
  <si>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</si>
  <si>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</si>
  <si>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</si>
  <si>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</si>
  <si>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</si>
  <si>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22.</t>
  </si>
  <si>
    <t>23.</t>
  </si>
  <si>
    <t>2016.évi előleg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</si>
  <si>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</si>
  <si>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</si>
  <si>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</si>
  <si>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</si>
  <si>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</si>
  <si>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</si>
  <si>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</si>
  <si>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</si>
  <si>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</si>
  <si>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</si>
  <si>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</si>
  <si>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</si>
  <si>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</si>
  <si>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</si>
  <si>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</si>
  <si>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</si>
  <si>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</si>
  <si>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</si>
  <si>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</si>
  <si>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</si>
  <si>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</si>
  <si>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</si>
  <si>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</si>
  <si>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</si>
  <si>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</si>
  <si>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</si>
  <si>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</si>
  <si>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</si>
  <si>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</si>
  <si>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</si>
  <si>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</si>
  <si>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</si>
  <si>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</si>
  <si>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</si>
  <si>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</si>
  <si>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</si>
  <si>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</si>
  <si>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</si>
  <si>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</si>
  <si>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</si>
  <si>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</si>
  <si>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</si>
  <si>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2.1. melléklet a 2/2018. (V. 30.) önkormányzati rendelethez</t>
  </si>
  <si>
    <t>2.2. melléklet a 2/2018. (V. 30.) önkormányzati rendelethez</t>
  </si>
  <si>
    <t xml:space="preserve"> forintban !</t>
  </si>
</sst>
</file>

<file path=xl/styles.xml><?xml version="1.0" encoding="utf-8"?>
<styleSheet xmlns="http://schemas.openxmlformats.org/spreadsheetml/2006/main">
  <numFmts count="1">
    <numFmt numFmtId="164" formatCode="#,###"/>
  </numFmts>
  <fonts count="25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</cellStyleXfs>
  <cellXfs count="225">
    <xf numFmtId="0" fontId="0" fillId="0" borderId="0" xfId="0"/>
    <xf numFmtId="0" fontId="1" fillId="0" borderId="0" xfId="1" applyFill="1" applyAlignment="1" applyProtection="1">
      <alignment horizontal="center"/>
    </xf>
    <xf numFmtId="0" fontId="1" fillId="0" borderId="0" xfId="1" applyFill="1" applyProtection="1"/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/>
    </xf>
    <xf numFmtId="0" fontId="10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49" fontId="10" fillId="0" borderId="9" xfId="1" applyNumberFormat="1" applyFont="1" applyFill="1" applyBorder="1" applyAlignment="1" applyProtection="1">
      <alignment horizontal="left" vertical="center" wrapText="1" indent="1"/>
    </xf>
    <xf numFmtId="0" fontId="12" fillId="0" borderId="10" xfId="0" applyFont="1" applyBorder="1" applyAlignment="1" applyProtection="1">
      <alignment horizontal="left" wrapText="1" indent="1"/>
    </xf>
    <xf numFmtId="164" fontId="1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2" xfId="1" applyNumberFormat="1" applyFont="1" applyFill="1" applyBorder="1" applyAlignment="1" applyProtection="1">
      <alignment horizontal="center"/>
    </xf>
    <xf numFmtId="49" fontId="10" fillId="0" borderId="13" xfId="1" applyNumberFormat="1" applyFont="1" applyFill="1" applyBorder="1" applyAlignment="1" applyProtection="1">
      <alignment horizontal="left" vertical="center" wrapText="1" indent="1"/>
    </xf>
    <xf numFmtId="0" fontId="12" fillId="0" borderId="14" xfId="0" applyFont="1" applyBorder="1" applyAlignment="1" applyProtection="1">
      <alignment horizontal="left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6" xfId="1" applyNumberFormat="1" applyFont="1" applyFill="1" applyBorder="1" applyAlignment="1" applyProtection="1">
      <alignment horizontal="center"/>
    </xf>
    <xf numFmtId="0" fontId="12" fillId="0" borderId="14" xfId="0" applyFont="1" applyBorder="1" applyAlignment="1" applyProtection="1">
      <alignment horizontal="left" vertical="center" wrapText="1" indent="1"/>
    </xf>
    <xf numFmtId="49" fontId="10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3" fontId="10" fillId="0" borderId="19" xfId="1" applyNumberFormat="1" applyFont="1" applyFill="1" applyBorder="1" applyAlignment="1" applyProtection="1">
      <alignment horizontal="center"/>
    </xf>
    <xf numFmtId="0" fontId="13" fillId="0" borderId="3" xfId="0" applyFont="1" applyBorder="1" applyAlignment="1" applyProtection="1">
      <alignment horizontal="left" vertical="center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1" applyFont="1" applyFill="1" applyBorder="1" applyAlignment="1" applyProtection="1">
      <alignment horizontal="center"/>
    </xf>
    <xf numFmtId="0" fontId="10" fillId="0" borderId="16" xfId="1" applyFont="1" applyFill="1" applyBorder="1" applyAlignment="1" applyProtection="1">
      <alignment horizontal="center"/>
    </xf>
    <xf numFmtId="0" fontId="12" fillId="0" borderId="18" xfId="0" applyFont="1" applyBorder="1" applyAlignment="1" applyProtection="1">
      <alignment horizontal="left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11" xfId="1" applyNumberFormat="1" applyFont="1" applyFill="1" applyBorder="1" applyAlignment="1" applyProtection="1">
      <alignment horizontal="right" vertical="center" wrapText="1" indent="1"/>
    </xf>
    <xf numFmtId="164" fontId="10" fillId="0" borderId="21" xfId="1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/>
    <xf numFmtId="3" fontId="10" fillId="0" borderId="16" xfId="1" applyNumberFormat="1" applyFont="1" applyFill="1" applyBorder="1" applyAlignment="1" applyProtection="1">
      <alignment horizontal="center" vertical="center"/>
    </xf>
    <xf numFmtId="0" fontId="12" fillId="0" borderId="14" xfId="0" quotePrefix="1" applyFont="1" applyBorder="1" applyAlignment="1" applyProtection="1">
      <alignment horizontal="left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vertical="center" wrapText="1"/>
    </xf>
    <xf numFmtId="3" fontId="8" fillId="0" borderId="5" xfId="1" applyNumberFormat="1" applyFont="1" applyFill="1" applyBorder="1" applyAlignment="1" applyProtection="1">
      <alignment horizontal="center" vertical="center" wrapTex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3" xfId="1" applyNumberFormat="1" applyFont="1" applyFill="1" applyBorder="1" applyAlignment="1" applyProtection="1">
      <alignment horizontal="center"/>
    </xf>
    <xf numFmtId="164" fontId="8" fillId="0" borderId="5" xfId="1" applyNumberFormat="1" applyFont="1" applyFill="1" applyBorder="1" applyAlignment="1" applyProtection="1">
      <alignment horizontal="right" vertical="center" wrapText="1" indent="1"/>
    </xf>
    <xf numFmtId="3" fontId="8" fillId="0" borderId="24" xfId="1" applyNumberFormat="1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wrapText="1"/>
    </xf>
    <xf numFmtId="3" fontId="10" fillId="0" borderId="25" xfId="1" applyNumberFormat="1" applyFont="1" applyFill="1" applyBorder="1" applyAlignment="1" applyProtection="1">
      <alignment horizontal="center"/>
    </xf>
    <xf numFmtId="0" fontId="12" fillId="0" borderId="13" xfId="0" applyFont="1" applyBorder="1" applyAlignment="1" applyProtection="1">
      <alignment wrapText="1"/>
    </xf>
    <xf numFmtId="3" fontId="10" fillId="0" borderId="26" xfId="1" applyNumberFormat="1" applyFont="1" applyFill="1" applyBorder="1" applyAlignment="1" applyProtection="1">
      <alignment horizontal="center"/>
    </xf>
    <xf numFmtId="0" fontId="12" fillId="0" borderId="17" xfId="0" applyFont="1" applyBorder="1" applyAlignment="1" applyProtection="1">
      <alignment wrapText="1"/>
    </xf>
    <xf numFmtId="3" fontId="10" fillId="0" borderId="27" xfId="1" applyNumberFormat="1" applyFont="1" applyFill="1" applyBorder="1" applyAlignment="1" applyProtection="1">
      <alignment horizontal="center"/>
    </xf>
    <xf numFmtId="164" fontId="8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28" xfId="1" applyNumberFormat="1" applyFont="1" applyFill="1" applyBorder="1" applyAlignment="1" applyProtection="1">
      <alignment horizontal="center"/>
    </xf>
    <xf numFmtId="0" fontId="13" fillId="0" borderId="3" xfId="0" applyFont="1" applyBorder="1" applyAlignment="1" applyProtection="1">
      <alignment wrapText="1"/>
    </xf>
    <xf numFmtId="164" fontId="9" fillId="0" borderId="5" xfId="1" applyNumberFormat="1" applyFont="1" applyFill="1" applyBorder="1" applyAlignment="1" applyProtection="1">
      <alignment horizontal="right" vertical="center" wrapText="1" indent="1"/>
    </xf>
    <xf numFmtId="0" fontId="13" fillId="0" borderId="29" xfId="0" applyFont="1" applyBorder="1" applyAlignment="1" applyProtection="1">
      <alignment vertical="center" wrapText="1"/>
    </xf>
    <xf numFmtId="0" fontId="13" fillId="0" borderId="30" xfId="0" applyFont="1" applyBorder="1" applyAlignment="1" applyProtection="1">
      <alignment wrapText="1"/>
    </xf>
    <xf numFmtId="164" fontId="8" fillId="0" borderId="24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4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4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vertical="center" wrapText="1"/>
    </xf>
    <xf numFmtId="164" fontId="8" fillId="0" borderId="31" xfId="1" applyNumberFormat="1" applyFont="1" applyFill="1" applyBorder="1" applyAlignment="1" applyProtection="1">
      <alignment horizontal="right" vertical="center" wrapText="1" indent="1"/>
    </xf>
    <xf numFmtId="49" fontId="10" fillId="0" borderId="32" xfId="1" applyNumberFormat="1" applyFont="1" applyFill="1" applyBorder="1" applyAlignment="1" applyProtection="1">
      <alignment horizontal="left" vertical="center" wrapText="1" indent="1"/>
    </xf>
    <xf numFmtId="0" fontId="10" fillId="0" borderId="21" xfId="1" applyFont="1" applyFill="1" applyBorder="1" applyAlignment="1" applyProtection="1">
      <alignment horizontal="left" vertical="center" wrapText="1" indent="1"/>
    </xf>
    <xf numFmtId="164" fontId="10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5" xfId="1" applyNumberFormat="1" applyFont="1" applyFill="1" applyBorder="1" applyAlignment="1" applyProtection="1">
      <alignment horizontal="center"/>
    </xf>
    <xf numFmtId="0" fontId="10" fillId="0" borderId="14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6" xfId="1" applyNumberFormat="1" applyFont="1" applyFill="1" applyBorder="1" applyAlignment="1" applyProtection="1">
      <alignment horizontal="center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4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18" xfId="1" applyFont="1" applyFill="1" applyBorder="1" applyAlignment="1" applyProtection="1">
      <alignment horizontal="left" vertical="center" wrapText="1" indent="6"/>
    </xf>
    <xf numFmtId="0" fontId="10" fillId="0" borderId="14" xfId="1" applyFont="1" applyFill="1" applyBorder="1" applyAlignment="1" applyProtection="1">
      <alignment horizontal="left" indent="6"/>
    </xf>
    <xf numFmtId="0" fontId="10" fillId="0" borderId="14" xfId="1" applyFont="1" applyFill="1" applyBorder="1" applyAlignment="1" applyProtection="1">
      <alignment horizontal="left" vertical="center" wrapText="1" indent="6"/>
    </xf>
    <xf numFmtId="49" fontId="10" fillId="0" borderId="35" xfId="1" applyNumberFormat="1" applyFont="1" applyFill="1" applyBorder="1" applyAlignment="1" applyProtection="1">
      <alignment horizontal="left" vertical="center" wrapText="1" indent="1"/>
    </xf>
    <xf numFmtId="49" fontId="10" fillId="0" borderId="36" xfId="1" applyNumberFormat="1" applyFont="1" applyFill="1" applyBorder="1" applyAlignment="1" applyProtection="1">
      <alignment horizontal="left" vertical="center" wrapText="1" indent="1"/>
    </xf>
    <xf numFmtId="0" fontId="10" fillId="0" borderId="37" xfId="1" applyFont="1" applyFill="1" applyBorder="1" applyAlignment="1" applyProtection="1">
      <alignment horizontal="left" vertical="center" wrapText="1" indent="7"/>
    </xf>
    <xf numFmtId="164" fontId="10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7" xfId="1" applyNumberFormat="1" applyFont="1" applyFill="1" applyBorder="1" applyAlignment="1" applyProtection="1">
      <alignment horizontal="center"/>
    </xf>
    <xf numFmtId="0" fontId="8" fillId="0" borderId="2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vertical="center" wrapText="1"/>
    </xf>
    <xf numFmtId="164" fontId="8" fillId="0" borderId="39" xfId="1" applyNumberFormat="1" applyFont="1" applyFill="1" applyBorder="1" applyAlignment="1" applyProtection="1">
      <alignment horizontal="righ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1" applyFont="1" applyFill="1" applyBorder="1" applyAlignment="1" applyProtection="1">
      <alignment horizontal="left" vertical="center" wrapText="1" indent="6"/>
    </xf>
    <xf numFmtId="164" fontId="10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1"/>
    </xf>
    <xf numFmtId="3" fontId="9" fillId="0" borderId="24" xfId="1" applyNumberFormat="1" applyFont="1" applyFill="1" applyBorder="1" applyAlignment="1" applyProtection="1">
      <alignment horizontal="center" vertical="center" wrapText="1"/>
    </xf>
    <xf numFmtId="0" fontId="10" fillId="0" borderId="41" xfId="1" applyFont="1" applyFill="1" applyBorder="1" applyAlignment="1" applyProtection="1">
      <alignment horizontal="left" vertical="center" wrapText="1" indent="1"/>
    </xf>
    <xf numFmtId="164" fontId="13" fillId="0" borderId="5" xfId="0" applyNumberFormat="1" applyFont="1" applyBorder="1" applyAlignment="1" applyProtection="1">
      <alignment horizontal="right" vertical="center" wrapText="1" indent="1"/>
    </xf>
    <xf numFmtId="3" fontId="13" fillId="0" borderId="24" xfId="0" applyNumberFormat="1" applyFont="1" applyBorder="1" applyAlignment="1" applyProtection="1">
      <alignment horizontal="center" vertical="center" wrapText="1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3" fontId="14" fillId="0" borderId="28" xfId="1" applyNumberFormat="1" applyFont="1" applyFill="1" applyBorder="1" applyAlignment="1" applyProtection="1">
      <alignment horizontal="center"/>
    </xf>
    <xf numFmtId="164" fontId="15" fillId="0" borderId="5" xfId="0" quotePrefix="1" applyNumberFormat="1" applyFont="1" applyBorder="1" applyAlignment="1" applyProtection="1">
      <alignment horizontal="right" vertical="center" wrapText="1" indent="1"/>
    </xf>
    <xf numFmtId="3" fontId="13" fillId="0" borderId="24" xfId="0" quotePrefix="1" applyNumberFormat="1" applyFont="1" applyBorder="1" applyAlignment="1" applyProtection="1">
      <alignment horizontal="center" vertical="center" wrapText="1"/>
    </xf>
    <xf numFmtId="0" fontId="16" fillId="0" borderId="0" xfId="1" applyFont="1" applyFill="1" applyProtection="1"/>
    <xf numFmtId="0" fontId="17" fillId="0" borderId="0" xfId="1" applyFont="1" applyFill="1" applyProtection="1"/>
    <xf numFmtId="0" fontId="13" fillId="0" borderId="29" xfId="0" applyFont="1" applyBorder="1" applyAlignment="1" applyProtection="1">
      <alignment horizontal="left" vertical="center" wrapText="1" indent="1"/>
    </xf>
    <xf numFmtId="0" fontId="15" fillId="0" borderId="30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3" fontId="14" fillId="0" borderId="0" xfId="1" applyNumberFormat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  <xf numFmtId="3" fontId="14" fillId="0" borderId="0" xfId="1" applyNumberFormat="1" applyFont="1" applyFill="1" applyAlignment="1" applyProtection="1">
      <alignment horizontal="center" vertical="center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3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0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31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9" fillId="0" borderId="24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6" xfId="0" applyNumberFormat="1" applyFont="1" applyFill="1" applyBorder="1" applyAlignment="1" applyProtection="1">
      <alignment horizontal="left" vertical="center" wrapText="1" indent="1"/>
    </xf>
    <xf numFmtId="164" fontId="1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164" fontId="4" fillId="0" borderId="28" xfId="0" applyNumberFormat="1" applyFont="1" applyFill="1" applyBorder="1" applyAlignment="1" applyProtection="1">
      <alignment horizontal="left" vertical="center" wrapText="1" indent="1"/>
    </xf>
    <xf numFmtId="164" fontId="14" fillId="0" borderId="35" xfId="0" applyNumberFormat="1" applyFont="1" applyFill="1" applyBorder="1" applyAlignment="1" applyProtection="1">
      <alignment horizontal="left" vertical="center" wrapText="1" indent="1"/>
    </xf>
    <xf numFmtId="164" fontId="23" fillId="0" borderId="41" xfId="0" applyNumberFormat="1" applyFont="1" applyFill="1" applyBorder="1" applyAlignment="1" applyProtection="1">
      <alignment horizontal="right" vertical="center" wrapText="1" indent="1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6" xfId="0" applyNumberFormat="1" applyFont="1" applyFill="1" applyBorder="1" applyAlignment="1" applyProtection="1">
      <alignment horizontal="left" vertical="center" wrapText="1" indent="1"/>
    </xf>
    <xf numFmtId="164" fontId="1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34" xfId="0" applyNumberFormat="1" applyFont="1" applyFill="1" applyBorder="1" applyAlignment="1" applyProtection="1">
      <alignment horizontal="right" vertical="center" wrapText="1" indent="1"/>
    </xf>
    <xf numFmtId="164" fontId="1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0" fillId="0" borderId="3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0" applyNumberFormat="1" applyFont="1" applyFill="1" applyBorder="1" applyAlignment="1" applyProtection="1">
      <alignment horizontal="right" vertical="center" wrapText="1" indent="1"/>
    </xf>
    <xf numFmtId="164" fontId="20" fillId="0" borderId="2" xfId="0" applyNumberFormat="1" applyFont="1" applyFill="1" applyBorder="1" applyAlignment="1" applyProtection="1">
      <alignment horizontal="left" vertical="center" wrapText="1" indent="1"/>
    </xf>
    <xf numFmtId="164" fontId="20" fillId="0" borderId="51" xfId="0" applyNumberFormat="1" applyFont="1" applyFill="1" applyBorder="1" applyAlignment="1" applyProtection="1">
      <alignment horizontal="right" vertical="center" wrapText="1" indent="1"/>
    </xf>
    <xf numFmtId="164" fontId="20" fillId="0" borderId="24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1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4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4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0" fillId="0" borderId="50" xfId="0" applyNumberFormat="1" applyFont="1" applyFill="1" applyBorder="1" applyAlignment="1" applyProtection="1">
      <alignment horizontal="left" vertical="center" wrapText="1" indent="1"/>
    </xf>
    <xf numFmtId="164" fontId="1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164" fontId="23" fillId="0" borderId="35" xfId="0" applyNumberFormat="1" applyFont="1" applyFill="1" applyBorder="1" applyAlignment="1" applyProtection="1">
      <alignment horizontal="left" vertical="center" wrapText="1" indent="1"/>
    </xf>
    <xf numFmtId="164" fontId="23" fillId="0" borderId="10" xfId="0" applyNumberFormat="1" applyFont="1" applyFill="1" applyBorder="1" applyAlignment="1" applyProtection="1">
      <alignment horizontal="right" vertical="center" wrapText="1" indent="1"/>
    </xf>
    <xf numFmtId="164" fontId="1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0" applyNumberFormat="1" applyFont="1" applyFill="1" applyBorder="1" applyAlignment="1" applyProtection="1">
      <alignment horizontal="left" vertical="center" wrapText="1" indent="2"/>
    </xf>
    <xf numFmtId="164" fontId="14" fillId="0" borderId="14" xfId="0" applyNumberFormat="1" applyFont="1" applyFill="1" applyBorder="1" applyAlignment="1" applyProtection="1">
      <alignment horizontal="left" vertical="center" wrapText="1" indent="2"/>
    </xf>
    <xf numFmtId="164" fontId="23" fillId="0" borderId="14" xfId="0" applyNumberFormat="1" applyFont="1" applyFill="1" applyBorder="1" applyAlignment="1" applyProtection="1">
      <alignment horizontal="left" vertical="center" wrapText="1" indent="1"/>
    </xf>
    <xf numFmtId="164" fontId="23" fillId="0" borderId="52" xfId="0" applyNumberFormat="1" applyFont="1" applyFill="1" applyBorder="1" applyAlignment="1" applyProtection="1">
      <alignment horizontal="right" vertical="center" wrapText="1" indent="1"/>
    </xf>
    <xf numFmtId="164" fontId="14" fillId="0" borderId="9" xfId="0" applyNumberFormat="1" applyFont="1" applyFill="1" applyBorder="1" applyAlignment="1" applyProtection="1">
      <alignment horizontal="left" vertical="center" wrapText="1" indent="1"/>
    </xf>
    <xf numFmtId="164" fontId="14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7" xfId="0" applyNumberFormat="1" applyFont="1" applyFill="1" applyBorder="1" applyAlignment="1" applyProtection="1">
      <alignment horizontal="left" vertical="center" wrapText="1" indent="2"/>
    </xf>
    <xf numFmtId="164" fontId="20" fillId="0" borderId="53" xfId="0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7" fillId="0" borderId="0" xfId="1" applyFont="1" applyFill="1" applyAlignment="1" applyProtection="1">
      <alignment horizontal="center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7" fillId="0" borderId="42" xfId="0" applyNumberFormat="1" applyFont="1" applyFill="1" applyBorder="1" applyAlignment="1" applyProtection="1">
      <alignment horizontal="center" vertical="center" wrapText="1"/>
    </xf>
    <xf numFmtId="164" fontId="7" fillId="0" borderId="4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Border="1" applyAlignment="1" applyProtection="1">
      <alignment horizontal="center" vertical="center" wrapText="1"/>
    </xf>
    <xf numFmtId="164" fontId="7" fillId="0" borderId="25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Microsoft/Windows/Temporary%20Internet%20Files/Content.Outlook/6LD7CJN5/Bs&#225;g_ktgvet&#233;s_el&#337;ir%20m&#243;dos&#237;t&#225;s%202017%20I%20f&#233;l&#233;v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  <sheetName val="1.2.sz.mell."/>
      <sheetName val="1.3.sz.mell."/>
      <sheetName val="2.1.sz.mell  "/>
      <sheetName val="2.2.sz.mell  "/>
      <sheetName val="3.sz.mell."/>
      <sheetName val="4.sz.mell."/>
      <sheetName val="5.sz.mell."/>
      <sheetName val="6.sz.mell."/>
      <sheetName val="7.sz.mell."/>
      <sheetName val="8.sz.mell."/>
      <sheetName val="8.1.1.sz.mell."/>
      <sheetName val="8.1.2.sz.mell."/>
      <sheetName val="9.sz.mell."/>
      <sheetName val="10.sz.mell."/>
      <sheetName val="ÖSSZEFÜGGÉSEK"/>
      <sheetName val="ELLENŐRZÉS-1.sz.2.a.sz.2.b.sz."/>
    </sheetNames>
    <sheetDataSet>
      <sheetData sheetId="0">
        <row r="3">
          <cell r="C3" t="str">
            <v>2017. évi eredeti előirányzat</v>
          </cell>
        </row>
        <row r="5">
          <cell r="C5">
            <v>12954399</v>
          </cell>
        </row>
        <row r="12">
          <cell r="C12">
            <v>812518</v>
          </cell>
        </row>
        <row r="26">
          <cell r="C26">
            <v>998000</v>
          </cell>
        </row>
        <row r="34">
          <cell r="C34">
            <v>811016</v>
          </cell>
        </row>
        <row r="72">
          <cell r="C72">
            <v>3876983</v>
          </cell>
        </row>
        <row r="140">
          <cell r="C140">
            <v>518176</v>
          </cell>
        </row>
      </sheetData>
      <sheetData sheetId="1"/>
      <sheetData sheetId="2"/>
      <sheetData sheetId="3">
        <row r="4">
          <cell r="C4" t="str">
            <v>2017. évi eredeti előirányzat</v>
          </cell>
          <cell r="D4" t="str">
            <v>2017. évi módosított előirányzat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2017. évi eredeti előirányzat BEVÉTELEK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H158"/>
  <sheetViews>
    <sheetView view="pageLayout" zoomScaleNormal="130" zoomScaleSheetLayoutView="100" workbookViewId="0">
      <selection activeCell="B103" sqref="B103"/>
    </sheetView>
  </sheetViews>
  <sheetFormatPr defaultRowHeight="15.75"/>
  <cols>
    <col min="1" max="1" width="9.5" style="122" customWidth="1"/>
    <col min="2" max="2" width="91.6640625" style="122" customWidth="1"/>
    <col min="3" max="3" width="15" style="123" customWidth="1"/>
    <col min="4" max="4" width="14.1640625" style="1" customWidth="1"/>
    <col min="5" max="16384" width="9.33203125" style="2"/>
  </cols>
  <sheetData>
    <row r="1" spans="1:4" ht="15.95" customHeight="1">
      <c r="A1" s="216" t="s">
        <v>0</v>
      </c>
      <c r="B1" s="216"/>
      <c r="C1" s="216"/>
    </row>
    <row r="2" spans="1:4" ht="15.95" customHeight="1" thickBot="1">
      <c r="A2" s="215" t="s">
        <v>1</v>
      </c>
      <c r="B2" s="215"/>
      <c r="C2" s="3"/>
    </row>
    <row r="3" spans="1:4" ht="38.1" customHeight="1" thickBot="1">
      <c r="A3" s="4" t="s">
        <v>2</v>
      </c>
      <c r="B3" s="5" t="s">
        <v>3</v>
      </c>
      <c r="C3" s="6" t="str">
        <f>+CONCATENATE(LEFT([1]ÖSSZEFÜGGÉSEK!A5,4),". évi eredeti előirányzat")</f>
        <v>2017. évi eredeti előirányzat</v>
      </c>
      <c r="D3" s="7" t="s">
        <v>4</v>
      </c>
    </row>
    <row r="4" spans="1:4" s="12" customFormat="1" ht="12" customHeight="1" thickBot="1">
      <c r="A4" s="8" t="s">
        <v>5</v>
      </c>
      <c r="B4" s="9" t="s">
        <v>6</v>
      </c>
      <c r="C4" s="10" t="s">
        <v>7</v>
      </c>
      <c r="D4" s="11" t="s">
        <v>8</v>
      </c>
    </row>
    <row r="5" spans="1:4" s="17" customFormat="1" ht="12" customHeight="1" thickBot="1">
      <c r="A5" s="13" t="s">
        <v>9</v>
      </c>
      <c r="B5" s="14" t="s">
        <v>10</v>
      </c>
      <c r="C5" s="15">
        <f>+C6+C7+C8+C9+C10+C11</f>
        <v>12954399</v>
      </c>
      <c r="D5" s="16">
        <f>+D6+D7+D8+D9+D10+D11</f>
        <v>14137642</v>
      </c>
    </row>
    <row r="6" spans="1:4" s="17" customFormat="1" ht="12" customHeight="1">
      <c r="A6" s="18" t="s">
        <v>11</v>
      </c>
      <c r="B6" s="19" t="s">
        <v>12</v>
      </c>
      <c r="C6" s="20">
        <v>8073879</v>
      </c>
      <c r="D6" s="21">
        <v>8073879</v>
      </c>
    </row>
    <row r="7" spans="1:4" s="17" customFormat="1" ht="12" customHeight="1">
      <c r="A7" s="22" t="s">
        <v>13</v>
      </c>
      <c r="B7" s="23" t="s">
        <v>14</v>
      </c>
      <c r="C7" s="24"/>
      <c r="D7" s="25"/>
    </row>
    <row r="8" spans="1:4" s="17" customFormat="1" ht="12" customHeight="1">
      <c r="A8" s="22" t="s">
        <v>15</v>
      </c>
      <c r="B8" s="23" t="s">
        <v>16</v>
      </c>
      <c r="C8" s="24">
        <v>3680520</v>
      </c>
      <c r="D8" s="25">
        <v>3680520</v>
      </c>
    </row>
    <row r="9" spans="1:4" s="17" customFormat="1" ht="12" customHeight="1">
      <c r="A9" s="22" t="s">
        <v>17</v>
      </c>
      <c r="B9" s="23" t="s">
        <v>18</v>
      </c>
      <c r="C9" s="24">
        <v>1200000</v>
      </c>
      <c r="D9" s="25">
        <v>1200000</v>
      </c>
    </row>
    <row r="10" spans="1:4" s="17" customFormat="1" ht="12" customHeight="1">
      <c r="A10" s="22" t="s">
        <v>19</v>
      </c>
      <c r="B10" s="26" t="s">
        <v>20</v>
      </c>
      <c r="C10" s="24"/>
      <c r="D10" s="25">
        <v>1183243</v>
      </c>
    </row>
    <row r="11" spans="1:4" s="17" customFormat="1" ht="12" customHeight="1" thickBot="1">
      <c r="A11" s="27" t="s">
        <v>21</v>
      </c>
      <c r="B11" s="28" t="s">
        <v>22</v>
      </c>
      <c r="C11" s="24"/>
      <c r="D11" s="29"/>
    </row>
    <row r="12" spans="1:4" s="17" customFormat="1" ht="12" customHeight="1" thickBot="1">
      <c r="A12" s="13" t="s">
        <v>23</v>
      </c>
      <c r="B12" s="30" t="s">
        <v>24</v>
      </c>
      <c r="C12" s="15">
        <f>+C13+C14+C15+C16+C17</f>
        <v>812518</v>
      </c>
      <c r="D12" s="16">
        <f>+D13+D14+D15+D16+D17</f>
        <v>2601156</v>
      </c>
    </row>
    <row r="13" spans="1:4" s="17" customFormat="1" ht="12" customHeight="1">
      <c r="A13" s="18" t="s">
        <v>25</v>
      </c>
      <c r="B13" s="19" t="s">
        <v>26</v>
      </c>
      <c r="C13" s="20"/>
      <c r="D13" s="21"/>
    </row>
    <row r="14" spans="1:4" s="17" customFormat="1" ht="12" customHeight="1">
      <c r="A14" s="22" t="s">
        <v>27</v>
      </c>
      <c r="B14" s="23" t="s">
        <v>28</v>
      </c>
      <c r="C14" s="24"/>
      <c r="D14" s="25"/>
    </row>
    <row r="15" spans="1:4" s="17" customFormat="1" ht="12" customHeight="1">
      <c r="A15" s="22" t="s">
        <v>29</v>
      </c>
      <c r="B15" s="23" t="s">
        <v>30</v>
      </c>
      <c r="C15" s="24"/>
      <c r="D15" s="25"/>
    </row>
    <row r="16" spans="1:4" s="17" customFormat="1" ht="12" customHeight="1">
      <c r="A16" s="22" t="s">
        <v>31</v>
      </c>
      <c r="B16" s="23" t="s">
        <v>32</v>
      </c>
      <c r="C16" s="24"/>
      <c r="D16" s="25"/>
    </row>
    <row r="17" spans="1:5" s="17" customFormat="1" ht="12" customHeight="1">
      <c r="A17" s="22" t="s">
        <v>33</v>
      </c>
      <c r="B17" s="23" t="s">
        <v>34</v>
      </c>
      <c r="C17" s="24">
        <v>812518</v>
      </c>
      <c r="D17" s="25">
        <v>2601156</v>
      </c>
    </row>
    <row r="18" spans="1:5" s="17" customFormat="1" ht="12" customHeight="1" thickBot="1">
      <c r="A18" s="27" t="s">
        <v>35</v>
      </c>
      <c r="B18" s="28" t="s">
        <v>36</v>
      </c>
      <c r="C18" s="31"/>
      <c r="D18" s="29"/>
    </row>
    <row r="19" spans="1:5" s="17" customFormat="1" ht="12" customHeight="1" thickBot="1">
      <c r="A19" s="13" t="s">
        <v>37</v>
      </c>
      <c r="B19" s="14" t="s">
        <v>38</v>
      </c>
      <c r="C19" s="15">
        <f>+C20+C21+C22+C23+C24</f>
        <v>0</v>
      </c>
      <c r="D19" s="16">
        <f>+D20+D21+D22+D23+D24</f>
        <v>15500000</v>
      </c>
    </row>
    <row r="20" spans="1:5" s="17" customFormat="1" ht="12" customHeight="1">
      <c r="A20" s="18" t="s">
        <v>39</v>
      </c>
      <c r="B20" s="19" t="s">
        <v>40</v>
      </c>
      <c r="C20" s="20"/>
      <c r="D20" s="32">
        <v>15500000</v>
      </c>
    </row>
    <row r="21" spans="1:5" s="17" customFormat="1" ht="12" customHeight="1">
      <c r="A21" s="22" t="s">
        <v>41</v>
      </c>
      <c r="B21" s="23" t="s">
        <v>42</v>
      </c>
      <c r="C21" s="24"/>
      <c r="D21" s="33"/>
    </row>
    <row r="22" spans="1:5" s="17" customFormat="1" ht="12" customHeight="1">
      <c r="A22" s="22" t="s">
        <v>43</v>
      </c>
      <c r="B22" s="23" t="s">
        <v>44</v>
      </c>
      <c r="C22" s="24"/>
      <c r="D22" s="33"/>
    </row>
    <row r="23" spans="1:5" s="17" customFormat="1" ht="12" customHeight="1">
      <c r="A23" s="22" t="s">
        <v>45</v>
      </c>
      <c r="B23" s="23" t="s">
        <v>46</v>
      </c>
      <c r="C23" s="24"/>
      <c r="D23" s="33"/>
    </row>
    <row r="24" spans="1:5" s="17" customFormat="1" ht="12" customHeight="1">
      <c r="A24" s="22" t="s">
        <v>47</v>
      </c>
      <c r="B24" s="23" t="s">
        <v>48</v>
      </c>
      <c r="C24" s="24"/>
      <c r="D24" s="33"/>
    </row>
    <row r="25" spans="1:5" s="17" customFormat="1" ht="12" customHeight="1" thickBot="1">
      <c r="A25" s="27" t="s">
        <v>49</v>
      </c>
      <c r="B25" s="34" t="s">
        <v>50</v>
      </c>
      <c r="C25" s="31"/>
      <c r="D25" s="33"/>
    </row>
    <row r="26" spans="1:5" s="17" customFormat="1" ht="12" customHeight="1" thickBot="1">
      <c r="A26" s="13" t="s">
        <v>51</v>
      </c>
      <c r="B26" s="14" t="s">
        <v>52</v>
      </c>
      <c r="C26" s="35">
        <f>+C27+C31+C32+C33</f>
        <v>998000</v>
      </c>
      <c r="D26" s="16">
        <f>+D27+D31+D32+D33</f>
        <v>1259334</v>
      </c>
    </row>
    <row r="27" spans="1:5" s="17" customFormat="1" ht="12" customHeight="1">
      <c r="A27" s="18" t="s">
        <v>53</v>
      </c>
      <c r="B27" s="19" t="s">
        <v>54</v>
      </c>
      <c r="C27" s="36">
        <f>SUM(C28:C30)</f>
        <v>300000</v>
      </c>
      <c r="D27" s="37">
        <f>SUM(D28:D30)</f>
        <v>486544</v>
      </c>
      <c r="E27" s="38"/>
    </row>
    <row r="28" spans="1:5" s="17" customFormat="1" ht="12" customHeight="1">
      <c r="A28" s="22" t="s">
        <v>55</v>
      </c>
      <c r="B28" s="23" t="s">
        <v>56</v>
      </c>
      <c r="C28" s="24">
        <v>300000</v>
      </c>
      <c r="D28" s="39">
        <v>486544</v>
      </c>
    </row>
    <row r="29" spans="1:5" s="17" customFormat="1" ht="12" customHeight="1">
      <c r="A29" s="22" t="s">
        <v>57</v>
      </c>
      <c r="B29" s="23" t="s">
        <v>58</v>
      </c>
      <c r="C29" s="24"/>
      <c r="D29" s="25"/>
    </row>
    <row r="30" spans="1:5" s="17" customFormat="1" ht="12" customHeight="1">
      <c r="A30" s="22" t="s">
        <v>59</v>
      </c>
      <c r="B30" s="40" t="s">
        <v>60</v>
      </c>
      <c r="C30" s="24"/>
      <c r="D30" s="25"/>
    </row>
    <row r="31" spans="1:5" s="17" customFormat="1" ht="12" customHeight="1">
      <c r="A31" s="22" t="s">
        <v>61</v>
      </c>
      <c r="B31" s="23" t="s">
        <v>62</v>
      </c>
      <c r="C31" s="24">
        <v>600000</v>
      </c>
      <c r="D31" s="25">
        <v>623372</v>
      </c>
    </row>
    <row r="32" spans="1:5" s="17" customFormat="1" ht="12" customHeight="1">
      <c r="A32" s="22" t="s">
        <v>63</v>
      </c>
      <c r="B32" s="23" t="s">
        <v>64</v>
      </c>
      <c r="C32" s="24">
        <v>90000</v>
      </c>
      <c r="D32" s="25">
        <v>105000</v>
      </c>
    </row>
    <row r="33" spans="1:4" s="17" customFormat="1" ht="12" customHeight="1" thickBot="1">
      <c r="A33" s="27" t="s">
        <v>65</v>
      </c>
      <c r="B33" s="34" t="s">
        <v>66</v>
      </c>
      <c r="C33" s="31">
        <v>8000</v>
      </c>
      <c r="D33" s="25">
        <v>44418</v>
      </c>
    </row>
    <row r="34" spans="1:4" s="17" customFormat="1" ht="12" customHeight="1" thickBot="1">
      <c r="A34" s="13" t="s">
        <v>67</v>
      </c>
      <c r="B34" s="14" t="s">
        <v>68</v>
      </c>
      <c r="C34" s="15">
        <f>SUM(C35:C45)</f>
        <v>811016</v>
      </c>
      <c r="D34" s="16">
        <f>SUM(D35:D45)</f>
        <v>1061056</v>
      </c>
    </row>
    <row r="35" spans="1:4" s="17" customFormat="1" ht="12" customHeight="1">
      <c r="A35" s="18" t="s">
        <v>69</v>
      </c>
      <c r="B35" s="19" t="s">
        <v>70</v>
      </c>
      <c r="C35" s="36"/>
      <c r="D35" s="25"/>
    </row>
    <row r="36" spans="1:4" s="17" customFormat="1" ht="12" customHeight="1">
      <c r="A36" s="22" t="s">
        <v>71</v>
      </c>
      <c r="B36" s="23" t="s">
        <v>72</v>
      </c>
      <c r="C36" s="24">
        <v>100000</v>
      </c>
      <c r="D36" s="25">
        <v>100000</v>
      </c>
    </row>
    <row r="37" spans="1:4" s="17" customFormat="1" ht="12" customHeight="1">
      <c r="A37" s="22" t="s">
        <v>73</v>
      </c>
      <c r="B37" s="23" t="s">
        <v>74</v>
      </c>
      <c r="C37" s="24"/>
      <c r="D37" s="25"/>
    </row>
    <row r="38" spans="1:4" s="17" customFormat="1" ht="12" customHeight="1">
      <c r="A38" s="22" t="s">
        <v>75</v>
      </c>
      <c r="B38" s="23" t="s">
        <v>76</v>
      </c>
      <c r="C38" s="24"/>
      <c r="D38" s="25"/>
    </row>
    <row r="39" spans="1:4" s="17" customFormat="1" ht="12" customHeight="1">
      <c r="A39" s="22" t="s">
        <v>77</v>
      </c>
      <c r="B39" s="23" t="s">
        <v>78</v>
      </c>
      <c r="C39" s="24">
        <v>650000</v>
      </c>
      <c r="D39" s="25">
        <v>691780</v>
      </c>
    </row>
    <row r="40" spans="1:4" s="17" customFormat="1" ht="12" customHeight="1">
      <c r="A40" s="22" t="s">
        <v>79</v>
      </c>
      <c r="B40" s="23" t="s">
        <v>80</v>
      </c>
      <c r="C40" s="24"/>
      <c r="D40" s="25"/>
    </row>
    <row r="41" spans="1:4" s="17" customFormat="1" ht="12" customHeight="1">
      <c r="A41" s="22" t="s">
        <v>81</v>
      </c>
      <c r="B41" s="23" t="s">
        <v>82</v>
      </c>
      <c r="C41" s="31"/>
      <c r="D41" s="25"/>
    </row>
    <row r="42" spans="1:4" s="17" customFormat="1" ht="12" customHeight="1">
      <c r="A42" s="22" t="s">
        <v>83</v>
      </c>
      <c r="B42" s="23" t="s">
        <v>84</v>
      </c>
      <c r="C42" s="24">
        <v>1000</v>
      </c>
      <c r="D42" s="25">
        <v>1000</v>
      </c>
    </row>
    <row r="43" spans="1:4" s="17" customFormat="1" ht="12" customHeight="1">
      <c r="A43" s="22" t="s">
        <v>85</v>
      </c>
      <c r="B43" s="23" t="s">
        <v>86</v>
      </c>
      <c r="C43" s="41"/>
      <c r="D43" s="25"/>
    </row>
    <row r="44" spans="1:4" s="17" customFormat="1" ht="12" customHeight="1">
      <c r="A44" s="27" t="s">
        <v>87</v>
      </c>
      <c r="B44" s="34" t="s">
        <v>88</v>
      </c>
      <c r="C44" s="42"/>
      <c r="D44" s="25">
        <v>208260</v>
      </c>
    </row>
    <row r="45" spans="1:4" s="17" customFormat="1" ht="12" customHeight="1" thickBot="1">
      <c r="A45" s="27" t="s">
        <v>89</v>
      </c>
      <c r="B45" s="28" t="s">
        <v>90</v>
      </c>
      <c r="C45" s="42">
        <v>60016</v>
      </c>
      <c r="D45" s="25">
        <v>60016</v>
      </c>
    </row>
    <row r="46" spans="1:4" s="17" customFormat="1" ht="12" customHeight="1" thickBot="1">
      <c r="A46" s="13" t="s">
        <v>91</v>
      </c>
      <c r="B46" s="14" t="s">
        <v>92</v>
      </c>
      <c r="C46" s="15">
        <f>SUM(C47:C51)</f>
        <v>0</v>
      </c>
      <c r="D46" s="16">
        <f>SUM(D47:D51)</f>
        <v>0</v>
      </c>
    </row>
    <row r="47" spans="1:4" s="17" customFormat="1" ht="12" customHeight="1">
      <c r="A47" s="18" t="s">
        <v>93</v>
      </c>
      <c r="B47" s="19" t="s">
        <v>94</v>
      </c>
      <c r="C47" s="43"/>
      <c r="D47" s="25"/>
    </row>
    <row r="48" spans="1:4" s="17" customFormat="1" ht="12" customHeight="1">
      <c r="A48" s="22" t="s">
        <v>95</v>
      </c>
      <c r="B48" s="23" t="s">
        <v>96</v>
      </c>
      <c r="C48" s="41"/>
      <c r="D48" s="25"/>
    </row>
    <row r="49" spans="1:4" s="17" customFormat="1" ht="12" customHeight="1">
      <c r="A49" s="22" t="s">
        <v>97</v>
      </c>
      <c r="B49" s="23" t="s">
        <v>98</v>
      </c>
      <c r="C49" s="41"/>
      <c r="D49" s="25"/>
    </row>
    <row r="50" spans="1:4" s="17" customFormat="1" ht="12" customHeight="1">
      <c r="A50" s="22" t="s">
        <v>99</v>
      </c>
      <c r="B50" s="23" t="s">
        <v>100</v>
      </c>
      <c r="C50" s="41"/>
      <c r="D50" s="25"/>
    </row>
    <row r="51" spans="1:4" s="17" customFormat="1" ht="12" customHeight="1" thickBot="1">
      <c r="A51" s="27" t="s">
        <v>101</v>
      </c>
      <c r="B51" s="28" t="s">
        <v>102</v>
      </c>
      <c r="C51" s="42"/>
      <c r="D51" s="25"/>
    </row>
    <row r="52" spans="1:4" s="17" customFormat="1" ht="12" customHeight="1" thickBot="1">
      <c r="A52" s="13" t="s">
        <v>103</v>
      </c>
      <c r="B52" s="14" t="s">
        <v>104</v>
      </c>
      <c r="C52" s="15">
        <f>SUM(C53:C55)</f>
        <v>0</v>
      </c>
      <c r="D52" s="16">
        <f>SUM(D53:D55)</f>
        <v>0</v>
      </c>
    </row>
    <row r="53" spans="1:4" s="17" customFormat="1" ht="12" customHeight="1">
      <c r="A53" s="18" t="s">
        <v>105</v>
      </c>
      <c r="B53" s="19" t="s">
        <v>106</v>
      </c>
      <c r="C53" s="20"/>
      <c r="D53" s="25"/>
    </row>
    <row r="54" spans="1:4" s="17" customFormat="1" ht="12" customHeight="1">
      <c r="A54" s="22" t="s">
        <v>107</v>
      </c>
      <c r="B54" s="23" t="s">
        <v>108</v>
      </c>
      <c r="C54" s="24"/>
      <c r="D54" s="25"/>
    </row>
    <row r="55" spans="1:4" s="17" customFormat="1" ht="12" customHeight="1">
      <c r="A55" s="22" t="s">
        <v>109</v>
      </c>
      <c r="B55" s="23" t="s">
        <v>110</v>
      </c>
      <c r="C55" s="24"/>
      <c r="D55" s="25"/>
    </row>
    <row r="56" spans="1:4" s="17" customFormat="1" ht="12" customHeight="1" thickBot="1">
      <c r="A56" s="27" t="s">
        <v>111</v>
      </c>
      <c r="B56" s="28" t="s">
        <v>112</v>
      </c>
      <c r="C56" s="31"/>
      <c r="D56" s="25"/>
    </row>
    <row r="57" spans="1:4" s="17" customFormat="1" ht="12" customHeight="1" thickBot="1">
      <c r="A57" s="13" t="s">
        <v>113</v>
      </c>
      <c r="B57" s="30" t="s">
        <v>114</v>
      </c>
      <c r="C57" s="15">
        <f>SUM(C58:C60)</f>
        <v>0</v>
      </c>
      <c r="D57" s="16">
        <f>SUM(D58:D60)</f>
        <v>0</v>
      </c>
    </row>
    <row r="58" spans="1:4" s="17" customFormat="1" ht="12" customHeight="1">
      <c r="A58" s="18" t="s">
        <v>115</v>
      </c>
      <c r="B58" s="19" t="s">
        <v>116</v>
      </c>
      <c r="C58" s="41"/>
      <c r="D58" s="25"/>
    </row>
    <row r="59" spans="1:4" s="17" customFormat="1" ht="12" customHeight="1">
      <c r="A59" s="22" t="s">
        <v>117</v>
      </c>
      <c r="B59" s="23" t="s">
        <v>118</v>
      </c>
      <c r="C59" s="41"/>
      <c r="D59" s="25"/>
    </row>
    <row r="60" spans="1:4" s="17" customFormat="1" ht="12" customHeight="1">
      <c r="A60" s="22" t="s">
        <v>119</v>
      </c>
      <c r="B60" s="23" t="s">
        <v>120</v>
      </c>
      <c r="C60" s="41"/>
      <c r="D60" s="25"/>
    </row>
    <row r="61" spans="1:4" s="17" customFormat="1" ht="12" customHeight="1" thickBot="1">
      <c r="A61" s="27" t="s">
        <v>121</v>
      </c>
      <c r="B61" s="28" t="s">
        <v>122</v>
      </c>
      <c r="C61" s="41"/>
      <c r="D61" s="25"/>
    </row>
    <row r="62" spans="1:4" s="17" customFormat="1" ht="12" customHeight="1" thickBot="1">
      <c r="A62" s="44" t="s">
        <v>123</v>
      </c>
      <c r="B62" s="14" t="s">
        <v>124</v>
      </c>
      <c r="C62" s="35">
        <f>+C5+C12+C19+C26+C34+C46+C52+C57</f>
        <v>15575933</v>
      </c>
      <c r="D62" s="16">
        <f>+D5+D12+D19+D26+D34+D46+D52+D57</f>
        <v>34559188</v>
      </c>
    </row>
    <row r="63" spans="1:4" s="17" customFormat="1" ht="12" customHeight="1" thickBot="1">
      <c r="A63" s="45" t="s">
        <v>125</v>
      </c>
      <c r="B63" s="30" t="s">
        <v>126</v>
      </c>
      <c r="C63" s="15">
        <f>SUM(C64:C66)</f>
        <v>0</v>
      </c>
      <c r="D63" s="16">
        <f>SUM(D64:D66)</f>
        <v>0</v>
      </c>
    </row>
    <row r="64" spans="1:4" s="17" customFormat="1" ht="12" customHeight="1">
      <c r="A64" s="18" t="s">
        <v>127</v>
      </c>
      <c r="B64" s="19" t="s">
        <v>128</v>
      </c>
      <c r="C64" s="41"/>
      <c r="D64" s="25"/>
    </row>
    <row r="65" spans="1:4" s="17" customFormat="1" ht="12" customHeight="1">
      <c r="A65" s="22" t="s">
        <v>129</v>
      </c>
      <c r="B65" s="23" t="s">
        <v>130</v>
      </c>
      <c r="C65" s="41"/>
      <c r="D65" s="25"/>
    </row>
    <row r="66" spans="1:4" s="17" customFormat="1" ht="12" customHeight="1" thickBot="1">
      <c r="A66" s="27" t="s">
        <v>131</v>
      </c>
      <c r="B66" s="46" t="s">
        <v>132</v>
      </c>
      <c r="C66" s="41"/>
      <c r="D66" s="25"/>
    </row>
    <row r="67" spans="1:4" s="17" customFormat="1" ht="12" customHeight="1" thickBot="1">
      <c r="A67" s="45" t="s">
        <v>133</v>
      </c>
      <c r="B67" s="30" t="s">
        <v>134</v>
      </c>
      <c r="C67" s="15">
        <f>SUM(C68:C69)</f>
        <v>0</v>
      </c>
      <c r="D67" s="25"/>
    </row>
    <row r="68" spans="1:4" s="17" customFormat="1" ht="12" customHeight="1">
      <c r="A68" s="18" t="s">
        <v>135</v>
      </c>
      <c r="B68" s="19" t="s">
        <v>136</v>
      </c>
      <c r="C68" s="41"/>
      <c r="D68" s="25"/>
    </row>
    <row r="69" spans="1:4" s="17" customFormat="1" ht="12" customHeight="1" thickBot="1">
      <c r="A69" s="22" t="s">
        <v>137</v>
      </c>
      <c r="B69" s="23" t="s">
        <v>138</v>
      </c>
      <c r="C69" s="41"/>
      <c r="D69" s="25"/>
    </row>
    <row r="70" spans="1:4" s="17" customFormat="1" ht="12" customHeight="1" thickBot="1">
      <c r="A70" s="45" t="s">
        <v>139</v>
      </c>
      <c r="B70" s="30" t="s">
        <v>140</v>
      </c>
      <c r="C70" s="15">
        <f>SUM(C71:C72)</f>
        <v>3876983</v>
      </c>
      <c r="D70" s="47">
        <f>SUM(D71:D72)</f>
        <v>3828981</v>
      </c>
    </row>
    <row r="71" spans="1:4" s="17" customFormat="1" ht="12" customHeight="1">
      <c r="A71" s="18" t="s">
        <v>141</v>
      </c>
      <c r="B71" s="19" t="s">
        <v>142</v>
      </c>
      <c r="C71" s="41">
        <v>3876983</v>
      </c>
      <c r="D71" s="25">
        <v>3828981</v>
      </c>
    </row>
    <row r="72" spans="1:4" s="17" customFormat="1" ht="12" customHeight="1" thickBot="1">
      <c r="A72" s="27" t="s">
        <v>143</v>
      </c>
      <c r="B72" s="28" t="s">
        <v>144</v>
      </c>
      <c r="C72" s="41"/>
      <c r="D72" s="25"/>
    </row>
    <row r="73" spans="1:4" s="17" customFormat="1" ht="12" customHeight="1" thickBot="1">
      <c r="A73" s="45" t="s">
        <v>145</v>
      </c>
      <c r="B73" s="30" t="s">
        <v>146</v>
      </c>
      <c r="C73" s="15"/>
      <c r="D73" s="47">
        <f>SUM(D74:D76)</f>
        <v>1885592</v>
      </c>
    </row>
    <row r="74" spans="1:4" s="17" customFormat="1" ht="12" customHeight="1">
      <c r="A74" s="18" t="s">
        <v>147</v>
      </c>
      <c r="B74" s="19" t="s">
        <v>148</v>
      </c>
      <c r="C74" s="41"/>
      <c r="D74" s="25">
        <v>1885592</v>
      </c>
    </row>
    <row r="75" spans="1:4" s="17" customFormat="1" ht="12" customHeight="1">
      <c r="A75" s="22" t="s">
        <v>149</v>
      </c>
      <c r="B75" s="23" t="s">
        <v>150</v>
      </c>
      <c r="C75" s="41"/>
      <c r="D75" s="25"/>
    </row>
    <row r="76" spans="1:4" s="17" customFormat="1" ht="12" customHeight="1" thickBot="1">
      <c r="A76" s="27" t="s">
        <v>151</v>
      </c>
      <c r="B76" s="28" t="s">
        <v>152</v>
      </c>
      <c r="C76" s="48"/>
      <c r="D76" s="49"/>
    </row>
    <row r="77" spans="1:4" s="17" customFormat="1" ht="12" customHeight="1" thickBot="1">
      <c r="A77" s="45" t="s">
        <v>153</v>
      </c>
      <c r="B77" s="30" t="s">
        <v>154</v>
      </c>
      <c r="C77" s="50">
        <f>SUM(C78:C80)</f>
        <v>0</v>
      </c>
      <c r="D77" s="51">
        <f>SUM(D78:D80)</f>
        <v>0</v>
      </c>
    </row>
    <row r="78" spans="1:4" s="17" customFormat="1" ht="12" customHeight="1">
      <c r="A78" s="52" t="s">
        <v>155</v>
      </c>
      <c r="B78" s="19" t="s">
        <v>156</v>
      </c>
      <c r="C78" s="48"/>
      <c r="D78" s="53"/>
    </row>
    <row r="79" spans="1:4" s="17" customFormat="1" ht="12" customHeight="1">
      <c r="A79" s="54" t="s">
        <v>157</v>
      </c>
      <c r="B79" s="23" t="s">
        <v>158</v>
      </c>
      <c r="C79" s="48"/>
      <c r="D79" s="55"/>
    </row>
    <row r="80" spans="1:4" s="17" customFormat="1" ht="12" customHeight="1" thickBot="1">
      <c r="A80" s="56" t="s">
        <v>159</v>
      </c>
      <c r="B80" s="28" t="s">
        <v>160</v>
      </c>
      <c r="C80" s="48"/>
      <c r="D80" s="57"/>
    </row>
    <row r="81" spans="1:4" s="17" customFormat="1" ht="12" customHeight="1" thickBot="1">
      <c r="A81" s="45" t="s">
        <v>161</v>
      </c>
      <c r="B81" s="30" t="s">
        <v>162</v>
      </c>
      <c r="C81" s="58"/>
      <c r="D81" s="59"/>
    </row>
    <row r="82" spans="1:4" s="17" customFormat="1" ht="13.5" customHeight="1" thickBot="1">
      <c r="A82" s="45" t="s">
        <v>163</v>
      </c>
      <c r="B82" s="30" t="s">
        <v>164</v>
      </c>
      <c r="C82" s="58"/>
      <c r="D82" s="60"/>
    </row>
    <row r="83" spans="1:4" s="17" customFormat="1" ht="15.75" customHeight="1" thickBot="1">
      <c r="A83" s="45" t="s">
        <v>165</v>
      </c>
      <c r="B83" s="61" t="s">
        <v>166</v>
      </c>
      <c r="C83" s="62">
        <f>+C63+C67+C70+C73+C77+C82+C81</f>
        <v>3876983</v>
      </c>
      <c r="D83" s="51">
        <f>+D63+D67+D70+D73+D77+D82+D81</f>
        <v>5714573</v>
      </c>
    </row>
    <row r="84" spans="1:4" s="17" customFormat="1" ht="16.5" customHeight="1" thickBot="1">
      <c r="A84" s="63" t="s">
        <v>167</v>
      </c>
      <c r="B84" s="64" t="s">
        <v>168</v>
      </c>
      <c r="C84" s="62">
        <f>+C62+C83</f>
        <v>19452916</v>
      </c>
      <c r="D84" s="65">
        <f>+D62+D83</f>
        <v>40273761</v>
      </c>
    </row>
    <row r="85" spans="1:4" s="17" customFormat="1" ht="83.25" customHeight="1">
      <c r="A85" s="66"/>
      <c r="B85" s="67"/>
      <c r="C85" s="68"/>
      <c r="D85" s="69"/>
    </row>
    <row r="86" spans="1:4" ht="16.5" customHeight="1">
      <c r="A86" s="216" t="s">
        <v>169</v>
      </c>
      <c r="B86" s="216"/>
      <c r="C86" s="216"/>
    </row>
    <row r="87" spans="1:4" s="71" customFormat="1" ht="16.5" customHeight="1" thickBot="1">
      <c r="A87" s="217" t="s">
        <v>170</v>
      </c>
      <c r="B87" s="217"/>
      <c r="C87" s="70" t="s">
        <v>171</v>
      </c>
      <c r="D87" s="1"/>
    </row>
    <row r="88" spans="1:4" ht="38.1" customHeight="1" thickBot="1">
      <c r="A88" s="4" t="s">
        <v>2</v>
      </c>
      <c r="B88" s="5" t="s">
        <v>172</v>
      </c>
      <c r="C88" s="72" t="str">
        <f>+C3</f>
        <v>2017. évi eredeti előirányzat</v>
      </c>
      <c r="D88" s="73" t="str">
        <f>+D3</f>
        <v>2017. évi módosított előirányzat</v>
      </c>
    </row>
    <row r="89" spans="1:4" s="12" customFormat="1" ht="12" customHeight="1" thickBot="1">
      <c r="A89" s="74" t="s">
        <v>5</v>
      </c>
      <c r="B89" s="75" t="s">
        <v>6</v>
      </c>
      <c r="C89" s="76" t="s">
        <v>7</v>
      </c>
      <c r="D89" s="77" t="s">
        <v>8</v>
      </c>
    </row>
    <row r="90" spans="1:4" ht="12" customHeight="1" thickBot="1">
      <c r="A90" s="78" t="s">
        <v>9</v>
      </c>
      <c r="B90" s="79" t="s">
        <v>173</v>
      </c>
      <c r="C90" s="80">
        <f>C91+C92+C93+C94+C95+C108</f>
        <v>17436127</v>
      </c>
      <c r="D90" s="51">
        <f>D91+D92+D93+D94+D95+D108</f>
        <v>35541959</v>
      </c>
    </row>
    <row r="91" spans="1:4" ht="12" customHeight="1">
      <c r="A91" s="81" t="s">
        <v>11</v>
      </c>
      <c r="B91" s="82" t="s">
        <v>174</v>
      </c>
      <c r="C91" s="83">
        <v>5713645</v>
      </c>
      <c r="D91" s="84">
        <v>8984661</v>
      </c>
    </row>
    <row r="92" spans="1:4" ht="12" customHeight="1">
      <c r="A92" s="22" t="s">
        <v>13</v>
      </c>
      <c r="B92" s="85" t="s">
        <v>175</v>
      </c>
      <c r="C92" s="86">
        <v>1115080</v>
      </c>
      <c r="D92" s="87">
        <v>1700615</v>
      </c>
    </row>
    <row r="93" spans="1:4" ht="12" customHeight="1">
      <c r="A93" s="22" t="s">
        <v>15</v>
      </c>
      <c r="B93" s="85" t="s">
        <v>176</v>
      </c>
      <c r="C93" s="88">
        <v>7900840</v>
      </c>
      <c r="D93" s="87">
        <v>9492165</v>
      </c>
    </row>
    <row r="94" spans="1:4" ht="12" customHeight="1">
      <c r="A94" s="22" t="s">
        <v>17</v>
      </c>
      <c r="B94" s="89" t="s">
        <v>177</v>
      </c>
      <c r="C94" s="88">
        <v>793000</v>
      </c>
      <c r="D94" s="87">
        <v>1320000</v>
      </c>
    </row>
    <row r="95" spans="1:4" ht="12" customHeight="1">
      <c r="A95" s="22" t="s">
        <v>178</v>
      </c>
      <c r="B95" s="90" t="s">
        <v>179</v>
      </c>
      <c r="C95" s="88">
        <v>243305</v>
      </c>
      <c r="D95" s="87">
        <v>243305</v>
      </c>
    </row>
    <row r="96" spans="1:4" ht="12" customHeight="1">
      <c r="A96" s="22" t="s">
        <v>21</v>
      </c>
      <c r="B96" s="85" t="s">
        <v>180</v>
      </c>
      <c r="C96" s="88"/>
      <c r="D96" s="87"/>
    </row>
    <row r="97" spans="1:4" ht="12" customHeight="1">
      <c r="A97" s="22" t="s">
        <v>181</v>
      </c>
      <c r="B97" s="91" t="s">
        <v>182</v>
      </c>
      <c r="C97" s="88"/>
      <c r="D97" s="87"/>
    </row>
    <row r="98" spans="1:4" ht="12" customHeight="1">
      <c r="A98" s="22" t="s">
        <v>183</v>
      </c>
      <c r="B98" s="91" t="s">
        <v>184</v>
      </c>
      <c r="C98" s="88"/>
      <c r="D98" s="87"/>
    </row>
    <row r="99" spans="1:4" ht="12" customHeight="1">
      <c r="A99" s="22" t="s">
        <v>185</v>
      </c>
      <c r="B99" s="92" t="s">
        <v>186</v>
      </c>
      <c r="C99" s="88"/>
      <c r="D99" s="87"/>
    </row>
    <row r="100" spans="1:4" ht="12" customHeight="1">
      <c r="A100" s="22" t="s">
        <v>187</v>
      </c>
      <c r="B100" s="93" t="s">
        <v>188</v>
      </c>
      <c r="C100" s="88"/>
      <c r="D100" s="87"/>
    </row>
    <row r="101" spans="1:4" ht="12" customHeight="1">
      <c r="A101" s="22" t="s">
        <v>189</v>
      </c>
      <c r="B101" s="93" t="s">
        <v>190</v>
      </c>
      <c r="C101" s="88"/>
      <c r="D101" s="87"/>
    </row>
    <row r="102" spans="1:4" ht="12" customHeight="1">
      <c r="A102" s="22" t="s">
        <v>191</v>
      </c>
      <c r="B102" s="92" t="s">
        <v>192</v>
      </c>
      <c r="C102" s="88">
        <v>153305</v>
      </c>
      <c r="D102" s="87">
        <v>153305</v>
      </c>
    </row>
    <row r="103" spans="1:4" ht="12" customHeight="1">
      <c r="A103" s="22" t="s">
        <v>193</v>
      </c>
      <c r="B103" s="92" t="s">
        <v>194</v>
      </c>
      <c r="C103" s="88"/>
      <c r="D103" s="87"/>
    </row>
    <row r="104" spans="1:4" ht="12" customHeight="1">
      <c r="A104" s="22" t="s">
        <v>195</v>
      </c>
      <c r="B104" s="93" t="s">
        <v>196</v>
      </c>
      <c r="C104" s="88"/>
      <c r="D104" s="87"/>
    </row>
    <row r="105" spans="1:4" ht="12" customHeight="1">
      <c r="A105" s="94" t="s">
        <v>197</v>
      </c>
      <c r="B105" s="91" t="s">
        <v>198</v>
      </c>
      <c r="C105" s="88"/>
      <c r="D105" s="87"/>
    </row>
    <row r="106" spans="1:4" ht="12" customHeight="1">
      <c r="A106" s="22" t="s">
        <v>199</v>
      </c>
      <c r="B106" s="91" t="s">
        <v>200</v>
      </c>
      <c r="C106" s="88"/>
      <c r="D106" s="87"/>
    </row>
    <row r="107" spans="1:4" ht="12" customHeight="1">
      <c r="A107" s="27" t="s">
        <v>201</v>
      </c>
      <c r="B107" s="91" t="s">
        <v>202</v>
      </c>
      <c r="C107" s="88">
        <v>90000</v>
      </c>
      <c r="D107" s="87">
        <v>90000</v>
      </c>
    </row>
    <row r="108" spans="1:4" ht="12" customHeight="1">
      <c r="A108" s="22" t="s">
        <v>203</v>
      </c>
      <c r="B108" s="89" t="s">
        <v>204</v>
      </c>
      <c r="C108" s="86">
        <v>1670257</v>
      </c>
      <c r="D108" s="87">
        <v>13801213</v>
      </c>
    </row>
    <row r="109" spans="1:4" ht="12" customHeight="1">
      <c r="A109" s="22" t="s">
        <v>205</v>
      </c>
      <c r="B109" s="85" t="s">
        <v>206</v>
      </c>
      <c r="C109" s="86">
        <v>1670257</v>
      </c>
      <c r="D109" s="87">
        <v>13801213</v>
      </c>
    </row>
    <row r="110" spans="1:4" ht="12" customHeight="1" thickBot="1">
      <c r="A110" s="95" t="s">
        <v>207</v>
      </c>
      <c r="B110" s="96" t="s">
        <v>208</v>
      </c>
      <c r="C110" s="97"/>
      <c r="D110" s="98"/>
    </row>
    <row r="111" spans="1:4" ht="12" customHeight="1" thickBot="1">
      <c r="A111" s="99" t="s">
        <v>23</v>
      </c>
      <c r="B111" s="100" t="s">
        <v>209</v>
      </c>
      <c r="C111" s="101">
        <f>+C112+C114+C116</f>
        <v>1498613</v>
      </c>
      <c r="D111" s="51">
        <f>+D112+D114+D116</f>
        <v>2916912</v>
      </c>
    </row>
    <row r="112" spans="1:4" ht="12" customHeight="1">
      <c r="A112" s="18" t="s">
        <v>25</v>
      </c>
      <c r="B112" s="85" t="s">
        <v>210</v>
      </c>
      <c r="C112" s="102"/>
      <c r="D112" s="84">
        <v>1418299</v>
      </c>
    </row>
    <row r="113" spans="1:4" ht="12" customHeight="1">
      <c r="A113" s="18" t="s">
        <v>27</v>
      </c>
      <c r="B113" s="103" t="s">
        <v>211</v>
      </c>
      <c r="C113" s="102"/>
      <c r="D113" s="87"/>
    </row>
    <row r="114" spans="1:4" ht="12" customHeight="1">
      <c r="A114" s="18" t="s">
        <v>29</v>
      </c>
      <c r="B114" s="103" t="s">
        <v>212</v>
      </c>
      <c r="C114" s="86">
        <v>1498613</v>
      </c>
      <c r="D114" s="87">
        <v>1498613</v>
      </c>
    </row>
    <row r="115" spans="1:4" ht="12" customHeight="1">
      <c r="A115" s="18" t="s">
        <v>31</v>
      </c>
      <c r="B115" s="103" t="s">
        <v>213</v>
      </c>
      <c r="C115" s="104"/>
      <c r="D115" s="87"/>
    </row>
    <row r="116" spans="1:4" ht="12" customHeight="1">
      <c r="A116" s="18" t="s">
        <v>33</v>
      </c>
      <c r="B116" s="28" t="s">
        <v>214</v>
      </c>
      <c r="C116" s="104"/>
      <c r="D116" s="87"/>
    </row>
    <row r="117" spans="1:4" ht="12" customHeight="1">
      <c r="A117" s="18" t="s">
        <v>35</v>
      </c>
      <c r="B117" s="26" t="s">
        <v>215</v>
      </c>
      <c r="C117" s="104"/>
      <c r="D117" s="87"/>
    </row>
    <row r="118" spans="1:4" ht="12" customHeight="1">
      <c r="A118" s="18" t="s">
        <v>216</v>
      </c>
      <c r="B118" s="105" t="s">
        <v>217</v>
      </c>
      <c r="C118" s="104"/>
      <c r="D118" s="87"/>
    </row>
    <row r="119" spans="1:4">
      <c r="A119" s="18" t="s">
        <v>218</v>
      </c>
      <c r="B119" s="93" t="s">
        <v>190</v>
      </c>
      <c r="C119" s="104"/>
      <c r="D119" s="87"/>
    </row>
    <row r="120" spans="1:4" ht="12" customHeight="1">
      <c r="A120" s="18" t="s">
        <v>219</v>
      </c>
      <c r="B120" s="93" t="s">
        <v>220</v>
      </c>
      <c r="C120" s="104"/>
      <c r="D120" s="87"/>
    </row>
    <row r="121" spans="1:4" ht="12" customHeight="1">
      <c r="A121" s="18" t="s">
        <v>221</v>
      </c>
      <c r="B121" s="93" t="s">
        <v>222</v>
      </c>
      <c r="C121" s="104"/>
      <c r="D121" s="87"/>
    </row>
    <row r="122" spans="1:4" ht="12" customHeight="1">
      <c r="A122" s="18" t="s">
        <v>223</v>
      </c>
      <c r="B122" s="93" t="s">
        <v>196</v>
      </c>
      <c r="C122" s="104"/>
      <c r="D122" s="87"/>
    </row>
    <row r="123" spans="1:4" ht="12" customHeight="1">
      <c r="A123" s="18" t="s">
        <v>224</v>
      </c>
      <c r="B123" s="93" t="s">
        <v>225</v>
      </c>
      <c r="C123" s="104"/>
      <c r="D123" s="87"/>
    </row>
    <row r="124" spans="1:4" ht="16.5" thickBot="1">
      <c r="A124" s="94" t="s">
        <v>226</v>
      </c>
      <c r="B124" s="93" t="s">
        <v>227</v>
      </c>
      <c r="C124" s="106"/>
      <c r="D124" s="98"/>
    </row>
    <row r="125" spans="1:4" ht="12" customHeight="1" thickBot="1">
      <c r="A125" s="13" t="s">
        <v>37</v>
      </c>
      <c r="B125" s="107" t="s">
        <v>228</v>
      </c>
      <c r="C125" s="50">
        <f>+C90+C111</f>
        <v>18934740</v>
      </c>
      <c r="D125" s="51">
        <f>+D90+D111</f>
        <v>38458871</v>
      </c>
    </row>
    <row r="126" spans="1:4" ht="12" customHeight="1" thickBot="1">
      <c r="A126" s="13" t="s">
        <v>229</v>
      </c>
      <c r="B126" s="107" t="s">
        <v>230</v>
      </c>
      <c r="C126" s="50">
        <f>+C127+C128+C129</f>
        <v>0</v>
      </c>
      <c r="D126" s="51">
        <f>+D127+D128+D129</f>
        <v>0</v>
      </c>
    </row>
    <row r="127" spans="1:4" ht="12" customHeight="1">
      <c r="A127" s="18" t="s">
        <v>53</v>
      </c>
      <c r="B127" s="103" t="s">
        <v>231</v>
      </c>
      <c r="C127" s="104"/>
      <c r="D127" s="84"/>
    </row>
    <row r="128" spans="1:4" ht="12" customHeight="1">
      <c r="A128" s="18" t="s">
        <v>61</v>
      </c>
      <c r="B128" s="103" t="s">
        <v>232</v>
      </c>
      <c r="C128" s="104"/>
      <c r="D128" s="87"/>
    </row>
    <row r="129" spans="1:4" ht="12" customHeight="1" thickBot="1">
      <c r="A129" s="94" t="s">
        <v>63</v>
      </c>
      <c r="B129" s="103" t="s">
        <v>233</v>
      </c>
      <c r="C129" s="104"/>
      <c r="D129" s="98"/>
    </row>
    <row r="130" spans="1:4" ht="12" customHeight="1" thickBot="1">
      <c r="A130" s="13" t="s">
        <v>67</v>
      </c>
      <c r="B130" s="107" t="s">
        <v>234</v>
      </c>
      <c r="C130" s="50">
        <f>SUM(C131:C136)</f>
        <v>0</v>
      </c>
      <c r="D130" s="51">
        <f>SUM(D131:D136)</f>
        <v>0</v>
      </c>
    </row>
    <row r="131" spans="1:4" ht="12" customHeight="1">
      <c r="A131" s="18" t="s">
        <v>69</v>
      </c>
      <c r="B131" s="108" t="s">
        <v>235</v>
      </c>
      <c r="C131" s="104"/>
      <c r="D131" s="84"/>
    </row>
    <row r="132" spans="1:4" ht="12" customHeight="1">
      <c r="A132" s="18" t="s">
        <v>71</v>
      </c>
      <c r="B132" s="108" t="s">
        <v>236</v>
      </c>
      <c r="C132" s="104"/>
      <c r="D132" s="87"/>
    </row>
    <row r="133" spans="1:4" ht="12" customHeight="1">
      <c r="A133" s="18" t="s">
        <v>73</v>
      </c>
      <c r="B133" s="108" t="s">
        <v>237</v>
      </c>
      <c r="C133" s="104"/>
      <c r="D133" s="87"/>
    </row>
    <row r="134" spans="1:4" ht="12" customHeight="1">
      <c r="A134" s="18" t="s">
        <v>75</v>
      </c>
      <c r="B134" s="108" t="s">
        <v>238</v>
      </c>
      <c r="C134" s="104"/>
      <c r="D134" s="87"/>
    </row>
    <row r="135" spans="1:4" ht="12" customHeight="1">
      <c r="A135" s="18" t="s">
        <v>77</v>
      </c>
      <c r="B135" s="108" t="s">
        <v>239</v>
      </c>
      <c r="C135" s="104"/>
      <c r="D135" s="87"/>
    </row>
    <row r="136" spans="1:4" ht="12" customHeight="1" thickBot="1">
      <c r="A136" s="94" t="s">
        <v>79</v>
      </c>
      <c r="B136" s="108" t="s">
        <v>240</v>
      </c>
      <c r="C136" s="104"/>
      <c r="D136" s="98"/>
    </row>
    <row r="137" spans="1:4" ht="12" customHeight="1" thickBot="1">
      <c r="A137" s="13" t="s">
        <v>91</v>
      </c>
      <c r="B137" s="107" t="s">
        <v>241</v>
      </c>
      <c r="C137" s="62">
        <f>+C138+C139+C140+C141</f>
        <v>518176</v>
      </c>
      <c r="D137" s="109">
        <f>+D138+D139+D140+D141</f>
        <v>1814890</v>
      </c>
    </row>
    <row r="138" spans="1:4" ht="12" customHeight="1">
      <c r="A138" s="18" t="s">
        <v>93</v>
      </c>
      <c r="B138" s="108" t="s">
        <v>242</v>
      </c>
      <c r="C138" s="104"/>
      <c r="D138" s="84"/>
    </row>
    <row r="139" spans="1:4" ht="12" customHeight="1">
      <c r="A139" s="18" t="s">
        <v>95</v>
      </c>
      <c r="B139" s="108" t="s">
        <v>243</v>
      </c>
      <c r="C139" s="104">
        <v>518176</v>
      </c>
      <c r="D139" s="87">
        <v>1814890</v>
      </c>
    </row>
    <row r="140" spans="1:4" ht="12" customHeight="1">
      <c r="A140" s="18" t="s">
        <v>97</v>
      </c>
      <c r="B140" s="108" t="s">
        <v>244</v>
      </c>
      <c r="C140" s="104"/>
      <c r="D140" s="87"/>
    </row>
    <row r="141" spans="1:4" ht="12" customHeight="1" thickBot="1">
      <c r="A141" s="94" t="s">
        <v>99</v>
      </c>
      <c r="B141" s="110" t="s">
        <v>245</v>
      </c>
      <c r="C141" s="104"/>
      <c r="D141" s="98"/>
    </row>
    <row r="142" spans="1:4" ht="12" customHeight="1" thickBot="1">
      <c r="A142" s="13" t="s">
        <v>246</v>
      </c>
      <c r="B142" s="107" t="s">
        <v>247</v>
      </c>
      <c r="C142" s="111">
        <f>SUM(C143:C147)</f>
        <v>0</v>
      </c>
      <c r="D142" s="112">
        <f>SUM(D143:D147)</f>
        <v>0</v>
      </c>
    </row>
    <row r="143" spans="1:4" ht="12" customHeight="1">
      <c r="A143" s="18" t="s">
        <v>105</v>
      </c>
      <c r="B143" s="108" t="s">
        <v>248</v>
      </c>
      <c r="C143" s="104"/>
      <c r="D143" s="84"/>
    </row>
    <row r="144" spans="1:4" ht="12" customHeight="1">
      <c r="A144" s="18" t="s">
        <v>107</v>
      </c>
      <c r="B144" s="108" t="s">
        <v>249</v>
      </c>
      <c r="C144" s="104"/>
      <c r="D144" s="87"/>
    </row>
    <row r="145" spans="1:8" ht="12" customHeight="1">
      <c r="A145" s="18" t="s">
        <v>109</v>
      </c>
      <c r="B145" s="108" t="s">
        <v>250</v>
      </c>
      <c r="C145" s="104"/>
      <c r="D145" s="87"/>
    </row>
    <row r="146" spans="1:8" ht="12" customHeight="1">
      <c r="A146" s="18" t="s">
        <v>111</v>
      </c>
      <c r="B146" s="108" t="s">
        <v>251</v>
      </c>
      <c r="C146" s="104"/>
      <c r="D146" s="87"/>
    </row>
    <row r="147" spans="1:8" ht="12" customHeight="1" thickBot="1">
      <c r="A147" s="18" t="s">
        <v>252</v>
      </c>
      <c r="B147" s="108" t="s">
        <v>253</v>
      </c>
      <c r="C147" s="104"/>
      <c r="D147" s="98"/>
    </row>
    <row r="148" spans="1:8" ht="12" customHeight="1" thickBot="1">
      <c r="A148" s="13" t="s">
        <v>113</v>
      </c>
      <c r="B148" s="107" t="s">
        <v>254</v>
      </c>
      <c r="C148" s="113"/>
      <c r="D148" s="114"/>
    </row>
    <row r="149" spans="1:8" ht="12" customHeight="1" thickBot="1">
      <c r="A149" s="13" t="s">
        <v>255</v>
      </c>
      <c r="B149" s="107" t="s">
        <v>256</v>
      </c>
      <c r="C149" s="113"/>
      <c r="D149" s="115"/>
    </row>
    <row r="150" spans="1:8" ht="15" customHeight="1" thickBot="1">
      <c r="A150" s="13" t="s">
        <v>257</v>
      </c>
      <c r="B150" s="107" t="s">
        <v>258</v>
      </c>
      <c r="C150" s="116">
        <f>+C126+C130+C137+C142+C148+C149</f>
        <v>518176</v>
      </c>
      <c r="D150" s="117">
        <f>+D126+D130+D137+D142+D148+D149</f>
        <v>1814890</v>
      </c>
      <c r="E150" s="118"/>
      <c r="F150" s="119"/>
      <c r="G150" s="119"/>
      <c r="H150" s="119"/>
    </row>
    <row r="151" spans="1:8" s="17" customFormat="1" ht="12.95" customHeight="1" thickBot="1">
      <c r="A151" s="120" t="s">
        <v>259</v>
      </c>
      <c r="B151" s="121" t="s">
        <v>260</v>
      </c>
      <c r="C151" s="116">
        <f>+C125+C150</f>
        <v>19452916</v>
      </c>
      <c r="D151" s="117">
        <f>+D125+D150</f>
        <v>40273761</v>
      </c>
    </row>
    <row r="152" spans="1:8" ht="7.5" customHeight="1">
      <c r="D152" s="124"/>
    </row>
    <row r="153" spans="1:8">
      <c r="A153" s="218" t="s">
        <v>261</v>
      </c>
      <c r="B153" s="218"/>
      <c r="C153" s="218"/>
      <c r="D153" s="124"/>
    </row>
    <row r="154" spans="1:8" ht="15" customHeight="1" thickBot="1">
      <c r="A154" s="215" t="s">
        <v>262</v>
      </c>
      <c r="B154" s="215"/>
      <c r="C154" s="3" t="s">
        <v>263</v>
      </c>
      <c r="D154" s="124"/>
    </row>
    <row r="155" spans="1:8" ht="13.5" customHeight="1" thickBot="1">
      <c r="A155" s="13">
        <v>1</v>
      </c>
      <c r="B155" s="125" t="s">
        <v>264</v>
      </c>
      <c r="C155" s="50">
        <f>+C62-C125</f>
        <v>-3358807</v>
      </c>
      <c r="D155" s="47">
        <f>+D62-D125</f>
        <v>-3899683</v>
      </c>
    </row>
    <row r="156" spans="1:8" ht="27.75" customHeight="1" thickBot="1">
      <c r="A156" s="13" t="s">
        <v>23</v>
      </c>
      <c r="B156" s="125" t="s">
        <v>265</v>
      </c>
      <c r="C156" s="50">
        <f>+C83-C150</f>
        <v>3358807</v>
      </c>
      <c r="D156" s="47">
        <f>+D83-D150</f>
        <v>3899683</v>
      </c>
    </row>
    <row r="157" spans="1:8">
      <c r="D157" s="126"/>
    </row>
    <row r="158" spans="1:8">
      <c r="D158" s="126"/>
    </row>
  </sheetData>
  <mergeCells count="6">
    <mergeCell ref="A154:B154"/>
    <mergeCell ref="A1:C1"/>
    <mergeCell ref="A2:B2"/>
    <mergeCell ref="A86:C86"/>
    <mergeCell ref="A87:B87"/>
    <mergeCell ref="A153:C153"/>
  </mergeCells>
  <printOptions horizontalCentered="1"/>
  <pageMargins left="0.25" right="0.25" top="0.75" bottom="0.75" header="0.3" footer="0.3"/>
  <pageSetup paperSize="9" scale="70" fitToHeight="2" orientation="portrait" r:id="rId1"/>
  <headerFooter alignWithMargins="0">
    <oddHeader>&amp;C&amp;"Times New Roman CE,Félkövér"&amp;12
Bakonyság Község Önkormányzat
2017. ÉVI KÖLTSÉGVETÉSÉNEK ÖSSZEVONT MÉRLEGE&amp;10
&amp;R&amp;"Times New Roman CE,Félkövér dőlt"&amp;11 1.1. melléklet a 2/2018. (V. 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H31"/>
  <sheetViews>
    <sheetView tabSelected="1" showWhiteSpace="0" view="pageLayout" topLeftCell="B1" zoomScaleNormal="115" zoomScaleSheetLayoutView="100" workbookViewId="0">
      <selection activeCell="F24" sqref="F24"/>
    </sheetView>
  </sheetViews>
  <sheetFormatPr defaultRowHeight="12.75"/>
  <cols>
    <col min="1" max="1" width="6.83203125" style="127" customWidth="1"/>
    <col min="2" max="2" width="41" style="130" customWidth="1"/>
    <col min="3" max="3" width="14.1640625" style="127" customWidth="1"/>
    <col min="4" max="4" width="12.6640625" style="127" customWidth="1"/>
    <col min="5" max="5" width="45.1640625" style="127" customWidth="1"/>
    <col min="6" max="6" width="16.33203125" style="127" customWidth="1"/>
    <col min="7" max="7" width="13.5" style="127" customWidth="1"/>
    <col min="8" max="8" width="4.83203125" style="127" customWidth="1"/>
    <col min="9" max="16384" width="9.33203125" style="127"/>
  </cols>
  <sheetData>
    <row r="1" spans="1:8" ht="30.75" customHeight="1">
      <c r="B1" s="128" t="s">
        <v>266</v>
      </c>
      <c r="C1" s="129"/>
      <c r="D1" s="129"/>
      <c r="E1" s="129"/>
      <c r="F1" s="129"/>
      <c r="G1" s="129"/>
      <c r="H1" s="219" t="s">
        <v>351</v>
      </c>
    </row>
    <row r="2" spans="1:8" ht="14.25" thickBot="1">
      <c r="F2" s="131" t="s">
        <v>267</v>
      </c>
      <c r="G2" s="131"/>
      <c r="H2" s="219"/>
    </row>
    <row r="3" spans="1:8" ht="18" customHeight="1" thickBot="1">
      <c r="A3" s="220" t="s">
        <v>2</v>
      </c>
      <c r="B3" s="132" t="s">
        <v>268</v>
      </c>
      <c r="C3" s="133"/>
      <c r="D3" s="134"/>
      <c r="E3" s="132" t="s">
        <v>269</v>
      </c>
      <c r="F3" s="135"/>
      <c r="G3" s="136"/>
      <c r="H3" s="219"/>
    </row>
    <row r="4" spans="1:8" s="142" customFormat="1" ht="35.25" customHeight="1" thickBot="1">
      <c r="A4" s="221"/>
      <c r="B4" s="137" t="s">
        <v>270</v>
      </c>
      <c r="C4" s="138" t="str">
        <f>+'[1]1.1.sz.mell.'!C3</f>
        <v>2017. évi eredeti előirányzat</v>
      </c>
      <c r="D4" s="139" t="s">
        <v>4</v>
      </c>
      <c r="E4" s="137" t="s">
        <v>270</v>
      </c>
      <c r="F4" s="140" t="str">
        <f>+C4</f>
        <v>2017. évi eredeti előirányzat</v>
      </c>
      <c r="G4" s="141" t="str">
        <f>+D4</f>
        <v>2017. évi módosított előirányzat</v>
      </c>
      <c r="H4" s="219"/>
    </row>
    <row r="5" spans="1:8" s="149" customFormat="1" ht="12" customHeight="1" thickBot="1">
      <c r="A5" s="143" t="s">
        <v>5</v>
      </c>
      <c r="B5" s="144" t="s">
        <v>6</v>
      </c>
      <c r="C5" s="145" t="s">
        <v>7</v>
      </c>
      <c r="D5" s="146"/>
      <c r="E5" s="144" t="s">
        <v>8</v>
      </c>
      <c r="F5" s="147" t="s">
        <v>271</v>
      </c>
      <c r="G5" s="148"/>
      <c r="H5" s="219"/>
    </row>
    <row r="6" spans="1:8" ht="12.95" customHeight="1">
      <c r="A6" s="150" t="s">
        <v>9</v>
      </c>
      <c r="B6" s="151" t="s">
        <v>272</v>
      </c>
      <c r="C6" s="152">
        <f>'[1]1.1.sz.mell.'!C5</f>
        <v>12954399</v>
      </c>
      <c r="D6" s="152">
        <v>14137642</v>
      </c>
      <c r="E6" s="151" t="s">
        <v>273</v>
      </c>
      <c r="F6" s="153">
        <v>5713645</v>
      </c>
      <c r="G6" s="152">
        <v>8984661</v>
      </c>
      <c r="H6" s="219"/>
    </row>
    <row r="7" spans="1:8" ht="12.95" customHeight="1">
      <c r="A7" s="154" t="s">
        <v>23</v>
      </c>
      <c r="B7" s="155" t="s">
        <v>274</v>
      </c>
      <c r="C7" s="156">
        <f>'[1]1.1.sz.mell.'!C12</f>
        <v>812518</v>
      </c>
      <c r="D7" s="156">
        <v>2601156</v>
      </c>
      <c r="E7" s="155" t="s">
        <v>175</v>
      </c>
      <c r="F7" s="157">
        <v>1115080</v>
      </c>
      <c r="G7" s="156">
        <v>1700615</v>
      </c>
      <c r="H7" s="219"/>
    </row>
    <row r="8" spans="1:8" ht="12.95" customHeight="1">
      <c r="A8" s="154" t="s">
        <v>37</v>
      </c>
      <c r="B8" s="155" t="s">
        <v>275</v>
      </c>
      <c r="C8" s="156"/>
      <c r="D8" s="158"/>
      <c r="E8" s="155" t="s">
        <v>276</v>
      </c>
      <c r="F8" s="157">
        <v>7900840</v>
      </c>
      <c r="G8" s="156">
        <v>9492165</v>
      </c>
      <c r="H8" s="219"/>
    </row>
    <row r="9" spans="1:8" ht="12.95" customHeight="1">
      <c r="A9" s="154" t="s">
        <v>229</v>
      </c>
      <c r="B9" s="155" t="s">
        <v>277</v>
      </c>
      <c r="C9" s="156">
        <f>'[1]1.1.sz.mell.'!C26</f>
        <v>998000</v>
      </c>
      <c r="D9" s="158">
        <v>1259334</v>
      </c>
      <c r="E9" s="155" t="s">
        <v>177</v>
      </c>
      <c r="F9" s="157">
        <v>793000</v>
      </c>
      <c r="G9" s="156">
        <v>1320000</v>
      </c>
      <c r="H9" s="219"/>
    </row>
    <row r="10" spans="1:8" ht="12.95" customHeight="1">
      <c r="A10" s="154" t="s">
        <v>67</v>
      </c>
      <c r="B10" s="159" t="s">
        <v>278</v>
      </c>
      <c r="C10" s="156">
        <f>'[1]1.1.sz.mell.'!C34</f>
        <v>811016</v>
      </c>
      <c r="D10" s="158">
        <v>1061056</v>
      </c>
      <c r="E10" s="155" t="s">
        <v>179</v>
      </c>
      <c r="F10" s="157">
        <v>243305</v>
      </c>
      <c r="G10" s="156">
        <v>243305</v>
      </c>
      <c r="H10" s="219"/>
    </row>
    <row r="11" spans="1:8" ht="12.95" customHeight="1">
      <c r="A11" s="154" t="s">
        <v>91</v>
      </c>
      <c r="B11" s="155" t="s">
        <v>279</v>
      </c>
      <c r="C11" s="157"/>
      <c r="D11" s="160"/>
      <c r="E11" s="155" t="s">
        <v>204</v>
      </c>
      <c r="F11" s="157">
        <v>1670257</v>
      </c>
      <c r="G11" s="156">
        <v>13801213</v>
      </c>
      <c r="H11" s="219"/>
    </row>
    <row r="12" spans="1:8" ht="12.95" customHeight="1">
      <c r="A12" s="154" t="s">
        <v>246</v>
      </c>
      <c r="B12" s="155" t="s">
        <v>280</v>
      </c>
      <c r="C12" s="156"/>
      <c r="D12" s="158"/>
      <c r="E12" s="161"/>
      <c r="F12" s="157"/>
      <c r="G12" s="156"/>
      <c r="H12" s="219"/>
    </row>
    <row r="13" spans="1:8" ht="12.95" customHeight="1">
      <c r="A13" s="154" t="s">
        <v>113</v>
      </c>
      <c r="B13" s="161"/>
      <c r="C13" s="156"/>
      <c r="D13" s="158"/>
      <c r="E13" s="161"/>
      <c r="F13" s="157"/>
      <c r="G13" s="156"/>
      <c r="H13" s="219"/>
    </row>
    <row r="14" spans="1:8" ht="12.95" customHeight="1">
      <c r="A14" s="154" t="s">
        <v>259</v>
      </c>
      <c r="B14" s="161"/>
      <c r="C14" s="156"/>
      <c r="D14" s="158"/>
      <c r="E14" s="161"/>
      <c r="F14" s="157"/>
      <c r="G14" s="156"/>
      <c r="H14" s="219"/>
    </row>
    <row r="15" spans="1:8" ht="12.95" customHeight="1" thickBot="1">
      <c r="A15" s="154" t="s">
        <v>281</v>
      </c>
      <c r="B15" s="162"/>
      <c r="C15" s="163"/>
      <c r="D15" s="164"/>
      <c r="E15" s="161"/>
      <c r="F15" s="165"/>
      <c r="G15" s="163"/>
      <c r="H15" s="219"/>
    </row>
    <row r="16" spans="1:8" ht="21" customHeight="1" thickBot="1">
      <c r="A16" s="166" t="s">
        <v>282</v>
      </c>
      <c r="B16" s="167" t="s">
        <v>283</v>
      </c>
      <c r="C16" s="168">
        <f>SUM(C6:C15)-C8</f>
        <v>15575933</v>
      </c>
      <c r="D16" s="168">
        <f>SUM(D6:D15)-D8</f>
        <v>19059188</v>
      </c>
      <c r="E16" s="167" t="s">
        <v>284</v>
      </c>
      <c r="F16" s="169">
        <f>SUM(F6:F15)</f>
        <v>17436127</v>
      </c>
      <c r="G16" s="170">
        <f>SUM(G6:G15)</f>
        <v>35541959</v>
      </c>
      <c r="H16" s="219"/>
    </row>
    <row r="17" spans="1:8" ht="12.95" customHeight="1">
      <c r="A17" s="171" t="s">
        <v>285</v>
      </c>
      <c r="B17" s="172" t="s">
        <v>286</v>
      </c>
      <c r="C17" s="173">
        <f>+C18+C19+C20+C21</f>
        <v>3876983</v>
      </c>
      <c r="D17" s="173">
        <f>+D18+D19+D20+D21</f>
        <v>5714573</v>
      </c>
      <c r="E17" s="174" t="s">
        <v>287</v>
      </c>
      <c r="F17" s="175"/>
      <c r="G17" s="176"/>
      <c r="H17" s="219"/>
    </row>
    <row r="18" spans="1:8" ht="12.95" customHeight="1">
      <c r="A18" s="177" t="s">
        <v>288</v>
      </c>
      <c r="B18" s="174" t="s">
        <v>289</v>
      </c>
      <c r="C18" s="178">
        <f>'[1]1.1.sz.mell.'!C72</f>
        <v>3876983</v>
      </c>
      <c r="D18" s="179">
        <v>3828981</v>
      </c>
      <c r="E18" s="174" t="s">
        <v>290</v>
      </c>
      <c r="F18" s="180"/>
      <c r="G18" s="178"/>
      <c r="H18" s="219"/>
    </row>
    <row r="19" spans="1:8" ht="12.95" customHeight="1">
      <c r="A19" s="177" t="s">
        <v>291</v>
      </c>
      <c r="B19" s="174" t="s">
        <v>148</v>
      </c>
      <c r="C19" s="178"/>
      <c r="D19" s="179">
        <v>1885592</v>
      </c>
      <c r="E19" s="174" t="s">
        <v>292</v>
      </c>
      <c r="F19" s="180"/>
      <c r="G19" s="178"/>
      <c r="H19" s="219"/>
    </row>
    <row r="20" spans="1:8" ht="12.95" customHeight="1">
      <c r="A20" s="177" t="s">
        <v>293</v>
      </c>
      <c r="B20" s="174" t="s">
        <v>294</v>
      </c>
      <c r="C20" s="178"/>
      <c r="D20" s="179"/>
      <c r="E20" s="174" t="s">
        <v>295</v>
      </c>
      <c r="F20" s="180"/>
      <c r="G20" s="178"/>
      <c r="H20" s="219"/>
    </row>
    <row r="21" spans="1:8" ht="12.95" customHeight="1">
      <c r="A21" s="177" t="s">
        <v>296</v>
      </c>
      <c r="B21" s="174" t="s">
        <v>297</v>
      </c>
      <c r="C21" s="178"/>
      <c r="D21" s="181"/>
      <c r="E21" s="172" t="s">
        <v>298</v>
      </c>
      <c r="F21" s="180"/>
      <c r="G21" s="178"/>
      <c r="H21" s="219"/>
    </row>
    <row r="22" spans="1:8" ht="12.95" customHeight="1">
      <c r="A22" s="177" t="s">
        <v>299</v>
      </c>
      <c r="B22" s="174" t="s">
        <v>300</v>
      </c>
      <c r="C22" s="182">
        <f>+C23+C24</f>
        <v>0</v>
      </c>
      <c r="D22" s="183"/>
      <c r="E22" s="174" t="s">
        <v>301</v>
      </c>
      <c r="F22" s="180"/>
      <c r="G22" s="178"/>
      <c r="H22" s="219"/>
    </row>
    <row r="23" spans="1:8" ht="12.95" customHeight="1">
      <c r="A23" s="171" t="s">
        <v>302</v>
      </c>
      <c r="B23" s="172" t="s">
        <v>303</v>
      </c>
      <c r="C23" s="184"/>
      <c r="D23" s="181"/>
      <c r="E23" s="151" t="s">
        <v>244</v>
      </c>
      <c r="F23" s="175"/>
      <c r="G23" s="178"/>
      <c r="H23" s="219"/>
    </row>
    <row r="24" spans="1:8" ht="12.95" customHeight="1">
      <c r="A24" s="177" t="s">
        <v>304</v>
      </c>
      <c r="B24" s="174" t="s">
        <v>305</v>
      </c>
      <c r="C24" s="178"/>
      <c r="D24" s="179"/>
      <c r="E24" s="155" t="s">
        <v>254</v>
      </c>
      <c r="F24" s="180"/>
      <c r="G24" s="178"/>
      <c r="H24" s="219"/>
    </row>
    <row r="25" spans="1:8" ht="12.95" customHeight="1">
      <c r="A25" s="154" t="s">
        <v>306</v>
      </c>
      <c r="B25" s="174" t="s">
        <v>162</v>
      </c>
      <c r="C25" s="178"/>
      <c r="D25" s="179"/>
      <c r="E25" s="155" t="s">
        <v>256</v>
      </c>
      <c r="F25" s="180"/>
      <c r="G25" s="178"/>
      <c r="H25" s="219"/>
    </row>
    <row r="26" spans="1:8" ht="12.95" customHeight="1" thickBot="1">
      <c r="A26" s="185" t="s">
        <v>307</v>
      </c>
      <c r="B26" s="172" t="s">
        <v>164</v>
      </c>
      <c r="C26" s="184"/>
      <c r="D26" s="181"/>
      <c r="E26" s="186" t="s">
        <v>308</v>
      </c>
      <c r="F26" s="175">
        <f>'[1]1.1.sz.mell.'!C140</f>
        <v>518176</v>
      </c>
      <c r="G26" s="187">
        <v>1814890</v>
      </c>
      <c r="H26" s="219"/>
    </row>
    <row r="27" spans="1:8" ht="21" customHeight="1" thickBot="1">
      <c r="A27" s="166" t="s">
        <v>309</v>
      </c>
      <c r="B27" s="167" t="s">
        <v>310</v>
      </c>
      <c r="C27" s="168">
        <f>+C17+C22+C25+C26</f>
        <v>3876983</v>
      </c>
      <c r="D27" s="168">
        <f>+D17+D22+D25+D26</f>
        <v>5714573</v>
      </c>
      <c r="E27" s="167" t="s">
        <v>311</v>
      </c>
      <c r="F27" s="170">
        <f>SUM(F17:F26)</f>
        <v>518176</v>
      </c>
      <c r="G27" s="188">
        <f>SUM(G17:G26)</f>
        <v>1814890</v>
      </c>
      <c r="H27" s="219"/>
    </row>
    <row r="28" spans="1:8" ht="13.5" thickBot="1">
      <c r="A28" s="166" t="s">
        <v>312</v>
      </c>
      <c r="B28" s="189" t="s">
        <v>313</v>
      </c>
      <c r="C28" s="190">
        <f>+C16+C27</f>
        <v>19452916</v>
      </c>
      <c r="D28" s="190">
        <f>+D16+D27</f>
        <v>24773761</v>
      </c>
      <c r="E28" s="189" t="s">
        <v>314</v>
      </c>
      <c r="F28" s="190">
        <f>+F16+F27</f>
        <v>17954303</v>
      </c>
      <c r="G28" s="190">
        <f>+G16+G27</f>
        <v>37356849</v>
      </c>
      <c r="H28" s="219"/>
    </row>
    <row r="29" spans="1:8" ht="13.5" thickBot="1">
      <c r="A29" s="166" t="s">
        <v>315</v>
      </c>
      <c r="B29" s="189" t="s">
        <v>316</v>
      </c>
      <c r="C29" s="190">
        <f>IF(C16-F16&lt;0,F16-C16,"-")</f>
        <v>1860194</v>
      </c>
      <c r="D29" s="190">
        <f>IF(D16-G16&lt;0,G16-D16,"-")</f>
        <v>16482771</v>
      </c>
      <c r="E29" s="189" t="s">
        <v>317</v>
      </c>
      <c r="F29" s="190" t="str">
        <f>IF(C16-F16&gt;0,C16-F16,"-")</f>
        <v>-</v>
      </c>
      <c r="G29" s="190" t="str">
        <f>IF(D16-G16&gt;0,D16-G16,"-")</f>
        <v>-</v>
      </c>
      <c r="H29" s="219"/>
    </row>
    <row r="30" spans="1:8" ht="13.5" thickBot="1">
      <c r="A30" s="166" t="s">
        <v>318</v>
      </c>
      <c r="B30" s="189" t="s">
        <v>319</v>
      </c>
      <c r="C30" s="190" t="str">
        <f>IF(C16+C27-F28&lt;0,F28-(C16+C27),"-")</f>
        <v>-</v>
      </c>
      <c r="D30" s="190"/>
      <c r="E30" s="166" t="s">
        <v>320</v>
      </c>
      <c r="F30" s="191">
        <f>IF(C16+C27-F28&gt;0,C16+C27-F28,"-")</f>
        <v>1498613</v>
      </c>
      <c r="G30" s="191" t="str">
        <f>IF(D16+D27-G28&gt;0,D16+D27-G28,"-")</f>
        <v>-</v>
      </c>
      <c r="H30" s="219"/>
    </row>
    <row r="31" spans="1:8" ht="18.75">
      <c r="B31" s="222"/>
      <c r="C31" s="222"/>
      <c r="D31" s="222"/>
      <c r="E31" s="222"/>
    </row>
  </sheetData>
  <mergeCells count="3">
    <mergeCell ref="H1:H30"/>
    <mergeCell ref="A3:A4"/>
    <mergeCell ref="B31:E31"/>
  </mergeCells>
  <printOptions horizontalCentered="1"/>
  <pageMargins left="0.25" right="0.25" top="0.75" bottom="0.75" header="0.3" footer="0.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H33"/>
  <sheetViews>
    <sheetView view="pageLayout" topLeftCell="B1" zoomScaleNormal="110" zoomScaleSheetLayoutView="115" workbookViewId="0">
      <selection activeCell="C28" sqref="C28"/>
    </sheetView>
  </sheetViews>
  <sheetFormatPr defaultRowHeight="12.75"/>
  <cols>
    <col min="1" max="1" width="6.83203125" style="127" customWidth="1"/>
    <col min="2" max="2" width="36.33203125" style="130" customWidth="1"/>
    <col min="3" max="4" width="16.33203125" style="127" customWidth="1"/>
    <col min="5" max="5" width="36" style="127" customWidth="1"/>
    <col min="6" max="7" width="16.33203125" style="127" customWidth="1"/>
    <col min="8" max="8" width="4.83203125" style="127" customWidth="1"/>
    <col min="9" max="16384" width="9.33203125" style="127"/>
  </cols>
  <sheetData>
    <row r="1" spans="1:8" ht="31.5">
      <c r="B1" s="128" t="s">
        <v>321</v>
      </c>
      <c r="C1" s="129"/>
      <c r="D1" s="129"/>
      <c r="E1" s="129"/>
      <c r="F1" s="129"/>
      <c r="G1" s="129"/>
      <c r="H1" s="219" t="s">
        <v>352</v>
      </c>
    </row>
    <row r="2" spans="1:8" ht="14.25" thickBot="1">
      <c r="F2" s="131" t="s">
        <v>353</v>
      </c>
      <c r="G2" s="131"/>
      <c r="H2" s="219"/>
    </row>
    <row r="3" spans="1:8" ht="13.5" thickBot="1">
      <c r="A3" s="223" t="s">
        <v>2</v>
      </c>
      <c r="B3" s="132" t="s">
        <v>268</v>
      </c>
      <c r="C3" s="133"/>
      <c r="D3" s="134"/>
      <c r="E3" s="132" t="s">
        <v>269</v>
      </c>
      <c r="F3" s="135"/>
      <c r="G3" s="136"/>
      <c r="H3" s="219"/>
    </row>
    <row r="4" spans="1:8" s="142" customFormat="1" ht="36.75" thickBot="1">
      <c r="A4" s="224"/>
      <c r="B4" s="137" t="s">
        <v>270</v>
      </c>
      <c r="C4" s="138" t="str">
        <f>+'[1]2.1.sz.mell  '!C4</f>
        <v>2017. évi eredeti előirányzat</v>
      </c>
      <c r="D4" s="139" t="s">
        <v>4</v>
      </c>
      <c r="E4" s="137" t="s">
        <v>270</v>
      </c>
      <c r="F4" s="138" t="str">
        <f>+'[1]2.1.sz.mell  '!C4</f>
        <v>2017. évi eredeti előirányzat</v>
      </c>
      <c r="G4" s="192" t="str">
        <f>+'[1]2.1.sz.mell  '!D4</f>
        <v>2017. évi módosított előirányzat</v>
      </c>
      <c r="H4" s="219"/>
    </row>
    <row r="5" spans="1:8" s="142" customFormat="1" ht="13.5" thickBot="1">
      <c r="A5" s="143" t="s">
        <v>5</v>
      </c>
      <c r="B5" s="144" t="s">
        <v>6</v>
      </c>
      <c r="C5" s="145" t="s">
        <v>7</v>
      </c>
      <c r="D5" s="146"/>
      <c r="E5" s="144" t="s">
        <v>8</v>
      </c>
      <c r="F5" s="147" t="s">
        <v>271</v>
      </c>
      <c r="G5" s="148"/>
      <c r="H5" s="219"/>
    </row>
    <row r="6" spans="1:8" ht="12.95" customHeight="1">
      <c r="A6" s="150" t="s">
        <v>9</v>
      </c>
      <c r="B6" s="151" t="s">
        <v>322</v>
      </c>
      <c r="C6" s="152"/>
      <c r="D6" s="193">
        <v>15500000</v>
      </c>
      <c r="E6" s="151" t="s">
        <v>210</v>
      </c>
      <c r="F6" s="153"/>
      <c r="G6" s="84">
        <v>1418299</v>
      </c>
      <c r="H6" s="219"/>
    </row>
    <row r="7" spans="1:8" ht="22.5">
      <c r="A7" s="154" t="s">
        <v>23</v>
      </c>
      <c r="B7" s="155" t="s">
        <v>323</v>
      </c>
      <c r="C7" s="156"/>
      <c r="D7" s="158"/>
      <c r="E7" s="155" t="s">
        <v>324</v>
      </c>
      <c r="F7" s="157"/>
      <c r="G7" s="156"/>
      <c r="H7" s="219"/>
    </row>
    <row r="8" spans="1:8" ht="12.95" customHeight="1">
      <c r="A8" s="154" t="s">
        <v>37</v>
      </c>
      <c r="B8" s="155" t="s">
        <v>325</v>
      </c>
      <c r="C8" s="156"/>
      <c r="D8" s="158"/>
      <c r="E8" s="155" t="s">
        <v>212</v>
      </c>
      <c r="F8" s="157">
        <v>1498613</v>
      </c>
      <c r="G8" s="156">
        <v>1498613</v>
      </c>
      <c r="H8" s="219"/>
    </row>
    <row r="9" spans="1:8" ht="12.95" customHeight="1">
      <c r="A9" s="154" t="s">
        <v>229</v>
      </c>
      <c r="B9" s="155" t="s">
        <v>326</v>
      </c>
      <c r="C9" s="156"/>
      <c r="D9" s="158"/>
      <c r="E9" s="155" t="s">
        <v>327</v>
      </c>
      <c r="F9" s="157"/>
      <c r="G9" s="156"/>
      <c r="H9" s="219"/>
    </row>
    <row r="10" spans="1:8" ht="12.75" customHeight="1">
      <c r="A10" s="154" t="s">
        <v>67</v>
      </c>
      <c r="B10" s="155" t="s">
        <v>328</v>
      </c>
      <c r="C10" s="156"/>
      <c r="D10" s="158"/>
      <c r="E10" s="155" t="s">
        <v>214</v>
      </c>
      <c r="F10" s="157"/>
      <c r="G10" s="156"/>
      <c r="H10" s="219"/>
    </row>
    <row r="11" spans="1:8" ht="12.95" customHeight="1">
      <c r="A11" s="154" t="s">
        <v>91</v>
      </c>
      <c r="B11" s="155" t="s">
        <v>329</v>
      </c>
      <c r="C11" s="156"/>
      <c r="D11" s="156"/>
      <c r="E11" s="194"/>
      <c r="F11" s="157"/>
      <c r="G11" s="156"/>
      <c r="H11" s="219"/>
    </row>
    <row r="12" spans="1:8" ht="12.95" customHeight="1">
      <c r="A12" s="154" t="s">
        <v>246</v>
      </c>
      <c r="B12" s="161"/>
      <c r="C12" s="156"/>
      <c r="D12" s="158"/>
      <c r="E12" s="195"/>
      <c r="F12" s="157"/>
      <c r="G12" s="156"/>
      <c r="H12" s="219"/>
    </row>
    <row r="13" spans="1:8" ht="12.95" customHeight="1">
      <c r="A13" s="154" t="s">
        <v>113</v>
      </c>
      <c r="B13" s="161"/>
      <c r="C13" s="156"/>
      <c r="D13" s="158"/>
      <c r="E13" s="196"/>
      <c r="F13" s="157"/>
      <c r="G13" s="156"/>
      <c r="H13" s="219"/>
    </row>
    <row r="14" spans="1:8" ht="12.95" customHeight="1">
      <c r="A14" s="154" t="s">
        <v>255</v>
      </c>
      <c r="B14" s="197"/>
      <c r="C14" s="156"/>
      <c r="D14" s="156"/>
      <c r="E14" s="194"/>
      <c r="F14" s="157"/>
      <c r="G14" s="156"/>
      <c r="H14" s="219"/>
    </row>
    <row r="15" spans="1:8">
      <c r="A15" s="154" t="s">
        <v>257</v>
      </c>
      <c r="B15" s="161"/>
      <c r="C15" s="156"/>
      <c r="D15" s="156"/>
      <c r="E15" s="194"/>
      <c r="F15" s="157"/>
      <c r="G15" s="156"/>
      <c r="H15" s="219"/>
    </row>
    <row r="16" spans="1:8" ht="12.95" customHeight="1" thickBot="1">
      <c r="A16" s="185" t="s">
        <v>259</v>
      </c>
      <c r="B16" s="186"/>
      <c r="C16" s="156"/>
      <c r="D16" s="156"/>
      <c r="E16" s="198" t="s">
        <v>204</v>
      </c>
      <c r="F16" s="199"/>
      <c r="G16" s="163"/>
      <c r="H16" s="219"/>
    </row>
    <row r="17" spans="1:8" ht="24.75" customHeight="1" thickBot="1">
      <c r="A17" s="166" t="s">
        <v>281</v>
      </c>
      <c r="B17" s="167" t="s">
        <v>330</v>
      </c>
      <c r="C17" s="200">
        <f>+C6+C8+C9+C11+C12+C13+C14+C15+C16</f>
        <v>0</v>
      </c>
      <c r="D17" s="200">
        <f>+D6+D8+D9+D11+D12+D13+D14+D15+D16</f>
        <v>15500000</v>
      </c>
      <c r="E17" s="167" t="s">
        <v>331</v>
      </c>
      <c r="F17" s="169">
        <f>+F6+F8+F10+F11+F12+F13+F14+F15+F16</f>
        <v>1498613</v>
      </c>
      <c r="G17" s="170">
        <f>+G6+G8+G10+G11+G12+G13+G14+G15+G16</f>
        <v>2916912</v>
      </c>
      <c r="H17" s="219"/>
    </row>
    <row r="18" spans="1:8" ht="12.95" customHeight="1">
      <c r="A18" s="150" t="s">
        <v>282</v>
      </c>
      <c r="B18" s="201" t="s">
        <v>332</v>
      </c>
      <c r="C18" s="202">
        <f>+C19+C20+C21+C22+C23</f>
        <v>0</v>
      </c>
      <c r="D18" s="202">
        <f>+D19+D20+D21+D22+D23</f>
        <v>0</v>
      </c>
      <c r="E18" s="174" t="s">
        <v>287</v>
      </c>
      <c r="F18" s="203"/>
      <c r="G18" s="176"/>
      <c r="H18" s="219"/>
    </row>
    <row r="19" spans="1:8" ht="12.95" customHeight="1">
      <c r="A19" s="154" t="s">
        <v>285</v>
      </c>
      <c r="B19" s="204" t="s">
        <v>333</v>
      </c>
      <c r="C19" s="178"/>
      <c r="D19" s="178"/>
      <c r="E19" s="174" t="s">
        <v>334</v>
      </c>
      <c r="F19" s="180"/>
      <c r="G19" s="178"/>
      <c r="H19" s="219"/>
    </row>
    <row r="20" spans="1:8" ht="12.95" customHeight="1">
      <c r="A20" s="150" t="s">
        <v>288</v>
      </c>
      <c r="B20" s="204" t="s">
        <v>148</v>
      </c>
      <c r="C20" s="178"/>
      <c r="D20" s="179"/>
      <c r="E20" s="174" t="s">
        <v>292</v>
      </c>
      <c r="F20" s="180"/>
      <c r="G20" s="178"/>
      <c r="H20" s="219"/>
    </row>
    <row r="21" spans="1:8" ht="12.95" customHeight="1">
      <c r="A21" s="154" t="s">
        <v>291</v>
      </c>
      <c r="B21" s="204" t="s">
        <v>335</v>
      </c>
      <c r="C21" s="178"/>
      <c r="D21" s="179"/>
      <c r="E21" s="174" t="s">
        <v>295</v>
      </c>
      <c r="F21" s="180"/>
      <c r="G21" s="178"/>
      <c r="H21" s="219"/>
    </row>
    <row r="22" spans="1:8" ht="12.95" customHeight="1">
      <c r="A22" s="150" t="s">
        <v>293</v>
      </c>
      <c r="B22" s="204" t="s">
        <v>336</v>
      </c>
      <c r="C22" s="178"/>
      <c r="D22" s="181"/>
      <c r="E22" s="172" t="s">
        <v>298</v>
      </c>
      <c r="F22" s="180"/>
      <c r="G22" s="178"/>
      <c r="H22" s="219"/>
    </row>
    <row r="23" spans="1:8" ht="12.95" customHeight="1">
      <c r="A23" s="154" t="s">
        <v>296</v>
      </c>
      <c r="B23" s="205" t="s">
        <v>337</v>
      </c>
      <c r="C23" s="178"/>
      <c r="D23" s="179"/>
      <c r="E23" s="174" t="s">
        <v>338</v>
      </c>
      <c r="F23" s="180"/>
      <c r="G23" s="178"/>
      <c r="H23" s="219"/>
    </row>
    <row r="24" spans="1:8" ht="12.95" customHeight="1">
      <c r="A24" s="150" t="s">
        <v>299</v>
      </c>
      <c r="B24" s="206" t="s">
        <v>339</v>
      </c>
      <c r="C24" s="182">
        <f>+C25+C26+C27+C28+C29</f>
        <v>0</v>
      </c>
      <c r="D24" s="207"/>
      <c r="E24" s="208" t="s">
        <v>340</v>
      </c>
      <c r="F24" s="180"/>
      <c r="G24" s="178"/>
      <c r="H24" s="219"/>
    </row>
    <row r="25" spans="1:8" ht="12.95" customHeight="1">
      <c r="A25" s="154" t="s">
        <v>302</v>
      </c>
      <c r="B25" s="205" t="s">
        <v>341</v>
      </c>
      <c r="C25" s="178"/>
      <c r="D25" s="209"/>
      <c r="E25" s="208" t="s">
        <v>245</v>
      </c>
      <c r="F25" s="180"/>
      <c r="G25" s="178"/>
      <c r="H25" s="219"/>
    </row>
    <row r="26" spans="1:8" ht="12.95" customHeight="1">
      <c r="A26" s="150" t="s">
        <v>304</v>
      </c>
      <c r="B26" s="205" t="s">
        <v>342</v>
      </c>
      <c r="C26" s="178"/>
      <c r="D26" s="209"/>
      <c r="E26" s="210"/>
      <c r="F26" s="180"/>
      <c r="G26" s="178"/>
      <c r="H26" s="219"/>
    </row>
    <row r="27" spans="1:8" ht="12.95" customHeight="1">
      <c r="A27" s="154" t="s">
        <v>306</v>
      </c>
      <c r="B27" s="204" t="s">
        <v>343</v>
      </c>
      <c r="C27" s="178"/>
      <c r="D27" s="209"/>
      <c r="E27" s="211"/>
      <c r="F27" s="180"/>
      <c r="G27" s="178"/>
      <c r="H27" s="219"/>
    </row>
    <row r="28" spans="1:8" ht="12.95" customHeight="1">
      <c r="A28" s="150" t="s">
        <v>307</v>
      </c>
      <c r="B28" s="212" t="s">
        <v>344</v>
      </c>
      <c r="C28" s="178"/>
      <c r="D28" s="179"/>
      <c r="E28" s="161"/>
      <c r="F28" s="180"/>
      <c r="G28" s="178"/>
      <c r="H28" s="219"/>
    </row>
    <row r="29" spans="1:8" ht="12.95" customHeight="1" thickBot="1">
      <c r="A29" s="154" t="s">
        <v>309</v>
      </c>
      <c r="B29" s="213" t="s">
        <v>345</v>
      </c>
      <c r="C29" s="178"/>
      <c r="D29" s="209"/>
      <c r="E29" s="211"/>
      <c r="F29" s="180"/>
      <c r="G29" s="187"/>
      <c r="H29" s="219"/>
    </row>
    <row r="30" spans="1:8" ht="21.75" customHeight="1" thickBot="1">
      <c r="A30" s="166" t="s">
        <v>312</v>
      </c>
      <c r="B30" s="167" t="s">
        <v>346</v>
      </c>
      <c r="C30" s="168">
        <f>+C18+C24</f>
        <v>0</v>
      </c>
      <c r="D30" s="168">
        <f>+D18+D24</f>
        <v>0</v>
      </c>
      <c r="E30" s="167" t="s">
        <v>347</v>
      </c>
      <c r="F30" s="169">
        <f>SUM(F18:F29)</f>
        <v>0</v>
      </c>
      <c r="G30" s="188">
        <f>SUM(G18:G29)</f>
        <v>0</v>
      </c>
      <c r="H30" s="219"/>
    </row>
    <row r="31" spans="1:8" ht="13.5" thickBot="1">
      <c r="A31" s="166" t="s">
        <v>315</v>
      </c>
      <c r="B31" s="189" t="s">
        <v>348</v>
      </c>
      <c r="C31" s="190">
        <f>+C17+C30</f>
        <v>0</v>
      </c>
      <c r="D31" s="190">
        <f>+D17+D30</f>
        <v>15500000</v>
      </c>
      <c r="E31" s="189" t="s">
        <v>349</v>
      </c>
      <c r="F31" s="214">
        <f>+F17+F30</f>
        <v>1498613</v>
      </c>
      <c r="G31" s="191">
        <f>+G17+G30</f>
        <v>2916912</v>
      </c>
      <c r="H31" s="219"/>
    </row>
    <row r="32" spans="1:8" ht="13.5" thickBot="1">
      <c r="A32" s="166" t="s">
        <v>318</v>
      </c>
      <c r="B32" s="189" t="s">
        <v>316</v>
      </c>
      <c r="C32" s="190">
        <f>IF(C17-F17&lt;0,F17-C17,"-")</f>
        <v>1498613</v>
      </c>
      <c r="D32" s="190" t="str">
        <f>IF(D17-G17&lt;0,G17-D17,"-")</f>
        <v>-</v>
      </c>
      <c r="E32" s="189" t="s">
        <v>317</v>
      </c>
      <c r="F32" s="214" t="str">
        <f>IF(C17-F17&gt;0,C17-F17,"-")</f>
        <v>-</v>
      </c>
      <c r="G32" s="191">
        <f>IF(D17-G17&gt;0,D17-G17,"-")</f>
        <v>12583088</v>
      </c>
      <c r="H32" s="219"/>
    </row>
    <row r="33" spans="1:8" ht="13.5" thickBot="1">
      <c r="A33" s="166" t="s">
        <v>350</v>
      </c>
      <c r="B33" s="189" t="s">
        <v>319</v>
      </c>
      <c r="C33" s="190" t="str">
        <f>IF(C17+C30-F26&lt;0,F26-(C17+C30),"-")</f>
        <v>-</v>
      </c>
      <c r="D33" s="190" t="str">
        <f>IF(D17+D30-G26&lt;0,G26-(D17+D30),"-")</f>
        <v>-</v>
      </c>
      <c r="E33" s="189" t="s">
        <v>320</v>
      </c>
      <c r="F33" s="214" t="str">
        <f>IF(C17+C30-F26&gt;0,C17+C30-F26,"-")</f>
        <v>-</v>
      </c>
      <c r="G33" s="191">
        <f>IF(D17+D30-G26&gt;0,D17+D30-G26,"-")</f>
        <v>15500000</v>
      </c>
      <c r="H33" s="219"/>
    </row>
  </sheetData>
  <mergeCells count="2">
    <mergeCell ref="H1:H33"/>
    <mergeCell ref="A3:A4"/>
  </mergeCells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1.1.sz.mell. </vt:lpstr>
      <vt:lpstr>2.1.sz.mell  </vt:lpstr>
      <vt:lpstr>2.2.sz.mell  </vt:lpstr>
      <vt:lpstr>'1.1.sz.mell.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2017-10-05T15:42:16Z</dcterms:created>
  <dcterms:modified xsi:type="dcterms:W3CDTF">2018-06-07T14:04:17Z</dcterms:modified>
</cp:coreProperties>
</file>