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1016" tabRatio="726" activeTab="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1.3. sz. mell" sheetId="16" r:id="rId16"/>
    <sheet name="9.2. sz. mell" sheetId="17" r:id="rId17"/>
    <sheet name="9.2.1. sz. mell" sheetId="18" r:id="rId18"/>
    <sheet name="9.2.2. sz.  mell" sheetId="19" r:id="rId19"/>
    <sheet name="9.3. sz. mell" sheetId="20" r:id="rId20"/>
    <sheet name="9.3.1. sz. mell" sheetId="21" r:id="rId21"/>
    <sheet name="9.4. sz. mell" sheetId="22" r:id="rId22"/>
    <sheet name="9.4.1. sz. mell" sheetId="23" r:id="rId23"/>
    <sheet name="9.5. sz. mell" sheetId="24" r:id="rId24"/>
    <sheet name="9.5.1. sz. mell" sheetId="25" r:id="rId25"/>
    <sheet name="10.sz.mell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'9.1.3. sz. mell'!$1:$6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'9.4. sz. mell'!$1:$6</definedName>
    <definedName name="_xlnm.Print_Titles" localSheetId="22">'9.4.1. sz. mell'!$1:$6</definedName>
    <definedName name="_xlnm.Print_Titles" localSheetId="23">'9.5. sz. mell'!$1:$6</definedName>
    <definedName name="_xlnm.Print_Titles" localSheetId="24">'9.5.1.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<sst xmlns="http://schemas.openxmlformats.org/spreadsheetml/2006/main" count="3815" uniqueCount="539">
  <si>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</si>
  <si>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</si>
  <si>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</si>
  <si>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</si>
  <si>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</si>
  <si>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</si>
  <si>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</si>
  <si>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</si>
  <si>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</si>
  <si>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</si>
  <si>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</si>
  <si>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</si>
  <si>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</si>
  <si>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</si>
  <si>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</si>
  <si>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</si>
  <si>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</si>
  <si>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</si>
  <si>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</si>
  <si>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</si>
  <si>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</si>
  <si>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</si>
  <si>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</si>
  <si>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</si>
  <si>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</si>
  <si>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</si>
  <si>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</si>
  <si>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</si>
  <si>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</si>
  <si>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</si>
  <si>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</si>
  <si>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</si>
  <si>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</si>
  <si>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</si>
  <si>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</si>
  <si>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</si>
  <si>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</si>
  <si>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</si>
  <si>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</si>
  <si>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</si>
  <si>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</si>
  <si>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</si>
  <si>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</si>
  <si>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</si>
  <si>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</si>
  <si>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</si>
  <si>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</si>
  <si>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</si>
  <si>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</si>
  <si>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</si>
  <si>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</si>
  <si>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</si>
  <si>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</si>
  <si>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</si>
  <si>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</si>
  <si>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</si>
  <si>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</si>
  <si>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</si>
  <si>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</si>
  <si>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</si>
  <si>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</si>
  <si>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</si>
  <si>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</si>
  <si>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</si>
  <si>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</si>
  <si>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</si>
  <si>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</si>
  <si>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</si>
  <si>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</si>
  <si>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</si>
  <si>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</si>
  <si>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</si>
  <si>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</si>
  <si>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</si>
  <si>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</si>
  <si>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</si>
  <si>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</si>
  <si>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</si>
  <si>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</si>
  <si>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</si>
  <si>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</si>
  <si>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</si>
  <si>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</si>
  <si>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</si>
  <si>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</si>
  <si>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</si>
  <si>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</si>
  <si>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</si>
  <si>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</si>
  <si>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</si>
  <si>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</si>
  <si>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</si>
  <si>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</si>
  <si>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</si>
  <si>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</si>
  <si>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</si>
  <si>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</si>
  <si>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</si>
  <si>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</si>
  <si>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</si>
  <si>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</si>
  <si>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</si>
  <si>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</si>
  <si>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</si>
  <si>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</si>
  <si>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</si>
  <si>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</si>
  <si>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</si>
  <si>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</si>
  <si>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</si>
  <si>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</si>
  <si>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</si>
  <si>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</si>
  <si>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</si>
  <si>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</si>
  <si>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</si>
  <si>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</si>
  <si>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</si>
  <si>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</si>
  <si>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</si>
  <si>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</si>
  <si>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</si>
  <si>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</si>
  <si>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</si>
  <si>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</si>
  <si>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</si>
  <si>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</si>
  <si>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</si>
  <si>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</si>
  <si>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</si>
  <si>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</si>
  <si>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</si>
  <si>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</si>
  <si>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</si>
  <si>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</si>
  <si>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</si>
  <si>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</si>
  <si>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</si>
  <si>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</si>
  <si>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</si>
  <si>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</si>
  <si>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</si>
  <si>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</si>
  <si>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</si>
  <si>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</si>
  <si>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</si>
  <si>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</si>
  <si>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</si>
  <si>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</si>
  <si>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</si>
  <si>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</si>
  <si>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</si>
  <si>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</si>
  <si>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</si>
  <si>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</si>
  <si>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</si>
  <si>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</si>
  <si>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</si>
  <si>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</si>
  <si>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</si>
  <si>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</si>
  <si>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</si>
  <si>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</si>
  <si>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</si>
  <si>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</si>
  <si>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</si>
  <si>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</si>
  <si>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</si>
  <si>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</si>
  <si>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</si>
  <si>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</si>
  <si>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</si>
  <si>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</si>
  <si>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</si>
  <si>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</si>
  <si>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</si>
  <si>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</si>
  <si>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</si>
  <si>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</si>
  <si>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</si>
  <si>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</si>
  <si>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</si>
  <si>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</si>
  <si>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</si>
  <si>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</si>
  <si>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</si>
  <si>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</si>
  <si>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</si>
  <si>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</si>
  <si>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</si>
  <si>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</si>
  <si>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</si>
  <si>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</si>
  <si>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</si>
  <si>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</si>
  <si>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</si>
  <si>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</si>
  <si>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</si>
  <si>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</si>
  <si>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</si>
  <si>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</si>
  <si>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</si>
  <si>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</si>
  <si>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</si>
  <si>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</si>
  <si>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</si>
  <si>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</si>
  <si>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</si>
  <si>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</si>
  <si>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</si>
  <si>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</si>
  <si>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</si>
  <si>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</si>
  <si>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</si>
  <si>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</si>
  <si>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</si>
  <si>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</si>
  <si>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</si>
  <si>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</si>
  <si>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</si>
  <si>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</si>
  <si>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</si>
  <si>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</si>
  <si>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</si>
  <si>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</si>
  <si>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</si>
  <si>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</si>
  <si>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</si>
  <si>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</si>
  <si>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</si>
  <si>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</si>
  <si>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</si>
  <si>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</si>
  <si>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</si>
  <si>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</si>
  <si>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</si>
  <si>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</si>
  <si>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</si>
  <si>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</si>
  <si>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</si>
  <si>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</si>
  <si>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</si>
  <si>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</si>
  <si>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</si>
  <si>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</si>
  <si>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</si>
  <si>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</si>
  <si>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</si>
  <si>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</si>
  <si>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</si>
  <si>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</si>
  <si>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</si>
  <si>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</si>
  <si>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</si>
  <si>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</si>
  <si>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</si>
  <si>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</si>
  <si>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</si>
  <si>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</si>
  <si>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</si>
  <si>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</si>
  <si>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</si>
  <si>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</si>
  <si>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</si>
  <si>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</si>
  <si>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</si>
  <si>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</si>
  <si>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</si>
  <si>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</si>
  <si>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</si>
  <si>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</si>
  <si>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</si>
  <si>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</si>
  <si>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</si>
  <si>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</si>
  <si>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</si>
  <si>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</si>
  <si>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</si>
  <si>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</si>
  <si>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</si>
  <si>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</si>
  <si>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</si>
  <si>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</si>
  <si>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</si>
  <si>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</si>
  <si>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</si>
  <si>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</si>
  <si>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</si>
  <si>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</si>
  <si>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</si>
  <si>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</si>
  <si>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</si>
  <si>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</si>
  <si>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</si>
  <si>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</si>
  <si>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</si>
  <si>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</si>
  <si>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</si>
  <si>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</si>
  <si>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</si>
  <si>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</si>
  <si>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</si>
  <si>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</si>
  <si>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</si>
  <si>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</si>
  <si>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</si>
  <si>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</si>
  <si>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</si>
  <si>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</si>
  <si>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</si>
  <si>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</si>
  <si>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</si>
  <si>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</si>
  <si>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</si>
  <si>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</si>
  <si>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</si>
  <si>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</si>
  <si>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</si>
  <si>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</si>
  <si>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</si>
  <si>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</si>
  <si>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</si>
  <si>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</si>
  <si>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</si>
  <si>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</si>
  <si>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</si>
  <si>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</si>
  <si>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</si>
  <si>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</si>
  <si>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</si>
  <si>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</si>
  <si>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</si>
  <si>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</si>
  <si>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</si>
  <si>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</si>
  <si>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</si>
  <si>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</si>
  <si>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</si>
  <si>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</si>
  <si>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</si>
  <si>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</si>
  <si>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</si>
  <si>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</si>
  <si>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</si>
  <si>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</si>
  <si>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</si>
  <si>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</si>
  <si>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</si>
  <si>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</si>
  <si>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</si>
  <si>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</si>
  <si>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</si>
  <si>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</si>
  <si>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</si>
  <si>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</si>
  <si>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</si>
  <si>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</si>
  <si>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</si>
  <si>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</si>
  <si>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</si>
  <si>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</si>
  <si>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</si>
  <si>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</si>
  <si>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</si>
  <si>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</si>
  <si>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</si>
  <si>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</si>
  <si>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</si>
  <si>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</si>
  <si>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</si>
  <si>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</si>
  <si>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</si>
  <si>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</si>
  <si>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</si>
  <si>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</si>
  <si>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</si>
  <si>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</si>
  <si>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</si>
  <si>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</si>
  <si>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</si>
  <si>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</si>
  <si>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</si>
  <si>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</si>
  <si>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</si>
  <si>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</si>
  <si>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</si>
  <si>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</si>
  <si>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</si>
  <si>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</si>
  <si>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</si>
  <si>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</si>
  <si>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</si>
  <si>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</si>
  <si>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</si>
  <si>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</si>
  <si>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</si>
  <si>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</si>
  <si>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</si>
  <si>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</si>
  <si>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</si>
  <si>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</si>
  <si>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</si>
  <si>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</si>
  <si>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</si>
  <si>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</si>
  <si>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</si>
  <si>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</si>
  <si>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</si>
  <si>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</si>
  <si>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</si>
  <si>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</si>
  <si>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</si>
  <si>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</si>
  <si>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</si>
  <si>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</si>
  <si>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</si>
  <si>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</si>
  <si>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</si>
  <si>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</si>
  <si>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</si>
  <si>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</si>
  <si>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</si>
  <si>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</si>
  <si>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</si>
  <si>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</si>
  <si>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</si>
  <si>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</si>
  <si>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</si>
  <si>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</si>
  <si>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</si>
  <si>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</si>
  <si>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</si>
  <si>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</si>
  <si>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</si>
  <si>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</si>
  <si>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</si>
  <si>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</si>
  <si>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</si>
  <si>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</si>
  <si>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</si>
  <si>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</si>
  <si>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</si>
  <si>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</si>
  <si>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</si>
  <si>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</si>
  <si>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</si>
  <si>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</si>
  <si>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</si>
  <si>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</si>
  <si>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</si>
  <si>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</si>
  <si>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</si>
  <si>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</si>
  <si>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</si>
  <si>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</si>
  <si>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</si>
  <si>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</si>
  <si>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</si>
  <si>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</si>
  <si>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</si>
  <si>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</si>
  <si>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</si>
  <si>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</si>
  <si>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</si>
  <si>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</si>
  <si>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</si>
  <si>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</si>
  <si>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</si>
  <si>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</si>
  <si>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</si>
  <si>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</si>
  <si>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</si>
  <si>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</si>
  <si>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</si>
  <si>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</si>
  <si>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</si>
  <si>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</si>
  <si>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</si>
  <si>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</si>
  <si>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</si>
  <si>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</si>
  <si>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</si>
  <si>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</si>
  <si>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</si>
  <si>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Polgármesteri Hivatal</t>
  </si>
  <si>
    <t>Polgármesteri  Hivatal</t>
  </si>
  <si>
    <t>Mesekert Óvoda</t>
  </si>
  <si>
    <t>Borsodnádasdi Szociális Alapszolgáltatási Központ</t>
  </si>
  <si>
    <t>BorsodnádasdiSzociális Alapszolgáltatási Központ</t>
  </si>
  <si>
    <t>Borsodnádasd Város Önkormányzat adósságot keletkeztető ügyletekből és kezességvállalásokból fennálló kötelezettségei</t>
  </si>
  <si>
    <t>Borsodnádasd VárosÖnkormányzat saját bevételeinek részletezése az adósságot keletkeztető ügyletből származó tárgyévi fizetési kötelezettség megállapításához</t>
  </si>
  <si>
    <t>Utak karbantartása</t>
  </si>
  <si>
    <t>Intézmények tisztasági festés</t>
  </si>
  <si>
    <t>Csapadékvíz elvezetés</t>
  </si>
  <si>
    <t>Közösségi Ház és Könyvtár</t>
  </si>
  <si>
    <t>05</t>
  </si>
  <si>
    <t>Tűzoltószertár homlokzat</t>
  </si>
  <si>
    <t>Karácsonyi díszkivilágítás</t>
  </si>
  <si>
    <t>Gépjárművek felújítás</t>
  </si>
  <si>
    <t>Ablakok szigetelése intézmények</t>
  </si>
  <si>
    <t>2017. utáni szükséglet</t>
  </si>
  <si>
    <t>,3</t>
  </si>
  <si>
    <t>Forintban !</t>
  </si>
  <si>
    <t xml:space="preserve">BNSZAK </t>
  </si>
  <si>
    <t>Budaberki épület felújítás</t>
  </si>
  <si>
    <t>Eötvös úti épület felújítás</t>
  </si>
  <si>
    <t>Forintban!</t>
  </si>
  <si>
    <t xml:space="preserve"> Forintban !</t>
  </si>
  <si>
    <t>TOP-3.1.1-15 Kerékpárút</t>
  </si>
  <si>
    <t>TOP-1.4.1-15 Óvodabővítés</t>
  </si>
  <si>
    <t>TOP-3.2.1-15 Energetika-Konyha</t>
  </si>
  <si>
    <t>TOP-2.1.2-15 Zöldváros</t>
  </si>
  <si>
    <t>Polgármesteri Hivatal eszközbeszerzés</t>
  </si>
  <si>
    <t xml:space="preserve">BNSZAK/Konyha eszközbeszerzés </t>
  </si>
  <si>
    <t>Közösségi Ház és Könyvtár eszköz</t>
  </si>
  <si>
    <t>Borsodnádasd Város Önkormányzat 2018. évi adósságot keletkeztető fejlesztési céljai</t>
  </si>
  <si>
    <t>2018. évi előirányzat</t>
  </si>
  <si>
    <t>Forintban</t>
  </si>
  <si>
    <t>Mesekert Óvoda eszközbeszerzés</t>
  </si>
  <si>
    <t xml:space="preserve"> Forintban</t>
  </si>
  <si>
    <t>2018. utáni szükséglet</t>
  </si>
  <si>
    <t>EU-s projekt neve, azonosítója:TOP-3.1.1-15,TOP-1.4.1-15,TOP-3.2.1-15,TOP-2.1.2-15</t>
  </si>
  <si>
    <t>Borsodnádasd, 2018. február 15.</t>
  </si>
  <si>
    <t>Éves eredeti kiadási előirányzat: …………… Ft</t>
  </si>
  <si>
    <t xml:space="preserve">2.1 melléklet az 1/2018.(II.16.) önkormányzati rendelethez </t>
  </si>
  <si>
    <t xml:space="preserve">2.2. melléklet az 1 /2018. (II.16.) önkormányzati rendelethez </t>
  </si>
  <si>
    <t>9.1. melléklet az 1/2018. (II.16.) önkormányzati rendelethez</t>
  </si>
  <si>
    <t>9.1.1. melléklet az 1/2018. (II.16.) önkormányzati rendelethez</t>
  </si>
  <si>
    <t>9.1.2. melléklet az 1/2018. (II.16.) önkormányzati rendelethez</t>
  </si>
  <si>
    <t>9.1.3. melléklet az 1/2018. (II.16.) önkormányzati rendelethez</t>
  </si>
  <si>
    <t>9.2. melléklet az 1/2018. (II.16.) önkormányzati rendelethez</t>
  </si>
  <si>
    <t>9.2.1. melléklet az 1/2018. (II.16.) önkormányzati rendelethez</t>
  </si>
  <si>
    <t>9.2.2. melléklet az 1/2018. (II.16.) önkormányzati rendelethez</t>
  </si>
  <si>
    <t>9.3. melléklet az 1/2018. (II.16.) önkormányzati rendelethez</t>
  </si>
  <si>
    <t>9.3.1. melléklet az 1/2018. (II.16.) önkormányzati rendelethez</t>
  </si>
  <si>
    <t>9.4. melléklet az 1/2018. (II.16.) önkormányzati rendelethez</t>
  </si>
  <si>
    <t>9.4.1. melléklet az 1/2018.(II.16.) önkormányzati rendelethez</t>
  </si>
  <si>
    <t>9.5. melléklet az 1/2018(II.16.) önkormányzati rendelethez</t>
  </si>
  <si>
    <t>9.5.1. melléklet az 1/2018. (II.16.)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</si>
</sst>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9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Alignment="1">
      <alignment horizontal="right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4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24" fillId="0" borderId="33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tabSelected="1" view="pageLayout" zoomScaleNormal="130" zoomScaleSheetLayoutView="100" workbookViewId="0" topLeftCell="A1">
      <selection activeCell="B3" sqref="B3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6" t="s">
        <v>6</v>
      </c>
      <c r="B1" s="396"/>
      <c r="C1" s="396"/>
    </row>
    <row r="2" spans="1:3" ht="15.75" customHeight="1" thickBot="1">
      <c r="A2" s="397" t="s">
        <v>108</v>
      </c>
      <c r="B2" s="397"/>
      <c r="C2" s="219" t="s">
        <v>517</v>
      </c>
    </row>
    <row r="3" spans="1:3" ht="37.5" customHeight="1" thickBot="1">
      <c r="A3" s="21" t="s">
        <v>57</v>
      </c>
      <c r="B3" s="22" t="s">
        <v>8</v>
      </c>
      <c r="C3" s="30" t="s">
        <v>516</v>
      </c>
    </row>
    <row r="4" spans="1:3" s="310" customFormat="1" ht="12" customHeight="1" thickBot="1">
      <c r="A4" s="304"/>
      <c r="B4" s="305" t="s">
        <v>434</v>
      </c>
      <c r="C4" s="306" t="s">
        <v>435</v>
      </c>
    </row>
    <row r="5" spans="1:3" s="311" customFormat="1" ht="12" customHeight="1" thickBot="1">
      <c r="A5" s="18" t="s">
        <v>9</v>
      </c>
      <c r="B5" s="19" t="s">
        <v>199</v>
      </c>
      <c r="C5" s="209">
        <f>+C6+C7+C8+C9+C10+C11</f>
        <v>282476082</v>
      </c>
    </row>
    <row r="6" spans="1:3" s="311" customFormat="1" ht="12" customHeight="1">
      <c r="A6" s="13" t="s">
        <v>69</v>
      </c>
      <c r="B6" s="312" t="s">
        <v>200</v>
      </c>
      <c r="C6" s="212">
        <v>117772404</v>
      </c>
    </row>
    <row r="7" spans="1:3" s="311" customFormat="1" ht="12" customHeight="1">
      <c r="A7" s="12" t="s">
        <v>70</v>
      </c>
      <c r="B7" s="313" t="s">
        <v>201</v>
      </c>
      <c r="C7" s="211">
        <v>56270700</v>
      </c>
    </row>
    <row r="8" spans="1:3" s="311" customFormat="1" ht="12" customHeight="1">
      <c r="A8" s="12" t="s">
        <v>71</v>
      </c>
      <c r="B8" s="313" t="s">
        <v>470</v>
      </c>
      <c r="C8" s="211">
        <v>104590018</v>
      </c>
    </row>
    <row r="9" spans="1:3" s="311" customFormat="1" ht="12" customHeight="1">
      <c r="A9" s="12" t="s">
        <v>72</v>
      </c>
      <c r="B9" s="313" t="s">
        <v>202</v>
      </c>
      <c r="C9" s="211">
        <v>3842960</v>
      </c>
    </row>
    <row r="10" spans="1:3" s="311" customFormat="1" ht="12" customHeight="1">
      <c r="A10" s="12" t="s">
        <v>105</v>
      </c>
      <c r="B10" s="205" t="s">
        <v>379</v>
      </c>
      <c r="C10" s="211"/>
    </row>
    <row r="11" spans="1:3" s="311" customFormat="1" ht="12" customHeight="1" thickBot="1">
      <c r="A11" s="14" t="s">
        <v>73</v>
      </c>
      <c r="B11" s="206" t="s">
        <v>380</v>
      </c>
      <c r="C11" s="211"/>
    </row>
    <row r="12" spans="1:3" s="311" customFormat="1" ht="12" customHeight="1" thickBot="1">
      <c r="A12" s="18" t="s">
        <v>10</v>
      </c>
      <c r="B12" s="204" t="s">
        <v>203</v>
      </c>
      <c r="C12" s="209">
        <f>+C13+C14+C15+C16+C17</f>
        <v>22186000</v>
      </c>
    </row>
    <row r="13" spans="1:3" s="311" customFormat="1" ht="12" customHeight="1">
      <c r="A13" s="13" t="s">
        <v>75</v>
      </c>
      <c r="B13" s="312" t="s">
        <v>204</v>
      </c>
      <c r="C13" s="212"/>
    </row>
    <row r="14" spans="1:3" s="311" customFormat="1" ht="12" customHeight="1">
      <c r="A14" s="12" t="s">
        <v>76</v>
      </c>
      <c r="B14" s="313" t="s">
        <v>205</v>
      </c>
      <c r="C14" s="211"/>
    </row>
    <row r="15" spans="1:3" s="311" customFormat="1" ht="12" customHeight="1">
      <c r="A15" s="12" t="s">
        <v>77</v>
      </c>
      <c r="B15" s="313" t="s">
        <v>369</v>
      </c>
      <c r="C15" s="211"/>
    </row>
    <row r="16" spans="1:3" s="311" customFormat="1" ht="12" customHeight="1">
      <c r="A16" s="12" t="s">
        <v>78</v>
      </c>
      <c r="B16" s="313" t="s">
        <v>370</v>
      </c>
      <c r="C16" s="211"/>
    </row>
    <row r="17" spans="1:3" s="311" customFormat="1" ht="12" customHeight="1">
      <c r="A17" s="12" t="s">
        <v>79</v>
      </c>
      <c r="B17" s="313" t="s">
        <v>206</v>
      </c>
      <c r="C17" s="211">
        <v>22186000</v>
      </c>
    </row>
    <row r="18" spans="1:3" s="311" customFormat="1" ht="12" customHeight="1" thickBot="1">
      <c r="A18" s="14" t="s">
        <v>85</v>
      </c>
      <c r="B18" s="206" t="s">
        <v>207</v>
      </c>
      <c r="C18" s="213"/>
    </row>
    <row r="19" spans="1:3" s="311" customFormat="1" ht="12" customHeight="1" thickBot="1">
      <c r="A19" s="18" t="s">
        <v>11</v>
      </c>
      <c r="B19" s="19" t="s">
        <v>208</v>
      </c>
      <c r="C19" s="209">
        <f>+C20+C21+C22+C23+C24</f>
        <v>0</v>
      </c>
    </row>
    <row r="20" spans="1:3" s="311" customFormat="1" ht="12" customHeight="1">
      <c r="A20" s="13" t="s">
        <v>58</v>
      </c>
      <c r="B20" s="312" t="s">
        <v>209</v>
      </c>
      <c r="C20" s="212"/>
    </row>
    <row r="21" spans="1:3" s="311" customFormat="1" ht="12" customHeight="1">
      <c r="A21" s="12" t="s">
        <v>59</v>
      </c>
      <c r="B21" s="313" t="s">
        <v>210</v>
      </c>
      <c r="C21" s="211"/>
    </row>
    <row r="22" spans="1:3" s="311" customFormat="1" ht="12" customHeight="1">
      <c r="A22" s="12" t="s">
        <v>60</v>
      </c>
      <c r="B22" s="313" t="s">
        <v>371</v>
      </c>
      <c r="C22" s="211"/>
    </row>
    <row r="23" spans="1:3" s="311" customFormat="1" ht="12" customHeight="1">
      <c r="A23" s="12" t="s">
        <v>61</v>
      </c>
      <c r="B23" s="313" t="s">
        <v>372</v>
      </c>
      <c r="C23" s="211"/>
    </row>
    <row r="24" spans="1:3" s="311" customFormat="1" ht="12" customHeight="1">
      <c r="A24" s="12" t="s">
        <v>117</v>
      </c>
      <c r="B24" s="313" t="s">
        <v>211</v>
      </c>
      <c r="C24" s="211"/>
    </row>
    <row r="25" spans="1:3" s="311" customFormat="1" ht="12" customHeight="1" thickBot="1">
      <c r="A25" s="14" t="s">
        <v>118</v>
      </c>
      <c r="B25" s="314" t="s">
        <v>212</v>
      </c>
      <c r="C25" s="213"/>
    </row>
    <row r="26" spans="1:3" s="311" customFormat="1" ht="12" customHeight="1" thickBot="1">
      <c r="A26" s="18" t="s">
        <v>119</v>
      </c>
      <c r="B26" s="19" t="s">
        <v>471</v>
      </c>
      <c r="C26" s="215">
        <f>SUM(C27:C33)</f>
        <v>22363000</v>
      </c>
    </row>
    <row r="27" spans="1:3" s="311" customFormat="1" ht="12" customHeight="1">
      <c r="A27" s="13" t="s">
        <v>214</v>
      </c>
      <c r="B27" s="312" t="s">
        <v>475</v>
      </c>
      <c r="C27" s="212"/>
    </row>
    <row r="28" spans="1:3" s="311" customFormat="1" ht="12" customHeight="1">
      <c r="A28" s="12" t="s">
        <v>215</v>
      </c>
      <c r="B28" s="313" t="s">
        <v>476</v>
      </c>
      <c r="C28" s="211"/>
    </row>
    <row r="29" spans="1:3" s="311" customFormat="1" ht="12" customHeight="1">
      <c r="A29" s="12" t="s">
        <v>216</v>
      </c>
      <c r="B29" s="313" t="s">
        <v>477</v>
      </c>
      <c r="C29" s="211">
        <v>16924000</v>
      </c>
    </row>
    <row r="30" spans="1:3" s="311" customFormat="1" ht="12" customHeight="1">
      <c r="A30" s="12" t="s">
        <v>217</v>
      </c>
      <c r="B30" s="313" t="s">
        <v>478</v>
      </c>
      <c r="C30" s="211"/>
    </row>
    <row r="31" spans="1:3" s="311" customFormat="1" ht="12" customHeight="1">
      <c r="A31" s="12" t="s">
        <v>472</v>
      </c>
      <c r="B31" s="313" t="s">
        <v>218</v>
      </c>
      <c r="C31" s="211">
        <v>5439000</v>
      </c>
    </row>
    <row r="32" spans="1:3" s="311" customFormat="1" ht="12" customHeight="1">
      <c r="A32" s="12" t="s">
        <v>473</v>
      </c>
      <c r="B32" s="313" t="s">
        <v>219</v>
      </c>
      <c r="C32" s="211"/>
    </row>
    <row r="33" spans="1:3" s="311" customFormat="1" ht="12" customHeight="1" thickBot="1">
      <c r="A33" s="14" t="s">
        <v>474</v>
      </c>
      <c r="B33" s="380" t="s">
        <v>220</v>
      </c>
      <c r="C33" s="213"/>
    </row>
    <row r="34" spans="1:3" s="311" customFormat="1" ht="12" customHeight="1" thickBot="1">
      <c r="A34" s="18" t="s">
        <v>13</v>
      </c>
      <c r="B34" s="19" t="s">
        <v>381</v>
      </c>
      <c r="C34" s="209">
        <f>SUM(C35:C45)</f>
        <v>42643000</v>
      </c>
    </row>
    <row r="35" spans="1:3" s="311" customFormat="1" ht="12" customHeight="1">
      <c r="A35" s="13" t="s">
        <v>62</v>
      </c>
      <c r="B35" s="312" t="s">
        <v>223</v>
      </c>
      <c r="C35" s="212">
        <v>3872000</v>
      </c>
    </row>
    <row r="36" spans="1:3" s="311" customFormat="1" ht="12" customHeight="1">
      <c r="A36" s="12" t="s">
        <v>63</v>
      </c>
      <c r="B36" s="313" t="s">
        <v>224</v>
      </c>
      <c r="C36" s="211">
        <v>9923000</v>
      </c>
    </row>
    <row r="37" spans="1:3" s="311" customFormat="1" ht="12" customHeight="1">
      <c r="A37" s="12" t="s">
        <v>64</v>
      </c>
      <c r="B37" s="313" t="s">
        <v>225</v>
      </c>
      <c r="C37" s="211"/>
    </row>
    <row r="38" spans="1:3" s="311" customFormat="1" ht="12" customHeight="1">
      <c r="A38" s="12" t="s">
        <v>121</v>
      </c>
      <c r="B38" s="313" t="s">
        <v>226</v>
      </c>
      <c r="C38" s="211"/>
    </row>
    <row r="39" spans="1:3" s="311" customFormat="1" ht="12" customHeight="1">
      <c r="A39" s="12" t="s">
        <v>122</v>
      </c>
      <c r="B39" s="313" t="s">
        <v>227</v>
      </c>
      <c r="C39" s="211">
        <v>19425000</v>
      </c>
    </row>
    <row r="40" spans="1:3" s="311" customFormat="1" ht="12" customHeight="1">
      <c r="A40" s="12" t="s">
        <v>123</v>
      </c>
      <c r="B40" s="313" t="s">
        <v>228</v>
      </c>
      <c r="C40" s="211">
        <v>8573000</v>
      </c>
    </row>
    <row r="41" spans="1:3" s="311" customFormat="1" ht="12" customHeight="1">
      <c r="A41" s="12" t="s">
        <v>124</v>
      </c>
      <c r="B41" s="313" t="s">
        <v>229</v>
      </c>
      <c r="C41" s="211"/>
    </row>
    <row r="42" spans="1:3" s="311" customFormat="1" ht="12" customHeight="1">
      <c r="A42" s="12" t="s">
        <v>125</v>
      </c>
      <c r="B42" s="313" t="s">
        <v>479</v>
      </c>
      <c r="C42" s="211">
        <v>850000</v>
      </c>
    </row>
    <row r="43" spans="1:3" s="311" customFormat="1" ht="12" customHeight="1">
      <c r="A43" s="12" t="s">
        <v>221</v>
      </c>
      <c r="B43" s="313" t="s">
        <v>231</v>
      </c>
      <c r="C43" s="214"/>
    </row>
    <row r="44" spans="1:3" s="311" customFormat="1" ht="12" customHeight="1">
      <c r="A44" s="14" t="s">
        <v>222</v>
      </c>
      <c r="B44" s="314" t="s">
        <v>383</v>
      </c>
      <c r="C44" s="301"/>
    </row>
    <row r="45" spans="1:3" s="311" customFormat="1" ht="12" customHeight="1" thickBot="1">
      <c r="A45" s="14" t="s">
        <v>382</v>
      </c>
      <c r="B45" s="206" t="s">
        <v>232</v>
      </c>
      <c r="C45" s="301"/>
    </row>
    <row r="46" spans="1:3" s="311" customFormat="1" ht="12" customHeight="1" thickBot="1">
      <c r="A46" s="18" t="s">
        <v>14</v>
      </c>
      <c r="B46" s="19" t="s">
        <v>233</v>
      </c>
      <c r="C46" s="209">
        <f>SUM(C47:C51)</f>
        <v>0</v>
      </c>
    </row>
    <row r="47" spans="1:3" s="311" customFormat="1" ht="12" customHeight="1">
      <c r="A47" s="13" t="s">
        <v>65</v>
      </c>
      <c r="B47" s="312" t="s">
        <v>237</v>
      </c>
      <c r="C47" s="355"/>
    </row>
    <row r="48" spans="1:3" s="311" customFormat="1" ht="12" customHeight="1">
      <c r="A48" s="12" t="s">
        <v>66</v>
      </c>
      <c r="B48" s="313" t="s">
        <v>238</v>
      </c>
      <c r="C48" s="214"/>
    </row>
    <row r="49" spans="1:3" s="311" customFormat="1" ht="12" customHeight="1">
      <c r="A49" s="12" t="s">
        <v>234</v>
      </c>
      <c r="B49" s="313" t="s">
        <v>239</v>
      </c>
      <c r="C49" s="214"/>
    </row>
    <row r="50" spans="1:3" s="311" customFormat="1" ht="12" customHeight="1">
      <c r="A50" s="12" t="s">
        <v>235</v>
      </c>
      <c r="B50" s="313" t="s">
        <v>240</v>
      </c>
      <c r="C50" s="214"/>
    </row>
    <row r="51" spans="1:3" s="311" customFormat="1" ht="12" customHeight="1" thickBot="1">
      <c r="A51" s="14" t="s">
        <v>236</v>
      </c>
      <c r="B51" s="206" t="s">
        <v>241</v>
      </c>
      <c r="C51" s="301"/>
    </row>
    <row r="52" spans="1:3" s="311" customFormat="1" ht="12" customHeight="1" thickBot="1">
      <c r="A52" s="18" t="s">
        <v>126</v>
      </c>
      <c r="B52" s="19" t="s">
        <v>242</v>
      </c>
      <c r="C52" s="209">
        <f>SUM(C53:C55)</f>
        <v>0</v>
      </c>
    </row>
    <row r="53" spans="1:3" s="311" customFormat="1" ht="12" customHeight="1">
      <c r="A53" s="13" t="s">
        <v>67</v>
      </c>
      <c r="B53" s="312" t="s">
        <v>243</v>
      </c>
      <c r="C53" s="212"/>
    </row>
    <row r="54" spans="1:3" s="311" customFormat="1" ht="12" customHeight="1">
      <c r="A54" s="12" t="s">
        <v>68</v>
      </c>
      <c r="B54" s="313" t="s">
        <v>373</v>
      </c>
      <c r="C54" s="211"/>
    </row>
    <row r="55" spans="1:3" s="311" customFormat="1" ht="12" customHeight="1">
      <c r="A55" s="12" t="s">
        <v>246</v>
      </c>
      <c r="B55" s="313" t="s">
        <v>244</v>
      </c>
      <c r="C55" s="211"/>
    </row>
    <row r="56" spans="1:3" s="311" customFormat="1" ht="12" customHeight="1" thickBot="1">
      <c r="A56" s="14" t="s">
        <v>247</v>
      </c>
      <c r="B56" s="206" t="s">
        <v>245</v>
      </c>
      <c r="C56" s="213"/>
    </row>
    <row r="57" spans="1:3" s="311" customFormat="1" ht="12" customHeight="1" thickBot="1">
      <c r="A57" s="18" t="s">
        <v>16</v>
      </c>
      <c r="B57" s="204" t="s">
        <v>248</v>
      </c>
      <c r="C57" s="209">
        <f>SUM(C58:C60)</f>
        <v>0</v>
      </c>
    </row>
    <row r="58" spans="1:3" s="311" customFormat="1" ht="12" customHeight="1">
      <c r="A58" s="13" t="s">
        <v>127</v>
      </c>
      <c r="B58" s="312" t="s">
        <v>250</v>
      </c>
      <c r="C58" s="214"/>
    </row>
    <row r="59" spans="1:3" s="311" customFormat="1" ht="12" customHeight="1">
      <c r="A59" s="12" t="s">
        <v>128</v>
      </c>
      <c r="B59" s="313" t="s">
        <v>374</v>
      </c>
      <c r="C59" s="214"/>
    </row>
    <row r="60" spans="1:3" s="311" customFormat="1" ht="12" customHeight="1">
      <c r="A60" s="12" t="s">
        <v>175</v>
      </c>
      <c r="B60" s="313" t="s">
        <v>251</v>
      </c>
      <c r="C60" s="214"/>
    </row>
    <row r="61" spans="1:3" s="311" customFormat="1" ht="12" customHeight="1" thickBot="1">
      <c r="A61" s="14" t="s">
        <v>249</v>
      </c>
      <c r="B61" s="206" t="s">
        <v>252</v>
      </c>
      <c r="C61" s="214"/>
    </row>
    <row r="62" spans="1:3" s="311" customFormat="1" ht="12" customHeight="1" thickBot="1">
      <c r="A62" s="376" t="s">
        <v>423</v>
      </c>
      <c r="B62" s="19" t="s">
        <v>253</v>
      </c>
      <c r="C62" s="215">
        <f>+C5+C12+C19+C26+C34+C46+C52+C57</f>
        <v>369668082</v>
      </c>
    </row>
    <row r="63" spans="1:3" s="311" customFormat="1" ht="12" customHeight="1" thickBot="1">
      <c r="A63" s="357" t="s">
        <v>254</v>
      </c>
      <c r="B63" s="204" t="s">
        <v>255</v>
      </c>
      <c r="C63" s="209">
        <f>SUM(C64:C66)</f>
        <v>0</v>
      </c>
    </row>
    <row r="64" spans="1:3" s="311" customFormat="1" ht="12" customHeight="1">
      <c r="A64" s="13" t="s">
        <v>286</v>
      </c>
      <c r="B64" s="312" t="s">
        <v>256</v>
      </c>
      <c r="C64" s="214"/>
    </row>
    <row r="65" spans="1:3" s="311" customFormat="1" ht="12" customHeight="1">
      <c r="A65" s="12" t="s">
        <v>295</v>
      </c>
      <c r="B65" s="313" t="s">
        <v>257</v>
      </c>
      <c r="C65" s="214"/>
    </row>
    <row r="66" spans="1:3" s="311" customFormat="1" ht="12" customHeight="1" thickBot="1">
      <c r="A66" s="14" t="s">
        <v>296</v>
      </c>
      <c r="B66" s="370" t="s">
        <v>408</v>
      </c>
      <c r="C66" s="214"/>
    </row>
    <row r="67" spans="1:3" s="311" customFormat="1" ht="12" customHeight="1" thickBot="1">
      <c r="A67" s="357" t="s">
        <v>259</v>
      </c>
      <c r="B67" s="204" t="s">
        <v>260</v>
      </c>
      <c r="C67" s="209">
        <f>SUM(C68:C71)</f>
        <v>0</v>
      </c>
    </row>
    <row r="68" spans="1:3" s="311" customFormat="1" ht="12" customHeight="1">
      <c r="A68" s="13" t="s">
        <v>106</v>
      </c>
      <c r="B68" s="312" t="s">
        <v>261</v>
      </c>
      <c r="C68" s="214"/>
    </row>
    <row r="69" spans="1:3" s="311" customFormat="1" ht="12" customHeight="1">
      <c r="A69" s="12" t="s">
        <v>107</v>
      </c>
      <c r="B69" s="313" t="s">
        <v>262</v>
      </c>
      <c r="C69" s="214"/>
    </row>
    <row r="70" spans="1:3" s="311" customFormat="1" ht="12" customHeight="1">
      <c r="A70" s="12" t="s">
        <v>287</v>
      </c>
      <c r="B70" s="313" t="s">
        <v>263</v>
      </c>
      <c r="C70" s="214"/>
    </row>
    <row r="71" spans="1:3" s="311" customFormat="1" ht="12" customHeight="1" thickBot="1">
      <c r="A71" s="14" t="s">
        <v>288</v>
      </c>
      <c r="B71" s="206" t="s">
        <v>264</v>
      </c>
      <c r="C71" s="214"/>
    </row>
    <row r="72" spans="1:3" s="311" customFormat="1" ht="12" customHeight="1" thickBot="1">
      <c r="A72" s="357" t="s">
        <v>265</v>
      </c>
      <c r="B72" s="204" t="s">
        <v>266</v>
      </c>
      <c r="C72" s="209">
        <f>SUM(C73:C74)</f>
        <v>913683918</v>
      </c>
    </row>
    <row r="73" spans="1:3" s="311" customFormat="1" ht="12" customHeight="1">
      <c r="A73" s="13" t="s">
        <v>289</v>
      </c>
      <c r="B73" s="312" t="s">
        <v>267</v>
      </c>
      <c r="C73" s="214">
        <v>913683918</v>
      </c>
    </row>
    <row r="74" spans="1:3" s="311" customFormat="1" ht="12" customHeight="1" thickBot="1">
      <c r="A74" s="14" t="s">
        <v>290</v>
      </c>
      <c r="B74" s="206" t="s">
        <v>268</v>
      </c>
      <c r="C74" s="214"/>
    </row>
    <row r="75" spans="1:3" s="311" customFormat="1" ht="12" customHeight="1" thickBot="1">
      <c r="A75" s="357" t="s">
        <v>269</v>
      </c>
      <c r="B75" s="204" t="s">
        <v>270</v>
      </c>
      <c r="C75" s="209">
        <f>SUM(C76:C78)</f>
        <v>0</v>
      </c>
    </row>
    <row r="76" spans="1:3" s="311" customFormat="1" ht="12" customHeight="1">
      <c r="A76" s="13" t="s">
        <v>291</v>
      </c>
      <c r="B76" s="312" t="s">
        <v>271</v>
      </c>
      <c r="C76" s="214"/>
    </row>
    <row r="77" spans="1:3" s="311" customFormat="1" ht="12" customHeight="1">
      <c r="A77" s="12" t="s">
        <v>292</v>
      </c>
      <c r="B77" s="313" t="s">
        <v>272</v>
      </c>
      <c r="C77" s="214"/>
    </row>
    <row r="78" spans="1:3" s="311" customFormat="1" ht="12" customHeight="1" thickBot="1">
      <c r="A78" s="14" t="s">
        <v>293</v>
      </c>
      <c r="B78" s="206" t="s">
        <v>273</v>
      </c>
      <c r="C78" s="214"/>
    </row>
    <row r="79" spans="1:3" s="311" customFormat="1" ht="12" customHeight="1" thickBot="1">
      <c r="A79" s="357" t="s">
        <v>274</v>
      </c>
      <c r="B79" s="204" t="s">
        <v>294</v>
      </c>
      <c r="C79" s="209">
        <f>SUM(C80:C83)</f>
        <v>0</v>
      </c>
    </row>
    <row r="80" spans="1:3" s="311" customFormat="1" ht="12" customHeight="1">
      <c r="A80" s="316" t="s">
        <v>275</v>
      </c>
      <c r="B80" s="312" t="s">
        <v>276</v>
      </c>
      <c r="C80" s="214"/>
    </row>
    <row r="81" spans="1:3" s="311" customFormat="1" ht="12" customHeight="1">
      <c r="A81" s="317" t="s">
        <v>277</v>
      </c>
      <c r="B81" s="313" t="s">
        <v>278</v>
      </c>
      <c r="C81" s="214"/>
    </row>
    <row r="82" spans="1:3" s="311" customFormat="1" ht="12" customHeight="1">
      <c r="A82" s="317" t="s">
        <v>279</v>
      </c>
      <c r="B82" s="313" t="s">
        <v>280</v>
      </c>
      <c r="C82" s="214"/>
    </row>
    <row r="83" spans="1:3" s="311" customFormat="1" ht="12" customHeight="1" thickBot="1">
      <c r="A83" s="318" t="s">
        <v>281</v>
      </c>
      <c r="B83" s="206" t="s">
        <v>282</v>
      </c>
      <c r="C83" s="214"/>
    </row>
    <row r="84" spans="1:3" s="311" customFormat="1" ht="12" customHeight="1" thickBot="1">
      <c r="A84" s="357" t="s">
        <v>283</v>
      </c>
      <c r="B84" s="204" t="s">
        <v>422</v>
      </c>
      <c r="C84" s="356"/>
    </row>
    <row r="85" spans="1:3" s="311" customFormat="1" ht="13.5" customHeight="1" thickBot="1">
      <c r="A85" s="357" t="s">
        <v>285</v>
      </c>
      <c r="B85" s="204" t="s">
        <v>284</v>
      </c>
      <c r="C85" s="356"/>
    </row>
    <row r="86" spans="1:3" s="311" customFormat="1" ht="15.75" customHeight="1" thickBot="1">
      <c r="A86" s="357" t="s">
        <v>297</v>
      </c>
      <c r="B86" s="319" t="s">
        <v>425</v>
      </c>
      <c r="C86" s="215">
        <f>+C63+C67+C72+C75+C79+C85+C84</f>
        <v>913683918</v>
      </c>
    </row>
    <row r="87" spans="1:3" s="311" customFormat="1" ht="16.5" customHeight="1" thickBot="1">
      <c r="A87" s="358" t="s">
        <v>424</v>
      </c>
      <c r="B87" s="320" t="s">
        <v>426</v>
      </c>
      <c r="C87" s="215">
        <f>+C62+C86</f>
        <v>1283352000</v>
      </c>
    </row>
    <row r="88" spans="1:3" s="311" customFormat="1" ht="83.25" customHeight="1">
      <c r="A88" s="3"/>
      <c r="B88" s="4"/>
      <c r="C88" s="216"/>
    </row>
    <row r="89" spans="1:3" ht="16.5" customHeight="1">
      <c r="A89" s="396" t="s">
        <v>37</v>
      </c>
      <c r="B89" s="396"/>
      <c r="C89" s="396"/>
    </row>
    <row r="90" spans="1:3" s="321" customFormat="1" ht="16.5" customHeight="1" thickBot="1">
      <c r="A90" s="398" t="s">
        <v>109</v>
      </c>
      <c r="B90" s="398"/>
      <c r="C90" s="80" t="s">
        <v>174</v>
      </c>
    </row>
    <row r="91" spans="1:3" ht="37.5" customHeight="1" thickBot="1">
      <c r="A91" s="21" t="s">
        <v>57</v>
      </c>
      <c r="B91" s="22" t="s">
        <v>38</v>
      </c>
      <c r="C91" s="30" t="str">
        <f>+C3</f>
        <v>2018. évi előirányzat</v>
      </c>
    </row>
    <row r="92" spans="1:3" s="310" customFormat="1" ht="12" customHeight="1" thickBot="1">
      <c r="A92" s="27"/>
      <c r="B92" s="28" t="s">
        <v>434</v>
      </c>
      <c r="C92" s="29" t="s">
        <v>435</v>
      </c>
    </row>
    <row r="93" spans="1:3" ht="12" customHeight="1" thickBot="1">
      <c r="A93" s="20" t="s">
        <v>9</v>
      </c>
      <c r="B93" s="26" t="s">
        <v>384</v>
      </c>
      <c r="C93" s="208">
        <f>C94+C95+C96+C97+C98+C111</f>
        <v>471008000</v>
      </c>
    </row>
    <row r="94" spans="1:3" ht="12" customHeight="1">
      <c r="A94" s="15" t="s">
        <v>69</v>
      </c>
      <c r="B94" s="8" t="s">
        <v>39</v>
      </c>
      <c r="C94" s="210">
        <v>218632000</v>
      </c>
    </row>
    <row r="95" spans="1:3" ht="12" customHeight="1">
      <c r="A95" s="12" t="s">
        <v>70</v>
      </c>
      <c r="B95" s="6" t="s">
        <v>129</v>
      </c>
      <c r="C95" s="211">
        <v>41706000</v>
      </c>
    </row>
    <row r="96" spans="1:3" ht="12" customHeight="1">
      <c r="A96" s="12" t="s">
        <v>71</v>
      </c>
      <c r="B96" s="6" t="s">
        <v>97</v>
      </c>
      <c r="C96" s="213">
        <v>184520000</v>
      </c>
    </row>
    <row r="97" spans="1:3" ht="12" customHeight="1">
      <c r="A97" s="12" t="s">
        <v>72</v>
      </c>
      <c r="B97" s="9" t="s">
        <v>130</v>
      </c>
      <c r="C97" s="213">
        <v>9323000</v>
      </c>
    </row>
    <row r="98" spans="1:3" ht="12" customHeight="1">
      <c r="A98" s="12" t="s">
        <v>80</v>
      </c>
      <c r="B98" s="17" t="s">
        <v>131</v>
      </c>
      <c r="C98" s="213">
        <v>16827000</v>
      </c>
    </row>
    <row r="99" spans="1:3" ht="12" customHeight="1">
      <c r="A99" s="12" t="s">
        <v>73</v>
      </c>
      <c r="B99" s="6" t="s">
        <v>389</v>
      </c>
      <c r="C99" s="213"/>
    </row>
    <row r="100" spans="1:3" ht="12" customHeight="1">
      <c r="A100" s="12" t="s">
        <v>74</v>
      </c>
      <c r="B100" s="84" t="s">
        <v>388</v>
      </c>
      <c r="C100" s="213"/>
    </row>
    <row r="101" spans="1:3" ht="12" customHeight="1">
      <c r="A101" s="12" t="s">
        <v>81</v>
      </c>
      <c r="B101" s="84" t="s">
        <v>387</v>
      </c>
      <c r="C101" s="213"/>
    </row>
    <row r="102" spans="1:3" ht="12" customHeight="1">
      <c r="A102" s="12" t="s">
        <v>82</v>
      </c>
      <c r="B102" s="82" t="s">
        <v>300</v>
      </c>
      <c r="C102" s="213"/>
    </row>
    <row r="103" spans="1:3" ht="12" customHeight="1">
      <c r="A103" s="12" t="s">
        <v>83</v>
      </c>
      <c r="B103" s="83" t="s">
        <v>301</v>
      </c>
      <c r="C103" s="213"/>
    </row>
    <row r="104" spans="1:3" ht="12" customHeight="1">
      <c r="A104" s="12" t="s">
        <v>84</v>
      </c>
      <c r="B104" s="83" t="s">
        <v>302</v>
      </c>
      <c r="C104" s="213"/>
    </row>
    <row r="105" spans="1:3" ht="12" customHeight="1">
      <c r="A105" s="12" t="s">
        <v>86</v>
      </c>
      <c r="B105" s="82" t="s">
        <v>303</v>
      </c>
      <c r="C105" s="213">
        <v>5588000</v>
      </c>
    </row>
    <row r="106" spans="1:3" ht="12" customHeight="1">
      <c r="A106" s="12" t="s">
        <v>132</v>
      </c>
      <c r="B106" s="82" t="s">
        <v>304</v>
      </c>
      <c r="C106" s="213"/>
    </row>
    <row r="107" spans="1:3" ht="12" customHeight="1">
      <c r="A107" s="12" t="s">
        <v>298</v>
      </c>
      <c r="B107" s="83" t="s">
        <v>305</v>
      </c>
      <c r="C107" s="213"/>
    </row>
    <row r="108" spans="1:3" ht="12" customHeight="1">
      <c r="A108" s="11" t="s">
        <v>299</v>
      </c>
      <c r="B108" s="84" t="s">
        <v>306</v>
      </c>
      <c r="C108" s="213"/>
    </row>
    <row r="109" spans="1:3" ht="12" customHeight="1">
      <c r="A109" s="12" t="s">
        <v>385</v>
      </c>
      <c r="B109" s="84" t="s">
        <v>307</v>
      </c>
      <c r="C109" s="213"/>
    </row>
    <row r="110" spans="1:3" ht="12" customHeight="1">
      <c r="A110" s="14" t="s">
        <v>386</v>
      </c>
      <c r="B110" s="84" t="s">
        <v>308</v>
      </c>
      <c r="C110" s="213">
        <v>11239000</v>
      </c>
    </row>
    <row r="111" spans="1:3" ht="12" customHeight="1">
      <c r="A111" s="12" t="s">
        <v>390</v>
      </c>
      <c r="B111" s="9" t="s">
        <v>40</v>
      </c>
      <c r="C111" s="211"/>
    </row>
    <row r="112" spans="1:3" ht="12" customHeight="1">
      <c r="A112" s="12" t="s">
        <v>391</v>
      </c>
      <c r="B112" s="6" t="s">
        <v>393</v>
      </c>
      <c r="C112" s="211"/>
    </row>
    <row r="113" spans="1:3" ht="12" customHeight="1" thickBot="1">
      <c r="A113" s="16" t="s">
        <v>392</v>
      </c>
      <c r="B113" s="374" t="s">
        <v>394</v>
      </c>
      <c r="C113" s="217"/>
    </row>
    <row r="114" spans="1:3" ht="12" customHeight="1" thickBot="1">
      <c r="A114" s="371" t="s">
        <v>10</v>
      </c>
      <c r="B114" s="372" t="s">
        <v>309</v>
      </c>
      <c r="C114" s="373">
        <f>+C115+C117+C119</f>
        <v>812344000</v>
      </c>
    </row>
    <row r="115" spans="1:3" ht="12" customHeight="1">
      <c r="A115" s="13" t="s">
        <v>75</v>
      </c>
      <c r="B115" s="6" t="s">
        <v>173</v>
      </c>
      <c r="C115" s="212">
        <v>782145500</v>
      </c>
    </row>
    <row r="116" spans="1:3" ht="12" customHeight="1">
      <c r="A116" s="13" t="s">
        <v>76</v>
      </c>
      <c r="B116" s="10" t="s">
        <v>313</v>
      </c>
      <c r="C116" s="212">
        <v>777598500</v>
      </c>
    </row>
    <row r="117" spans="1:3" ht="12" customHeight="1">
      <c r="A117" s="13" t="s">
        <v>77</v>
      </c>
      <c r="B117" s="10" t="s">
        <v>133</v>
      </c>
      <c r="C117" s="211">
        <v>20784500</v>
      </c>
    </row>
    <row r="118" spans="1:3" ht="12" customHeight="1">
      <c r="A118" s="13" t="s">
        <v>78</v>
      </c>
      <c r="B118" s="10" t="s">
        <v>314</v>
      </c>
      <c r="C118" s="202"/>
    </row>
    <row r="119" spans="1:3" ht="12" customHeight="1">
      <c r="A119" s="13" t="s">
        <v>79</v>
      </c>
      <c r="B119" s="206" t="s">
        <v>176</v>
      </c>
      <c r="C119" s="202">
        <v>9414000</v>
      </c>
    </row>
    <row r="120" spans="1:3" ht="12" customHeight="1">
      <c r="A120" s="13" t="s">
        <v>85</v>
      </c>
      <c r="B120" s="205" t="s">
        <v>375</v>
      </c>
      <c r="C120" s="202"/>
    </row>
    <row r="121" spans="1:3" ht="12" customHeight="1">
      <c r="A121" s="13" t="s">
        <v>87</v>
      </c>
      <c r="B121" s="308" t="s">
        <v>319</v>
      </c>
      <c r="C121" s="202"/>
    </row>
    <row r="122" spans="1:3" ht="15">
      <c r="A122" s="13" t="s">
        <v>134</v>
      </c>
      <c r="B122" s="83" t="s">
        <v>302</v>
      </c>
      <c r="C122" s="202"/>
    </row>
    <row r="123" spans="1:3" ht="12" customHeight="1">
      <c r="A123" s="13" t="s">
        <v>135</v>
      </c>
      <c r="B123" s="83" t="s">
        <v>318</v>
      </c>
      <c r="C123" s="202"/>
    </row>
    <row r="124" spans="1:3" ht="12" customHeight="1">
      <c r="A124" s="13" t="s">
        <v>136</v>
      </c>
      <c r="B124" s="83" t="s">
        <v>317</v>
      </c>
      <c r="C124" s="202"/>
    </row>
    <row r="125" spans="1:3" ht="12" customHeight="1">
      <c r="A125" s="13" t="s">
        <v>310</v>
      </c>
      <c r="B125" s="83" t="s">
        <v>305</v>
      </c>
      <c r="C125" s="202"/>
    </row>
    <row r="126" spans="1:3" ht="12" customHeight="1">
      <c r="A126" s="13" t="s">
        <v>311</v>
      </c>
      <c r="B126" s="83" t="s">
        <v>316</v>
      </c>
      <c r="C126" s="202"/>
    </row>
    <row r="127" spans="1:3" ht="15.75" thickBot="1">
      <c r="A127" s="11" t="s">
        <v>312</v>
      </c>
      <c r="B127" s="83" t="s">
        <v>315</v>
      </c>
      <c r="C127" s="203">
        <v>9414000</v>
      </c>
    </row>
    <row r="128" spans="1:3" ht="12" customHeight="1" thickBot="1">
      <c r="A128" s="18" t="s">
        <v>11</v>
      </c>
      <c r="B128" s="77" t="s">
        <v>395</v>
      </c>
      <c r="C128" s="209">
        <f>+C93+C114</f>
        <v>1283352000</v>
      </c>
    </row>
    <row r="129" spans="1:3" ht="12" customHeight="1" thickBot="1">
      <c r="A129" s="18" t="s">
        <v>12</v>
      </c>
      <c r="B129" s="77" t="s">
        <v>396</v>
      </c>
      <c r="C129" s="209">
        <f>+C130+C131+C132</f>
        <v>0</v>
      </c>
    </row>
    <row r="130" spans="1:3" ht="12" customHeight="1">
      <c r="A130" s="13" t="s">
        <v>214</v>
      </c>
      <c r="B130" s="10" t="s">
        <v>403</v>
      </c>
      <c r="C130" s="202"/>
    </row>
    <row r="131" spans="1:3" ht="12" customHeight="1">
      <c r="A131" s="13" t="s">
        <v>215</v>
      </c>
      <c r="B131" s="10" t="s">
        <v>404</v>
      </c>
      <c r="C131" s="202"/>
    </row>
    <row r="132" spans="1:3" ht="12" customHeight="1" thickBot="1">
      <c r="A132" s="11" t="s">
        <v>216</v>
      </c>
      <c r="B132" s="10" t="s">
        <v>405</v>
      </c>
      <c r="C132" s="202"/>
    </row>
    <row r="133" spans="1:3" ht="12" customHeight="1" thickBot="1">
      <c r="A133" s="18" t="s">
        <v>13</v>
      </c>
      <c r="B133" s="77" t="s">
        <v>397</v>
      </c>
      <c r="C133" s="209">
        <f>SUM(C134:C139)</f>
        <v>0</v>
      </c>
    </row>
    <row r="134" spans="1:3" ht="12" customHeight="1">
      <c r="A134" s="13" t="s">
        <v>62</v>
      </c>
      <c r="B134" s="7" t="s">
        <v>406</v>
      </c>
      <c r="C134" s="202"/>
    </row>
    <row r="135" spans="1:3" ht="12" customHeight="1">
      <c r="A135" s="13" t="s">
        <v>63</v>
      </c>
      <c r="B135" s="7" t="s">
        <v>398</v>
      </c>
      <c r="C135" s="202"/>
    </row>
    <row r="136" spans="1:3" ht="12" customHeight="1">
      <c r="A136" s="13" t="s">
        <v>64</v>
      </c>
      <c r="B136" s="7" t="s">
        <v>399</v>
      </c>
      <c r="C136" s="202"/>
    </row>
    <row r="137" spans="1:3" ht="12" customHeight="1">
      <c r="A137" s="13" t="s">
        <v>121</v>
      </c>
      <c r="B137" s="7" t="s">
        <v>400</v>
      </c>
      <c r="C137" s="202"/>
    </row>
    <row r="138" spans="1:3" ht="12" customHeight="1">
      <c r="A138" s="13" t="s">
        <v>122</v>
      </c>
      <c r="B138" s="7" t="s">
        <v>401</v>
      </c>
      <c r="C138" s="202"/>
    </row>
    <row r="139" spans="1:3" ht="12" customHeight="1" thickBot="1">
      <c r="A139" s="11" t="s">
        <v>123</v>
      </c>
      <c r="B139" s="7" t="s">
        <v>402</v>
      </c>
      <c r="C139" s="202"/>
    </row>
    <row r="140" spans="1:3" ht="12" customHeight="1" thickBot="1">
      <c r="A140" s="18" t="s">
        <v>14</v>
      </c>
      <c r="B140" s="77" t="s">
        <v>410</v>
      </c>
      <c r="C140" s="215">
        <f>+C141+C142+C143+C144</f>
        <v>0</v>
      </c>
    </row>
    <row r="141" spans="1:3" ht="12" customHeight="1">
      <c r="A141" s="13" t="s">
        <v>65</v>
      </c>
      <c r="B141" s="7" t="s">
        <v>320</v>
      </c>
      <c r="C141" s="202"/>
    </row>
    <row r="142" spans="1:3" ht="12" customHeight="1">
      <c r="A142" s="13" t="s">
        <v>66</v>
      </c>
      <c r="B142" s="7" t="s">
        <v>321</v>
      </c>
      <c r="C142" s="202"/>
    </row>
    <row r="143" spans="1:3" ht="12" customHeight="1">
      <c r="A143" s="13" t="s">
        <v>234</v>
      </c>
      <c r="B143" s="7" t="s">
        <v>411</v>
      </c>
      <c r="C143" s="202"/>
    </row>
    <row r="144" spans="1:3" ht="12" customHeight="1" thickBot="1">
      <c r="A144" s="11" t="s">
        <v>235</v>
      </c>
      <c r="B144" s="5" t="s">
        <v>340</v>
      </c>
      <c r="C144" s="202"/>
    </row>
    <row r="145" spans="1:3" ht="12" customHeight="1" thickBot="1">
      <c r="A145" s="18" t="s">
        <v>15</v>
      </c>
      <c r="B145" s="77" t="s">
        <v>412</v>
      </c>
      <c r="C145" s="218">
        <f>SUM(C146:C150)</f>
        <v>0</v>
      </c>
    </row>
    <row r="146" spans="1:3" ht="12" customHeight="1">
      <c r="A146" s="13" t="s">
        <v>67</v>
      </c>
      <c r="B146" s="7" t="s">
        <v>407</v>
      </c>
      <c r="C146" s="202"/>
    </row>
    <row r="147" spans="1:3" ht="12" customHeight="1">
      <c r="A147" s="13" t="s">
        <v>68</v>
      </c>
      <c r="B147" s="7" t="s">
        <v>414</v>
      </c>
      <c r="C147" s="202"/>
    </row>
    <row r="148" spans="1:3" ht="12" customHeight="1">
      <c r="A148" s="13" t="s">
        <v>246</v>
      </c>
      <c r="B148" s="7" t="s">
        <v>409</v>
      </c>
      <c r="C148" s="202"/>
    </row>
    <row r="149" spans="1:3" ht="12" customHeight="1">
      <c r="A149" s="13" t="s">
        <v>247</v>
      </c>
      <c r="B149" s="7" t="s">
        <v>415</v>
      </c>
      <c r="C149" s="202"/>
    </row>
    <row r="150" spans="1:3" ht="12" customHeight="1" thickBot="1">
      <c r="A150" s="13" t="s">
        <v>413</v>
      </c>
      <c r="B150" s="7" t="s">
        <v>416</v>
      </c>
      <c r="C150" s="202"/>
    </row>
    <row r="151" spans="1:3" ht="12" customHeight="1" thickBot="1">
      <c r="A151" s="18" t="s">
        <v>16</v>
      </c>
      <c r="B151" s="77" t="s">
        <v>417</v>
      </c>
      <c r="C151" s="375"/>
    </row>
    <row r="152" spans="1:3" ht="12" customHeight="1" thickBot="1">
      <c r="A152" s="18" t="s">
        <v>17</v>
      </c>
      <c r="B152" s="77" t="s">
        <v>418</v>
      </c>
      <c r="C152" s="375"/>
    </row>
    <row r="153" spans="1:9" ht="15" customHeight="1" thickBot="1">
      <c r="A153" s="18" t="s">
        <v>18</v>
      </c>
      <c r="B153" s="77" t="s">
        <v>420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419</v>
      </c>
      <c r="C154" s="322">
        <f>+C128+C153</f>
        <v>1283352000</v>
      </c>
    </row>
    <row r="155" ht="7.5" customHeight="1"/>
    <row r="156" spans="1:3" ht="15">
      <c r="A156" s="399" t="s">
        <v>322</v>
      </c>
      <c r="B156" s="399"/>
      <c r="C156" s="399"/>
    </row>
    <row r="157" spans="1:3" ht="15" customHeight="1" thickBot="1">
      <c r="A157" s="397" t="s">
        <v>110</v>
      </c>
      <c r="B157" s="397"/>
      <c r="C157" s="219" t="s">
        <v>519</v>
      </c>
    </row>
    <row r="158" spans="1:4" ht="13.5" customHeight="1" thickBot="1">
      <c r="A158" s="18">
        <v>1</v>
      </c>
      <c r="B158" s="25" t="s">
        <v>421</v>
      </c>
      <c r="C158" s="209">
        <f>+C62-C128</f>
        <v>-913683918</v>
      </c>
      <c r="D158" s="325"/>
    </row>
    <row r="159" spans="1:3" ht="27.75" customHeight="1" thickBot="1">
      <c r="A159" s="18" t="s">
        <v>10</v>
      </c>
      <c r="B159" s="25" t="s">
        <v>427</v>
      </c>
      <c r="C159" s="209">
        <f>+C86-C153</f>
        <v>913683918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2018. ÉVI KÖLTSÉGVETÉSÉNEK ÖSSZEVONT MÉRLEGE&amp;10
&amp;R&amp;"Times New Roman CE,Félkövér dőlt"&amp;11 1.1. melléklet az 1/2018. (II.16.)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view="pageLayout" workbookViewId="0" topLeftCell="A1">
      <selection activeCell="A1" sqref="A1:F1"/>
    </sheetView>
  </sheetViews>
  <sheetFormatPr defaultColWidth="9.37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75390625" style="42" customWidth="1"/>
    <col min="7" max="8" width="12.75390625" style="31" customWidth="1"/>
    <col min="9" max="9" width="13.75390625" style="31" customWidth="1"/>
    <col min="10" max="16384" width="9.375" style="31" customWidth="1"/>
  </cols>
  <sheetData>
    <row r="1" spans="1:6" ht="25.5" customHeight="1">
      <c r="A1" s="419" t="s">
        <v>0</v>
      </c>
      <c r="B1" s="419"/>
      <c r="C1" s="419"/>
      <c r="D1" s="419"/>
      <c r="E1" s="419"/>
      <c r="F1" s="419"/>
    </row>
    <row r="2" spans="1:6" ht="22.5" customHeight="1" thickBot="1">
      <c r="A2" s="130"/>
      <c r="B2" s="42"/>
      <c r="C2" s="42"/>
      <c r="D2" s="42"/>
      <c r="E2" s="42"/>
      <c r="F2" s="38" t="s">
        <v>507</v>
      </c>
    </row>
    <row r="3" spans="1:6" s="33" customFormat="1" ht="44.25" customHeight="1" thickBot="1">
      <c r="A3" s="131" t="s">
        <v>53</v>
      </c>
      <c r="B3" s="132" t="s">
        <v>54</v>
      </c>
      <c r="C3" s="132" t="s">
        <v>55</v>
      </c>
      <c r="D3" s="132" t="str">
        <f>+CONCATENATE("Felhasználás   ",2019-1,". XII. 31-ig")</f>
        <v>Felhasználás   2018. XII. 31-ig</v>
      </c>
      <c r="E3" s="132" t="s">
        <v>516</v>
      </c>
      <c r="F3" s="39" t="s">
        <v>520</v>
      </c>
    </row>
    <row r="4" spans="1:6" s="42" customFormat="1" ht="12" customHeight="1" thickBot="1">
      <c r="A4" s="40" t="s">
        <v>434</v>
      </c>
      <c r="B4" s="41" t="s">
        <v>435</v>
      </c>
      <c r="C4" s="41" t="s">
        <v>436</v>
      </c>
      <c r="D4" s="41" t="s">
        <v>438</v>
      </c>
      <c r="E4" s="41" t="s">
        <v>437</v>
      </c>
      <c r="F4" s="384" t="s">
        <v>482</v>
      </c>
    </row>
    <row r="5" spans="1:6" ht="15.75" customHeight="1">
      <c r="A5" s="364" t="s">
        <v>514</v>
      </c>
      <c r="B5" s="23">
        <v>318000</v>
      </c>
      <c r="C5" s="365"/>
      <c r="D5" s="23"/>
      <c r="E5" s="23">
        <v>318000</v>
      </c>
      <c r="F5" s="43">
        <f aca="true" t="shared" si="0" ref="F5:F22">B5-D5-E5</f>
        <v>0</v>
      </c>
    </row>
    <row r="6" spans="1:6" ht="15.75" customHeight="1">
      <c r="A6" s="364" t="s">
        <v>508</v>
      </c>
      <c r="B6" s="23">
        <v>77725300</v>
      </c>
      <c r="C6" s="365"/>
      <c r="D6" s="23"/>
      <c r="E6" s="23">
        <v>77725300</v>
      </c>
      <c r="F6" s="43">
        <f t="shared" si="0"/>
        <v>0</v>
      </c>
    </row>
    <row r="7" spans="1:6" ht="15.75" customHeight="1">
      <c r="A7" s="364" t="s">
        <v>509</v>
      </c>
      <c r="B7" s="23">
        <v>196256600</v>
      </c>
      <c r="C7" s="365"/>
      <c r="D7" s="23"/>
      <c r="E7" s="23">
        <v>196256600</v>
      </c>
      <c r="F7" s="43">
        <f t="shared" si="0"/>
        <v>0</v>
      </c>
    </row>
    <row r="8" spans="1:6" ht="15.75" customHeight="1">
      <c r="A8" s="391" t="s">
        <v>510</v>
      </c>
      <c r="B8" s="23">
        <v>66365300</v>
      </c>
      <c r="C8" s="365"/>
      <c r="D8" s="23"/>
      <c r="E8" s="23">
        <v>66365300</v>
      </c>
      <c r="F8" s="43">
        <f t="shared" si="0"/>
        <v>0</v>
      </c>
    </row>
    <row r="9" spans="1:6" ht="15.75" customHeight="1">
      <c r="A9" s="392" t="s">
        <v>511</v>
      </c>
      <c r="B9" s="23">
        <v>437251300</v>
      </c>
      <c r="C9" s="365"/>
      <c r="D9" s="23"/>
      <c r="E9" s="23">
        <v>437251300</v>
      </c>
      <c r="F9" s="43">
        <f t="shared" si="0"/>
        <v>0</v>
      </c>
    </row>
    <row r="10" spans="1:6" ht="15.75" customHeight="1">
      <c r="A10" s="392" t="s">
        <v>512</v>
      </c>
      <c r="B10" s="23">
        <v>1270000</v>
      </c>
      <c r="C10" s="365"/>
      <c r="D10" s="23"/>
      <c r="E10" s="23">
        <v>1270000</v>
      </c>
      <c r="F10" s="43">
        <f t="shared" si="0"/>
        <v>0</v>
      </c>
    </row>
    <row r="11" spans="1:6" ht="15.75" customHeight="1">
      <c r="A11" s="393" t="s">
        <v>513</v>
      </c>
      <c r="B11" s="23">
        <v>1459000</v>
      </c>
      <c r="C11" s="365"/>
      <c r="D11" s="23"/>
      <c r="E11" s="23">
        <v>1459000</v>
      </c>
      <c r="F11" s="43">
        <f t="shared" si="0"/>
        <v>0</v>
      </c>
    </row>
    <row r="12" spans="1:6" ht="15.75" customHeight="1">
      <c r="A12" s="393" t="s">
        <v>518</v>
      </c>
      <c r="B12" s="23">
        <v>1500000</v>
      </c>
      <c r="C12" s="365"/>
      <c r="D12" s="23"/>
      <c r="E12" s="23">
        <v>1500000</v>
      </c>
      <c r="F12" s="43">
        <f t="shared" si="0"/>
        <v>0</v>
      </c>
    </row>
    <row r="13" spans="1:6" ht="15.75" customHeight="1">
      <c r="A13" s="364"/>
      <c r="B13" s="23"/>
      <c r="C13" s="365"/>
      <c r="D13" s="23"/>
      <c r="E13" s="23"/>
      <c r="F13" s="43">
        <f t="shared" si="0"/>
        <v>0</v>
      </c>
    </row>
    <row r="14" spans="1:6" ht="15.75" customHeight="1">
      <c r="A14" s="364"/>
      <c r="B14" s="23"/>
      <c r="C14" s="365"/>
      <c r="D14" s="23"/>
      <c r="E14" s="23"/>
      <c r="F14" s="43">
        <f t="shared" si="0"/>
        <v>0</v>
      </c>
    </row>
    <row r="15" spans="1:6" ht="15.75" customHeight="1">
      <c r="A15" s="364"/>
      <c r="B15" s="23"/>
      <c r="C15" s="365"/>
      <c r="D15" s="23"/>
      <c r="E15" s="23"/>
      <c r="F15" s="43">
        <f t="shared" si="0"/>
        <v>0</v>
      </c>
    </row>
    <row r="16" spans="1:6" ht="15.75" customHeight="1">
      <c r="A16" s="364"/>
      <c r="B16" s="23"/>
      <c r="C16" s="365"/>
      <c r="D16" s="23"/>
      <c r="E16" s="23"/>
      <c r="F16" s="43">
        <f t="shared" si="0"/>
        <v>0</v>
      </c>
    </row>
    <row r="17" spans="1:6" ht="15.75" customHeight="1">
      <c r="A17" s="364"/>
      <c r="B17" s="23"/>
      <c r="C17" s="365"/>
      <c r="D17" s="23"/>
      <c r="E17" s="23"/>
      <c r="F17" s="43">
        <f t="shared" si="0"/>
        <v>0</v>
      </c>
    </row>
    <row r="18" spans="1:6" ht="15.75" customHeight="1">
      <c r="A18" s="364"/>
      <c r="B18" s="23"/>
      <c r="C18" s="365"/>
      <c r="D18" s="23"/>
      <c r="E18" s="23"/>
      <c r="F18" s="43">
        <f t="shared" si="0"/>
        <v>0</v>
      </c>
    </row>
    <row r="19" spans="1:6" ht="15.75" customHeight="1">
      <c r="A19" s="364"/>
      <c r="B19" s="23"/>
      <c r="C19" s="365"/>
      <c r="D19" s="23"/>
      <c r="E19" s="23"/>
      <c r="F19" s="43">
        <f t="shared" si="0"/>
        <v>0</v>
      </c>
    </row>
    <row r="20" spans="1:6" ht="15.75" customHeight="1">
      <c r="A20" s="364"/>
      <c r="B20" s="23"/>
      <c r="C20" s="365"/>
      <c r="D20" s="23"/>
      <c r="E20" s="23"/>
      <c r="F20" s="43">
        <f t="shared" si="0"/>
        <v>0</v>
      </c>
    </row>
    <row r="21" spans="1:6" ht="15.75" customHeight="1">
      <c r="A21" s="364"/>
      <c r="B21" s="23"/>
      <c r="C21" s="365"/>
      <c r="D21" s="23"/>
      <c r="E21" s="23"/>
      <c r="F21" s="43">
        <f t="shared" si="0"/>
        <v>0</v>
      </c>
    </row>
    <row r="22" spans="1:6" ht="15.75" customHeight="1" thickBot="1">
      <c r="A22" s="44"/>
      <c r="B22" s="389"/>
      <c r="C22" s="366"/>
      <c r="D22" s="24"/>
      <c r="E22" s="24"/>
      <c r="F22" s="45">
        <f t="shared" si="0"/>
        <v>0</v>
      </c>
    </row>
    <row r="23" spans="1:6" s="48" customFormat="1" ht="18" customHeight="1" thickBot="1">
      <c r="A23" s="133" t="s">
        <v>52</v>
      </c>
      <c r="B23" s="390">
        <f>SUM(B5:B15)</f>
        <v>782145500</v>
      </c>
      <c r="C23" s="73"/>
      <c r="D23" s="46">
        <f>SUM(D5:D22)</f>
        <v>0</v>
      </c>
      <c r="E23" s="46">
        <f>SUM(E5:E15)</f>
        <v>782145500</v>
      </c>
      <c r="F23" s="4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1/2018.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"/>
  <sheetViews>
    <sheetView view="pageLayout" workbookViewId="0" topLeftCell="A1">
      <selection activeCell="A6" sqref="A6"/>
    </sheetView>
  </sheetViews>
  <sheetFormatPr defaultColWidth="9.37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75390625" style="31" customWidth="1"/>
    <col min="7" max="8" width="12.75390625" style="31" customWidth="1"/>
    <col min="9" max="9" width="13.75390625" style="31" customWidth="1"/>
    <col min="10" max="16384" width="9.375" style="31" customWidth="1"/>
  </cols>
  <sheetData>
    <row r="1" spans="1:6" ht="24.75" customHeight="1">
      <c r="A1" s="419" t="s">
        <v>1</v>
      </c>
      <c r="B1" s="419"/>
      <c r="C1" s="419"/>
      <c r="D1" s="419"/>
      <c r="E1" s="419"/>
      <c r="F1" s="419"/>
    </row>
    <row r="2" spans="1:6" ht="23.25" customHeight="1" thickBot="1">
      <c r="A2" s="130"/>
      <c r="B2" s="42"/>
      <c r="C2" s="42"/>
      <c r="D2" s="42"/>
      <c r="E2" s="42"/>
      <c r="F2" s="38" t="s">
        <v>507</v>
      </c>
    </row>
    <row r="3" spans="1:6" s="33" customFormat="1" ht="48.75" customHeight="1" thickBot="1">
      <c r="A3" s="131" t="s">
        <v>56</v>
      </c>
      <c r="B3" s="132" t="s">
        <v>54</v>
      </c>
      <c r="C3" s="132" t="s">
        <v>55</v>
      </c>
      <c r="D3" s="132" t="str">
        <f>+'6.sz.mell.'!D3</f>
        <v>Felhasználás   2018. XII. 31-ig</v>
      </c>
      <c r="E3" s="132" t="str">
        <f>+'6.sz.mell.'!E3</f>
        <v>2018. évi előirányzat</v>
      </c>
      <c r="F3" s="39" t="s">
        <v>500</v>
      </c>
    </row>
    <row r="4" spans="1:6" s="42" customFormat="1" ht="15" customHeight="1" thickBot="1">
      <c r="A4" s="40" t="s">
        <v>434</v>
      </c>
      <c r="B4" s="41" t="s">
        <v>435</v>
      </c>
      <c r="C4" s="41" t="s">
        <v>436</v>
      </c>
      <c r="D4" s="41" t="s">
        <v>438</v>
      </c>
      <c r="E4" s="41" t="s">
        <v>437</v>
      </c>
      <c r="F4" s="385" t="s">
        <v>482</v>
      </c>
    </row>
    <row r="5" spans="1:6" ht="15.75" customHeight="1">
      <c r="A5" s="49" t="s">
        <v>492</v>
      </c>
      <c r="B5" s="50">
        <v>1500000</v>
      </c>
      <c r="C5" s="367"/>
      <c r="D5" s="50"/>
      <c r="E5" s="50">
        <v>1500000</v>
      </c>
      <c r="F5" s="51">
        <f aca="true" t="shared" si="0" ref="F5:F23">B5-D5-E5</f>
        <v>0</v>
      </c>
    </row>
    <row r="6" spans="1:6" ht="15.75" customHeight="1">
      <c r="A6" s="49" t="s">
        <v>491</v>
      </c>
      <c r="B6" s="50">
        <v>3500000</v>
      </c>
      <c r="C6" s="367"/>
      <c r="D6" s="50"/>
      <c r="E6" s="50">
        <v>3500000</v>
      </c>
      <c r="F6" s="51">
        <f t="shared" si="0"/>
        <v>0</v>
      </c>
    </row>
    <row r="7" spans="1:6" ht="15.75" customHeight="1">
      <c r="A7" s="49" t="s">
        <v>497</v>
      </c>
      <c r="B7" s="50">
        <v>1500000</v>
      </c>
      <c r="C7" s="367"/>
      <c r="D7" s="50"/>
      <c r="E7" s="50">
        <v>1500000</v>
      </c>
      <c r="F7" s="51">
        <f t="shared" si="0"/>
        <v>0</v>
      </c>
    </row>
    <row r="8" spans="1:6" ht="15.75" customHeight="1">
      <c r="A8" s="49" t="s">
        <v>493</v>
      </c>
      <c r="B8" s="50">
        <v>2000000</v>
      </c>
      <c r="C8" s="367"/>
      <c r="D8" s="50"/>
      <c r="E8" s="50">
        <v>2000000</v>
      </c>
      <c r="F8" s="51">
        <f t="shared" si="0"/>
        <v>0</v>
      </c>
    </row>
    <row r="9" spans="1:6" ht="15.75" customHeight="1">
      <c r="A9" s="387" t="s">
        <v>499</v>
      </c>
      <c r="B9" s="50">
        <v>1000000</v>
      </c>
      <c r="C9" s="367"/>
      <c r="D9" s="50"/>
      <c r="E9" s="50">
        <v>1000000</v>
      </c>
      <c r="F9" s="51">
        <f t="shared" si="0"/>
        <v>0</v>
      </c>
    </row>
    <row r="10" spans="1:6" ht="15.75" customHeight="1">
      <c r="A10" s="49" t="s">
        <v>503</v>
      </c>
      <c r="B10" s="50">
        <v>444500</v>
      </c>
      <c r="C10" s="367"/>
      <c r="D10" s="50"/>
      <c r="E10" s="50">
        <v>444500</v>
      </c>
      <c r="F10" s="51">
        <f t="shared" si="0"/>
        <v>0</v>
      </c>
    </row>
    <row r="11" spans="1:6" ht="15.75" customHeight="1">
      <c r="A11" s="49" t="s">
        <v>498</v>
      </c>
      <c r="B11" s="50">
        <v>2000000</v>
      </c>
      <c r="C11" s="367"/>
      <c r="D11" s="50"/>
      <c r="E11" s="50">
        <v>2000000</v>
      </c>
      <c r="F11" s="51">
        <f t="shared" si="0"/>
        <v>0</v>
      </c>
    </row>
    <row r="12" spans="1:6" ht="15.75" customHeight="1">
      <c r="A12" s="49" t="s">
        <v>496</v>
      </c>
      <c r="B12" s="50">
        <v>1500000</v>
      </c>
      <c r="C12" s="367"/>
      <c r="D12" s="50"/>
      <c r="E12" s="50">
        <v>1500000</v>
      </c>
      <c r="F12" s="51">
        <f t="shared" si="0"/>
        <v>0</v>
      </c>
    </row>
    <row r="13" spans="1:6" ht="15.75" customHeight="1">
      <c r="A13" s="49" t="s">
        <v>504</v>
      </c>
      <c r="B13" s="50">
        <v>4000000</v>
      </c>
      <c r="C13" s="367"/>
      <c r="D13" s="50"/>
      <c r="E13" s="50">
        <v>4000000</v>
      </c>
      <c r="F13" s="51">
        <f t="shared" si="0"/>
        <v>0</v>
      </c>
    </row>
    <row r="14" spans="1:6" ht="15.75" customHeight="1">
      <c r="A14" s="49" t="s">
        <v>505</v>
      </c>
      <c r="B14" s="50">
        <v>3340000</v>
      </c>
      <c r="C14" s="367"/>
      <c r="D14" s="50"/>
      <c r="E14" s="50">
        <v>3340000</v>
      </c>
      <c r="F14" s="51">
        <f t="shared" si="0"/>
        <v>0</v>
      </c>
    </row>
    <row r="15" spans="1:6" ht="15.75" customHeight="1">
      <c r="A15" s="49"/>
      <c r="B15" s="50"/>
      <c r="C15" s="367"/>
      <c r="D15" s="50"/>
      <c r="E15" s="50"/>
      <c r="F15" s="51">
        <f t="shared" si="0"/>
        <v>0</v>
      </c>
    </row>
    <row r="16" spans="1:6" ht="15.75" customHeight="1">
      <c r="A16" s="49"/>
      <c r="B16" s="50"/>
      <c r="C16" s="367"/>
      <c r="D16" s="50"/>
      <c r="E16" s="50"/>
      <c r="F16" s="51">
        <f t="shared" si="0"/>
        <v>0</v>
      </c>
    </row>
    <row r="17" spans="1:6" ht="15.75" customHeight="1">
      <c r="A17" s="49"/>
      <c r="B17" s="50"/>
      <c r="C17" s="367"/>
      <c r="D17" s="50"/>
      <c r="E17" s="50"/>
      <c r="F17" s="51">
        <f t="shared" si="0"/>
        <v>0</v>
      </c>
    </row>
    <row r="18" spans="1:6" ht="15.75" customHeight="1">
      <c r="A18" s="49"/>
      <c r="B18" s="50"/>
      <c r="C18" s="367"/>
      <c r="D18" s="50"/>
      <c r="E18" s="50"/>
      <c r="F18" s="51">
        <f t="shared" si="0"/>
        <v>0</v>
      </c>
    </row>
    <row r="19" spans="1:6" ht="15.75" customHeight="1">
      <c r="A19" s="49"/>
      <c r="B19" s="50"/>
      <c r="C19" s="367"/>
      <c r="D19" s="50"/>
      <c r="E19" s="50"/>
      <c r="F19" s="51">
        <f t="shared" si="0"/>
        <v>0</v>
      </c>
    </row>
    <row r="20" spans="1:6" ht="15.75" customHeight="1">
      <c r="A20" s="49"/>
      <c r="B20" s="50"/>
      <c r="C20" s="367"/>
      <c r="D20" s="50"/>
      <c r="E20" s="50"/>
      <c r="F20" s="51">
        <f t="shared" si="0"/>
        <v>0</v>
      </c>
    </row>
    <row r="21" spans="1:6" ht="15.75" customHeight="1">
      <c r="A21" s="49"/>
      <c r="B21" s="50"/>
      <c r="C21" s="367"/>
      <c r="D21" s="50"/>
      <c r="E21" s="50"/>
      <c r="F21" s="51">
        <f t="shared" si="0"/>
        <v>0</v>
      </c>
    </row>
    <row r="22" spans="1:6" ht="15.75" customHeight="1">
      <c r="A22" s="49"/>
      <c r="B22" s="50"/>
      <c r="C22" s="367"/>
      <c r="D22" s="50"/>
      <c r="E22" s="50"/>
      <c r="F22" s="51">
        <f t="shared" si="0"/>
        <v>0</v>
      </c>
    </row>
    <row r="23" spans="1:6" ht="15.75" customHeight="1" thickBot="1">
      <c r="A23" s="52"/>
      <c r="B23" s="53"/>
      <c r="C23" s="368"/>
      <c r="D23" s="53"/>
      <c r="E23" s="53"/>
      <c r="F23" s="54">
        <f t="shared" si="0"/>
        <v>0</v>
      </c>
    </row>
    <row r="24" spans="1:6" s="48" customFormat="1" ht="18" customHeight="1" thickBot="1">
      <c r="A24" s="133" t="s">
        <v>52</v>
      </c>
      <c r="B24" s="134">
        <f>SUM(B5:B23)</f>
        <v>20784500</v>
      </c>
      <c r="C24" s="74"/>
      <c r="D24" s="134">
        <f>SUM(D5:D23)</f>
        <v>0</v>
      </c>
      <c r="E24" s="134">
        <f>SUM(E5:E23)</f>
        <v>20784500</v>
      </c>
      <c r="F24" s="5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1/2018. (II.16.)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2"/>
  <sheetViews>
    <sheetView view="pageLayout" workbookViewId="0" topLeftCell="A1">
      <selection activeCell="E11" sqref="E11"/>
    </sheetView>
  </sheetViews>
  <sheetFormatPr defaultColWidth="9.375" defaultRowHeight="12.75"/>
  <cols>
    <col min="1" max="1" width="38.625" style="35" customWidth="1"/>
    <col min="2" max="5" width="13.75390625" style="35" customWidth="1"/>
    <col min="6" max="16384" width="9.375" style="35" customWidth="1"/>
  </cols>
  <sheetData>
    <row r="1" spans="1:5" ht="12.75">
      <c r="A1" s="144"/>
      <c r="B1" s="144"/>
      <c r="C1" s="144"/>
      <c r="D1" s="144"/>
      <c r="E1" s="144"/>
    </row>
    <row r="2" spans="1:5" ht="12.75">
      <c r="A2" s="394" t="s">
        <v>521</v>
      </c>
      <c r="B2" s="395"/>
      <c r="C2" s="395"/>
      <c r="D2" s="395"/>
      <c r="E2" s="395"/>
    </row>
    <row r="3" spans="1:5" ht="14.25" thickBot="1">
      <c r="A3" s="144"/>
      <c r="B3" s="144"/>
      <c r="C3" s="144"/>
      <c r="D3" s="427" t="s">
        <v>506</v>
      </c>
      <c r="E3" s="427"/>
    </row>
    <row r="4" spans="1:5" ht="15" customHeight="1" thickBot="1">
      <c r="A4" s="146" t="s">
        <v>88</v>
      </c>
      <c r="B4" s="147">
        <v>2017</v>
      </c>
      <c r="C4" s="147">
        <v>2018</v>
      </c>
      <c r="D4" s="147">
        <v>2020</v>
      </c>
      <c r="E4" s="148" t="s">
        <v>41</v>
      </c>
    </row>
    <row r="5" spans="1:5" ht="12.75">
      <c r="A5" s="149" t="s">
        <v>89</v>
      </c>
      <c r="B5" s="62"/>
      <c r="C5" s="62"/>
      <c r="D5" s="62"/>
      <c r="E5" s="150">
        <f aca="true" t="shared" si="0" ref="E5:E11">SUM(B5:D5)</f>
        <v>0</v>
      </c>
    </row>
    <row r="6" spans="1:5" ht="12.75">
      <c r="A6" s="151" t="s">
        <v>102</v>
      </c>
      <c r="B6" s="63"/>
      <c r="C6" s="63"/>
      <c r="D6" s="63"/>
      <c r="E6" s="152">
        <f t="shared" si="0"/>
        <v>0</v>
      </c>
    </row>
    <row r="7" spans="1:5" ht="12.75">
      <c r="A7" s="153" t="s">
        <v>90</v>
      </c>
      <c r="B7" s="64">
        <v>777598500</v>
      </c>
      <c r="C7" s="64"/>
      <c r="D7" s="64"/>
      <c r="E7" s="154">
        <f t="shared" si="0"/>
        <v>777598500</v>
      </c>
    </row>
    <row r="8" spans="1:5" ht="12.75">
      <c r="A8" s="153" t="s">
        <v>103</v>
      </c>
      <c r="B8" s="64"/>
      <c r="C8" s="64"/>
      <c r="D8" s="64"/>
      <c r="E8" s="154">
        <f t="shared" si="0"/>
        <v>0</v>
      </c>
    </row>
    <row r="9" spans="1:5" ht="12.75">
      <c r="A9" s="153" t="s">
        <v>91</v>
      </c>
      <c r="B9" s="64"/>
      <c r="C9" s="64"/>
      <c r="D9" s="64"/>
      <c r="E9" s="154">
        <f t="shared" si="0"/>
        <v>0</v>
      </c>
    </row>
    <row r="10" spans="1:5" ht="12.75">
      <c r="A10" s="153" t="s">
        <v>92</v>
      </c>
      <c r="B10" s="64"/>
      <c r="C10" s="64"/>
      <c r="D10" s="64"/>
      <c r="E10" s="154">
        <f t="shared" si="0"/>
        <v>0</v>
      </c>
    </row>
    <row r="11" spans="1:5" ht="13.5" thickBot="1">
      <c r="A11" s="65"/>
      <c r="B11" s="66"/>
      <c r="C11" s="66"/>
      <c r="D11" s="66"/>
      <c r="E11" s="154">
        <f t="shared" si="0"/>
        <v>0</v>
      </c>
    </row>
    <row r="12" spans="1:5" ht="13.5" thickBot="1">
      <c r="A12" s="155" t="s">
        <v>94</v>
      </c>
      <c r="B12" s="156">
        <f>B5+SUM(B7:B11)</f>
        <v>777598500</v>
      </c>
      <c r="C12" s="156">
        <f>C5+SUM(C7:C11)</f>
        <v>0</v>
      </c>
      <c r="D12" s="156">
        <f>D5+SUM(D7:D11)</f>
        <v>0</v>
      </c>
      <c r="E12" s="157">
        <f>E5+SUM(E7:E11)</f>
        <v>777598500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46" t="s">
        <v>93</v>
      </c>
      <c r="B14" s="147">
        <f>+B4</f>
        <v>2017</v>
      </c>
      <c r="C14" s="147">
        <f>+C4</f>
        <v>2018</v>
      </c>
      <c r="D14" s="147">
        <f>+D4</f>
        <v>2020</v>
      </c>
      <c r="E14" s="148" t="s">
        <v>41</v>
      </c>
    </row>
    <row r="15" spans="1:5" ht="12.75">
      <c r="A15" s="149" t="s">
        <v>98</v>
      </c>
      <c r="B15" s="62"/>
      <c r="C15" s="62"/>
      <c r="D15" s="62"/>
      <c r="E15" s="150">
        <f aca="true" t="shared" si="1" ref="E15:E21">SUM(B15:D15)</f>
        <v>0</v>
      </c>
    </row>
    <row r="16" spans="1:5" ht="12.75">
      <c r="A16" s="158" t="s">
        <v>99</v>
      </c>
      <c r="B16" s="64"/>
      <c r="C16" s="64">
        <v>777598500</v>
      </c>
      <c r="D16" s="64"/>
      <c r="E16" s="154">
        <f t="shared" si="1"/>
        <v>777598500</v>
      </c>
    </row>
    <row r="17" spans="1:5" ht="12.75">
      <c r="A17" s="153" t="s">
        <v>100</v>
      </c>
      <c r="B17" s="64"/>
      <c r="C17" s="64"/>
      <c r="D17" s="64"/>
      <c r="E17" s="154">
        <f t="shared" si="1"/>
        <v>0</v>
      </c>
    </row>
    <row r="18" spans="1:5" ht="12.75">
      <c r="A18" s="153" t="s">
        <v>101</v>
      </c>
      <c r="B18" s="64"/>
      <c r="C18" s="64"/>
      <c r="D18" s="64"/>
      <c r="E18" s="154">
        <f t="shared" si="1"/>
        <v>0</v>
      </c>
    </row>
    <row r="19" spans="1:5" ht="12.75">
      <c r="A19" s="67"/>
      <c r="B19" s="64"/>
      <c r="C19" s="64"/>
      <c r="D19" s="64"/>
      <c r="E19" s="154">
        <f t="shared" si="1"/>
        <v>0</v>
      </c>
    </row>
    <row r="20" spans="1:5" ht="12.75">
      <c r="A20" s="67"/>
      <c r="B20" s="64"/>
      <c r="C20" s="64"/>
      <c r="D20" s="64"/>
      <c r="E20" s="154">
        <f t="shared" si="1"/>
        <v>0</v>
      </c>
    </row>
    <row r="21" spans="1:5" ht="13.5" thickBot="1">
      <c r="A21" s="65"/>
      <c r="B21" s="66"/>
      <c r="C21" s="66"/>
      <c r="D21" s="66"/>
      <c r="E21" s="154">
        <f t="shared" si="1"/>
        <v>0</v>
      </c>
    </row>
    <row r="22" spans="1:5" ht="13.5" thickBot="1">
      <c r="A22" s="155" t="s">
        <v>42</v>
      </c>
      <c r="B22" s="156">
        <f>SUM(B15:B21)</f>
        <v>0</v>
      </c>
      <c r="C22" s="156">
        <f>SUM(C15:C21)</f>
        <v>777598500</v>
      </c>
      <c r="D22" s="156">
        <f>SUM(D15:D21)</f>
        <v>0</v>
      </c>
      <c r="E22" s="157">
        <f>SUM(E15:E21)</f>
        <v>777598500</v>
      </c>
    </row>
    <row r="23" spans="1:5" ht="12.75">
      <c r="A23" s="144"/>
      <c r="B23" s="144"/>
      <c r="C23" s="144"/>
      <c r="D23" s="144"/>
      <c r="E23" s="144"/>
    </row>
    <row r="24" spans="1:5" ht="12.75">
      <c r="A24" s="144"/>
      <c r="B24" s="144"/>
      <c r="C24" s="144"/>
      <c r="D24" s="144"/>
      <c r="E24" s="144"/>
    </row>
    <row r="25" spans="1:5" ht="15">
      <c r="A25" s="145" t="s">
        <v>95</v>
      </c>
      <c r="B25" s="426"/>
      <c r="C25" s="426"/>
      <c r="D25" s="426"/>
      <c r="E25" s="426"/>
    </row>
    <row r="26" spans="1:5" ht="14.25" thickBot="1">
      <c r="A26" s="144"/>
      <c r="B26" s="144"/>
      <c r="C26" s="144"/>
      <c r="D26" s="427" t="s">
        <v>506</v>
      </c>
      <c r="E26" s="427"/>
    </row>
    <row r="27" spans="1:5" ht="13.5" thickBot="1">
      <c r="A27" s="146" t="s">
        <v>88</v>
      </c>
      <c r="B27" s="147">
        <f>+B14</f>
        <v>2017</v>
      </c>
      <c r="C27" s="147">
        <f>+C14</f>
        <v>2018</v>
      </c>
      <c r="D27" s="147">
        <f>+D14</f>
        <v>2020</v>
      </c>
      <c r="E27" s="148" t="s">
        <v>41</v>
      </c>
    </row>
    <row r="28" spans="1:5" ht="12.75">
      <c r="A28" s="149" t="s">
        <v>89</v>
      </c>
      <c r="B28" s="62"/>
      <c r="C28" s="62"/>
      <c r="D28" s="62"/>
      <c r="E28" s="150">
        <f aca="true" t="shared" si="2" ref="E28:E34">SUM(B28:D28)</f>
        <v>0</v>
      </c>
    </row>
    <row r="29" spans="1:5" ht="12.75">
      <c r="A29" s="151" t="s">
        <v>102</v>
      </c>
      <c r="B29" s="63"/>
      <c r="C29" s="63"/>
      <c r="D29" s="63"/>
      <c r="E29" s="152">
        <f t="shared" si="2"/>
        <v>0</v>
      </c>
    </row>
    <row r="30" spans="1:5" ht="12.75">
      <c r="A30" s="153" t="s">
        <v>90</v>
      </c>
      <c r="B30" s="64"/>
      <c r="C30" s="64"/>
      <c r="D30" s="64"/>
      <c r="E30" s="154">
        <f t="shared" si="2"/>
        <v>0</v>
      </c>
    </row>
    <row r="31" spans="1:5" ht="12.75">
      <c r="A31" s="153" t="s">
        <v>103</v>
      </c>
      <c r="B31" s="64"/>
      <c r="C31" s="64"/>
      <c r="D31" s="64"/>
      <c r="E31" s="154">
        <f t="shared" si="2"/>
        <v>0</v>
      </c>
    </row>
    <row r="32" spans="1:5" ht="12.75">
      <c r="A32" s="153" t="s">
        <v>91</v>
      </c>
      <c r="B32" s="64"/>
      <c r="C32" s="64"/>
      <c r="D32" s="64"/>
      <c r="E32" s="154">
        <f t="shared" si="2"/>
        <v>0</v>
      </c>
    </row>
    <row r="33" spans="1:5" ht="12.75">
      <c r="A33" s="153" t="s">
        <v>92</v>
      </c>
      <c r="B33" s="64"/>
      <c r="C33" s="64"/>
      <c r="D33" s="64"/>
      <c r="E33" s="154">
        <f t="shared" si="2"/>
        <v>0</v>
      </c>
    </row>
    <row r="34" spans="1:5" ht="13.5" thickBot="1">
      <c r="A34" s="65"/>
      <c r="B34" s="66"/>
      <c r="C34" s="66"/>
      <c r="D34" s="66"/>
      <c r="E34" s="154">
        <f t="shared" si="2"/>
        <v>0</v>
      </c>
    </row>
    <row r="35" spans="1:5" ht="13.5" thickBot="1">
      <c r="A35" s="155" t="s">
        <v>94</v>
      </c>
      <c r="B35" s="156">
        <f>B28+SUM(B30:B34)</f>
        <v>0</v>
      </c>
      <c r="C35" s="156">
        <f>C28+SUM(C30:C34)</f>
        <v>0</v>
      </c>
      <c r="D35" s="156">
        <f>D28+SUM(D30:D34)</f>
        <v>0</v>
      </c>
      <c r="E35" s="157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46" t="s">
        <v>93</v>
      </c>
      <c r="B37" s="147">
        <f>+B27</f>
        <v>2017</v>
      </c>
      <c r="C37" s="147">
        <f>+C27</f>
        <v>2018</v>
      </c>
      <c r="D37" s="147">
        <f>+D27</f>
        <v>2020</v>
      </c>
      <c r="E37" s="148" t="s">
        <v>41</v>
      </c>
    </row>
    <row r="38" spans="1:5" ht="12.75">
      <c r="A38" s="149" t="s">
        <v>98</v>
      </c>
      <c r="B38" s="62"/>
      <c r="C38" s="62"/>
      <c r="D38" s="62"/>
      <c r="E38" s="150">
        <f aca="true" t="shared" si="3" ref="E38:E44">SUM(B38:D38)</f>
        <v>0</v>
      </c>
    </row>
    <row r="39" spans="1:5" ht="12.75">
      <c r="A39" s="158" t="s">
        <v>99</v>
      </c>
      <c r="B39" s="64"/>
      <c r="C39" s="64"/>
      <c r="D39" s="64"/>
      <c r="E39" s="154">
        <f t="shared" si="3"/>
        <v>0</v>
      </c>
    </row>
    <row r="40" spans="1:5" ht="12.75">
      <c r="A40" s="153" t="s">
        <v>100</v>
      </c>
      <c r="B40" s="64"/>
      <c r="C40" s="64"/>
      <c r="D40" s="64"/>
      <c r="E40" s="154">
        <f t="shared" si="3"/>
        <v>0</v>
      </c>
    </row>
    <row r="41" spans="1:5" ht="12.75">
      <c r="A41" s="153" t="s">
        <v>101</v>
      </c>
      <c r="B41" s="64"/>
      <c r="C41" s="64"/>
      <c r="D41" s="64"/>
      <c r="E41" s="154">
        <f t="shared" si="3"/>
        <v>0</v>
      </c>
    </row>
    <row r="42" spans="1:5" ht="12.75">
      <c r="A42" s="67"/>
      <c r="B42" s="64"/>
      <c r="C42" s="64"/>
      <c r="D42" s="64"/>
      <c r="E42" s="154">
        <f t="shared" si="3"/>
        <v>0</v>
      </c>
    </row>
    <row r="43" spans="1:5" ht="12.75">
      <c r="A43" s="67"/>
      <c r="B43" s="64"/>
      <c r="C43" s="64"/>
      <c r="D43" s="64"/>
      <c r="E43" s="154">
        <f t="shared" si="3"/>
        <v>0</v>
      </c>
    </row>
    <row r="44" spans="1:5" ht="13.5" thickBot="1">
      <c r="A44" s="65"/>
      <c r="B44" s="66"/>
      <c r="C44" s="66"/>
      <c r="D44" s="66"/>
      <c r="E44" s="154">
        <f t="shared" si="3"/>
        <v>0</v>
      </c>
    </row>
    <row r="45" spans="1:5" ht="13.5" thickBot="1">
      <c r="A45" s="155" t="s">
        <v>42</v>
      </c>
      <c r="B45" s="156">
        <f>SUM(B38:B44)</f>
        <v>0</v>
      </c>
      <c r="C45" s="156">
        <f>SUM(C38:C44)</f>
        <v>0</v>
      </c>
      <c r="D45" s="156">
        <f>SUM(D38:D44)</f>
        <v>0</v>
      </c>
      <c r="E45" s="157">
        <f>SUM(E38:E44)</f>
        <v>0</v>
      </c>
    </row>
    <row r="46" spans="1:5" ht="12.75">
      <c r="A46" s="144"/>
      <c r="B46" s="144"/>
      <c r="C46" s="144"/>
      <c r="D46" s="144"/>
      <c r="E46" s="144"/>
    </row>
    <row r="47" spans="1:5" ht="15">
      <c r="A47" s="435"/>
      <c r="B47" s="435"/>
      <c r="C47" s="435"/>
      <c r="D47" s="435"/>
      <c r="E47" s="435"/>
    </row>
    <row r="48" spans="1:5" ht="13.5" thickBot="1">
      <c r="A48" s="144"/>
      <c r="B48" s="144"/>
      <c r="C48" s="144"/>
      <c r="D48" s="144"/>
      <c r="E48" s="144"/>
    </row>
    <row r="49" spans="1:8" ht="13.5" thickBot="1">
      <c r="A49" s="440" t="s">
        <v>96</v>
      </c>
      <c r="B49" s="441"/>
      <c r="C49" s="442"/>
      <c r="D49" s="438" t="s">
        <v>104</v>
      </c>
      <c r="E49" s="439"/>
      <c r="H49" s="36"/>
    </row>
    <row r="50" spans="1:5" ht="12.75">
      <c r="A50" s="420"/>
      <c r="B50" s="421"/>
      <c r="C50" s="422"/>
      <c r="D50" s="431"/>
      <c r="E50" s="432"/>
    </row>
    <row r="51" spans="1:5" ht="13.5" thickBot="1">
      <c r="A51" s="423"/>
      <c r="B51" s="424"/>
      <c r="C51" s="425"/>
      <c r="D51" s="433"/>
      <c r="E51" s="434"/>
    </row>
    <row r="52" spans="1:5" ht="13.5" thickBot="1">
      <c r="A52" s="428" t="s">
        <v>42</v>
      </c>
      <c r="B52" s="429"/>
      <c r="C52" s="430"/>
      <c r="D52" s="436">
        <f>SUM(D50:E51)</f>
        <v>0</v>
      </c>
      <c r="E52" s="437"/>
    </row>
  </sheetData>
  <sheetProtection/>
  <mergeCells count="12">
    <mergeCell ref="D49:E49"/>
    <mergeCell ref="A49:C49"/>
    <mergeCell ref="A50:C50"/>
    <mergeCell ref="A51:C51"/>
    <mergeCell ref="B25:E25"/>
    <mergeCell ref="D3:E3"/>
    <mergeCell ref="D26:E26"/>
    <mergeCell ref="A52:C52"/>
    <mergeCell ref="D50:E50"/>
    <mergeCell ref="D51:E51"/>
    <mergeCell ref="A47:E47"/>
    <mergeCell ref="D52:E52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  8. melléklet az 1//2018. (II.16.) önkormányzati rendelethez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Layout" zoomScaleNormal="130" zoomScaleSheetLayoutView="85" workbookViewId="0" topLeftCell="A1">
      <selection activeCell="B13" sqref="B13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526</v>
      </c>
    </row>
    <row r="2" spans="1:3" s="68" customFormat="1" ht="21" customHeight="1">
      <c r="A2" s="302" t="s">
        <v>50</v>
      </c>
      <c r="B2" s="269" t="s">
        <v>169</v>
      </c>
      <c r="C2" s="271" t="s">
        <v>43</v>
      </c>
    </row>
    <row r="3" spans="1:3" s="68" customFormat="1" ht="15.75" thickBot="1">
      <c r="A3" s="162" t="s">
        <v>148</v>
      </c>
      <c r="B3" s="270" t="s">
        <v>348</v>
      </c>
      <c r="C3" s="378" t="s">
        <v>43</v>
      </c>
    </row>
    <row r="4" spans="1:3" s="69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272" t="s">
        <v>44</v>
      </c>
    </row>
    <row r="6" spans="1:3" s="56" customFormat="1" ht="12.75" customHeight="1" thickBot="1">
      <c r="A6" s="138"/>
      <c r="B6" s="139" t="s">
        <v>434</v>
      </c>
      <c r="C6" s="140" t="s">
        <v>435</v>
      </c>
    </row>
    <row r="7" spans="1:3" s="56" customFormat="1" ht="15.75" customHeight="1" thickBot="1">
      <c r="A7" s="167"/>
      <c r="B7" s="168" t="s">
        <v>45</v>
      </c>
      <c r="C7" s="273"/>
    </row>
    <row r="8" spans="1:3" s="56" customFormat="1" ht="12" customHeight="1" thickBot="1">
      <c r="A8" s="27" t="s">
        <v>9</v>
      </c>
      <c r="B8" s="19" t="s">
        <v>199</v>
      </c>
      <c r="C8" s="209">
        <f>+C9+C10+C11+C12+C13+C14</f>
        <v>282476082</v>
      </c>
    </row>
    <row r="9" spans="1:3" s="70" customFormat="1" ht="12" customHeight="1">
      <c r="A9" s="331" t="s">
        <v>69</v>
      </c>
      <c r="B9" s="312" t="s">
        <v>200</v>
      </c>
      <c r="C9" s="212">
        <v>117772404</v>
      </c>
    </row>
    <row r="10" spans="1:3" s="71" customFormat="1" ht="12" customHeight="1">
      <c r="A10" s="332" t="s">
        <v>70</v>
      </c>
      <c r="B10" s="313" t="s">
        <v>201</v>
      </c>
      <c r="C10" s="211">
        <v>56270700</v>
      </c>
    </row>
    <row r="11" spans="1:3" s="71" customFormat="1" ht="12" customHeight="1">
      <c r="A11" s="332" t="s">
        <v>71</v>
      </c>
      <c r="B11" s="313" t="s">
        <v>470</v>
      </c>
      <c r="C11" s="211">
        <v>104590018</v>
      </c>
    </row>
    <row r="12" spans="1:3" s="71" customFormat="1" ht="12" customHeight="1">
      <c r="A12" s="332" t="s">
        <v>72</v>
      </c>
      <c r="B12" s="313" t="s">
        <v>202</v>
      </c>
      <c r="C12" s="211">
        <v>3842960</v>
      </c>
    </row>
    <row r="13" spans="1:3" s="71" customFormat="1" ht="12" customHeight="1">
      <c r="A13" s="332" t="s">
        <v>105</v>
      </c>
      <c r="B13" s="313" t="s">
        <v>443</v>
      </c>
      <c r="C13" s="211"/>
    </row>
    <row r="14" spans="1:3" s="70" customFormat="1" ht="12" customHeight="1" thickBot="1">
      <c r="A14" s="333" t="s">
        <v>73</v>
      </c>
      <c r="B14" s="314" t="s">
        <v>380</v>
      </c>
      <c r="C14" s="211"/>
    </row>
    <row r="15" spans="1:3" s="70" customFormat="1" ht="12" customHeight="1" thickBot="1">
      <c r="A15" s="27" t="s">
        <v>10</v>
      </c>
      <c r="B15" s="204" t="s">
        <v>203</v>
      </c>
      <c r="C15" s="209">
        <f>+C16+C17+C18+C19+C20</f>
        <v>22186000</v>
      </c>
    </row>
    <row r="16" spans="1:3" s="70" customFormat="1" ht="12" customHeight="1">
      <c r="A16" s="331" t="s">
        <v>75</v>
      </c>
      <c r="B16" s="312" t="s">
        <v>204</v>
      </c>
      <c r="C16" s="212"/>
    </row>
    <row r="17" spans="1:3" s="70" customFormat="1" ht="12" customHeight="1">
      <c r="A17" s="332" t="s">
        <v>76</v>
      </c>
      <c r="B17" s="313" t="s">
        <v>205</v>
      </c>
      <c r="C17" s="211"/>
    </row>
    <row r="18" spans="1:3" s="70" customFormat="1" ht="12" customHeight="1">
      <c r="A18" s="332" t="s">
        <v>77</v>
      </c>
      <c r="B18" s="313" t="s">
        <v>369</v>
      </c>
      <c r="C18" s="211"/>
    </row>
    <row r="19" spans="1:3" s="70" customFormat="1" ht="12" customHeight="1">
      <c r="A19" s="332" t="s">
        <v>78</v>
      </c>
      <c r="B19" s="313" t="s">
        <v>370</v>
      </c>
      <c r="C19" s="211"/>
    </row>
    <row r="20" spans="1:3" s="70" customFormat="1" ht="12" customHeight="1">
      <c r="A20" s="332" t="s">
        <v>79</v>
      </c>
      <c r="B20" s="313" t="s">
        <v>206</v>
      </c>
      <c r="C20" s="211">
        <v>22186000</v>
      </c>
    </row>
    <row r="21" spans="1:3" s="71" customFormat="1" ht="12" customHeight="1" thickBot="1">
      <c r="A21" s="333" t="s">
        <v>85</v>
      </c>
      <c r="B21" s="314" t="s">
        <v>207</v>
      </c>
      <c r="C21" s="213"/>
    </row>
    <row r="22" spans="1:3" s="71" customFormat="1" ht="12" customHeight="1" thickBot="1">
      <c r="A22" s="27" t="s">
        <v>11</v>
      </c>
      <c r="B22" s="19" t="s">
        <v>208</v>
      </c>
      <c r="C22" s="209">
        <f>+C23+C24+C25+C26+C27</f>
        <v>0</v>
      </c>
    </row>
    <row r="23" spans="1:3" s="71" customFormat="1" ht="12" customHeight="1">
      <c r="A23" s="331" t="s">
        <v>58</v>
      </c>
      <c r="B23" s="312" t="s">
        <v>209</v>
      </c>
      <c r="C23" s="212"/>
    </row>
    <row r="24" spans="1:3" s="70" customFormat="1" ht="12" customHeight="1">
      <c r="A24" s="332" t="s">
        <v>59</v>
      </c>
      <c r="B24" s="313" t="s">
        <v>210</v>
      </c>
      <c r="C24" s="211"/>
    </row>
    <row r="25" spans="1:3" s="71" customFormat="1" ht="12" customHeight="1">
      <c r="A25" s="332" t="s">
        <v>60</v>
      </c>
      <c r="B25" s="313" t="s">
        <v>371</v>
      </c>
      <c r="C25" s="211"/>
    </row>
    <row r="26" spans="1:3" s="71" customFormat="1" ht="12" customHeight="1">
      <c r="A26" s="332" t="s">
        <v>61</v>
      </c>
      <c r="B26" s="313" t="s">
        <v>372</v>
      </c>
      <c r="C26" s="211"/>
    </row>
    <row r="27" spans="1:3" s="71" customFormat="1" ht="12" customHeight="1">
      <c r="A27" s="332" t="s">
        <v>117</v>
      </c>
      <c r="B27" s="313" t="s">
        <v>211</v>
      </c>
      <c r="C27" s="211"/>
    </row>
    <row r="28" spans="1:3" s="71" customFormat="1" ht="12" customHeight="1" thickBot="1">
      <c r="A28" s="333" t="s">
        <v>118</v>
      </c>
      <c r="B28" s="314" t="s">
        <v>212</v>
      </c>
      <c r="C28" s="213"/>
    </row>
    <row r="29" spans="1:3" s="71" customFormat="1" ht="12" customHeight="1" thickBot="1">
      <c r="A29" s="27" t="s">
        <v>119</v>
      </c>
      <c r="B29" s="19" t="s">
        <v>480</v>
      </c>
      <c r="C29" s="215">
        <v>22363000</v>
      </c>
    </row>
    <row r="30" spans="1:3" s="71" customFormat="1" ht="12" customHeight="1">
      <c r="A30" s="331" t="s">
        <v>214</v>
      </c>
      <c r="B30" s="312" t="s">
        <v>475</v>
      </c>
      <c r="C30" s="307"/>
    </row>
    <row r="31" spans="1:3" s="71" customFormat="1" ht="12" customHeight="1">
      <c r="A31" s="332" t="s">
        <v>215</v>
      </c>
      <c r="B31" s="313" t="s">
        <v>476</v>
      </c>
      <c r="C31" s="211"/>
    </row>
    <row r="32" spans="1:3" s="71" customFormat="1" ht="12" customHeight="1">
      <c r="A32" s="332" t="s">
        <v>216</v>
      </c>
      <c r="B32" s="313" t="s">
        <v>477</v>
      </c>
      <c r="C32" s="211">
        <v>16924000</v>
      </c>
    </row>
    <row r="33" spans="1:3" s="71" customFormat="1" ht="12" customHeight="1">
      <c r="A33" s="332" t="s">
        <v>217</v>
      </c>
      <c r="B33" s="313" t="s">
        <v>478</v>
      </c>
      <c r="C33" s="211"/>
    </row>
    <row r="34" spans="1:3" s="71" customFormat="1" ht="12" customHeight="1">
      <c r="A34" s="332" t="s">
        <v>472</v>
      </c>
      <c r="B34" s="313" t="s">
        <v>218</v>
      </c>
      <c r="C34" s="211">
        <v>5439000</v>
      </c>
    </row>
    <row r="35" spans="1:3" s="71" customFormat="1" ht="12" customHeight="1">
      <c r="A35" s="332" t="s">
        <v>473</v>
      </c>
      <c r="B35" s="313" t="s">
        <v>219</v>
      </c>
      <c r="C35" s="211"/>
    </row>
    <row r="36" spans="1:3" s="71" customFormat="1" ht="12" customHeight="1" thickBot="1">
      <c r="A36" s="333" t="s">
        <v>474</v>
      </c>
      <c r="B36" s="380" t="s">
        <v>220</v>
      </c>
      <c r="C36" s="213"/>
    </row>
    <row r="37" spans="1:3" s="71" customFormat="1" ht="12" customHeight="1" thickBot="1">
      <c r="A37" s="27" t="s">
        <v>13</v>
      </c>
      <c r="B37" s="19" t="s">
        <v>381</v>
      </c>
      <c r="C37" s="209">
        <f>SUM(C38:C48)</f>
        <v>16469000</v>
      </c>
    </row>
    <row r="38" spans="1:3" s="71" customFormat="1" ht="12" customHeight="1">
      <c r="A38" s="331" t="s">
        <v>62</v>
      </c>
      <c r="B38" s="312" t="s">
        <v>223</v>
      </c>
      <c r="C38" s="212">
        <v>3872000</v>
      </c>
    </row>
    <row r="39" spans="1:3" s="71" customFormat="1" ht="12" customHeight="1">
      <c r="A39" s="332" t="s">
        <v>63</v>
      </c>
      <c r="B39" s="313" t="s">
        <v>224</v>
      </c>
      <c r="C39" s="211">
        <v>8427000</v>
      </c>
    </row>
    <row r="40" spans="1:3" s="71" customFormat="1" ht="12" customHeight="1">
      <c r="A40" s="332" t="s">
        <v>64</v>
      </c>
      <c r="B40" s="313" t="s">
        <v>225</v>
      </c>
      <c r="C40" s="211"/>
    </row>
    <row r="41" spans="1:3" s="71" customFormat="1" ht="12" customHeight="1">
      <c r="A41" s="332" t="s">
        <v>121</v>
      </c>
      <c r="B41" s="313" t="s">
        <v>226</v>
      </c>
      <c r="C41" s="211"/>
    </row>
    <row r="42" spans="1:3" s="71" customFormat="1" ht="12" customHeight="1">
      <c r="A42" s="332" t="s">
        <v>122</v>
      </c>
      <c r="B42" s="313" t="s">
        <v>227</v>
      </c>
      <c r="C42" s="211"/>
    </row>
    <row r="43" spans="1:3" s="71" customFormat="1" ht="12" customHeight="1">
      <c r="A43" s="332" t="s">
        <v>123</v>
      </c>
      <c r="B43" s="313" t="s">
        <v>228</v>
      </c>
      <c r="C43" s="211">
        <v>3320000</v>
      </c>
    </row>
    <row r="44" spans="1:3" s="71" customFormat="1" ht="12" customHeight="1">
      <c r="A44" s="332" t="s">
        <v>124</v>
      </c>
      <c r="B44" s="313" t="s">
        <v>229</v>
      </c>
      <c r="C44" s="211"/>
    </row>
    <row r="45" spans="1:3" s="71" customFormat="1" ht="12" customHeight="1">
      <c r="A45" s="332" t="s">
        <v>125</v>
      </c>
      <c r="B45" s="313" t="s">
        <v>479</v>
      </c>
      <c r="C45" s="211">
        <v>850000</v>
      </c>
    </row>
    <row r="46" spans="1:3" s="71" customFormat="1" ht="12" customHeight="1">
      <c r="A46" s="332" t="s">
        <v>221</v>
      </c>
      <c r="B46" s="313" t="s">
        <v>231</v>
      </c>
      <c r="C46" s="214"/>
    </row>
    <row r="47" spans="1:3" s="71" customFormat="1" ht="12" customHeight="1">
      <c r="A47" s="333" t="s">
        <v>222</v>
      </c>
      <c r="B47" s="314" t="s">
        <v>383</v>
      </c>
      <c r="C47" s="301"/>
    </row>
    <row r="48" spans="1:3" s="71" customFormat="1" ht="12" customHeight="1" thickBot="1">
      <c r="A48" s="333" t="s">
        <v>382</v>
      </c>
      <c r="B48" s="314" t="s">
        <v>232</v>
      </c>
      <c r="C48" s="301"/>
    </row>
    <row r="49" spans="1:3" s="71" customFormat="1" ht="12" customHeight="1" thickBot="1">
      <c r="A49" s="27" t="s">
        <v>14</v>
      </c>
      <c r="B49" s="19" t="s">
        <v>233</v>
      </c>
      <c r="C49" s="209">
        <f>SUM(C50:C54)</f>
        <v>0</v>
      </c>
    </row>
    <row r="50" spans="1:3" s="71" customFormat="1" ht="12" customHeight="1">
      <c r="A50" s="331" t="s">
        <v>65</v>
      </c>
      <c r="B50" s="312" t="s">
        <v>237</v>
      </c>
      <c r="C50" s="355"/>
    </row>
    <row r="51" spans="1:3" s="71" customFormat="1" ht="12" customHeight="1">
      <c r="A51" s="332" t="s">
        <v>66</v>
      </c>
      <c r="B51" s="313" t="s">
        <v>238</v>
      </c>
      <c r="C51" s="214"/>
    </row>
    <row r="52" spans="1:3" s="71" customFormat="1" ht="12" customHeight="1">
      <c r="A52" s="332" t="s">
        <v>234</v>
      </c>
      <c r="B52" s="313" t="s">
        <v>239</v>
      </c>
      <c r="C52" s="214"/>
    </row>
    <row r="53" spans="1:3" s="71" customFormat="1" ht="12" customHeight="1">
      <c r="A53" s="332" t="s">
        <v>235</v>
      </c>
      <c r="B53" s="313" t="s">
        <v>240</v>
      </c>
      <c r="C53" s="214"/>
    </row>
    <row r="54" spans="1:3" s="71" customFormat="1" ht="12" customHeight="1" thickBot="1">
      <c r="A54" s="333" t="s">
        <v>236</v>
      </c>
      <c r="B54" s="314" t="s">
        <v>241</v>
      </c>
      <c r="C54" s="301"/>
    </row>
    <row r="55" spans="1:3" s="71" customFormat="1" ht="12" customHeight="1" thickBot="1">
      <c r="A55" s="27" t="s">
        <v>126</v>
      </c>
      <c r="B55" s="19" t="s">
        <v>242</v>
      </c>
      <c r="C55" s="209">
        <f>SUM(C56:C58)</f>
        <v>0</v>
      </c>
    </row>
    <row r="56" spans="1:3" s="71" customFormat="1" ht="12" customHeight="1">
      <c r="A56" s="331" t="s">
        <v>67</v>
      </c>
      <c r="B56" s="312" t="s">
        <v>243</v>
      </c>
      <c r="C56" s="212"/>
    </row>
    <row r="57" spans="1:3" s="71" customFormat="1" ht="12" customHeight="1">
      <c r="A57" s="332" t="s">
        <v>68</v>
      </c>
      <c r="B57" s="313" t="s">
        <v>373</v>
      </c>
      <c r="C57" s="211"/>
    </row>
    <row r="58" spans="1:3" s="71" customFormat="1" ht="12" customHeight="1">
      <c r="A58" s="332" t="s">
        <v>246</v>
      </c>
      <c r="B58" s="313" t="s">
        <v>244</v>
      </c>
      <c r="C58" s="211"/>
    </row>
    <row r="59" spans="1:3" s="71" customFormat="1" ht="12" customHeight="1" thickBot="1">
      <c r="A59" s="333" t="s">
        <v>247</v>
      </c>
      <c r="B59" s="314" t="s">
        <v>245</v>
      </c>
      <c r="C59" s="213"/>
    </row>
    <row r="60" spans="1:3" s="71" customFormat="1" ht="12" customHeight="1" thickBot="1">
      <c r="A60" s="27" t="s">
        <v>16</v>
      </c>
      <c r="B60" s="204" t="s">
        <v>248</v>
      </c>
      <c r="C60" s="209">
        <f>SUM(C61:C63)</f>
        <v>0</v>
      </c>
    </row>
    <row r="61" spans="1:3" s="71" customFormat="1" ht="12" customHeight="1">
      <c r="A61" s="331" t="s">
        <v>127</v>
      </c>
      <c r="B61" s="312" t="s">
        <v>250</v>
      </c>
      <c r="C61" s="214"/>
    </row>
    <row r="62" spans="1:3" s="71" customFormat="1" ht="12" customHeight="1">
      <c r="A62" s="332" t="s">
        <v>128</v>
      </c>
      <c r="B62" s="313" t="s">
        <v>374</v>
      </c>
      <c r="C62" s="214"/>
    </row>
    <row r="63" spans="1:3" s="71" customFormat="1" ht="12" customHeight="1">
      <c r="A63" s="332" t="s">
        <v>175</v>
      </c>
      <c r="B63" s="313" t="s">
        <v>251</v>
      </c>
      <c r="C63" s="214"/>
    </row>
    <row r="64" spans="1:3" s="71" customFormat="1" ht="12" customHeight="1" thickBot="1">
      <c r="A64" s="333" t="s">
        <v>249</v>
      </c>
      <c r="B64" s="314" t="s">
        <v>252</v>
      </c>
      <c r="C64" s="214"/>
    </row>
    <row r="65" spans="1:3" s="71" customFormat="1" ht="12" customHeight="1" thickBot="1">
      <c r="A65" s="27" t="s">
        <v>17</v>
      </c>
      <c r="B65" s="19" t="s">
        <v>253</v>
      </c>
      <c r="C65" s="215">
        <f>+C8+C15+C22+C29+C37+C49+C55+C60</f>
        <v>343494082</v>
      </c>
    </row>
    <row r="66" spans="1:3" s="71" customFormat="1" ht="12" customHeight="1" thickBot="1">
      <c r="A66" s="334" t="s">
        <v>344</v>
      </c>
      <c r="B66" s="204" t="s">
        <v>255</v>
      </c>
      <c r="C66" s="209">
        <f>SUM(C67:C69)</f>
        <v>0</v>
      </c>
    </row>
    <row r="67" spans="1:3" s="71" customFormat="1" ht="12" customHeight="1">
      <c r="A67" s="331" t="s">
        <v>286</v>
      </c>
      <c r="B67" s="312" t="s">
        <v>256</v>
      </c>
      <c r="C67" s="214"/>
    </row>
    <row r="68" spans="1:3" s="71" customFormat="1" ht="12" customHeight="1">
      <c r="A68" s="332" t="s">
        <v>295</v>
      </c>
      <c r="B68" s="313" t="s">
        <v>257</v>
      </c>
      <c r="C68" s="214"/>
    </row>
    <row r="69" spans="1:3" s="71" customFormat="1" ht="12" customHeight="1" thickBot="1">
      <c r="A69" s="333" t="s">
        <v>296</v>
      </c>
      <c r="B69" s="315" t="s">
        <v>258</v>
      </c>
      <c r="C69" s="214"/>
    </row>
    <row r="70" spans="1:3" s="71" customFormat="1" ht="12" customHeight="1" thickBot="1">
      <c r="A70" s="334" t="s">
        <v>259</v>
      </c>
      <c r="B70" s="204" t="s">
        <v>260</v>
      </c>
      <c r="C70" s="209">
        <f>SUM(C71:C74)</f>
        <v>0</v>
      </c>
    </row>
    <row r="71" spans="1:3" s="71" customFormat="1" ht="12" customHeight="1">
      <c r="A71" s="331" t="s">
        <v>106</v>
      </c>
      <c r="B71" s="312" t="s">
        <v>261</v>
      </c>
      <c r="C71" s="214"/>
    </row>
    <row r="72" spans="1:3" s="71" customFormat="1" ht="12" customHeight="1">
      <c r="A72" s="332" t="s">
        <v>107</v>
      </c>
      <c r="B72" s="313" t="s">
        <v>262</v>
      </c>
      <c r="C72" s="214"/>
    </row>
    <row r="73" spans="1:3" s="71" customFormat="1" ht="12" customHeight="1">
      <c r="A73" s="332" t="s">
        <v>287</v>
      </c>
      <c r="B73" s="313" t="s">
        <v>263</v>
      </c>
      <c r="C73" s="214"/>
    </row>
    <row r="74" spans="1:3" s="71" customFormat="1" ht="12" customHeight="1" thickBot="1">
      <c r="A74" s="333" t="s">
        <v>288</v>
      </c>
      <c r="B74" s="314" t="s">
        <v>264</v>
      </c>
      <c r="C74" s="214"/>
    </row>
    <row r="75" spans="1:3" s="71" customFormat="1" ht="12" customHeight="1" thickBot="1">
      <c r="A75" s="334" t="s">
        <v>265</v>
      </c>
      <c r="B75" s="204" t="s">
        <v>266</v>
      </c>
      <c r="C75" s="209">
        <v>913583918</v>
      </c>
    </row>
    <row r="76" spans="1:3" s="71" customFormat="1" ht="12" customHeight="1">
      <c r="A76" s="331" t="s">
        <v>289</v>
      </c>
      <c r="B76" s="312" t="s">
        <v>267</v>
      </c>
      <c r="C76" s="214">
        <v>913583918</v>
      </c>
    </row>
    <row r="77" spans="1:3" s="71" customFormat="1" ht="12" customHeight="1" thickBot="1">
      <c r="A77" s="333" t="s">
        <v>290</v>
      </c>
      <c r="B77" s="314" t="s">
        <v>268</v>
      </c>
      <c r="C77" s="214"/>
    </row>
    <row r="78" spans="1:3" s="70" customFormat="1" ht="12" customHeight="1" thickBot="1">
      <c r="A78" s="334" t="s">
        <v>269</v>
      </c>
      <c r="B78" s="204" t="s">
        <v>270</v>
      </c>
      <c r="C78" s="209">
        <f>SUM(C79:C81)</f>
        <v>0</v>
      </c>
    </row>
    <row r="79" spans="1:3" s="71" customFormat="1" ht="12" customHeight="1">
      <c r="A79" s="331" t="s">
        <v>291</v>
      </c>
      <c r="B79" s="312" t="s">
        <v>271</v>
      </c>
      <c r="C79" s="214"/>
    </row>
    <row r="80" spans="1:3" s="71" customFormat="1" ht="12" customHeight="1">
      <c r="A80" s="332" t="s">
        <v>292</v>
      </c>
      <c r="B80" s="313" t="s">
        <v>272</v>
      </c>
      <c r="C80" s="214"/>
    </row>
    <row r="81" spans="1:3" s="71" customFormat="1" ht="12" customHeight="1" thickBot="1">
      <c r="A81" s="333" t="s">
        <v>293</v>
      </c>
      <c r="B81" s="314" t="s">
        <v>273</v>
      </c>
      <c r="C81" s="214"/>
    </row>
    <row r="82" spans="1:3" s="71" customFormat="1" ht="12" customHeight="1" thickBot="1">
      <c r="A82" s="334" t="s">
        <v>274</v>
      </c>
      <c r="B82" s="204" t="s">
        <v>294</v>
      </c>
      <c r="C82" s="209">
        <f>SUM(C83:C86)</f>
        <v>0</v>
      </c>
    </row>
    <row r="83" spans="1:3" s="71" customFormat="1" ht="12" customHeight="1">
      <c r="A83" s="335" t="s">
        <v>275</v>
      </c>
      <c r="B83" s="312" t="s">
        <v>276</v>
      </c>
      <c r="C83" s="214"/>
    </row>
    <row r="84" spans="1:3" s="71" customFormat="1" ht="12" customHeight="1">
      <c r="A84" s="336" t="s">
        <v>277</v>
      </c>
      <c r="B84" s="313" t="s">
        <v>278</v>
      </c>
      <c r="C84" s="214"/>
    </row>
    <row r="85" spans="1:3" s="71" customFormat="1" ht="12" customHeight="1">
      <c r="A85" s="336" t="s">
        <v>279</v>
      </c>
      <c r="B85" s="313" t="s">
        <v>280</v>
      </c>
      <c r="C85" s="214"/>
    </row>
    <row r="86" spans="1:3" s="70" customFormat="1" ht="12" customHeight="1" thickBot="1">
      <c r="A86" s="337" t="s">
        <v>281</v>
      </c>
      <c r="B86" s="314" t="s">
        <v>282</v>
      </c>
      <c r="C86" s="214"/>
    </row>
    <row r="87" spans="1:3" s="70" customFormat="1" ht="12" customHeight="1" thickBot="1">
      <c r="A87" s="334" t="s">
        <v>283</v>
      </c>
      <c r="B87" s="204" t="s">
        <v>422</v>
      </c>
      <c r="C87" s="356"/>
    </row>
    <row r="88" spans="1:3" s="70" customFormat="1" ht="12" customHeight="1" thickBot="1">
      <c r="A88" s="334" t="s">
        <v>444</v>
      </c>
      <c r="B88" s="204" t="s">
        <v>284</v>
      </c>
      <c r="C88" s="356"/>
    </row>
    <row r="89" spans="1:3" s="70" customFormat="1" ht="12" customHeight="1" thickBot="1">
      <c r="A89" s="334" t="s">
        <v>445</v>
      </c>
      <c r="B89" s="319" t="s">
        <v>425</v>
      </c>
      <c r="C89" s="215"/>
    </row>
    <row r="90" spans="1:3" s="70" customFormat="1" ht="12" customHeight="1" thickBot="1">
      <c r="A90" s="338" t="s">
        <v>446</v>
      </c>
      <c r="B90" s="320" t="s">
        <v>447</v>
      </c>
      <c r="C90" s="215">
        <v>1257078000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46</v>
      </c>
      <c r="C92" s="280"/>
    </row>
    <row r="93" spans="1:3" s="72" customFormat="1" ht="12" customHeight="1" thickBot="1">
      <c r="A93" s="304" t="s">
        <v>9</v>
      </c>
      <c r="B93" s="26" t="s">
        <v>451</v>
      </c>
      <c r="C93" s="208">
        <f>+C94+C95+C96+C97+C98+C111</f>
        <v>198564000</v>
      </c>
    </row>
    <row r="94" spans="1:3" ht="12" customHeight="1">
      <c r="A94" s="339" t="s">
        <v>69</v>
      </c>
      <c r="B94" s="8" t="s">
        <v>39</v>
      </c>
      <c r="C94" s="210">
        <v>48369000</v>
      </c>
    </row>
    <row r="95" spans="1:3" ht="12" customHeight="1">
      <c r="A95" s="332" t="s">
        <v>70</v>
      </c>
      <c r="B95" s="6" t="s">
        <v>129</v>
      </c>
      <c r="C95" s="211">
        <v>9145000</v>
      </c>
    </row>
    <row r="96" spans="1:3" ht="12" customHeight="1">
      <c r="A96" s="332" t="s">
        <v>71</v>
      </c>
      <c r="B96" s="6" t="s">
        <v>97</v>
      </c>
      <c r="C96" s="213">
        <v>114900000</v>
      </c>
    </row>
    <row r="97" spans="1:3" ht="12" customHeight="1">
      <c r="A97" s="332" t="s">
        <v>72</v>
      </c>
      <c r="B97" s="9" t="s">
        <v>130</v>
      </c>
      <c r="C97" s="213">
        <v>9323000</v>
      </c>
    </row>
    <row r="98" spans="1:3" ht="12" customHeight="1">
      <c r="A98" s="332" t="s">
        <v>80</v>
      </c>
      <c r="B98" s="17" t="s">
        <v>131</v>
      </c>
      <c r="C98" s="213">
        <v>16827000</v>
      </c>
    </row>
    <row r="99" spans="1:3" ht="12" customHeight="1">
      <c r="A99" s="332" t="s">
        <v>73</v>
      </c>
      <c r="B99" s="6" t="s">
        <v>448</v>
      </c>
      <c r="C99" s="213"/>
    </row>
    <row r="100" spans="1:3" ht="12" customHeight="1">
      <c r="A100" s="332" t="s">
        <v>74</v>
      </c>
      <c r="B100" s="82" t="s">
        <v>388</v>
      </c>
      <c r="C100" s="213"/>
    </row>
    <row r="101" spans="1:3" ht="12" customHeight="1">
      <c r="A101" s="332" t="s">
        <v>81</v>
      </c>
      <c r="B101" s="82" t="s">
        <v>387</v>
      </c>
      <c r="C101" s="213"/>
    </row>
    <row r="102" spans="1:3" ht="12" customHeight="1">
      <c r="A102" s="332" t="s">
        <v>82</v>
      </c>
      <c r="B102" s="82" t="s">
        <v>300</v>
      </c>
      <c r="C102" s="213"/>
    </row>
    <row r="103" spans="1:3" ht="12" customHeight="1">
      <c r="A103" s="332" t="s">
        <v>83</v>
      </c>
      <c r="B103" s="83" t="s">
        <v>301</v>
      </c>
      <c r="C103" s="213"/>
    </row>
    <row r="104" spans="1:3" ht="12" customHeight="1">
      <c r="A104" s="332" t="s">
        <v>84</v>
      </c>
      <c r="B104" s="83" t="s">
        <v>302</v>
      </c>
      <c r="C104" s="213"/>
    </row>
    <row r="105" spans="1:3" ht="12" customHeight="1">
      <c r="A105" s="332" t="s">
        <v>86</v>
      </c>
      <c r="B105" s="82" t="s">
        <v>303</v>
      </c>
      <c r="C105" s="213">
        <v>5588000</v>
      </c>
    </row>
    <row r="106" spans="1:3" ht="12" customHeight="1">
      <c r="A106" s="332" t="s">
        <v>132</v>
      </c>
      <c r="B106" s="82" t="s">
        <v>304</v>
      </c>
      <c r="C106" s="213"/>
    </row>
    <row r="107" spans="1:3" ht="12" customHeight="1">
      <c r="A107" s="332" t="s">
        <v>298</v>
      </c>
      <c r="B107" s="83" t="s">
        <v>305</v>
      </c>
      <c r="C107" s="213"/>
    </row>
    <row r="108" spans="1:3" ht="12" customHeight="1">
      <c r="A108" s="340" t="s">
        <v>299</v>
      </c>
      <c r="B108" s="84" t="s">
        <v>306</v>
      </c>
      <c r="C108" s="213"/>
    </row>
    <row r="109" spans="1:3" ht="12" customHeight="1">
      <c r="A109" s="332" t="s">
        <v>385</v>
      </c>
      <c r="B109" s="84" t="s">
        <v>307</v>
      </c>
      <c r="C109" s="213"/>
    </row>
    <row r="110" spans="1:3" ht="12" customHeight="1">
      <c r="A110" s="332" t="s">
        <v>386</v>
      </c>
      <c r="B110" s="83" t="s">
        <v>308</v>
      </c>
      <c r="C110" s="211">
        <v>11239000</v>
      </c>
    </row>
    <row r="111" spans="1:3" ht="12" customHeight="1">
      <c r="A111" s="332" t="s">
        <v>390</v>
      </c>
      <c r="B111" s="9" t="s">
        <v>40</v>
      </c>
      <c r="C111" s="211"/>
    </row>
    <row r="112" spans="1:3" ht="12" customHeight="1">
      <c r="A112" s="333" t="s">
        <v>391</v>
      </c>
      <c r="B112" s="6" t="s">
        <v>449</v>
      </c>
      <c r="C112" s="213"/>
    </row>
    <row r="113" spans="1:3" ht="12" customHeight="1" thickBot="1">
      <c r="A113" s="341" t="s">
        <v>392</v>
      </c>
      <c r="B113" s="85" t="s">
        <v>450</v>
      </c>
      <c r="C113" s="217"/>
    </row>
    <row r="114" spans="1:3" ht="12" customHeight="1" thickBot="1">
      <c r="A114" s="27" t="s">
        <v>10</v>
      </c>
      <c r="B114" s="25" t="s">
        <v>309</v>
      </c>
      <c r="C114" s="209">
        <f>+C115+C117+C119</f>
        <v>807352500</v>
      </c>
    </row>
    <row r="115" spans="1:3" ht="12" customHeight="1">
      <c r="A115" s="331" t="s">
        <v>75</v>
      </c>
      <c r="B115" s="6" t="s">
        <v>173</v>
      </c>
      <c r="C115" s="212">
        <v>777598500</v>
      </c>
    </row>
    <row r="116" spans="1:3" ht="12" customHeight="1">
      <c r="A116" s="331" t="s">
        <v>76</v>
      </c>
      <c r="B116" s="10" t="s">
        <v>313</v>
      </c>
      <c r="C116" s="212">
        <v>777598500</v>
      </c>
    </row>
    <row r="117" spans="1:3" ht="12" customHeight="1">
      <c r="A117" s="331" t="s">
        <v>77</v>
      </c>
      <c r="B117" s="10" t="s">
        <v>133</v>
      </c>
      <c r="C117" s="211">
        <v>20340000</v>
      </c>
    </row>
    <row r="118" spans="1:3" ht="12" customHeight="1">
      <c r="A118" s="331" t="s">
        <v>78</v>
      </c>
      <c r="B118" s="10" t="s">
        <v>314</v>
      </c>
      <c r="C118" s="202"/>
    </row>
    <row r="119" spans="1:3" ht="12" customHeight="1">
      <c r="A119" s="331" t="s">
        <v>79</v>
      </c>
      <c r="B119" s="206" t="s">
        <v>176</v>
      </c>
      <c r="C119" s="202">
        <v>9414000</v>
      </c>
    </row>
    <row r="120" spans="1:3" ht="12" customHeight="1">
      <c r="A120" s="331" t="s">
        <v>85</v>
      </c>
      <c r="B120" s="205" t="s">
        <v>375</v>
      </c>
      <c r="C120" s="202"/>
    </row>
    <row r="121" spans="1:3" ht="12" customHeight="1">
      <c r="A121" s="331" t="s">
        <v>87</v>
      </c>
      <c r="B121" s="308" t="s">
        <v>319</v>
      </c>
      <c r="C121" s="202"/>
    </row>
    <row r="122" spans="1:3" ht="12" customHeight="1">
      <c r="A122" s="331" t="s">
        <v>134</v>
      </c>
      <c r="B122" s="83" t="s">
        <v>302</v>
      </c>
      <c r="C122" s="202"/>
    </row>
    <row r="123" spans="1:3" ht="12" customHeight="1">
      <c r="A123" s="331" t="s">
        <v>135</v>
      </c>
      <c r="B123" s="83" t="s">
        <v>318</v>
      </c>
      <c r="C123" s="202"/>
    </row>
    <row r="124" spans="1:3" ht="12" customHeight="1">
      <c r="A124" s="331" t="s">
        <v>136</v>
      </c>
      <c r="B124" s="83" t="s">
        <v>317</v>
      </c>
      <c r="C124" s="202"/>
    </row>
    <row r="125" spans="1:3" ht="12" customHeight="1">
      <c r="A125" s="331" t="s">
        <v>310</v>
      </c>
      <c r="B125" s="83" t="s">
        <v>305</v>
      </c>
      <c r="C125" s="202"/>
    </row>
    <row r="126" spans="1:3" ht="12" customHeight="1">
      <c r="A126" s="331" t="s">
        <v>311</v>
      </c>
      <c r="B126" s="83" t="s">
        <v>316</v>
      </c>
      <c r="C126" s="202"/>
    </row>
    <row r="127" spans="1:3" ht="12" customHeight="1" thickBot="1">
      <c r="A127" s="340" t="s">
        <v>312</v>
      </c>
      <c r="B127" s="83" t="s">
        <v>315</v>
      </c>
      <c r="C127" s="203">
        <v>9414000</v>
      </c>
    </row>
    <row r="128" spans="1:3" ht="12" customHeight="1" thickBot="1">
      <c r="A128" s="27" t="s">
        <v>11</v>
      </c>
      <c r="B128" s="77" t="s">
        <v>395</v>
      </c>
      <c r="C128" s="209">
        <f>+C93+C114</f>
        <v>1005916500</v>
      </c>
    </row>
    <row r="129" spans="1:3" ht="12" customHeight="1" thickBot="1">
      <c r="A129" s="27" t="s">
        <v>12</v>
      </c>
      <c r="B129" s="77" t="s">
        <v>396</v>
      </c>
      <c r="C129" s="209">
        <f>+C130+C131+C132</f>
        <v>0</v>
      </c>
    </row>
    <row r="130" spans="1:3" s="72" customFormat="1" ht="12" customHeight="1">
      <c r="A130" s="331" t="s">
        <v>214</v>
      </c>
      <c r="B130" s="7" t="s">
        <v>454</v>
      </c>
      <c r="C130" s="202"/>
    </row>
    <row r="131" spans="1:3" ht="12" customHeight="1">
      <c r="A131" s="331" t="s">
        <v>215</v>
      </c>
      <c r="B131" s="7" t="s">
        <v>404</v>
      </c>
      <c r="C131" s="202"/>
    </row>
    <row r="132" spans="1:3" ht="12" customHeight="1" thickBot="1">
      <c r="A132" s="340" t="s">
        <v>216</v>
      </c>
      <c r="B132" s="5" t="s">
        <v>453</v>
      </c>
      <c r="C132" s="202"/>
    </row>
    <row r="133" spans="1:3" ht="12" customHeight="1" thickBot="1">
      <c r="A133" s="27" t="s">
        <v>13</v>
      </c>
      <c r="B133" s="77" t="s">
        <v>397</v>
      </c>
      <c r="C133" s="209">
        <f>+C134+C135+C136+C137+C138+C139</f>
        <v>0</v>
      </c>
    </row>
    <row r="134" spans="1:3" ht="12" customHeight="1">
      <c r="A134" s="331" t="s">
        <v>62</v>
      </c>
      <c r="B134" s="7" t="s">
        <v>406</v>
      </c>
      <c r="C134" s="202"/>
    </row>
    <row r="135" spans="1:3" ht="12" customHeight="1">
      <c r="A135" s="331" t="s">
        <v>63</v>
      </c>
      <c r="B135" s="7" t="s">
        <v>398</v>
      </c>
      <c r="C135" s="202"/>
    </row>
    <row r="136" spans="1:3" ht="12" customHeight="1">
      <c r="A136" s="331" t="s">
        <v>64</v>
      </c>
      <c r="B136" s="7" t="s">
        <v>399</v>
      </c>
      <c r="C136" s="202"/>
    </row>
    <row r="137" spans="1:3" ht="12" customHeight="1">
      <c r="A137" s="331" t="s">
        <v>121</v>
      </c>
      <c r="B137" s="7" t="s">
        <v>452</v>
      </c>
      <c r="C137" s="202"/>
    </row>
    <row r="138" spans="1:3" ht="12" customHeight="1">
      <c r="A138" s="331" t="s">
        <v>122</v>
      </c>
      <c r="B138" s="7" t="s">
        <v>401</v>
      </c>
      <c r="C138" s="202"/>
    </row>
    <row r="139" spans="1:3" s="72" customFormat="1" ht="12" customHeight="1" thickBot="1">
      <c r="A139" s="340" t="s">
        <v>123</v>
      </c>
      <c r="B139" s="5" t="s">
        <v>402</v>
      </c>
      <c r="C139" s="202"/>
    </row>
    <row r="140" spans="1:11" ht="12" customHeight="1" thickBot="1">
      <c r="A140" s="27" t="s">
        <v>14</v>
      </c>
      <c r="B140" s="77" t="s">
        <v>469</v>
      </c>
      <c r="C140" s="215">
        <f>+C141+C142+C144+C145+C143</f>
        <v>251161500</v>
      </c>
      <c r="K140" s="185"/>
    </row>
    <row r="141" spans="1:3" ht="12.75">
      <c r="A141" s="331" t="s">
        <v>65</v>
      </c>
      <c r="B141" s="7" t="s">
        <v>320</v>
      </c>
      <c r="C141" s="202"/>
    </row>
    <row r="142" spans="1:3" ht="12" customHeight="1">
      <c r="A142" s="331" t="s">
        <v>66</v>
      </c>
      <c r="B142" s="7" t="s">
        <v>321</v>
      </c>
      <c r="C142" s="202"/>
    </row>
    <row r="143" spans="1:3" ht="12" customHeight="1">
      <c r="A143" s="331" t="s">
        <v>234</v>
      </c>
      <c r="B143" s="7" t="s">
        <v>468</v>
      </c>
      <c r="C143" s="202">
        <v>251161500</v>
      </c>
    </row>
    <row r="144" spans="1:3" s="72" customFormat="1" ht="12" customHeight="1">
      <c r="A144" s="331" t="s">
        <v>235</v>
      </c>
      <c r="B144" s="7" t="s">
        <v>411</v>
      </c>
      <c r="C144" s="202"/>
    </row>
    <row r="145" spans="1:3" s="72" customFormat="1" ht="12" customHeight="1" thickBot="1">
      <c r="A145" s="340" t="s">
        <v>236</v>
      </c>
      <c r="B145" s="5" t="s">
        <v>340</v>
      </c>
      <c r="C145" s="202"/>
    </row>
    <row r="146" spans="1:3" s="72" customFormat="1" ht="12" customHeight="1" thickBot="1">
      <c r="A146" s="27" t="s">
        <v>15</v>
      </c>
      <c r="B146" s="77" t="s">
        <v>412</v>
      </c>
      <c r="C146" s="218">
        <f>+C147+C148+C149+C150+C151</f>
        <v>0</v>
      </c>
    </row>
    <row r="147" spans="1:3" s="72" customFormat="1" ht="12" customHeight="1">
      <c r="A147" s="331" t="s">
        <v>67</v>
      </c>
      <c r="B147" s="7" t="s">
        <v>407</v>
      </c>
      <c r="C147" s="202"/>
    </row>
    <row r="148" spans="1:3" s="72" customFormat="1" ht="12" customHeight="1">
      <c r="A148" s="331" t="s">
        <v>68</v>
      </c>
      <c r="B148" s="7" t="s">
        <v>414</v>
      </c>
      <c r="C148" s="202"/>
    </row>
    <row r="149" spans="1:3" s="72" customFormat="1" ht="12" customHeight="1">
      <c r="A149" s="331" t="s">
        <v>246</v>
      </c>
      <c r="B149" s="7" t="s">
        <v>409</v>
      </c>
      <c r="C149" s="202"/>
    </row>
    <row r="150" spans="1:3" s="72" customFormat="1" ht="12" customHeight="1">
      <c r="A150" s="331" t="s">
        <v>247</v>
      </c>
      <c r="B150" s="7" t="s">
        <v>455</v>
      </c>
      <c r="C150" s="202"/>
    </row>
    <row r="151" spans="1:3" ht="12.75" customHeight="1" thickBot="1">
      <c r="A151" s="340" t="s">
        <v>413</v>
      </c>
      <c r="B151" s="5" t="s">
        <v>416</v>
      </c>
      <c r="C151" s="203"/>
    </row>
    <row r="152" spans="1:3" ht="12.75" customHeight="1" thickBot="1">
      <c r="A152" s="379" t="s">
        <v>16</v>
      </c>
      <c r="B152" s="77" t="s">
        <v>417</v>
      </c>
      <c r="C152" s="218"/>
    </row>
    <row r="153" spans="1:3" ht="12.75" customHeight="1" thickBot="1">
      <c r="A153" s="379" t="s">
        <v>17</v>
      </c>
      <c r="B153" s="77" t="s">
        <v>418</v>
      </c>
      <c r="C153" s="218"/>
    </row>
    <row r="154" spans="1:3" ht="12" customHeight="1" thickBot="1">
      <c r="A154" s="27" t="s">
        <v>18</v>
      </c>
      <c r="B154" s="77" t="s">
        <v>420</v>
      </c>
      <c r="C154" s="322">
        <f>+C129+C133+C140+C146+C152+C153</f>
        <v>251161500</v>
      </c>
    </row>
    <row r="155" spans="1:3" ht="15" customHeight="1" thickBot="1">
      <c r="A155" s="342" t="s">
        <v>19</v>
      </c>
      <c r="B155" s="286" t="s">
        <v>419</v>
      </c>
      <c r="C155" s="322">
        <f>+C128+C154</f>
        <v>1257078000</v>
      </c>
    </row>
    <row r="156" spans="1:3" ht="13.5" thickBot="1">
      <c r="A156" s="292"/>
      <c r="B156" s="293"/>
      <c r="C156" s="294"/>
    </row>
    <row r="157" spans="1:3" ht="15" customHeight="1" thickBot="1">
      <c r="A157" s="182" t="s">
        <v>456</v>
      </c>
      <c r="B157" s="183"/>
      <c r="C157" s="75">
        <v>5</v>
      </c>
    </row>
    <row r="158" spans="1:3" ht="14.25" customHeight="1" thickBot="1">
      <c r="A158" s="182" t="s">
        <v>151</v>
      </c>
      <c r="B158" s="183"/>
      <c r="C158" s="75">
        <v>200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zoomScale="130" zoomScaleNormal="130" zoomScaleSheetLayoutView="85" workbookViewId="0" topLeftCell="A1">
      <selection activeCell="B11" sqref="B11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527</v>
      </c>
    </row>
    <row r="2" spans="1:3" s="68" customFormat="1" ht="21" customHeight="1">
      <c r="A2" s="302" t="s">
        <v>50</v>
      </c>
      <c r="B2" s="269" t="s">
        <v>169</v>
      </c>
      <c r="C2" s="271" t="s">
        <v>43</v>
      </c>
    </row>
    <row r="3" spans="1:3" s="68" customFormat="1" ht="15.75" thickBot="1">
      <c r="A3" s="162" t="s">
        <v>148</v>
      </c>
      <c r="B3" s="270" t="s">
        <v>376</v>
      </c>
      <c r="C3" s="378" t="s">
        <v>48</v>
      </c>
    </row>
    <row r="4" spans="1:3" s="69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272" t="s">
        <v>44</v>
      </c>
    </row>
    <row r="6" spans="1:3" s="56" customFormat="1" ht="12.75" customHeight="1" thickBot="1">
      <c r="A6" s="138"/>
      <c r="B6" s="139" t="s">
        <v>434</v>
      </c>
      <c r="C6" s="140" t="s">
        <v>435</v>
      </c>
    </row>
    <row r="7" spans="1:3" s="56" customFormat="1" ht="15.75" customHeight="1" thickBot="1">
      <c r="A7" s="167"/>
      <c r="B7" s="168" t="s">
        <v>45</v>
      </c>
      <c r="C7" s="273"/>
    </row>
    <row r="8" spans="1:3" s="56" customFormat="1" ht="12" customHeight="1" thickBot="1">
      <c r="A8" s="27" t="s">
        <v>9</v>
      </c>
      <c r="B8" s="19" t="s">
        <v>199</v>
      </c>
      <c r="C8" s="209">
        <f>+C9+C10+C11+C12+C13+C14</f>
        <v>282476082</v>
      </c>
    </row>
    <row r="9" spans="1:3" s="70" customFormat="1" ht="12" customHeight="1">
      <c r="A9" s="331" t="s">
        <v>69</v>
      </c>
      <c r="B9" s="312" t="s">
        <v>200</v>
      </c>
      <c r="C9" s="212">
        <v>117772404</v>
      </c>
    </row>
    <row r="10" spans="1:3" s="71" customFormat="1" ht="12" customHeight="1">
      <c r="A10" s="332" t="s">
        <v>70</v>
      </c>
      <c r="B10" s="313" t="s">
        <v>201</v>
      </c>
      <c r="C10" s="211">
        <v>56270700</v>
      </c>
    </row>
    <row r="11" spans="1:3" s="71" customFormat="1" ht="12" customHeight="1">
      <c r="A11" s="332" t="s">
        <v>71</v>
      </c>
      <c r="B11" s="313" t="s">
        <v>470</v>
      </c>
      <c r="C11" s="211">
        <v>104590018</v>
      </c>
    </row>
    <row r="12" spans="1:3" s="71" customFormat="1" ht="12" customHeight="1">
      <c r="A12" s="332" t="s">
        <v>72</v>
      </c>
      <c r="B12" s="313" t="s">
        <v>202</v>
      </c>
      <c r="C12" s="211">
        <v>3842960</v>
      </c>
    </row>
    <row r="13" spans="1:3" s="71" customFormat="1" ht="12" customHeight="1">
      <c r="A13" s="332" t="s">
        <v>105</v>
      </c>
      <c r="B13" s="313" t="s">
        <v>443</v>
      </c>
      <c r="C13" s="211"/>
    </row>
    <row r="14" spans="1:3" s="70" customFormat="1" ht="12" customHeight="1" thickBot="1">
      <c r="A14" s="333" t="s">
        <v>73</v>
      </c>
      <c r="B14" s="314" t="s">
        <v>380</v>
      </c>
      <c r="C14" s="211"/>
    </row>
    <row r="15" spans="1:3" s="70" customFormat="1" ht="12" customHeight="1" thickBot="1">
      <c r="A15" s="27" t="s">
        <v>10</v>
      </c>
      <c r="B15" s="204" t="s">
        <v>203</v>
      </c>
      <c r="C15" s="209">
        <f>+C16+C17+C18+C19+C20</f>
        <v>22186000</v>
      </c>
    </row>
    <row r="16" spans="1:3" s="70" customFormat="1" ht="12" customHeight="1">
      <c r="A16" s="331" t="s">
        <v>75</v>
      </c>
      <c r="B16" s="312" t="s">
        <v>204</v>
      </c>
      <c r="C16" s="212"/>
    </row>
    <row r="17" spans="1:3" s="70" customFormat="1" ht="12" customHeight="1">
      <c r="A17" s="332" t="s">
        <v>76</v>
      </c>
      <c r="B17" s="313" t="s">
        <v>205</v>
      </c>
      <c r="C17" s="211"/>
    </row>
    <row r="18" spans="1:3" s="70" customFormat="1" ht="12" customHeight="1">
      <c r="A18" s="332" t="s">
        <v>77</v>
      </c>
      <c r="B18" s="313" t="s">
        <v>369</v>
      </c>
      <c r="C18" s="211"/>
    </row>
    <row r="19" spans="1:3" s="70" customFormat="1" ht="12" customHeight="1">
      <c r="A19" s="332" t="s">
        <v>78</v>
      </c>
      <c r="B19" s="313" t="s">
        <v>370</v>
      </c>
      <c r="C19" s="211"/>
    </row>
    <row r="20" spans="1:3" s="70" customFormat="1" ht="12" customHeight="1">
      <c r="A20" s="332" t="s">
        <v>79</v>
      </c>
      <c r="B20" s="313" t="s">
        <v>206</v>
      </c>
      <c r="C20" s="211">
        <v>22186000</v>
      </c>
    </row>
    <row r="21" spans="1:3" s="71" customFormat="1" ht="12" customHeight="1" thickBot="1">
      <c r="A21" s="333" t="s">
        <v>85</v>
      </c>
      <c r="B21" s="314" t="s">
        <v>207</v>
      </c>
      <c r="C21" s="213"/>
    </row>
    <row r="22" spans="1:3" s="71" customFormat="1" ht="12" customHeight="1" thickBot="1">
      <c r="A22" s="27" t="s">
        <v>11</v>
      </c>
      <c r="B22" s="19" t="s">
        <v>208</v>
      </c>
      <c r="C22" s="209">
        <f>+C23+C24+C25+C26+C27</f>
        <v>0</v>
      </c>
    </row>
    <row r="23" spans="1:3" s="71" customFormat="1" ht="12" customHeight="1">
      <c r="A23" s="331" t="s">
        <v>58</v>
      </c>
      <c r="B23" s="312" t="s">
        <v>209</v>
      </c>
      <c r="C23" s="212"/>
    </row>
    <row r="24" spans="1:3" s="70" customFormat="1" ht="12" customHeight="1">
      <c r="A24" s="332" t="s">
        <v>59</v>
      </c>
      <c r="B24" s="313" t="s">
        <v>210</v>
      </c>
      <c r="C24" s="211"/>
    </row>
    <row r="25" spans="1:3" s="71" customFormat="1" ht="12" customHeight="1">
      <c r="A25" s="332" t="s">
        <v>60</v>
      </c>
      <c r="B25" s="313" t="s">
        <v>371</v>
      </c>
      <c r="C25" s="211"/>
    </row>
    <row r="26" spans="1:3" s="71" customFormat="1" ht="12" customHeight="1">
      <c r="A26" s="332" t="s">
        <v>61</v>
      </c>
      <c r="B26" s="313" t="s">
        <v>372</v>
      </c>
      <c r="C26" s="211"/>
    </row>
    <row r="27" spans="1:3" s="71" customFormat="1" ht="12" customHeight="1">
      <c r="A27" s="332" t="s">
        <v>117</v>
      </c>
      <c r="B27" s="313" t="s">
        <v>211</v>
      </c>
      <c r="C27" s="211"/>
    </row>
    <row r="28" spans="1:3" s="71" customFormat="1" ht="12" customHeight="1" thickBot="1">
      <c r="A28" s="333" t="s">
        <v>118</v>
      </c>
      <c r="B28" s="314" t="s">
        <v>212</v>
      </c>
      <c r="C28" s="213"/>
    </row>
    <row r="29" spans="1:3" s="71" customFormat="1" ht="12" customHeight="1" thickBot="1">
      <c r="A29" s="27" t="s">
        <v>119</v>
      </c>
      <c r="B29" s="19" t="s">
        <v>480</v>
      </c>
      <c r="C29" s="215">
        <f>SUM(C30:C36)</f>
        <v>0</v>
      </c>
    </row>
    <row r="30" spans="1:3" s="71" customFormat="1" ht="12" customHeight="1">
      <c r="A30" s="331" t="s">
        <v>214</v>
      </c>
      <c r="B30" s="312" t="s">
        <v>475</v>
      </c>
      <c r="C30" s="212"/>
    </row>
    <row r="31" spans="1:3" s="71" customFormat="1" ht="12" customHeight="1">
      <c r="A31" s="332" t="s">
        <v>215</v>
      </c>
      <c r="B31" s="313" t="s">
        <v>476</v>
      </c>
      <c r="C31" s="211"/>
    </row>
    <row r="32" spans="1:3" s="71" customFormat="1" ht="12" customHeight="1">
      <c r="A32" s="332" t="s">
        <v>216</v>
      </c>
      <c r="B32" s="313" t="s">
        <v>477</v>
      </c>
      <c r="C32" s="211"/>
    </row>
    <row r="33" spans="1:3" s="71" customFormat="1" ht="12" customHeight="1">
      <c r="A33" s="332" t="s">
        <v>217</v>
      </c>
      <c r="B33" s="313" t="s">
        <v>478</v>
      </c>
      <c r="C33" s="211"/>
    </row>
    <row r="34" spans="1:3" s="71" customFormat="1" ht="12" customHeight="1">
      <c r="A34" s="332" t="s">
        <v>472</v>
      </c>
      <c r="B34" s="313" t="s">
        <v>218</v>
      </c>
      <c r="C34" s="211"/>
    </row>
    <row r="35" spans="1:3" s="71" customFormat="1" ht="12" customHeight="1">
      <c r="A35" s="332" t="s">
        <v>473</v>
      </c>
      <c r="B35" s="313" t="s">
        <v>219</v>
      </c>
      <c r="C35" s="211"/>
    </row>
    <row r="36" spans="1:3" s="71" customFormat="1" ht="12" customHeight="1" thickBot="1">
      <c r="A36" s="333" t="s">
        <v>474</v>
      </c>
      <c r="B36" s="380" t="s">
        <v>220</v>
      </c>
      <c r="C36" s="213"/>
    </row>
    <row r="37" spans="1:3" s="71" customFormat="1" ht="12" customHeight="1" thickBot="1">
      <c r="A37" s="27" t="s">
        <v>13</v>
      </c>
      <c r="B37" s="19" t="s">
        <v>381</v>
      </c>
      <c r="C37" s="209">
        <f>SUM(C38:C48)</f>
        <v>11356000</v>
      </c>
    </row>
    <row r="38" spans="1:3" s="71" customFormat="1" ht="12" customHeight="1">
      <c r="A38" s="331" t="s">
        <v>62</v>
      </c>
      <c r="B38" s="312" t="s">
        <v>223</v>
      </c>
      <c r="C38" s="212">
        <v>3872000</v>
      </c>
    </row>
    <row r="39" spans="1:3" s="71" customFormat="1" ht="12" customHeight="1">
      <c r="A39" s="332" t="s">
        <v>63</v>
      </c>
      <c r="B39" s="313" t="s">
        <v>224</v>
      </c>
      <c r="C39" s="211">
        <v>3314000</v>
      </c>
    </row>
    <row r="40" spans="1:3" s="71" customFormat="1" ht="12" customHeight="1">
      <c r="A40" s="332" t="s">
        <v>64</v>
      </c>
      <c r="B40" s="313" t="s">
        <v>225</v>
      </c>
      <c r="C40" s="211"/>
    </row>
    <row r="41" spans="1:3" s="71" customFormat="1" ht="12" customHeight="1">
      <c r="A41" s="332" t="s">
        <v>121</v>
      </c>
      <c r="B41" s="313" t="s">
        <v>226</v>
      </c>
      <c r="C41" s="211"/>
    </row>
    <row r="42" spans="1:3" s="71" customFormat="1" ht="12" customHeight="1">
      <c r="A42" s="332" t="s">
        <v>122</v>
      </c>
      <c r="B42" s="313" t="s">
        <v>227</v>
      </c>
      <c r="C42" s="211"/>
    </row>
    <row r="43" spans="1:3" s="71" customFormat="1" ht="12" customHeight="1">
      <c r="A43" s="332" t="s">
        <v>123</v>
      </c>
      <c r="B43" s="313" t="s">
        <v>228</v>
      </c>
      <c r="C43" s="211">
        <v>3320000</v>
      </c>
    </row>
    <row r="44" spans="1:3" s="71" customFormat="1" ht="12" customHeight="1">
      <c r="A44" s="332" t="s">
        <v>124</v>
      </c>
      <c r="B44" s="313" t="s">
        <v>229</v>
      </c>
      <c r="C44" s="211"/>
    </row>
    <row r="45" spans="1:3" s="71" customFormat="1" ht="12" customHeight="1">
      <c r="A45" s="332" t="s">
        <v>125</v>
      </c>
      <c r="B45" s="313" t="s">
        <v>479</v>
      </c>
      <c r="C45" s="211">
        <v>850000</v>
      </c>
    </row>
    <row r="46" spans="1:3" s="71" customFormat="1" ht="12" customHeight="1">
      <c r="A46" s="332" t="s">
        <v>221</v>
      </c>
      <c r="B46" s="313" t="s">
        <v>231</v>
      </c>
      <c r="C46" s="214"/>
    </row>
    <row r="47" spans="1:3" s="71" customFormat="1" ht="12" customHeight="1">
      <c r="A47" s="333" t="s">
        <v>222</v>
      </c>
      <c r="B47" s="314" t="s">
        <v>383</v>
      </c>
      <c r="C47" s="301"/>
    </row>
    <row r="48" spans="1:3" s="71" customFormat="1" ht="12" customHeight="1" thickBot="1">
      <c r="A48" s="333" t="s">
        <v>382</v>
      </c>
      <c r="B48" s="314" t="s">
        <v>232</v>
      </c>
      <c r="C48" s="301"/>
    </row>
    <row r="49" spans="1:3" s="71" customFormat="1" ht="12" customHeight="1" thickBot="1">
      <c r="A49" s="27" t="s">
        <v>14</v>
      </c>
      <c r="B49" s="19" t="s">
        <v>233</v>
      </c>
      <c r="C49" s="209">
        <f>SUM(C50:C54)</f>
        <v>0</v>
      </c>
    </row>
    <row r="50" spans="1:3" s="71" customFormat="1" ht="12" customHeight="1">
      <c r="A50" s="331" t="s">
        <v>65</v>
      </c>
      <c r="B50" s="312" t="s">
        <v>237</v>
      </c>
      <c r="C50" s="355"/>
    </row>
    <row r="51" spans="1:3" s="71" customFormat="1" ht="12" customHeight="1">
      <c r="A51" s="332" t="s">
        <v>66</v>
      </c>
      <c r="B51" s="313" t="s">
        <v>238</v>
      </c>
      <c r="C51" s="214"/>
    </row>
    <row r="52" spans="1:3" s="71" customFormat="1" ht="12" customHeight="1">
      <c r="A52" s="332" t="s">
        <v>234</v>
      </c>
      <c r="B52" s="313" t="s">
        <v>239</v>
      </c>
      <c r="C52" s="214"/>
    </row>
    <row r="53" spans="1:3" s="71" customFormat="1" ht="12" customHeight="1">
      <c r="A53" s="332" t="s">
        <v>235</v>
      </c>
      <c r="B53" s="313" t="s">
        <v>240</v>
      </c>
      <c r="C53" s="214"/>
    </row>
    <row r="54" spans="1:3" s="71" customFormat="1" ht="12" customHeight="1" thickBot="1">
      <c r="A54" s="333" t="s">
        <v>236</v>
      </c>
      <c r="B54" s="314" t="s">
        <v>241</v>
      </c>
      <c r="C54" s="301"/>
    </row>
    <row r="55" spans="1:3" s="71" customFormat="1" ht="12" customHeight="1" thickBot="1">
      <c r="A55" s="27" t="s">
        <v>126</v>
      </c>
      <c r="B55" s="19" t="s">
        <v>242</v>
      </c>
      <c r="C55" s="209">
        <f>SUM(C56:C58)</f>
        <v>0</v>
      </c>
    </row>
    <row r="56" spans="1:3" s="71" customFormat="1" ht="12" customHeight="1">
      <c r="A56" s="331" t="s">
        <v>67</v>
      </c>
      <c r="B56" s="312" t="s">
        <v>243</v>
      </c>
      <c r="C56" s="212"/>
    </row>
    <row r="57" spans="1:3" s="71" customFormat="1" ht="12" customHeight="1">
      <c r="A57" s="332" t="s">
        <v>68</v>
      </c>
      <c r="B57" s="313" t="s">
        <v>373</v>
      </c>
      <c r="C57" s="211"/>
    </row>
    <row r="58" spans="1:3" s="71" customFormat="1" ht="12" customHeight="1">
      <c r="A58" s="332" t="s">
        <v>246</v>
      </c>
      <c r="B58" s="313" t="s">
        <v>244</v>
      </c>
      <c r="C58" s="211"/>
    </row>
    <row r="59" spans="1:3" s="71" customFormat="1" ht="12" customHeight="1" thickBot="1">
      <c r="A59" s="333" t="s">
        <v>247</v>
      </c>
      <c r="B59" s="314" t="s">
        <v>245</v>
      </c>
      <c r="C59" s="213"/>
    </row>
    <row r="60" spans="1:3" s="71" customFormat="1" ht="12" customHeight="1" thickBot="1">
      <c r="A60" s="27" t="s">
        <v>16</v>
      </c>
      <c r="B60" s="204" t="s">
        <v>248</v>
      </c>
      <c r="C60" s="209">
        <f>SUM(C61:C63)</f>
        <v>0</v>
      </c>
    </row>
    <row r="61" spans="1:3" s="71" customFormat="1" ht="12" customHeight="1">
      <c r="A61" s="331" t="s">
        <v>127</v>
      </c>
      <c r="B61" s="312" t="s">
        <v>250</v>
      </c>
      <c r="C61" s="214"/>
    </row>
    <row r="62" spans="1:3" s="71" customFormat="1" ht="12" customHeight="1">
      <c r="A62" s="332" t="s">
        <v>128</v>
      </c>
      <c r="B62" s="313" t="s">
        <v>374</v>
      </c>
      <c r="C62" s="214"/>
    </row>
    <row r="63" spans="1:3" s="71" customFormat="1" ht="12" customHeight="1">
      <c r="A63" s="332" t="s">
        <v>175</v>
      </c>
      <c r="B63" s="313" t="s">
        <v>251</v>
      </c>
      <c r="C63" s="214"/>
    </row>
    <row r="64" spans="1:3" s="71" customFormat="1" ht="12" customHeight="1" thickBot="1">
      <c r="A64" s="333" t="s">
        <v>249</v>
      </c>
      <c r="B64" s="314" t="s">
        <v>252</v>
      </c>
      <c r="C64" s="214"/>
    </row>
    <row r="65" spans="1:3" s="71" customFormat="1" ht="12" customHeight="1" thickBot="1">
      <c r="A65" s="27" t="s">
        <v>17</v>
      </c>
      <c r="B65" s="19" t="s">
        <v>253</v>
      </c>
      <c r="C65" s="215">
        <f>+C8+C15+C22+C29+C37+C49+C55+C60</f>
        <v>316018082</v>
      </c>
    </row>
    <row r="66" spans="1:3" s="71" customFormat="1" ht="12" customHeight="1" thickBot="1">
      <c r="A66" s="334" t="s">
        <v>344</v>
      </c>
      <c r="B66" s="204" t="s">
        <v>255</v>
      </c>
      <c r="C66" s="209">
        <f>SUM(C67:C69)</f>
        <v>0</v>
      </c>
    </row>
    <row r="67" spans="1:3" s="71" customFormat="1" ht="12" customHeight="1">
      <c r="A67" s="331" t="s">
        <v>286</v>
      </c>
      <c r="B67" s="312" t="s">
        <v>256</v>
      </c>
      <c r="C67" s="214"/>
    </row>
    <row r="68" spans="1:3" s="71" customFormat="1" ht="12" customHeight="1">
      <c r="A68" s="332" t="s">
        <v>295</v>
      </c>
      <c r="B68" s="313" t="s">
        <v>257</v>
      </c>
      <c r="C68" s="214"/>
    </row>
    <row r="69" spans="1:3" s="71" customFormat="1" ht="12" customHeight="1" thickBot="1">
      <c r="A69" s="333" t="s">
        <v>296</v>
      </c>
      <c r="B69" s="315" t="s">
        <v>258</v>
      </c>
      <c r="C69" s="214"/>
    </row>
    <row r="70" spans="1:3" s="71" customFormat="1" ht="12" customHeight="1" thickBot="1">
      <c r="A70" s="334" t="s">
        <v>259</v>
      </c>
      <c r="B70" s="204" t="s">
        <v>260</v>
      </c>
      <c r="C70" s="209">
        <f>SUM(C71:C74)</f>
        <v>0</v>
      </c>
    </row>
    <row r="71" spans="1:3" s="71" customFormat="1" ht="12" customHeight="1">
      <c r="A71" s="331" t="s">
        <v>106</v>
      </c>
      <c r="B71" s="312" t="s">
        <v>261</v>
      </c>
      <c r="C71" s="214"/>
    </row>
    <row r="72" spans="1:3" s="71" customFormat="1" ht="12" customHeight="1">
      <c r="A72" s="332" t="s">
        <v>107</v>
      </c>
      <c r="B72" s="313" t="s">
        <v>262</v>
      </c>
      <c r="C72" s="214"/>
    </row>
    <row r="73" spans="1:3" s="71" customFormat="1" ht="12" customHeight="1">
      <c r="A73" s="332" t="s">
        <v>287</v>
      </c>
      <c r="B73" s="313" t="s">
        <v>263</v>
      </c>
      <c r="C73" s="214"/>
    </row>
    <row r="74" spans="1:3" s="71" customFormat="1" ht="12" customHeight="1" thickBot="1">
      <c r="A74" s="333" t="s">
        <v>288</v>
      </c>
      <c r="B74" s="314" t="s">
        <v>264</v>
      </c>
      <c r="C74" s="214"/>
    </row>
    <row r="75" spans="1:3" s="71" customFormat="1" ht="12" customHeight="1" thickBot="1">
      <c r="A75" s="334" t="s">
        <v>265</v>
      </c>
      <c r="B75" s="204" t="s">
        <v>266</v>
      </c>
      <c r="C75" s="209">
        <f>SUM(C76:C77)</f>
        <v>913583918</v>
      </c>
    </row>
    <row r="76" spans="1:3" s="71" customFormat="1" ht="12" customHeight="1">
      <c r="A76" s="331" t="s">
        <v>289</v>
      </c>
      <c r="B76" s="312" t="s">
        <v>267</v>
      </c>
      <c r="C76" s="214">
        <v>913583918</v>
      </c>
    </row>
    <row r="77" spans="1:3" s="71" customFormat="1" ht="12" customHeight="1" thickBot="1">
      <c r="A77" s="333" t="s">
        <v>290</v>
      </c>
      <c r="B77" s="314" t="s">
        <v>268</v>
      </c>
      <c r="C77" s="214"/>
    </row>
    <row r="78" spans="1:3" s="70" customFormat="1" ht="12" customHeight="1" thickBot="1">
      <c r="A78" s="334" t="s">
        <v>269</v>
      </c>
      <c r="B78" s="204" t="s">
        <v>270</v>
      </c>
      <c r="C78" s="209">
        <f>SUM(C79:C81)</f>
        <v>0</v>
      </c>
    </row>
    <row r="79" spans="1:3" s="71" customFormat="1" ht="12" customHeight="1">
      <c r="A79" s="331" t="s">
        <v>291</v>
      </c>
      <c r="B79" s="312" t="s">
        <v>271</v>
      </c>
      <c r="C79" s="214"/>
    </row>
    <row r="80" spans="1:3" s="71" customFormat="1" ht="12" customHeight="1">
      <c r="A80" s="332" t="s">
        <v>292</v>
      </c>
      <c r="B80" s="313" t="s">
        <v>272</v>
      </c>
      <c r="C80" s="214"/>
    </row>
    <row r="81" spans="1:3" s="71" customFormat="1" ht="12" customHeight="1" thickBot="1">
      <c r="A81" s="333" t="s">
        <v>293</v>
      </c>
      <c r="B81" s="314" t="s">
        <v>273</v>
      </c>
      <c r="C81" s="214"/>
    </row>
    <row r="82" spans="1:3" s="71" customFormat="1" ht="12" customHeight="1" thickBot="1">
      <c r="A82" s="334" t="s">
        <v>274</v>
      </c>
      <c r="B82" s="204" t="s">
        <v>294</v>
      </c>
      <c r="C82" s="209">
        <f>SUM(C83:C86)</f>
        <v>0</v>
      </c>
    </row>
    <row r="83" spans="1:3" s="71" customFormat="1" ht="12" customHeight="1">
      <c r="A83" s="335" t="s">
        <v>275</v>
      </c>
      <c r="B83" s="312" t="s">
        <v>276</v>
      </c>
      <c r="C83" s="214"/>
    </row>
    <row r="84" spans="1:3" s="71" customFormat="1" ht="12" customHeight="1">
      <c r="A84" s="336" t="s">
        <v>277</v>
      </c>
      <c r="B84" s="313" t="s">
        <v>278</v>
      </c>
      <c r="C84" s="214"/>
    </row>
    <row r="85" spans="1:3" s="71" customFormat="1" ht="12" customHeight="1">
      <c r="A85" s="336" t="s">
        <v>279</v>
      </c>
      <c r="B85" s="313" t="s">
        <v>280</v>
      </c>
      <c r="C85" s="214"/>
    </row>
    <row r="86" spans="1:3" s="70" customFormat="1" ht="12" customHeight="1" thickBot="1">
      <c r="A86" s="337" t="s">
        <v>281</v>
      </c>
      <c r="B86" s="314" t="s">
        <v>282</v>
      </c>
      <c r="C86" s="214"/>
    </row>
    <row r="87" spans="1:3" s="70" customFormat="1" ht="12" customHeight="1" thickBot="1">
      <c r="A87" s="334" t="s">
        <v>283</v>
      </c>
      <c r="B87" s="204" t="s">
        <v>422</v>
      </c>
      <c r="C87" s="356"/>
    </row>
    <row r="88" spans="1:3" s="70" customFormat="1" ht="12" customHeight="1" thickBot="1">
      <c r="A88" s="334" t="s">
        <v>444</v>
      </c>
      <c r="B88" s="204" t="s">
        <v>284</v>
      </c>
      <c r="C88" s="356"/>
    </row>
    <row r="89" spans="1:3" s="70" customFormat="1" ht="12" customHeight="1" thickBot="1">
      <c r="A89" s="334" t="s">
        <v>445</v>
      </c>
      <c r="B89" s="319" t="s">
        <v>425</v>
      </c>
      <c r="C89" s="215">
        <f>+C66+C70+C75+C78+C82+C88+C87</f>
        <v>913583918</v>
      </c>
    </row>
    <row r="90" spans="1:3" s="70" customFormat="1" ht="12" customHeight="1" thickBot="1">
      <c r="A90" s="338" t="s">
        <v>446</v>
      </c>
      <c r="B90" s="320" t="s">
        <v>447</v>
      </c>
      <c r="C90" s="215">
        <f>+C65+C89</f>
        <v>1229602000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46</v>
      </c>
      <c r="C92" s="280"/>
    </row>
    <row r="93" spans="1:3" s="72" customFormat="1" ht="12" customHeight="1" thickBot="1">
      <c r="A93" s="304" t="s">
        <v>9</v>
      </c>
      <c r="B93" s="26" t="s">
        <v>451</v>
      </c>
      <c r="C93" s="208">
        <f>+C94+C95+C96+C97+C98+C111</f>
        <v>171088000</v>
      </c>
    </row>
    <row r="94" spans="1:3" ht="12" customHeight="1">
      <c r="A94" s="339" t="s">
        <v>69</v>
      </c>
      <c r="B94" s="8" t="s">
        <v>39</v>
      </c>
      <c r="C94" s="210">
        <v>34800000</v>
      </c>
    </row>
    <row r="95" spans="1:3" ht="12" customHeight="1">
      <c r="A95" s="332" t="s">
        <v>70</v>
      </c>
      <c r="B95" s="6" t="s">
        <v>129</v>
      </c>
      <c r="C95" s="211">
        <v>6477000</v>
      </c>
    </row>
    <row r="96" spans="1:3" ht="12" customHeight="1">
      <c r="A96" s="332" t="s">
        <v>71</v>
      </c>
      <c r="B96" s="6" t="s">
        <v>97</v>
      </c>
      <c r="C96" s="213">
        <v>114900000</v>
      </c>
    </row>
    <row r="97" spans="1:3" ht="12" customHeight="1">
      <c r="A97" s="332" t="s">
        <v>72</v>
      </c>
      <c r="B97" s="9" t="s">
        <v>130</v>
      </c>
      <c r="C97" s="213">
        <v>9323000</v>
      </c>
    </row>
    <row r="98" spans="1:3" ht="12" customHeight="1">
      <c r="A98" s="332" t="s">
        <v>80</v>
      </c>
      <c r="B98" s="17" t="s">
        <v>131</v>
      </c>
      <c r="C98" s="213">
        <v>5588000</v>
      </c>
    </row>
    <row r="99" spans="1:3" ht="12" customHeight="1">
      <c r="A99" s="332" t="s">
        <v>73</v>
      </c>
      <c r="B99" s="6" t="s">
        <v>448</v>
      </c>
      <c r="C99" s="213"/>
    </row>
    <row r="100" spans="1:3" ht="12" customHeight="1">
      <c r="A100" s="332" t="s">
        <v>74</v>
      </c>
      <c r="B100" s="82" t="s">
        <v>388</v>
      </c>
      <c r="C100" s="213"/>
    </row>
    <row r="101" spans="1:3" ht="12" customHeight="1">
      <c r="A101" s="332" t="s">
        <v>81</v>
      </c>
      <c r="B101" s="82" t="s">
        <v>387</v>
      </c>
      <c r="C101" s="213"/>
    </row>
    <row r="102" spans="1:3" ht="12" customHeight="1">
      <c r="A102" s="332" t="s">
        <v>82</v>
      </c>
      <c r="B102" s="82" t="s">
        <v>300</v>
      </c>
      <c r="C102" s="213"/>
    </row>
    <row r="103" spans="1:3" ht="12" customHeight="1">
      <c r="A103" s="332" t="s">
        <v>83</v>
      </c>
      <c r="B103" s="83" t="s">
        <v>301</v>
      </c>
      <c r="C103" s="213"/>
    </row>
    <row r="104" spans="1:3" ht="12" customHeight="1">
      <c r="A104" s="332" t="s">
        <v>84</v>
      </c>
      <c r="B104" s="83" t="s">
        <v>302</v>
      </c>
      <c r="C104" s="213"/>
    </row>
    <row r="105" spans="1:3" ht="12" customHeight="1">
      <c r="A105" s="332" t="s">
        <v>86</v>
      </c>
      <c r="B105" s="82" t="s">
        <v>303</v>
      </c>
      <c r="C105" s="213">
        <v>5588000</v>
      </c>
    </row>
    <row r="106" spans="1:3" ht="12" customHeight="1">
      <c r="A106" s="332" t="s">
        <v>132</v>
      </c>
      <c r="B106" s="82" t="s">
        <v>304</v>
      </c>
      <c r="C106" s="213"/>
    </row>
    <row r="107" spans="1:3" ht="12" customHeight="1">
      <c r="A107" s="332" t="s">
        <v>298</v>
      </c>
      <c r="B107" s="83" t="s">
        <v>305</v>
      </c>
      <c r="C107" s="213"/>
    </row>
    <row r="108" spans="1:3" ht="12" customHeight="1">
      <c r="A108" s="340" t="s">
        <v>299</v>
      </c>
      <c r="B108" s="84" t="s">
        <v>306</v>
      </c>
      <c r="C108" s="213"/>
    </row>
    <row r="109" spans="1:3" ht="12" customHeight="1">
      <c r="A109" s="332" t="s">
        <v>385</v>
      </c>
      <c r="B109" s="84" t="s">
        <v>307</v>
      </c>
      <c r="C109" s="213"/>
    </row>
    <row r="110" spans="1:3" ht="12" customHeight="1">
      <c r="A110" s="332" t="s">
        <v>386</v>
      </c>
      <c r="B110" s="83" t="s">
        <v>308</v>
      </c>
      <c r="C110" s="211"/>
    </row>
    <row r="111" spans="1:3" ht="12" customHeight="1">
      <c r="A111" s="332" t="s">
        <v>390</v>
      </c>
      <c r="B111" s="9" t="s">
        <v>40</v>
      </c>
      <c r="C111" s="211"/>
    </row>
    <row r="112" spans="1:3" ht="12" customHeight="1">
      <c r="A112" s="333" t="s">
        <v>391</v>
      </c>
      <c r="B112" s="6" t="s">
        <v>449</v>
      </c>
      <c r="C112" s="213"/>
    </row>
    <row r="113" spans="1:3" ht="12" customHeight="1" thickBot="1">
      <c r="A113" s="341" t="s">
        <v>392</v>
      </c>
      <c r="B113" s="85" t="s">
        <v>450</v>
      </c>
      <c r="C113" s="217"/>
    </row>
    <row r="114" spans="1:3" ht="12" customHeight="1" thickBot="1">
      <c r="A114" s="27" t="s">
        <v>10</v>
      </c>
      <c r="B114" s="25" t="s">
        <v>309</v>
      </c>
      <c r="C114" s="209">
        <f>+C115+C117+C119</f>
        <v>807352500</v>
      </c>
    </row>
    <row r="115" spans="1:3" ht="12" customHeight="1">
      <c r="A115" s="331" t="s">
        <v>75</v>
      </c>
      <c r="B115" s="6" t="s">
        <v>173</v>
      </c>
      <c r="C115" s="212">
        <v>777598500</v>
      </c>
    </row>
    <row r="116" spans="1:3" ht="12" customHeight="1">
      <c r="A116" s="331" t="s">
        <v>76</v>
      </c>
      <c r="B116" s="10" t="s">
        <v>313</v>
      </c>
      <c r="C116" s="212">
        <v>777598500</v>
      </c>
    </row>
    <row r="117" spans="1:3" ht="12" customHeight="1">
      <c r="A117" s="331" t="s">
        <v>77</v>
      </c>
      <c r="B117" s="10" t="s">
        <v>133</v>
      </c>
      <c r="C117" s="211">
        <v>20340000</v>
      </c>
    </row>
    <row r="118" spans="1:3" ht="12" customHeight="1">
      <c r="A118" s="331" t="s">
        <v>78</v>
      </c>
      <c r="B118" s="10" t="s">
        <v>314</v>
      </c>
      <c r="C118" s="202"/>
    </row>
    <row r="119" spans="1:3" ht="12" customHeight="1">
      <c r="A119" s="331" t="s">
        <v>79</v>
      </c>
      <c r="B119" s="206" t="s">
        <v>176</v>
      </c>
      <c r="C119" s="202">
        <v>9414000</v>
      </c>
    </row>
    <row r="120" spans="1:3" ht="12" customHeight="1">
      <c r="A120" s="331" t="s">
        <v>85</v>
      </c>
      <c r="B120" s="205" t="s">
        <v>375</v>
      </c>
      <c r="C120" s="202"/>
    </row>
    <row r="121" spans="1:3" ht="12" customHeight="1">
      <c r="A121" s="331" t="s">
        <v>87</v>
      </c>
      <c r="B121" s="308" t="s">
        <v>319</v>
      </c>
      <c r="C121" s="202"/>
    </row>
    <row r="122" spans="1:3" ht="12" customHeight="1">
      <c r="A122" s="331" t="s">
        <v>134</v>
      </c>
      <c r="B122" s="83" t="s">
        <v>302</v>
      </c>
      <c r="C122" s="202"/>
    </row>
    <row r="123" spans="1:3" ht="12" customHeight="1">
      <c r="A123" s="331" t="s">
        <v>135</v>
      </c>
      <c r="B123" s="83" t="s">
        <v>318</v>
      </c>
      <c r="C123" s="202"/>
    </row>
    <row r="124" spans="1:3" ht="12" customHeight="1">
      <c r="A124" s="331" t="s">
        <v>136</v>
      </c>
      <c r="B124" s="83" t="s">
        <v>317</v>
      </c>
      <c r="C124" s="202"/>
    </row>
    <row r="125" spans="1:3" ht="12" customHeight="1">
      <c r="A125" s="331" t="s">
        <v>310</v>
      </c>
      <c r="B125" s="83" t="s">
        <v>305</v>
      </c>
      <c r="C125" s="202"/>
    </row>
    <row r="126" spans="1:3" ht="12" customHeight="1">
      <c r="A126" s="331" t="s">
        <v>311</v>
      </c>
      <c r="B126" s="83" t="s">
        <v>316</v>
      </c>
      <c r="C126" s="202"/>
    </row>
    <row r="127" spans="1:3" ht="12" customHeight="1" thickBot="1">
      <c r="A127" s="340" t="s">
        <v>312</v>
      </c>
      <c r="B127" s="83" t="s">
        <v>315</v>
      </c>
      <c r="C127" s="203">
        <v>9414000</v>
      </c>
    </row>
    <row r="128" spans="1:3" ht="12" customHeight="1" thickBot="1">
      <c r="A128" s="27" t="s">
        <v>11</v>
      </c>
      <c r="B128" s="77" t="s">
        <v>395</v>
      </c>
      <c r="C128" s="209">
        <f>+C93+C114</f>
        <v>978440500</v>
      </c>
    </row>
    <row r="129" spans="1:3" ht="12" customHeight="1" thickBot="1">
      <c r="A129" s="27" t="s">
        <v>12</v>
      </c>
      <c r="B129" s="77" t="s">
        <v>396</v>
      </c>
      <c r="C129" s="209">
        <f>+C130+C131+C132</f>
        <v>0</v>
      </c>
    </row>
    <row r="130" spans="1:3" s="72" customFormat="1" ht="12" customHeight="1">
      <c r="A130" s="331" t="s">
        <v>214</v>
      </c>
      <c r="B130" s="7" t="s">
        <v>454</v>
      </c>
      <c r="C130" s="202"/>
    </row>
    <row r="131" spans="1:3" ht="12" customHeight="1">
      <c r="A131" s="331" t="s">
        <v>215</v>
      </c>
      <c r="B131" s="7" t="s">
        <v>404</v>
      </c>
      <c r="C131" s="202"/>
    </row>
    <row r="132" spans="1:3" ht="12" customHeight="1" thickBot="1">
      <c r="A132" s="340" t="s">
        <v>216</v>
      </c>
      <c r="B132" s="5" t="s">
        <v>453</v>
      </c>
      <c r="C132" s="202"/>
    </row>
    <row r="133" spans="1:3" ht="12" customHeight="1" thickBot="1">
      <c r="A133" s="27" t="s">
        <v>13</v>
      </c>
      <c r="B133" s="77" t="s">
        <v>397</v>
      </c>
      <c r="C133" s="209">
        <f>+C134+C135+C136+C137+C138+C139</f>
        <v>0</v>
      </c>
    </row>
    <row r="134" spans="1:3" ht="12" customHeight="1">
      <c r="A134" s="331" t="s">
        <v>62</v>
      </c>
      <c r="B134" s="7" t="s">
        <v>406</v>
      </c>
      <c r="C134" s="202"/>
    </row>
    <row r="135" spans="1:3" ht="12" customHeight="1">
      <c r="A135" s="331" t="s">
        <v>63</v>
      </c>
      <c r="B135" s="7" t="s">
        <v>398</v>
      </c>
      <c r="C135" s="202"/>
    </row>
    <row r="136" spans="1:3" ht="12" customHeight="1">
      <c r="A136" s="331" t="s">
        <v>64</v>
      </c>
      <c r="B136" s="7" t="s">
        <v>399</v>
      </c>
      <c r="C136" s="202"/>
    </row>
    <row r="137" spans="1:3" ht="12" customHeight="1">
      <c r="A137" s="331" t="s">
        <v>121</v>
      </c>
      <c r="B137" s="7" t="s">
        <v>452</v>
      </c>
      <c r="C137" s="202"/>
    </row>
    <row r="138" spans="1:3" ht="12" customHeight="1">
      <c r="A138" s="331" t="s">
        <v>122</v>
      </c>
      <c r="B138" s="7" t="s">
        <v>401</v>
      </c>
      <c r="C138" s="202"/>
    </row>
    <row r="139" spans="1:3" s="72" customFormat="1" ht="12" customHeight="1" thickBot="1">
      <c r="A139" s="340" t="s">
        <v>123</v>
      </c>
      <c r="B139" s="5" t="s">
        <v>402</v>
      </c>
      <c r="C139" s="202"/>
    </row>
    <row r="140" spans="1:11" ht="12" customHeight="1" thickBot="1">
      <c r="A140" s="27" t="s">
        <v>14</v>
      </c>
      <c r="B140" s="77" t="s">
        <v>469</v>
      </c>
      <c r="C140" s="215">
        <f>+C141+C142+C144+C145+C143</f>
        <v>251161500</v>
      </c>
      <c r="K140" s="185"/>
    </row>
    <row r="141" spans="1:3" ht="12.75">
      <c r="A141" s="331" t="s">
        <v>65</v>
      </c>
      <c r="B141" s="7" t="s">
        <v>320</v>
      </c>
      <c r="C141" s="202"/>
    </row>
    <row r="142" spans="1:3" ht="12" customHeight="1">
      <c r="A142" s="331" t="s">
        <v>66</v>
      </c>
      <c r="B142" s="7" t="s">
        <v>321</v>
      </c>
      <c r="C142" s="202"/>
    </row>
    <row r="143" spans="1:3" s="72" customFormat="1" ht="12" customHeight="1">
      <c r="A143" s="331" t="s">
        <v>234</v>
      </c>
      <c r="B143" s="7" t="s">
        <v>468</v>
      </c>
      <c r="C143" s="202">
        <v>251161500</v>
      </c>
    </row>
    <row r="144" spans="1:3" s="72" customFormat="1" ht="12" customHeight="1">
      <c r="A144" s="331" t="s">
        <v>235</v>
      </c>
      <c r="B144" s="7" t="s">
        <v>411</v>
      </c>
      <c r="C144" s="202"/>
    </row>
    <row r="145" spans="1:3" s="72" customFormat="1" ht="12" customHeight="1" thickBot="1">
      <c r="A145" s="340" t="s">
        <v>236</v>
      </c>
      <c r="B145" s="5" t="s">
        <v>340</v>
      </c>
      <c r="C145" s="202"/>
    </row>
    <row r="146" spans="1:3" s="72" customFormat="1" ht="12" customHeight="1" thickBot="1">
      <c r="A146" s="27" t="s">
        <v>15</v>
      </c>
      <c r="B146" s="77" t="s">
        <v>412</v>
      </c>
      <c r="C146" s="218">
        <f>+C147+C148+C149+C150+C151</f>
        <v>0</v>
      </c>
    </row>
    <row r="147" spans="1:3" s="72" customFormat="1" ht="12" customHeight="1">
      <c r="A147" s="331" t="s">
        <v>67</v>
      </c>
      <c r="B147" s="7" t="s">
        <v>407</v>
      </c>
      <c r="C147" s="202"/>
    </row>
    <row r="148" spans="1:3" s="72" customFormat="1" ht="12" customHeight="1">
      <c r="A148" s="331" t="s">
        <v>68</v>
      </c>
      <c r="B148" s="7" t="s">
        <v>414</v>
      </c>
      <c r="C148" s="202"/>
    </row>
    <row r="149" spans="1:3" s="72" customFormat="1" ht="12" customHeight="1">
      <c r="A149" s="331" t="s">
        <v>246</v>
      </c>
      <c r="B149" s="7" t="s">
        <v>409</v>
      </c>
      <c r="C149" s="202"/>
    </row>
    <row r="150" spans="1:3" ht="12.75" customHeight="1">
      <c r="A150" s="331" t="s">
        <v>247</v>
      </c>
      <c r="B150" s="7" t="s">
        <v>455</v>
      </c>
      <c r="C150" s="202"/>
    </row>
    <row r="151" spans="1:3" ht="12.75" customHeight="1" thickBot="1">
      <c r="A151" s="340" t="s">
        <v>413</v>
      </c>
      <c r="B151" s="5" t="s">
        <v>416</v>
      </c>
      <c r="C151" s="203"/>
    </row>
    <row r="152" spans="1:3" ht="12.75" customHeight="1" thickBot="1">
      <c r="A152" s="379" t="s">
        <v>16</v>
      </c>
      <c r="B152" s="77" t="s">
        <v>417</v>
      </c>
      <c r="C152" s="218"/>
    </row>
    <row r="153" spans="1:3" ht="12" customHeight="1" thickBot="1">
      <c r="A153" s="379" t="s">
        <v>17</v>
      </c>
      <c r="B153" s="77" t="s">
        <v>418</v>
      </c>
      <c r="C153" s="218"/>
    </row>
    <row r="154" spans="1:3" ht="15" customHeight="1" thickBot="1">
      <c r="A154" s="27" t="s">
        <v>18</v>
      </c>
      <c r="B154" s="77" t="s">
        <v>420</v>
      </c>
      <c r="C154" s="322">
        <f>+C129+C133+C140+C146+C152+C153</f>
        <v>251161500</v>
      </c>
    </row>
    <row r="155" spans="1:3" ht="13.5" thickBot="1">
      <c r="A155" s="342" t="s">
        <v>19</v>
      </c>
      <c r="B155" s="286" t="s">
        <v>419</v>
      </c>
      <c r="C155" s="322">
        <f>+C128+C154</f>
        <v>1229602000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456</v>
      </c>
      <c r="B157" s="183"/>
      <c r="C157" s="75">
        <v>5</v>
      </c>
    </row>
    <row r="158" spans="1:3" ht="13.5" thickBot="1">
      <c r="A158" s="182" t="s">
        <v>151</v>
      </c>
      <c r="B158" s="183"/>
      <c r="C158" s="75">
        <v>200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zoomScale="130" zoomScaleNormal="130" zoomScaleSheetLayoutView="85" workbookViewId="0" topLeftCell="B1">
      <selection activeCell="B7" sqref="B7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528</v>
      </c>
    </row>
    <row r="2" spans="1:3" s="68" customFormat="1" ht="21" customHeight="1">
      <c r="A2" s="302" t="s">
        <v>50</v>
      </c>
      <c r="B2" s="269" t="s">
        <v>169</v>
      </c>
      <c r="C2" s="271" t="s">
        <v>43</v>
      </c>
    </row>
    <row r="3" spans="1:3" s="68" customFormat="1" ht="15.75" thickBot="1">
      <c r="A3" s="162" t="s">
        <v>148</v>
      </c>
      <c r="B3" s="270" t="s">
        <v>377</v>
      </c>
      <c r="C3" s="378" t="s">
        <v>49</v>
      </c>
    </row>
    <row r="4" spans="1:3" s="69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272" t="s">
        <v>44</v>
      </c>
    </row>
    <row r="6" spans="1:3" s="56" customFormat="1" ht="12.75" customHeight="1" thickBot="1">
      <c r="A6" s="138"/>
      <c r="B6" s="139" t="s">
        <v>434</v>
      </c>
      <c r="C6" s="140" t="s">
        <v>435</v>
      </c>
    </row>
    <row r="7" spans="1:3" s="56" customFormat="1" ht="15.75" customHeight="1" thickBot="1">
      <c r="A7" s="167"/>
      <c r="B7" s="168" t="s">
        <v>45</v>
      </c>
      <c r="C7" s="273"/>
    </row>
    <row r="8" spans="1:3" s="56" customFormat="1" ht="12" customHeight="1" thickBot="1">
      <c r="A8" s="27" t="s">
        <v>9</v>
      </c>
      <c r="B8" s="19" t="s">
        <v>199</v>
      </c>
      <c r="C8" s="209">
        <f>+C9+C10+C11+C12+C13+C14</f>
        <v>0</v>
      </c>
    </row>
    <row r="9" spans="1:3" s="70" customFormat="1" ht="12" customHeight="1">
      <c r="A9" s="331" t="s">
        <v>69</v>
      </c>
      <c r="B9" s="312" t="s">
        <v>200</v>
      </c>
      <c r="C9" s="212"/>
    </row>
    <row r="10" spans="1:3" s="71" customFormat="1" ht="12" customHeight="1">
      <c r="A10" s="332" t="s">
        <v>70</v>
      </c>
      <c r="B10" s="313" t="s">
        <v>201</v>
      </c>
      <c r="C10" s="211"/>
    </row>
    <row r="11" spans="1:3" s="71" customFormat="1" ht="12" customHeight="1">
      <c r="A11" s="332" t="s">
        <v>71</v>
      </c>
      <c r="B11" s="313" t="s">
        <v>470</v>
      </c>
      <c r="C11" s="211"/>
    </row>
    <row r="12" spans="1:3" s="71" customFormat="1" ht="12" customHeight="1">
      <c r="A12" s="332" t="s">
        <v>72</v>
      </c>
      <c r="B12" s="313" t="s">
        <v>202</v>
      </c>
      <c r="C12" s="211"/>
    </row>
    <row r="13" spans="1:3" s="71" customFormat="1" ht="12" customHeight="1">
      <c r="A13" s="332" t="s">
        <v>105</v>
      </c>
      <c r="B13" s="313" t="s">
        <v>443</v>
      </c>
      <c r="C13" s="211"/>
    </row>
    <row r="14" spans="1:3" s="70" customFormat="1" ht="12" customHeight="1" thickBot="1">
      <c r="A14" s="333" t="s">
        <v>73</v>
      </c>
      <c r="B14" s="314" t="s">
        <v>380</v>
      </c>
      <c r="C14" s="211"/>
    </row>
    <row r="15" spans="1:3" s="70" customFormat="1" ht="12" customHeight="1" thickBot="1">
      <c r="A15" s="27" t="s">
        <v>10</v>
      </c>
      <c r="B15" s="204" t="s">
        <v>203</v>
      </c>
      <c r="C15" s="209">
        <f>+C16+C17+C18+C19+C20</f>
        <v>0</v>
      </c>
    </row>
    <row r="16" spans="1:3" s="70" customFormat="1" ht="12" customHeight="1">
      <c r="A16" s="331" t="s">
        <v>75</v>
      </c>
      <c r="B16" s="312" t="s">
        <v>204</v>
      </c>
      <c r="C16" s="212"/>
    </row>
    <row r="17" spans="1:3" s="70" customFormat="1" ht="12" customHeight="1">
      <c r="A17" s="332" t="s">
        <v>76</v>
      </c>
      <c r="B17" s="313" t="s">
        <v>205</v>
      </c>
      <c r="C17" s="211"/>
    </row>
    <row r="18" spans="1:3" s="70" customFormat="1" ht="12" customHeight="1">
      <c r="A18" s="332" t="s">
        <v>77</v>
      </c>
      <c r="B18" s="313" t="s">
        <v>369</v>
      </c>
      <c r="C18" s="211"/>
    </row>
    <row r="19" spans="1:3" s="70" customFormat="1" ht="12" customHeight="1">
      <c r="A19" s="332" t="s">
        <v>78</v>
      </c>
      <c r="B19" s="313" t="s">
        <v>370</v>
      </c>
      <c r="C19" s="211"/>
    </row>
    <row r="20" spans="1:3" s="70" customFormat="1" ht="12" customHeight="1">
      <c r="A20" s="332" t="s">
        <v>79</v>
      </c>
      <c r="B20" s="313" t="s">
        <v>206</v>
      </c>
      <c r="C20" s="211"/>
    </row>
    <row r="21" spans="1:3" s="71" customFormat="1" ht="12" customHeight="1" thickBot="1">
      <c r="A21" s="333" t="s">
        <v>85</v>
      </c>
      <c r="B21" s="314" t="s">
        <v>207</v>
      </c>
      <c r="C21" s="213"/>
    </row>
    <row r="22" spans="1:3" s="71" customFormat="1" ht="12" customHeight="1" thickBot="1">
      <c r="A22" s="27" t="s">
        <v>11</v>
      </c>
      <c r="B22" s="19" t="s">
        <v>208</v>
      </c>
      <c r="C22" s="209">
        <f>+C23+C24+C25+C26+C27</f>
        <v>0</v>
      </c>
    </row>
    <row r="23" spans="1:3" s="71" customFormat="1" ht="12" customHeight="1">
      <c r="A23" s="331" t="s">
        <v>58</v>
      </c>
      <c r="B23" s="312" t="s">
        <v>209</v>
      </c>
      <c r="C23" s="212"/>
    </row>
    <row r="24" spans="1:3" s="70" customFormat="1" ht="12" customHeight="1">
      <c r="A24" s="332" t="s">
        <v>59</v>
      </c>
      <c r="B24" s="313" t="s">
        <v>210</v>
      </c>
      <c r="C24" s="211"/>
    </row>
    <row r="25" spans="1:3" s="71" customFormat="1" ht="12" customHeight="1">
      <c r="A25" s="332" t="s">
        <v>60</v>
      </c>
      <c r="B25" s="313" t="s">
        <v>371</v>
      </c>
      <c r="C25" s="211"/>
    </row>
    <row r="26" spans="1:3" s="71" customFormat="1" ht="12" customHeight="1">
      <c r="A26" s="332" t="s">
        <v>61</v>
      </c>
      <c r="B26" s="313" t="s">
        <v>372</v>
      </c>
      <c r="C26" s="211"/>
    </row>
    <row r="27" spans="1:3" s="71" customFormat="1" ht="12" customHeight="1">
      <c r="A27" s="332" t="s">
        <v>117</v>
      </c>
      <c r="B27" s="313" t="s">
        <v>211</v>
      </c>
      <c r="C27" s="211"/>
    </row>
    <row r="28" spans="1:3" s="71" customFormat="1" ht="12" customHeight="1" thickBot="1">
      <c r="A28" s="333" t="s">
        <v>118</v>
      </c>
      <c r="B28" s="314" t="s">
        <v>212</v>
      </c>
      <c r="C28" s="213"/>
    </row>
    <row r="29" spans="1:3" s="71" customFormat="1" ht="12" customHeight="1" thickBot="1">
      <c r="A29" s="27" t="s">
        <v>119</v>
      </c>
      <c r="B29" s="19" t="s">
        <v>213</v>
      </c>
      <c r="C29" s="215">
        <f>SUM(C30:C36)</f>
        <v>6126000</v>
      </c>
    </row>
    <row r="30" spans="1:3" s="71" customFormat="1" ht="12" customHeight="1">
      <c r="A30" s="331" t="s">
        <v>214</v>
      </c>
      <c r="B30" s="312" t="s">
        <v>475</v>
      </c>
      <c r="C30" s="212"/>
    </row>
    <row r="31" spans="1:3" s="71" customFormat="1" ht="12" customHeight="1">
      <c r="A31" s="332" t="s">
        <v>215</v>
      </c>
      <c r="B31" s="313" t="s">
        <v>476</v>
      </c>
      <c r="C31" s="211"/>
    </row>
    <row r="32" spans="1:3" s="71" customFormat="1" ht="12" customHeight="1">
      <c r="A32" s="332" t="s">
        <v>216</v>
      </c>
      <c r="B32" s="313" t="s">
        <v>477</v>
      </c>
      <c r="C32" s="211">
        <v>687000</v>
      </c>
    </row>
    <row r="33" spans="1:3" s="71" customFormat="1" ht="12" customHeight="1">
      <c r="A33" s="332" t="s">
        <v>217</v>
      </c>
      <c r="B33" s="313" t="s">
        <v>478</v>
      </c>
      <c r="C33" s="211"/>
    </row>
    <row r="34" spans="1:3" s="71" customFormat="1" ht="12" customHeight="1">
      <c r="A34" s="332" t="s">
        <v>472</v>
      </c>
      <c r="B34" s="313" t="s">
        <v>218</v>
      </c>
      <c r="C34" s="211">
        <v>5439000</v>
      </c>
    </row>
    <row r="35" spans="1:3" s="71" customFormat="1" ht="12" customHeight="1">
      <c r="A35" s="332" t="s">
        <v>473</v>
      </c>
      <c r="B35" s="313" t="s">
        <v>219</v>
      </c>
      <c r="C35" s="211"/>
    </row>
    <row r="36" spans="1:3" s="71" customFormat="1" ht="12" customHeight="1" thickBot="1">
      <c r="A36" s="333" t="s">
        <v>474</v>
      </c>
      <c r="B36" s="314" t="s">
        <v>220</v>
      </c>
      <c r="C36" s="213"/>
    </row>
    <row r="37" spans="1:3" s="71" customFormat="1" ht="12" customHeight="1" thickBot="1">
      <c r="A37" s="27" t="s">
        <v>13</v>
      </c>
      <c r="B37" s="19" t="s">
        <v>381</v>
      </c>
      <c r="C37" s="209">
        <f>SUM(C38:C48)</f>
        <v>5113000</v>
      </c>
    </row>
    <row r="38" spans="1:3" s="71" customFormat="1" ht="12" customHeight="1">
      <c r="A38" s="331" t="s">
        <v>62</v>
      </c>
      <c r="B38" s="312" t="s">
        <v>223</v>
      </c>
      <c r="C38" s="212"/>
    </row>
    <row r="39" spans="1:3" s="71" customFormat="1" ht="12" customHeight="1">
      <c r="A39" s="332" t="s">
        <v>63</v>
      </c>
      <c r="B39" s="313" t="s">
        <v>224</v>
      </c>
      <c r="C39" s="211"/>
    </row>
    <row r="40" spans="1:3" s="71" customFormat="1" ht="12" customHeight="1">
      <c r="A40" s="332" t="s">
        <v>64</v>
      </c>
      <c r="B40" s="313" t="s">
        <v>225</v>
      </c>
      <c r="C40" s="211"/>
    </row>
    <row r="41" spans="1:3" s="71" customFormat="1" ht="12" customHeight="1">
      <c r="A41" s="332" t="s">
        <v>121</v>
      </c>
      <c r="B41" s="313" t="s">
        <v>226</v>
      </c>
      <c r="C41" s="211">
        <v>5113000</v>
      </c>
    </row>
    <row r="42" spans="1:3" s="71" customFormat="1" ht="12" customHeight="1">
      <c r="A42" s="332" t="s">
        <v>122</v>
      </c>
      <c r="B42" s="313" t="s">
        <v>227</v>
      </c>
      <c r="C42" s="211"/>
    </row>
    <row r="43" spans="1:3" s="71" customFormat="1" ht="12" customHeight="1">
      <c r="A43" s="332" t="s">
        <v>123</v>
      </c>
      <c r="B43" s="313" t="s">
        <v>228</v>
      </c>
      <c r="C43" s="211"/>
    </row>
    <row r="44" spans="1:3" s="71" customFormat="1" ht="12" customHeight="1">
      <c r="A44" s="332" t="s">
        <v>124</v>
      </c>
      <c r="B44" s="313" t="s">
        <v>229</v>
      </c>
      <c r="C44" s="211"/>
    </row>
    <row r="45" spans="1:3" s="71" customFormat="1" ht="12" customHeight="1">
      <c r="A45" s="332" t="s">
        <v>125</v>
      </c>
      <c r="B45" s="313" t="s">
        <v>481</v>
      </c>
      <c r="C45" s="211"/>
    </row>
    <row r="46" spans="1:3" s="71" customFormat="1" ht="12" customHeight="1">
      <c r="A46" s="332" t="s">
        <v>221</v>
      </c>
      <c r="B46" s="313" t="s">
        <v>231</v>
      </c>
      <c r="C46" s="214"/>
    </row>
    <row r="47" spans="1:3" s="71" customFormat="1" ht="12" customHeight="1">
      <c r="A47" s="333" t="s">
        <v>222</v>
      </c>
      <c r="B47" s="314" t="s">
        <v>383</v>
      </c>
      <c r="C47" s="301"/>
    </row>
    <row r="48" spans="1:3" s="71" customFormat="1" ht="12" customHeight="1" thickBot="1">
      <c r="A48" s="333" t="s">
        <v>382</v>
      </c>
      <c r="B48" s="314" t="s">
        <v>232</v>
      </c>
      <c r="C48" s="301"/>
    </row>
    <row r="49" spans="1:3" s="71" customFormat="1" ht="12" customHeight="1" thickBot="1">
      <c r="A49" s="27" t="s">
        <v>14</v>
      </c>
      <c r="B49" s="19" t="s">
        <v>233</v>
      </c>
      <c r="C49" s="209">
        <f>SUM(C50:C54)</f>
        <v>0</v>
      </c>
    </row>
    <row r="50" spans="1:3" s="71" customFormat="1" ht="12" customHeight="1">
      <c r="A50" s="331" t="s">
        <v>65</v>
      </c>
      <c r="B50" s="312" t="s">
        <v>237</v>
      </c>
      <c r="C50" s="355"/>
    </row>
    <row r="51" spans="1:3" s="71" customFormat="1" ht="12" customHeight="1">
      <c r="A51" s="332" t="s">
        <v>66</v>
      </c>
      <c r="B51" s="313" t="s">
        <v>238</v>
      </c>
      <c r="C51" s="214"/>
    </row>
    <row r="52" spans="1:3" s="71" customFormat="1" ht="12" customHeight="1">
      <c r="A52" s="332" t="s">
        <v>234</v>
      </c>
      <c r="B52" s="313" t="s">
        <v>239</v>
      </c>
      <c r="C52" s="214"/>
    </row>
    <row r="53" spans="1:3" s="71" customFormat="1" ht="12" customHeight="1">
      <c r="A53" s="332" t="s">
        <v>235</v>
      </c>
      <c r="B53" s="313" t="s">
        <v>240</v>
      </c>
      <c r="C53" s="214"/>
    </row>
    <row r="54" spans="1:3" s="71" customFormat="1" ht="12" customHeight="1" thickBot="1">
      <c r="A54" s="333" t="s">
        <v>236</v>
      </c>
      <c r="B54" s="314" t="s">
        <v>241</v>
      </c>
      <c r="C54" s="301"/>
    </row>
    <row r="55" spans="1:3" s="71" customFormat="1" ht="12" customHeight="1" thickBot="1">
      <c r="A55" s="27" t="s">
        <v>126</v>
      </c>
      <c r="B55" s="19" t="s">
        <v>242</v>
      </c>
      <c r="C55" s="209">
        <f>SUM(C56:C58)</f>
        <v>0</v>
      </c>
    </row>
    <row r="56" spans="1:3" s="71" customFormat="1" ht="12" customHeight="1">
      <c r="A56" s="331" t="s">
        <v>67</v>
      </c>
      <c r="B56" s="312" t="s">
        <v>243</v>
      </c>
      <c r="C56" s="212"/>
    </row>
    <row r="57" spans="1:3" s="71" customFormat="1" ht="12" customHeight="1">
      <c r="A57" s="332" t="s">
        <v>68</v>
      </c>
      <c r="B57" s="313" t="s">
        <v>373</v>
      </c>
      <c r="C57" s="211"/>
    </row>
    <row r="58" spans="1:3" s="71" customFormat="1" ht="12" customHeight="1">
      <c r="A58" s="332" t="s">
        <v>246</v>
      </c>
      <c r="B58" s="313" t="s">
        <v>244</v>
      </c>
      <c r="C58" s="211"/>
    </row>
    <row r="59" spans="1:3" s="71" customFormat="1" ht="12" customHeight="1" thickBot="1">
      <c r="A59" s="333" t="s">
        <v>247</v>
      </c>
      <c r="B59" s="314" t="s">
        <v>245</v>
      </c>
      <c r="C59" s="213"/>
    </row>
    <row r="60" spans="1:3" s="71" customFormat="1" ht="12" customHeight="1" thickBot="1">
      <c r="A60" s="27" t="s">
        <v>16</v>
      </c>
      <c r="B60" s="204" t="s">
        <v>248</v>
      </c>
      <c r="C60" s="209">
        <f>SUM(C61:C63)</f>
        <v>0</v>
      </c>
    </row>
    <row r="61" spans="1:3" s="71" customFormat="1" ht="12" customHeight="1">
      <c r="A61" s="331" t="s">
        <v>127</v>
      </c>
      <c r="B61" s="312" t="s">
        <v>250</v>
      </c>
      <c r="C61" s="214"/>
    </row>
    <row r="62" spans="1:3" s="71" customFormat="1" ht="12" customHeight="1">
      <c r="A62" s="332" t="s">
        <v>128</v>
      </c>
      <c r="B62" s="313" t="s">
        <v>374</v>
      </c>
      <c r="C62" s="214"/>
    </row>
    <row r="63" spans="1:3" s="71" customFormat="1" ht="12" customHeight="1">
      <c r="A63" s="332" t="s">
        <v>175</v>
      </c>
      <c r="B63" s="313" t="s">
        <v>251</v>
      </c>
      <c r="C63" s="214"/>
    </row>
    <row r="64" spans="1:3" s="71" customFormat="1" ht="12" customHeight="1" thickBot="1">
      <c r="A64" s="333" t="s">
        <v>249</v>
      </c>
      <c r="B64" s="314" t="s">
        <v>252</v>
      </c>
      <c r="C64" s="214"/>
    </row>
    <row r="65" spans="1:3" s="71" customFormat="1" ht="12" customHeight="1" thickBot="1">
      <c r="A65" s="27" t="s">
        <v>17</v>
      </c>
      <c r="B65" s="19" t="s">
        <v>253</v>
      </c>
      <c r="C65" s="215">
        <f>+C8+C15+C22+C29+C37+C49+C55+C60</f>
        <v>11239000</v>
      </c>
    </row>
    <row r="66" spans="1:3" s="71" customFormat="1" ht="12" customHeight="1" thickBot="1">
      <c r="A66" s="334" t="s">
        <v>344</v>
      </c>
      <c r="B66" s="204" t="s">
        <v>255</v>
      </c>
      <c r="C66" s="209">
        <f>SUM(C67:C69)</f>
        <v>0</v>
      </c>
    </row>
    <row r="67" spans="1:3" s="71" customFormat="1" ht="12" customHeight="1">
      <c r="A67" s="331" t="s">
        <v>286</v>
      </c>
      <c r="B67" s="312" t="s">
        <v>256</v>
      </c>
      <c r="C67" s="214"/>
    </row>
    <row r="68" spans="1:3" s="71" customFormat="1" ht="12" customHeight="1">
      <c r="A68" s="332" t="s">
        <v>295</v>
      </c>
      <c r="B68" s="313" t="s">
        <v>257</v>
      </c>
      <c r="C68" s="214"/>
    </row>
    <row r="69" spans="1:3" s="71" customFormat="1" ht="12" customHeight="1" thickBot="1">
      <c r="A69" s="333" t="s">
        <v>296</v>
      </c>
      <c r="B69" s="315" t="s">
        <v>258</v>
      </c>
      <c r="C69" s="214"/>
    </row>
    <row r="70" spans="1:3" s="71" customFormat="1" ht="12" customHeight="1" thickBot="1">
      <c r="A70" s="334" t="s">
        <v>259</v>
      </c>
      <c r="B70" s="204" t="s">
        <v>260</v>
      </c>
      <c r="C70" s="209">
        <f>SUM(C71:C74)</f>
        <v>0</v>
      </c>
    </row>
    <row r="71" spans="1:3" s="71" customFormat="1" ht="12" customHeight="1">
      <c r="A71" s="331" t="s">
        <v>106</v>
      </c>
      <c r="B71" s="312" t="s">
        <v>261</v>
      </c>
      <c r="C71" s="214"/>
    </row>
    <row r="72" spans="1:3" s="71" customFormat="1" ht="12" customHeight="1">
      <c r="A72" s="332" t="s">
        <v>107</v>
      </c>
      <c r="B72" s="313" t="s">
        <v>262</v>
      </c>
      <c r="C72" s="214"/>
    </row>
    <row r="73" spans="1:3" s="71" customFormat="1" ht="12" customHeight="1">
      <c r="A73" s="332" t="s">
        <v>287</v>
      </c>
      <c r="B73" s="313" t="s">
        <v>263</v>
      </c>
      <c r="C73" s="214"/>
    </row>
    <row r="74" spans="1:3" s="71" customFormat="1" ht="12" customHeight="1" thickBot="1">
      <c r="A74" s="333" t="s">
        <v>288</v>
      </c>
      <c r="B74" s="314" t="s">
        <v>264</v>
      </c>
      <c r="C74" s="214"/>
    </row>
    <row r="75" spans="1:3" s="71" customFormat="1" ht="12" customHeight="1" thickBot="1">
      <c r="A75" s="334" t="s">
        <v>265</v>
      </c>
      <c r="B75" s="204" t="s">
        <v>266</v>
      </c>
      <c r="C75" s="209">
        <f>SUM(C76:C77)</f>
        <v>0</v>
      </c>
    </row>
    <row r="76" spans="1:3" s="71" customFormat="1" ht="12" customHeight="1">
      <c r="A76" s="331" t="s">
        <v>289</v>
      </c>
      <c r="B76" s="312" t="s">
        <v>267</v>
      </c>
      <c r="C76" s="214"/>
    </row>
    <row r="77" spans="1:3" s="71" customFormat="1" ht="12" customHeight="1" thickBot="1">
      <c r="A77" s="333" t="s">
        <v>290</v>
      </c>
      <c r="B77" s="314" t="s">
        <v>268</v>
      </c>
      <c r="C77" s="214"/>
    </row>
    <row r="78" spans="1:3" s="70" customFormat="1" ht="12" customHeight="1" thickBot="1">
      <c r="A78" s="334" t="s">
        <v>269</v>
      </c>
      <c r="B78" s="204" t="s">
        <v>270</v>
      </c>
      <c r="C78" s="209">
        <f>SUM(C79:C81)</f>
        <v>0</v>
      </c>
    </row>
    <row r="79" spans="1:3" s="71" customFormat="1" ht="12" customHeight="1">
      <c r="A79" s="331" t="s">
        <v>291</v>
      </c>
      <c r="B79" s="312" t="s">
        <v>271</v>
      </c>
      <c r="C79" s="214"/>
    </row>
    <row r="80" spans="1:3" s="71" customFormat="1" ht="12" customHeight="1">
      <c r="A80" s="332" t="s">
        <v>292</v>
      </c>
      <c r="B80" s="313" t="s">
        <v>272</v>
      </c>
      <c r="C80" s="214"/>
    </row>
    <row r="81" spans="1:3" s="71" customFormat="1" ht="12" customHeight="1" thickBot="1">
      <c r="A81" s="333" t="s">
        <v>293</v>
      </c>
      <c r="B81" s="314" t="s">
        <v>273</v>
      </c>
      <c r="C81" s="214"/>
    </row>
    <row r="82" spans="1:3" s="71" customFormat="1" ht="12" customHeight="1" thickBot="1">
      <c r="A82" s="334" t="s">
        <v>274</v>
      </c>
      <c r="B82" s="204" t="s">
        <v>294</v>
      </c>
      <c r="C82" s="209">
        <f>SUM(C83:C86)</f>
        <v>0</v>
      </c>
    </row>
    <row r="83" spans="1:3" s="71" customFormat="1" ht="12" customHeight="1">
      <c r="A83" s="335" t="s">
        <v>275</v>
      </c>
      <c r="B83" s="312" t="s">
        <v>276</v>
      </c>
      <c r="C83" s="214"/>
    </row>
    <row r="84" spans="1:3" s="71" customFormat="1" ht="12" customHeight="1">
      <c r="A84" s="336" t="s">
        <v>277</v>
      </c>
      <c r="B84" s="313" t="s">
        <v>278</v>
      </c>
      <c r="C84" s="214"/>
    </row>
    <row r="85" spans="1:3" s="71" customFormat="1" ht="12" customHeight="1">
      <c r="A85" s="336" t="s">
        <v>279</v>
      </c>
      <c r="B85" s="313" t="s">
        <v>280</v>
      </c>
      <c r="C85" s="214"/>
    </row>
    <row r="86" spans="1:3" s="70" customFormat="1" ht="12" customHeight="1" thickBot="1">
      <c r="A86" s="337" t="s">
        <v>281</v>
      </c>
      <c r="B86" s="314" t="s">
        <v>282</v>
      </c>
      <c r="C86" s="214"/>
    </row>
    <row r="87" spans="1:3" s="70" customFormat="1" ht="12" customHeight="1" thickBot="1">
      <c r="A87" s="334" t="s">
        <v>283</v>
      </c>
      <c r="B87" s="204" t="s">
        <v>422</v>
      </c>
      <c r="C87" s="356"/>
    </row>
    <row r="88" spans="1:3" s="70" customFormat="1" ht="12" customHeight="1" thickBot="1">
      <c r="A88" s="334" t="s">
        <v>444</v>
      </c>
      <c r="B88" s="204" t="s">
        <v>284</v>
      </c>
      <c r="C88" s="356"/>
    </row>
    <row r="89" spans="1:3" s="70" customFormat="1" ht="12" customHeight="1" thickBot="1">
      <c r="A89" s="334" t="s">
        <v>445</v>
      </c>
      <c r="B89" s="319" t="s">
        <v>425</v>
      </c>
      <c r="C89" s="215">
        <f>+C66+C70+C75+C78+C82+C88+C87</f>
        <v>0</v>
      </c>
    </row>
    <row r="90" spans="1:3" s="70" customFormat="1" ht="12" customHeight="1" thickBot="1">
      <c r="A90" s="338" t="s">
        <v>446</v>
      </c>
      <c r="B90" s="320" t="s">
        <v>447</v>
      </c>
      <c r="C90" s="215">
        <f>+C65+C89</f>
        <v>11239000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46</v>
      </c>
      <c r="C92" s="280"/>
    </row>
    <row r="93" spans="1:3" s="72" customFormat="1" ht="12" customHeight="1" thickBot="1">
      <c r="A93" s="304" t="s">
        <v>9</v>
      </c>
      <c r="B93" s="26" t="s">
        <v>451</v>
      </c>
      <c r="C93" s="208">
        <f>+C94+C95+C96+C97+C98+C111</f>
        <v>11239000</v>
      </c>
    </row>
    <row r="94" spans="1:3" ht="12" customHeight="1">
      <c r="A94" s="339" t="s">
        <v>69</v>
      </c>
      <c r="B94" s="8" t="s">
        <v>39</v>
      </c>
      <c r="C94" s="210"/>
    </row>
    <row r="95" spans="1:3" ht="12" customHeight="1">
      <c r="A95" s="332" t="s">
        <v>70</v>
      </c>
      <c r="B95" s="6" t="s">
        <v>129</v>
      </c>
      <c r="C95" s="211"/>
    </row>
    <row r="96" spans="1:3" ht="12" customHeight="1">
      <c r="A96" s="332" t="s">
        <v>71</v>
      </c>
      <c r="B96" s="6" t="s">
        <v>97</v>
      </c>
      <c r="C96" s="213"/>
    </row>
    <row r="97" spans="1:3" ht="12" customHeight="1">
      <c r="A97" s="332" t="s">
        <v>72</v>
      </c>
      <c r="B97" s="9" t="s">
        <v>130</v>
      </c>
      <c r="C97" s="213"/>
    </row>
    <row r="98" spans="1:3" ht="12" customHeight="1">
      <c r="A98" s="332" t="s">
        <v>80</v>
      </c>
      <c r="B98" s="17" t="s">
        <v>131</v>
      </c>
      <c r="C98" s="213">
        <v>11239000</v>
      </c>
    </row>
    <row r="99" spans="1:3" ht="12" customHeight="1">
      <c r="A99" s="332" t="s">
        <v>73</v>
      </c>
      <c r="B99" s="6" t="s">
        <v>448</v>
      </c>
      <c r="C99" s="213"/>
    </row>
    <row r="100" spans="1:3" ht="12" customHeight="1">
      <c r="A100" s="332" t="s">
        <v>74</v>
      </c>
      <c r="B100" s="82" t="s">
        <v>388</v>
      </c>
      <c r="C100" s="213"/>
    </row>
    <row r="101" spans="1:3" ht="12" customHeight="1">
      <c r="A101" s="332" t="s">
        <v>81</v>
      </c>
      <c r="B101" s="82" t="s">
        <v>387</v>
      </c>
      <c r="C101" s="213"/>
    </row>
    <row r="102" spans="1:3" ht="12" customHeight="1">
      <c r="A102" s="332" t="s">
        <v>82</v>
      </c>
      <c r="B102" s="82" t="s">
        <v>300</v>
      </c>
      <c r="C102" s="213"/>
    </row>
    <row r="103" spans="1:3" ht="12" customHeight="1">
      <c r="A103" s="332" t="s">
        <v>83</v>
      </c>
      <c r="B103" s="83" t="s">
        <v>301</v>
      </c>
      <c r="C103" s="213"/>
    </row>
    <row r="104" spans="1:3" ht="12" customHeight="1">
      <c r="A104" s="332" t="s">
        <v>84</v>
      </c>
      <c r="B104" s="83" t="s">
        <v>302</v>
      </c>
      <c r="C104" s="213"/>
    </row>
    <row r="105" spans="1:3" ht="12" customHeight="1">
      <c r="A105" s="332" t="s">
        <v>86</v>
      </c>
      <c r="B105" s="82" t="s">
        <v>303</v>
      </c>
      <c r="C105" s="213"/>
    </row>
    <row r="106" spans="1:3" ht="12" customHeight="1">
      <c r="A106" s="332" t="s">
        <v>132</v>
      </c>
      <c r="B106" s="82" t="s">
        <v>304</v>
      </c>
      <c r="C106" s="213"/>
    </row>
    <row r="107" spans="1:3" ht="12" customHeight="1">
      <c r="A107" s="332" t="s">
        <v>298</v>
      </c>
      <c r="B107" s="83" t="s">
        <v>305</v>
      </c>
      <c r="C107" s="213"/>
    </row>
    <row r="108" spans="1:3" ht="12" customHeight="1">
      <c r="A108" s="340" t="s">
        <v>299</v>
      </c>
      <c r="B108" s="84" t="s">
        <v>306</v>
      </c>
      <c r="C108" s="213"/>
    </row>
    <row r="109" spans="1:3" ht="12" customHeight="1">
      <c r="A109" s="332" t="s">
        <v>385</v>
      </c>
      <c r="B109" s="84" t="s">
        <v>307</v>
      </c>
      <c r="C109" s="213"/>
    </row>
    <row r="110" spans="1:3" ht="12" customHeight="1">
      <c r="A110" s="332" t="s">
        <v>386</v>
      </c>
      <c r="B110" s="83" t="s">
        <v>308</v>
      </c>
      <c r="C110" s="211">
        <v>11239000</v>
      </c>
    </row>
    <row r="111" spans="1:3" ht="12" customHeight="1">
      <c r="A111" s="332" t="s">
        <v>390</v>
      </c>
      <c r="B111" s="9" t="s">
        <v>40</v>
      </c>
      <c r="C111" s="211"/>
    </row>
    <row r="112" spans="1:3" ht="12" customHeight="1">
      <c r="A112" s="333" t="s">
        <v>391</v>
      </c>
      <c r="B112" s="6" t="s">
        <v>449</v>
      </c>
      <c r="C112" s="213"/>
    </row>
    <row r="113" spans="1:3" ht="12" customHeight="1" thickBot="1">
      <c r="A113" s="341" t="s">
        <v>392</v>
      </c>
      <c r="B113" s="85" t="s">
        <v>450</v>
      </c>
      <c r="C113" s="217"/>
    </row>
    <row r="114" spans="1:3" ht="12" customHeight="1" thickBot="1">
      <c r="A114" s="27" t="s">
        <v>10</v>
      </c>
      <c r="B114" s="25" t="s">
        <v>309</v>
      </c>
      <c r="C114" s="209">
        <f>+C115+C117+C119</f>
        <v>0</v>
      </c>
    </row>
    <row r="115" spans="1:3" ht="12" customHeight="1">
      <c r="A115" s="331" t="s">
        <v>75</v>
      </c>
      <c r="B115" s="6" t="s">
        <v>173</v>
      </c>
      <c r="C115" s="212"/>
    </row>
    <row r="116" spans="1:3" ht="12" customHeight="1">
      <c r="A116" s="331" t="s">
        <v>76</v>
      </c>
      <c r="B116" s="10" t="s">
        <v>313</v>
      </c>
      <c r="C116" s="212"/>
    </row>
    <row r="117" spans="1:3" ht="12" customHeight="1">
      <c r="A117" s="331" t="s">
        <v>77</v>
      </c>
      <c r="B117" s="10" t="s">
        <v>133</v>
      </c>
      <c r="C117" s="211"/>
    </row>
    <row r="118" spans="1:3" ht="12" customHeight="1">
      <c r="A118" s="331" t="s">
        <v>78</v>
      </c>
      <c r="B118" s="10" t="s">
        <v>314</v>
      </c>
      <c r="C118" s="202"/>
    </row>
    <row r="119" spans="1:3" ht="12" customHeight="1">
      <c r="A119" s="331" t="s">
        <v>79</v>
      </c>
      <c r="B119" s="206" t="s">
        <v>176</v>
      </c>
      <c r="C119" s="202"/>
    </row>
    <row r="120" spans="1:3" ht="12" customHeight="1">
      <c r="A120" s="331" t="s">
        <v>85</v>
      </c>
      <c r="B120" s="205" t="s">
        <v>375</v>
      </c>
      <c r="C120" s="202"/>
    </row>
    <row r="121" spans="1:3" ht="12" customHeight="1">
      <c r="A121" s="331" t="s">
        <v>87</v>
      </c>
      <c r="B121" s="308" t="s">
        <v>319</v>
      </c>
      <c r="C121" s="202"/>
    </row>
    <row r="122" spans="1:3" ht="12" customHeight="1">
      <c r="A122" s="331" t="s">
        <v>134</v>
      </c>
      <c r="B122" s="83" t="s">
        <v>302</v>
      </c>
      <c r="C122" s="202"/>
    </row>
    <row r="123" spans="1:3" ht="12" customHeight="1">
      <c r="A123" s="331" t="s">
        <v>135</v>
      </c>
      <c r="B123" s="83" t="s">
        <v>318</v>
      </c>
      <c r="C123" s="202"/>
    </row>
    <row r="124" spans="1:3" ht="12" customHeight="1">
      <c r="A124" s="331" t="s">
        <v>136</v>
      </c>
      <c r="B124" s="83" t="s">
        <v>317</v>
      </c>
      <c r="C124" s="202"/>
    </row>
    <row r="125" spans="1:3" ht="12" customHeight="1">
      <c r="A125" s="331" t="s">
        <v>310</v>
      </c>
      <c r="B125" s="83" t="s">
        <v>305</v>
      </c>
      <c r="C125" s="202"/>
    </row>
    <row r="126" spans="1:3" ht="12" customHeight="1">
      <c r="A126" s="331" t="s">
        <v>311</v>
      </c>
      <c r="B126" s="83" t="s">
        <v>316</v>
      </c>
      <c r="C126" s="202"/>
    </row>
    <row r="127" spans="1:3" ht="12" customHeight="1" thickBot="1">
      <c r="A127" s="340" t="s">
        <v>312</v>
      </c>
      <c r="B127" s="83" t="s">
        <v>315</v>
      </c>
      <c r="C127" s="203"/>
    </row>
    <row r="128" spans="1:3" ht="12" customHeight="1" thickBot="1">
      <c r="A128" s="27" t="s">
        <v>11</v>
      </c>
      <c r="B128" s="77" t="s">
        <v>395</v>
      </c>
      <c r="C128" s="209">
        <f>+C93+C114</f>
        <v>11239000</v>
      </c>
    </row>
    <row r="129" spans="1:3" ht="12" customHeight="1" thickBot="1">
      <c r="A129" s="27" t="s">
        <v>12</v>
      </c>
      <c r="B129" s="77" t="s">
        <v>396</v>
      </c>
      <c r="C129" s="209">
        <f>+C130+C131+C132</f>
        <v>0</v>
      </c>
    </row>
    <row r="130" spans="1:3" s="72" customFormat="1" ht="12" customHeight="1">
      <c r="A130" s="331" t="s">
        <v>214</v>
      </c>
      <c r="B130" s="7" t="s">
        <v>454</v>
      </c>
      <c r="C130" s="202"/>
    </row>
    <row r="131" spans="1:3" ht="12" customHeight="1">
      <c r="A131" s="331" t="s">
        <v>215</v>
      </c>
      <c r="B131" s="7" t="s">
        <v>404</v>
      </c>
      <c r="C131" s="202"/>
    </row>
    <row r="132" spans="1:3" ht="12" customHeight="1" thickBot="1">
      <c r="A132" s="340" t="s">
        <v>216</v>
      </c>
      <c r="B132" s="5" t="s">
        <v>453</v>
      </c>
      <c r="C132" s="202"/>
    </row>
    <row r="133" spans="1:3" ht="12" customHeight="1" thickBot="1">
      <c r="A133" s="27" t="s">
        <v>13</v>
      </c>
      <c r="B133" s="77" t="s">
        <v>397</v>
      </c>
      <c r="C133" s="209">
        <f>+C134+C135+C136+C137+C138+C139</f>
        <v>0</v>
      </c>
    </row>
    <row r="134" spans="1:3" ht="12" customHeight="1">
      <c r="A134" s="331" t="s">
        <v>62</v>
      </c>
      <c r="B134" s="7" t="s">
        <v>406</v>
      </c>
      <c r="C134" s="202"/>
    </row>
    <row r="135" spans="1:3" ht="12" customHeight="1">
      <c r="A135" s="331" t="s">
        <v>63</v>
      </c>
      <c r="B135" s="7" t="s">
        <v>398</v>
      </c>
      <c r="C135" s="202"/>
    </row>
    <row r="136" spans="1:3" ht="12" customHeight="1">
      <c r="A136" s="331" t="s">
        <v>64</v>
      </c>
      <c r="B136" s="7" t="s">
        <v>399</v>
      </c>
      <c r="C136" s="202"/>
    </row>
    <row r="137" spans="1:3" ht="12" customHeight="1">
      <c r="A137" s="331" t="s">
        <v>121</v>
      </c>
      <c r="B137" s="7" t="s">
        <v>452</v>
      </c>
      <c r="C137" s="202"/>
    </row>
    <row r="138" spans="1:3" ht="12" customHeight="1">
      <c r="A138" s="331" t="s">
        <v>122</v>
      </c>
      <c r="B138" s="7" t="s">
        <v>401</v>
      </c>
      <c r="C138" s="202"/>
    </row>
    <row r="139" spans="1:3" s="72" customFormat="1" ht="12" customHeight="1" thickBot="1">
      <c r="A139" s="340" t="s">
        <v>123</v>
      </c>
      <c r="B139" s="5" t="s">
        <v>402</v>
      </c>
      <c r="C139" s="202"/>
    </row>
    <row r="140" spans="1:11" ht="12" customHeight="1" thickBot="1">
      <c r="A140" s="27" t="s">
        <v>14</v>
      </c>
      <c r="B140" s="77" t="s">
        <v>469</v>
      </c>
      <c r="C140" s="215">
        <f>+C141+C142+C144+C145+C143</f>
        <v>0</v>
      </c>
      <c r="K140" s="185"/>
    </row>
    <row r="141" spans="1:3" ht="12.75">
      <c r="A141" s="331" t="s">
        <v>65</v>
      </c>
      <c r="B141" s="7" t="s">
        <v>320</v>
      </c>
      <c r="C141" s="202"/>
    </row>
    <row r="142" spans="1:3" ht="12" customHeight="1">
      <c r="A142" s="331" t="s">
        <v>66</v>
      </c>
      <c r="B142" s="7" t="s">
        <v>321</v>
      </c>
      <c r="C142" s="202"/>
    </row>
    <row r="143" spans="1:3" s="72" customFormat="1" ht="12" customHeight="1">
      <c r="A143" s="331" t="s">
        <v>234</v>
      </c>
      <c r="B143" s="7" t="s">
        <v>468</v>
      </c>
      <c r="C143" s="202"/>
    </row>
    <row r="144" spans="1:3" s="72" customFormat="1" ht="12" customHeight="1">
      <c r="A144" s="331" t="s">
        <v>235</v>
      </c>
      <c r="B144" s="7" t="s">
        <v>411</v>
      </c>
      <c r="C144" s="202"/>
    </row>
    <row r="145" spans="1:3" s="72" customFormat="1" ht="12" customHeight="1" thickBot="1">
      <c r="A145" s="340" t="s">
        <v>236</v>
      </c>
      <c r="B145" s="5" t="s">
        <v>340</v>
      </c>
      <c r="C145" s="202"/>
    </row>
    <row r="146" spans="1:3" s="72" customFormat="1" ht="12" customHeight="1" thickBot="1">
      <c r="A146" s="27" t="s">
        <v>15</v>
      </c>
      <c r="B146" s="77" t="s">
        <v>412</v>
      </c>
      <c r="C146" s="218">
        <f>+C147+C148+C149+C150+C151</f>
        <v>0</v>
      </c>
    </row>
    <row r="147" spans="1:3" s="72" customFormat="1" ht="12" customHeight="1">
      <c r="A147" s="331" t="s">
        <v>67</v>
      </c>
      <c r="B147" s="7" t="s">
        <v>407</v>
      </c>
      <c r="C147" s="202"/>
    </row>
    <row r="148" spans="1:3" s="72" customFormat="1" ht="12" customHeight="1">
      <c r="A148" s="331" t="s">
        <v>68</v>
      </c>
      <c r="B148" s="7" t="s">
        <v>414</v>
      </c>
      <c r="C148" s="202"/>
    </row>
    <row r="149" spans="1:3" s="72" customFormat="1" ht="12" customHeight="1">
      <c r="A149" s="331" t="s">
        <v>246</v>
      </c>
      <c r="B149" s="7" t="s">
        <v>409</v>
      </c>
      <c r="C149" s="202"/>
    </row>
    <row r="150" spans="1:3" ht="12.75" customHeight="1">
      <c r="A150" s="331" t="s">
        <v>247</v>
      </c>
      <c r="B150" s="7" t="s">
        <v>455</v>
      </c>
      <c r="C150" s="202"/>
    </row>
    <row r="151" spans="1:3" ht="12.75" customHeight="1" thickBot="1">
      <c r="A151" s="340" t="s">
        <v>413</v>
      </c>
      <c r="B151" s="5" t="s">
        <v>416</v>
      </c>
      <c r="C151" s="203"/>
    </row>
    <row r="152" spans="1:3" ht="12.75" customHeight="1" thickBot="1">
      <c r="A152" s="379" t="s">
        <v>16</v>
      </c>
      <c r="B152" s="77" t="s">
        <v>417</v>
      </c>
      <c r="C152" s="218"/>
    </row>
    <row r="153" spans="1:3" ht="12" customHeight="1" thickBot="1">
      <c r="A153" s="379" t="s">
        <v>17</v>
      </c>
      <c r="B153" s="77" t="s">
        <v>418</v>
      </c>
      <c r="C153" s="218"/>
    </row>
    <row r="154" spans="1:3" ht="15" customHeight="1" thickBot="1">
      <c r="A154" s="27" t="s">
        <v>18</v>
      </c>
      <c r="B154" s="77" t="s">
        <v>420</v>
      </c>
      <c r="C154" s="322">
        <f>+C129+C133+C140+C146+C152+C153</f>
        <v>0</v>
      </c>
    </row>
    <row r="155" spans="1:3" ht="13.5" thickBot="1">
      <c r="A155" s="342" t="s">
        <v>19</v>
      </c>
      <c r="B155" s="286" t="s">
        <v>419</v>
      </c>
      <c r="C155" s="322">
        <f>+C128+C154</f>
        <v>11239000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456</v>
      </c>
      <c r="B157" s="183"/>
      <c r="C157" s="75"/>
    </row>
    <row r="158" spans="1:3" ht="13.5" thickBot="1">
      <c r="A158" s="182" t="s">
        <v>151</v>
      </c>
      <c r="B158" s="183"/>
      <c r="C1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zoomScale="130" zoomScaleNormal="130" zoomScaleSheetLayoutView="85" workbookViewId="0" topLeftCell="A1">
      <selection activeCell="B9" sqref="B9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529</v>
      </c>
    </row>
    <row r="2" spans="1:3" s="68" customFormat="1" ht="21" customHeight="1">
      <c r="A2" s="302" t="s">
        <v>50</v>
      </c>
      <c r="B2" s="269" t="s">
        <v>169</v>
      </c>
      <c r="C2" s="271" t="s">
        <v>43</v>
      </c>
    </row>
    <row r="3" spans="1:3" s="68" customFormat="1" ht="15.75" thickBot="1">
      <c r="A3" s="162" t="s">
        <v>148</v>
      </c>
      <c r="B3" s="270" t="s">
        <v>465</v>
      </c>
      <c r="C3" s="378" t="s">
        <v>378</v>
      </c>
    </row>
    <row r="4" spans="1:3" s="69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272" t="s">
        <v>44</v>
      </c>
    </row>
    <row r="6" spans="1:3" s="56" customFormat="1" ht="12.75" customHeight="1" thickBot="1">
      <c r="A6" s="138"/>
      <c r="B6" s="139" t="s">
        <v>434</v>
      </c>
      <c r="C6" s="140" t="s">
        <v>435</v>
      </c>
    </row>
    <row r="7" spans="1:3" s="56" customFormat="1" ht="15.75" customHeight="1" thickBot="1">
      <c r="A7" s="167"/>
      <c r="B7" s="168" t="s">
        <v>45</v>
      </c>
      <c r="C7" s="273"/>
    </row>
    <row r="8" spans="1:3" s="56" customFormat="1" ht="12" customHeight="1" thickBot="1">
      <c r="A8" s="27" t="s">
        <v>9</v>
      </c>
      <c r="B8" s="19" t="s">
        <v>199</v>
      </c>
      <c r="C8" s="209">
        <f>+C9+C10+C11+C12+C13+C14</f>
        <v>0</v>
      </c>
    </row>
    <row r="9" spans="1:3" s="70" customFormat="1" ht="12" customHeight="1">
      <c r="A9" s="331" t="s">
        <v>69</v>
      </c>
      <c r="B9" s="312" t="s">
        <v>200</v>
      </c>
      <c r="C9" s="212"/>
    </row>
    <row r="10" spans="1:3" s="71" customFormat="1" ht="12" customHeight="1">
      <c r="A10" s="332" t="s">
        <v>70</v>
      </c>
      <c r="B10" s="313" t="s">
        <v>201</v>
      </c>
      <c r="C10" s="211"/>
    </row>
    <row r="11" spans="1:3" s="71" customFormat="1" ht="12" customHeight="1">
      <c r="A11" s="332" t="s">
        <v>71</v>
      </c>
      <c r="B11" s="313" t="s">
        <v>470</v>
      </c>
      <c r="C11" s="211"/>
    </row>
    <row r="12" spans="1:3" s="71" customFormat="1" ht="12" customHeight="1">
      <c r="A12" s="332" t="s">
        <v>72</v>
      </c>
      <c r="B12" s="313" t="s">
        <v>202</v>
      </c>
      <c r="C12" s="211"/>
    </row>
    <row r="13" spans="1:3" s="71" customFormat="1" ht="12" customHeight="1">
      <c r="A13" s="332" t="s">
        <v>105</v>
      </c>
      <c r="B13" s="313" t="s">
        <v>443</v>
      </c>
      <c r="C13" s="211"/>
    </row>
    <row r="14" spans="1:3" s="70" customFormat="1" ht="12" customHeight="1" thickBot="1">
      <c r="A14" s="333" t="s">
        <v>73</v>
      </c>
      <c r="B14" s="314" t="s">
        <v>380</v>
      </c>
      <c r="C14" s="211"/>
    </row>
    <row r="15" spans="1:3" s="70" customFormat="1" ht="12" customHeight="1" thickBot="1">
      <c r="A15" s="27" t="s">
        <v>10</v>
      </c>
      <c r="B15" s="204" t="s">
        <v>203</v>
      </c>
      <c r="C15" s="209">
        <f>+C16+C17+C18+C19+C20</f>
        <v>0</v>
      </c>
    </row>
    <row r="16" spans="1:3" s="70" customFormat="1" ht="12" customHeight="1">
      <c r="A16" s="331" t="s">
        <v>75</v>
      </c>
      <c r="B16" s="312" t="s">
        <v>204</v>
      </c>
      <c r="C16" s="212"/>
    </row>
    <row r="17" spans="1:3" s="70" customFormat="1" ht="12" customHeight="1">
      <c r="A17" s="332" t="s">
        <v>76</v>
      </c>
      <c r="B17" s="313" t="s">
        <v>205</v>
      </c>
      <c r="C17" s="211"/>
    </row>
    <row r="18" spans="1:3" s="70" customFormat="1" ht="12" customHeight="1">
      <c r="A18" s="332" t="s">
        <v>77</v>
      </c>
      <c r="B18" s="313" t="s">
        <v>369</v>
      </c>
      <c r="C18" s="211"/>
    </row>
    <row r="19" spans="1:3" s="70" customFormat="1" ht="12" customHeight="1">
      <c r="A19" s="332" t="s">
        <v>78</v>
      </c>
      <c r="B19" s="313" t="s">
        <v>370</v>
      </c>
      <c r="C19" s="211"/>
    </row>
    <row r="20" spans="1:3" s="70" customFormat="1" ht="12" customHeight="1">
      <c r="A20" s="332" t="s">
        <v>79</v>
      </c>
      <c r="B20" s="313" t="s">
        <v>206</v>
      </c>
      <c r="C20" s="211"/>
    </row>
    <row r="21" spans="1:3" s="71" customFormat="1" ht="12" customHeight="1" thickBot="1">
      <c r="A21" s="333" t="s">
        <v>85</v>
      </c>
      <c r="B21" s="314" t="s">
        <v>207</v>
      </c>
      <c r="C21" s="213"/>
    </row>
    <row r="22" spans="1:3" s="71" customFormat="1" ht="12" customHeight="1" thickBot="1">
      <c r="A22" s="27" t="s">
        <v>11</v>
      </c>
      <c r="B22" s="19" t="s">
        <v>208</v>
      </c>
      <c r="C22" s="209">
        <f>+C23+C24+C25+C26+C27</f>
        <v>0</v>
      </c>
    </row>
    <row r="23" spans="1:3" s="71" customFormat="1" ht="12" customHeight="1">
      <c r="A23" s="331" t="s">
        <v>58</v>
      </c>
      <c r="B23" s="312" t="s">
        <v>209</v>
      </c>
      <c r="C23" s="212"/>
    </row>
    <row r="24" spans="1:3" s="70" customFormat="1" ht="12" customHeight="1">
      <c r="A24" s="332" t="s">
        <v>59</v>
      </c>
      <c r="B24" s="313" t="s">
        <v>210</v>
      </c>
      <c r="C24" s="211"/>
    </row>
    <row r="25" spans="1:3" s="71" customFormat="1" ht="12" customHeight="1">
      <c r="A25" s="332" t="s">
        <v>60</v>
      </c>
      <c r="B25" s="313" t="s">
        <v>371</v>
      </c>
      <c r="C25" s="211"/>
    </row>
    <row r="26" spans="1:3" s="71" customFormat="1" ht="12" customHeight="1">
      <c r="A26" s="332" t="s">
        <v>61</v>
      </c>
      <c r="B26" s="313" t="s">
        <v>372</v>
      </c>
      <c r="C26" s="211"/>
    </row>
    <row r="27" spans="1:3" s="71" customFormat="1" ht="12" customHeight="1">
      <c r="A27" s="332" t="s">
        <v>117</v>
      </c>
      <c r="B27" s="313" t="s">
        <v>211</v>
      </c>
      <c r="C27" s="211"/>
    </row>
    <row r="28" spans="1:3" s="71" customFormat="1" ht="12" customHeight="1" thickBot="1">
      <c r="A28" s="333" t="s">
        <v>118</v>
      </c>
      <c r="B28" s="314" t="s">
        <v>212</v>
      </c>
      <c r="C28" s="213"/>
    </row>
    <row r="29" spans="1:3" s="71" customFormat="1" ht="12" customHeight="1" thickBot="1">
      <c r="A29" s="27" t="s">
        <v>119</v>
      </c>
      <c r="B29" s="19" t="s">
        <v>213</v>
      </c>
      <c r="C29" s="215">
        <f>SUM(C30:C36)</f>
        <v>16237000</v>
      </c>
    </row>
    <row r="30" spans="1:3" s="71" customFormat="1" ht="12" customHeight="1">
      <c r="A30" s="331" t="s">
        <v>214</v>
      </c>
      <c r="B30" s="312" t="s">
        <v>475</v>
      </c>
      <c r="C30" s="212"/>
    </row>
    <row r="31" spans="1:3" s="71" customFormat="1" ht="12" customHeight="1">
      <c r="A31" s="332" t="s">
        <v>215</v>
      </c>
      <c r="B31" s="313" t="s">
        <v>476</v>
      </c>
      <c r="C31" s="211"/>
    </row>
    <row r="32" spans="1:3" s="71" customFormat="1" ht="12" customHeight="1">
      <c r="A32" s="332" t="s">
        <v>216</v>
      </c>
      <c r="B32" s="313" t="s">
        <v>477</v>
      </c>
      <c r="C32" s="211">
        <v>16237000</v>
      </c>
    </row>
    <row r="33" spans="1:3" s="71" customFormat="1" ht="12" customHeight="1">
      <c r="A33" s="332" t="s">
        <v>217</v>
      </c>
      <c r="B33" s="313" t="s">
        <v>478</v>
      </c>
      <c r="C33" s="211"/>
    </row>
    <row r="34" spans="1:3" s="71" customFormat="1" ht="12" customHeight="1">
      <c r="A34" s="332" t="s">
        <v>472</v>
      </c>
      <c r="B34" s="313" t="s">
        <v>218</v>
      </c>
      <c r="C34" s="211"/>
    </row>
    <row r="35" spans="1:3" s="71" customFormat="1" ht="12" customHeight="1">
      <c r="A35" s="332" t="s">
        <v>473</v>
      </c>
      <c r="B35" s="313" t="s">
        <v>219</v>
      </c>
      <c r="C35" s="211"/>
    </row>
    <row r="36" spans="1:3" s="71" customFormat="1" ht="12" customHeight="1" thickBot="1">
      <c r="A36" s="333" t="s">
        <v>474</v>
      </c>
      <c r="B36" s="380" t="s">
        <v>220</v>
      </c>
      <c r="C36" s="213"/>
    </row>
    <row r="37" spans="1:3" s="71" customFormat="1" ht="12" customHeight="1" thickBot="1">
      <c r="A37" s="27" t="s">
        <v>13</v>
      </c>
      <c r="B37" s="19" t="s">
        <v>381</v>
      </c>
      <c r="C37" s="209">
        <f>SUM(C38:C48)</f>
        <v>0</v>
      </c>
    </row>
    <row r="38" spans="1:3" s="71" customFormat="1" ht="12" customHeight="1">
      <c r="A38" s="331" t="s">
        <v>62</v>
      </c>
      <c r="B38" s="312" t="s">
        <v>223</v>
      </c>
      <c r="C38" s="212"/>
    </row>
    <row r="39" spans="1:3" s="71" customFormat="1" ht="12" customHeight="1">
      <c r="A39" s="332" t="s">
        <v>63</v>
      </c>
      <c r="B39" s="313" t="s">
        <v>224</v>
      </c>
      <c r="C39" s="211"/>
    </row>
    <row r="40" spans="1:3" s="71" customFormat="1" ht="12" customHeight="1">
      <c r="A40" s="332" t="s">
        <v>64</v>
      </c>
      <c r="B40" s="313" t="s">
        <v>225</v>
      </c>
      <c r="C40" s="211"/>
    </row>
    <row r="41" spans="1:3" s="71" customFormat="1" ht="12" customHeight="1">
      <c r="A41" s="332" t="s">
        <v>121</v>
      </c>
      <c r="B41" s="313" t="s">
        <v>226</v>
      </c>
      <c r="C41" s="211"/>
    </row>
    <row r="42" spans="1:3" s="71" customFormat="1" ht="12" customHeight="1">
      <c r="A42" s="332" t="s">
        <v>122</v>
      </c>
      <c r="B42" s="313" t="s">
        <v>227</v>
      </c>
      <c r="C42" s="211"/>
    </row>
    <row r="43" spans="1:3" s="71" customFormat="1" ht="12" customHeight="1">
      <c r="A43" s="332" t="s">
        <v>123</v>
      </c>
      <c r="B43" s="313" t="s">
        <v>228</v>
      </c>
      <c r="C43" s="211"/>
    </row>
    <row r="44" spans="1:3" s="71" customFormat="1" ht="12" customHeight="1">
      <c r="A44" s="332" t="s">
        <v>124</v>
      </c>
      <c r="B44" s="313" t="s">
        <v>229</v>
      </c>
      <c r="C44" s="211"/>
    </row>
    <row r="45" spans="1:3" s="71" customFormat="1" ht="12" customHeight="1">
      <c r="A45" s="332" t="s">
        <v>125</v>
      </c>
      <c r="B45" s="313" t="s">
        <v>479</v>
      </c>
      <c r="C45" s="211"/>
    </row>
    <row r="46" spans="1:3" s="71" customFormat="1" ht="12" customHeight="1">
      <c r="A46" s="332" t="s">
        <v>221</v>
      </c>
      <c r="B46" s="313" t="s">
        <v>231</v>
      </c>
      <c r="C46" s="214"/>
    </row>
    <row r="47" spans="1:3" s="71" customFormat="1" ht="12" customHeight="1">
      <c r="A47" s="333" t="s">
        <v>222</v>
      </c>
      <c r="B47" s="314" t="s">
        <v>383</v>
      </c>
      <c r="C47" s="301"/>
    </row>
    <row r="48" spans="1:3" s="71" customFormat="1" ht="12" customHeight="1" thickBot="1">
      <c r="A48" s="333" t="s">
        <v>382</v>
      </c>
      <c r="B48" s="314" t="s">
        <v>232</v>
      </c>
      <c r="C48" s="301"/>
    </row>
    <row r="49" spans="1:3" s="71" customFormat="1" ht="12" customHeight="1" thickBot="1">
      <c r="A49" s="27" t="s">
        <v>14</v>
      </c>
      <c r="B49" s="19" t="s">
        <v>233</v>
      </c>
      <c r="C49" s="209">
        <f>SUM(C50:C54)</f>
        <v>0</v>
      </c>
    </row>
    <row r="50" spans="1:3" s="71" customFormat="1" ht="12" customHeight="1">
      <c r="A50" s="331" t="s">
        <v>65</v>
      </c>
      <c r="B50" s="312" t="s">
        <v>237</v>
      </c>
      <c r="C50" s="355"/>
    </row>
    <row r="51" spans="1:3" s="71" customFormat="1" ht="12" customHeight="1">
      <c r="A51" s="332" t="s">
        <v>66</v>
      </c>
      <c r="B51" s="313" t="s">
        <v>238</v>
      </c>
      <c r="C51" s="214"/>
    </row>
    <row r="52" spans="1:3" s="71" customFormat="1" ht="12" customHeight="1">
      <c r="A52" s="332" t="s">
        <v>234</v>
      </c>
      <c r="B52" s="313" t="s">
        <v>239</v>
      </c>
      <c r="C52" s="214"/>
    </row>
    <row r="53" spans="1:3" s="71" customFormat="1" ht="12" customHeight="1">
      <c r="A53" s="332" t="s">
        <v>235</v>
      </c>
      <c r="B53" s="313" t="s">
        <v>240</v>
      </c>
      <c r="C53" s="214"/>
    </row>
    <row r="54" spans="1:3" s="71" customFormat="1" ht="12" customHeight="1" thickBot="1">
      <c r="A54" s="333" t="s">
        <v>236</v>
      </c>
      <c r="B54" s="380" t="s">
        <v>241</v>
      </c>
      <c r="C54" s="301"/>
    </row>
    <row r="55" spans="1:3" s="71" customFormat="1" ht="12" customHeight="1" thickBot="1">
      <c r="A55" s="27" t="s">
        <v>126</v>
      </c>
      <c r="B55" s="19" t="s">
        <v>242</v>
      </c>
      <c r="C55" s="209">
        <f>SUM(C56:C58)</f>
        <v>0</v>
      </c>
    </row>
    <row r="56" spans="1:3" s="71" customFormat="1" ht="12" customHeight="1">
      <c r="A56" s="331" t="s">
        <v>67</v>
      </c>
      <c r="B56" s="312" t="s">
        <v>243</v>
      </c>
      <c r="C56" s="212"/>
    </row>
    <row r="57" spans="1:3" s="71" customFormat="1" ht="12" customHeight="1">
      <c r="A57" s="332" t="s">
        <v>68</v>
      </c>
      <c r="B57" s="313" t="s">
        <v>373</v>
      </c>
      <c r="C57" s="211"/>
    </row>
    <row r="58" spans="1:3" s="71" customFormat="1" ht="12" customHeight="1">
      <c r="A58" s="332" t="s">
        <v>246</v>
      </c>
      <c r="B58" s="313" t="s">
        <v>244</v>
      </c>
      <c r="C58" s="211"/>
    </row>
    <row r="59" spans="1:3" s="71" customFormat="1" ht="12" customHeight="1" thickBot="1">
      <c r="A59" s="333" t="s">
        <v>247</v>
      </c>
      <c r="B59" s="380" t="s">
        <v>245</v>
      </c>
      <c r="C59" s="213"/>
    </row>
    <row r="60" spans="1:3" s="71" customFormat="1" ht="12" customHeight="1" thickBot="1">
      <c r="A60" s="27" t="s">
        <v>16</v>
      </c>
      <c r="B60" s="204" t="s">
        <v>248</v>
      </c>
      <c r="C60" s="209">
        <f>SUM(C61:C63)</f>
        <v>0</v>
      </c>
    </row>
    <row r="61" spans="1:3" s="71" customFormat="1" ht="12" customHeight="1">
      <c r="A61" s="331" t="s">
        <v>127</v>
      </c>
      <c r="B61" s="312" t="s">
        <v>250</v>
      </c>
      <c r="C61" s="214"/>
    </row>
    <row r="62" spans="1:3" s="71" customFormat="1" ht="12" customHeight="1">
      <c r="A62" s="332" t="s">
        <v>128</v>
      </c>
      <c r="B62" s="313" t="s">
        <v>374</v>
      </c>
      <c r="C62" s="214"/>
    </row>
    <row r="63" spans="1:3" s="71" customFormat="1" ht="12" customHeight="1">
      <c r="A63" s="332" t="s">
        <v>175</v>
      </c>
      <c r="B63" s="313" t="s">
        <v>251</v>
      </c>
      <c r="C63" s="214"/>
    </row>
    <row r="64" spans="1:3" s="71" customFormat="1" ht="12" customHeight="1" thickBot="1">
      <c r="A64" s="333" t="s">
        <v>249</v>
      </c>
      <c r="B64" s="380" t="s">
        <v>252</v>
      </c>
      <c r="C64" s="214"/>
    </row>
    <row r="65" spans="1:3" s="71" customFormat="1" ht="12" customHeight="1" thickBot="1">
      <c r="A65" s="27" t="s">
        <v>17</v>
      </c>
      <c r="B65" s="19" t="s">
        <v>253</v>
      </c>
      <c r="C65" s="215">
        <f>+C8+C15+C22+C29+C37+C49+C55+C60</f>
        <v>16237000</v>
      </c>
    </row>
    <row r="66" spans="1:3" s="71" customFormat="1" ht="12" customHeight="1" thickBot="1">
      <c r="A66" s="334" t="s">
        <v>344</v>
      </c>
      <c r="B66" s="204" t="s">
        <v>255</v>
      </c>
      <c r="C66" s="209">
        <f>SUM(C67:C69)</f>
        <v>0</v>
      </c>
    </row>
    <row r="67" spans="1:3" s="71" customFormat="1" ht="12" customHeight="1">
      <c r="A67" s="331" t="s">
        <v>286</v>
      </c>
      <c r="B67" s="312" t="s">
        <v>256</v>
      </c>
      <c r="C67" s="214"/>
    </row>
    <row r="68" spans="1:3" s="71" customFormat="1" ht="12" customHeight="1">
      <c r="A68" s="332" t="s">
        <v>295</v>
      </c>
      <c r="B68" s="313" t="s">
        <v>257</v>
      </c>
      <c r="C68" s="214"/>
    </row>
    <row r="69" spans="1:3" s="71" customFormat="1" ht="12" customHeight="1" thickBot="1">
      <c r="A69" s="333" t="s">
        <v>296</v>
      </c>
      <c r="B69" s="383" t="s">
        <v>258</v>
      </c>
      <c r="C69" s="214"/>
    </row>
    <row r="70" spans="1:3" s="71" customFormat="1" ht="12" customHeight="1" thickBot="1">
      <c r="A70" s="334" t="s">
        <v>259</v>
      </c>
      <c r="B70" s="204" t="s">
        <v>260</v>
      </c>
      <c r="C70" s="209">
        <f>SUM(C71:C74)</f>
        <v>0</v>
      </c>
    </row>
    <row r="71" spans="1:3" s="71" customFormat="1" ht="12" customHeight="1">
      <c r="A71" s="331" t="s">
        <v>106</v>
      </c>
      <c r="B71" s="312" t="s">
        <v>261</v>
      </c>
      <c r="C71" s="214"/>
    </row>
    <row r="72" spans="1:3" s="71" customFormat="1" ht="12" customHeight="1">
      <c r="A72" s="332" t="s">
        <v>107</v>
      </c>
      <c r="B72" s="313" t="s">
        <v>262</v>
      </c>
      <c r="C72" s="214"/>
    </row>
    <row r="73" spans="1:3" s="71" customFormat="1" ht="12" customHeight="1">
      <c r="A73" s="332" t="s">
        <v>287</v>
      </c>
      <c r="B73" s="313" t="s">
        <v>263</v>
      </c>
      <c r="C73" s="214"/>
    </row>
    <row r="74" spans="1:3" s="71" customFormat="1" ht="12" customHeight="1" thickBot="1">
      <c r="A74" s="333" t="s">
        <v>288</v>
      </c>
      <c r="B74" s="314" t="s">
        <v>264</v>
      </c>
      <c r="C74" s="214"/>
    </row>
    <row r="75" spans="1:3" s="71" customFormat="1" ht="12" customHeight="1" thickBot="1">
      <c r="A75" s="334" t="s">
        <v>265</v>
      </c>
      <c r="B75" s="204" t="s">
        <v>266</v>
      </c>
      <c r="C75" s="209">
        <f>SUM(C76:C77)</f>
        <v>0</v>
      </c>
    </row>
    <row r="76" spans="1:3" s="71" customFormat="1" ht="12" customHeight="1">
      <c r="A76" s="331" t="s">
        <v>289</v>
      </c>
      <c r="B76" s="312" t="s">
        <v>267</v>
      </c>
      <c r="C76" s="214"/>
    </row>
    <row r="77" spans="1:3" s="71" customFormat="1" ht="12" customHeight="1" thickBot="1">
      <c r="A77" s="333" t="s">
        <v>290</v>
      </c>
      <c r="B77" s="314" t="s">
        <v>268</v>
      </c>
      <c r="C77" s="214"/>
    </row>
    <row r="78" spans="1:3" s="70" customFormat="1" ht="12" customHeight="1" thickBot="1">
      <c r="A78" s="334" t="s">
        <v>269</v>
      </c>
      <c r="B78" s="204" t="s">
        <v>270</v>
      </c>
      <c r="C78" s="209">
        <f>SUM(C79:C81)</f>
        <v>0</v>
      </c>
    </row>
    <row r="79" spans="1:3" s="71" customFormat="1" ht="12" customHeight="1">
      <c r="A79" s="331" t="s">
        <v>291</v>
      </c>
      <c r="B79" s="312" t="s">
        <v>271</v>
      </c>
      <c r="C79" s="214"/>
    </row>
    <row r="80" spans="1:3" s="71" customFormat="1" ht="12" customHeight="1">
      <c r="A80" s="332" t="s">
        <v>292</v>
      </c>
      <c r="B80" s="313" t="s">
        <v>272</v>
      </c>
      <c r="C80" s="214"/>
    </row>
    <row r="81" spans="1:3" s="71" customFormat="1" ht="12" customHeight="1" thickBot="1">
      <c r="A81" s="333" t="s">
        <v>293</v>
      </c>
      <c r="B81" s="314" t="s">
        <v>273</v>
      </c>
      <c r="C81" s="214"/>
    </row>
    <row r="82" spans="1:3" s="71" customFormat="1" ht="12" customHeight="1" thickBot="1">
      <c r="A82" s="334" t="s">
        <v>274</v>
      </c>
      <c r="B82" s="204" t="s">
        <v>294</v>
      </c>
      <c r="C82" s="209">
        <f>SUM(C83:C86)</f>
        <v>0</v>
      </c>
    </row>
    <row r="83" spans="1:3" s="71" customFormat="1" ht="12" customHeight="1">
      <c r="A83" s="335" t="s">
        <v>275</v>
      </c>
      <c r="B83" s="312" t="s">
        <v>276</v>
      </c>
      <c r="C83" s="214"/>
    </row>
    <row r="84" spans="1:3" s="71" customFormat="1" ht="12" customHeight="1">
      <c r="A84" s="336" t="s">
        <v>277</v>
      </c>
      <c r="B84" s="313" t="s">
        <v>278</v>
      </c>
      <c r="C84" s="214"/>
    </row>
    <row r="85" spans="1:3" s="71" customFormat="1" ht="12" customHeight="1">
      <c r="A85" s="336" t="s">
        <v>279</v>
      </c>
      <c r="B85" s="313" t="s">
        <v>280</v>
      </c>
      <c r="C85" s="214"/>
    </row>
    <row r="86" spans="1:3" s="70" customFormat="1" ht="12" customHeight="1" thickBot="1">
      <c r="A86" s="337" t="s">
        <v>281</v>
      </c>
      <c r="B86" s="314" t="s">
        <v>282</v>
      </c>
      <c r="C86" s="214"/>
    </row>
    <row r="87" spans="1:3" s="70" customFormat="1" ht="12" customHeight="1" thickBot="1">
      <c r="A87" s="334" t="s">
        <v>283</v>
      </c>
      <c r="B87" s="204" t="s">
        <v>422</v>
      </c>
      <c r="C87" s="356"/>
    </row>
    <row r="88" spans="1:3" s="70" customFormat="1" ht="12" customHeight="1" thickBot="1">
      <c r="A88" s="334" t="s">
        <v>444</v>
      </c>
      <c r="B88" s="204" t="s">
        <v>284</v>
      </c>
      <c r="C88" s="356"/>
    </row>
    <row r="89" spans="1:3" s="70" customFormat="1" ht="12" customHeight="1" thickBot="1">
      <c r="A89" s="334" t="s">
        <v>445</v>
      </c>
      <c r="B89" s="319" t="s">
        <v>425</v>
      </c>
      <c r="C89" s="215">
        <f>+C66+C70+C75+C78+C82+C88+C87</f>
        <v>0</v>
      </c>
    </row>
    <row r="90" spans="1:3" s="70" customFormat="1" ht="12" customHeight="1" thickBot="1">
      <c r="A90" s="338" t="s">
        <v>446</v>
      </c>
      <c r="B90" s="320" t="s">
        <v>447</v>
      </c>
      <c r="C90" s="215">
        <f>+C65+C89</f>
        <v>16237000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46</v>
      </c>
      <c r="C92" s="280"/>
    </row>
    <row r="93" spans="1:3" s="72" customFormat="1" ht="12" customHeight="1" thickBot="1">
      <c r="A93" s="304" t="s">
        <v>9</v>
      </c>
      <c r="B93" s="26" t="s">
        <v>451</v>
      </c>
      <c r="C93" s="208">
        <f>+C94+C95+C96+C97+C98+C111</f>
        <v>16237000</v>
      </c>
    </row>
    <row r="94" spans="1:3" ht="12" customHeight="1">
      <c r="A94" s="339" t="s">
        <v>69</v>
      </c>
      <c r="B94" s="8" t="s">
        <v>39</v>
      </c>
      <c r="C94" s="210">
        <v>13569000</v>
      </c>
    </row>
    <row r="95" spans="1:3" ht="12" customHeight="1">
      <c r="A95" s="332" t="s">
        <v>70</v>
      </c>
      <c r="B95" s="6" t="s">
        <v>129</v>
      </c>
      <c r="C95" s="211">
        <v>2668000</v>
      </c>
    </row>
    <row r="96" spans="1:3" ht="12" customHeight="1">
      <c r="A96" s="332" t="s">
        <v>71</v>
      </c>
      <c r="B96" s="6" t="s">
        <v>97</v>
      </c>
      <c r="C96" s="213"/>
    </row>
    <row r="97" spans="1:3" ht="12" customHeight="1">
      <c r="A97" s="332" t="s">
        <v>72</v>
      </c>
      <c r="B97" s="9" t="s">
        <v>130</v>
      </c>
      <c r="C97" s="213"/>
    </row>
    <row r="98" spans="1:3" ht="12" customHeight="1">
      <c r="A98" s="332" t="s">
        <v>80</v>
      </c>
      <c r="B98" s="17" t="s">
        <v>131</v>
      </c>
      <c r="C98" s="213"/>
    </row>
    <row r="99" spans="1:3" ht="12" customHeight="1">
      <c r="A99" s="332" t="s">
        <v>73</v>
      </c>
      <c r="B99" s="6" t="s">
        <v>448</v>
      </c>
      <c r="C99" s="213"/>
    </row>
    <row r="100" spans="1:3" ht="12" customHeight="1">
      <c r="A100" s="332" t="s">
        <v>74</v>
      </c>
      <c r="B100" s="82" t="s">
        <v>388</v>
      </c>
      <c r="C100" s="213"/>
    </row>
    <row r="101" spans="1:3" ht="12" customHeight="1">
      <c r="A101" s="332" t="s">
        <v>81</v>
      </c>
      <c r="B101" s="82" t="s">
        <v>387</v>
      </c>
      <c r="C101" s="213"/>
    </row>
    <row r="102" spans="1:3" ht="12" customHeight="1">
      <c r="A102" s="332" t="s">
        <v>82</v>
      </c>
      <c r="B102" s="82" t="s">
        <v>300</v>
      </c>
      <c r="C102" s="213"/>
    </row>
    <row r="103" spans="1:3" ht="12" customHeight="1">
      <c r="A103" s="332" t="s">
        <v>83</v>
      </c>
      <c r="B103" s="83" t="s">
        <v>301</v>
      </c>
      <c r="C103" s="213"/>
    </row>
    <row r="104" spans="1:3" ht="12" customHeight="1">
      <c r="A104" s="332" t="s">
        <v>84</v>
      </c>
      <c r="B104" s="83" t="s">
        <v>302</v>
      </c>
      <c r="C104" s="213"/>
    </row>
    <row r="105" spans="1:3" ht="12" customHeight="1">
      <c r="A105" s="332" t="s">
        <v>86</v>
      </c>
      <c r="B105" s="82" t="s">
        <v>303</v>
      </c>
      <c r="C105" s="213"/>
    </row>
    <row r="106" spans="1:3" ht="12" customHeight="1">
      <c r="A106" s="332" t="s">
        <v>132</v>
      </c>
      <c r="B106" s="82" t="s">
        <v>304</v>
      </c>
      <c r="C106" s="213"/>
    </row>
    <row r="107" spans="1:3" ht="12" customHeight="1">
      <c r="A107" s="332" t="s">
        <v>298</v>
      </c>
      <c r="B107" s="83" t="s">
        <v>305</v>
      </c>
      <c r="C107" s="213"/>
    </row>
    <row r="108" spans="1:3" ht="12" customHeight="1">
      <c r="A108" s="340" t="s">
        <v>299</v>
      </c>
      <c r="B108" s="84" t="s">
        <v>306</v>
      </c>
      <c r="C108" s="213"/>
    </row>
    <row r="109" spans="1:3" ht="12" customHeight="1">
      <c r="A109" s="332" t="s">
        <v>385</v>
      </c>
      <c r="B109" s="84" t="s">
        <v>307</v>
      </c>
      <c r="C109" s="213"/>
    </row>
    <row r="110" spans="1:3" ht="12" customHeight="1">
      <c r="A110" s="332" t="s">
        <v>386</v>
      </c>
      <c r="B110" s="83" t="s">
        <v>308</v>
      </c>
      <c r="C110" s="211"/>
    </row>
    <row r="111" spans="1:3" ht="12" customHeight="1">
      <c r="A111" s="332" t="s">
        <v>390</v>
      </c>
      <c r="B111" s="9" t="s">
        <v>40</v>
      </c>
      <c r="C111" s="211"/>
    </row>
    <row r="112" spans="1:3" ht="12" customHeight="1">
      <c r="A112" s="333" t="s">
        <v>391</v>
      </c>
      <c r="B112" s="6" t="s">
        <v>449</v>
      </c>
      <c r="C112" s="213"/>
    </row>
    <row r="113" spans="1:3" ht="12" customHeight="1" thickBot="1">
      <c r="A113" s="341" t="s">
        <v>392</v>
      </c>
      <c r="B113" s="85" t="s">
        <v>450</v>
      </c>
      <c r="C113" s="217"/>
    </row>
    <row r="114" spans="1:3" ht="12" customHeight="1" thickBot="1">
      <c r="A114" s="27" t="s">
        <v>10</v>
      </c>
      <c r="B114" s="25" t="s">
        <v>309</v>
      </c>
      <c r="C114" s="209">
        <f>+C115+C117+C119</f>
        <v>0</v>
      </c>
    </row>
    <row r="115" spans="1:3" ht="12" customHeight="1">
      <c r="A115" s="331" t="s">
        <v>75</v>
      </c>
      <c r="B115" s="6" t="s">
        <v>173</v>
      </c>
      <c r="C115" s="212"/>
    </row>
    <row r="116" spans="1:3" ht="12" customHeight="1">
      <c r="A116" s="331" t="s">
        <v>76</v>
      </c>
      <c r="B116" s="10" t="s">
        <v>313</v>
      </c>
      <c r="C116" s="212"/>
    </row>
    <row r="117" spans="1:3" ht="12" customHeight="1">
      <c r="A117" s="331" t="s">
        <v>77</v>
      </c>
      <c r="B117" s="10" t="s">
        <v>133</v>
      </c>
      <c r="C117" s="211"/>
    </row>
    <row r="118" spans="1:3" ht="12" customHeight="1">
      <c r="A118" s="331" t="s">
        <v>78</v>
      </c>
      <c r="B118" s="10" t="s">
        <v>314</v>
      </c>
      <c r="C118" s="202"/>
    </row>
    <row r="119" spans="1:3" ht="12" customHeight="1">
      <c r="A119" s="331" t="s">
        <v>79</v>
      </c>
      <c r="B119" s="206" t="s">
        <v>176</v>
      </c>
      <c r="C119" s="202"/>
    </row>
    <row r="120" spans="1:3" ht="12" customHeight="1">
      <c r="A120" s="331" t="s">
        <v>85</v>
      </c>
      <c r="B120" s="205" t="s">
        <v>375</v>
      </c>
      <c r="C120" s="202"/>
    </row>
    <row r="121" spans="1:3" ht="12" customHeight="1">
      <c r="A121" s="331" t="s">
        <v>87</v>
      </c>
      <c r="B121" s="308" t="s">
        <v>319</v>
      </c>
      <c r="C121" s="202"/>
    </row>
    <row r="122" spans="1:3" ht="12" customHeight="1">
      <c r="A122" s="331" t="s">
        <v>134</v>
      </c>
      <c r="B122" s="83" t="s">
        <v>302</v>
      </c>
      <c r="C122" s="202"/>
    </row>
    <row r="123" spans="1:3" ht="12" customHeight="1">
      <c r="A123" s="331" t="s">
        <v>135</v>
      </c>
      <c r="B123" s="83" t="s">
        <v>318</v>
      </c>
      <c r="C123" s="202"/>
    </row>
    <row r="124" spans="1:3" ht="12" customHeight="1">
      <c r="A124" s="331" t="s">
        <v>136</v>
      </c>
      <c r="B124" s="83" t="s">
        <v>317</v>
      </c>
      <c r="C124" s="202"/>
    </row>
    <row r="125" spans="1:3" ht="12" customHeight="1">
      <c r="A125" s="331" t="s">
        <v>310</v>
      </c>
      <c r="B125" s="83" t="s">
        <v>305</v>
      </c>
      <c r="C125" s="202"/>
    </row>
    <row r="126" spans="1:3" ht="12" customHeight="1">
      <c r="A126" s="331" t="s">
        <v>311</v>
      </c>
      <c r="B126" s="83" t="s">
        <v>316</v>
      </c>
      <c r="C126" s="202"/>
    </row>
    <row r="127" spans="1:3" ht="12" customHeight="1" thickBot="1">
      <c r="A127" s="340" t="s">
        <v>312</v>
      </c>
      <c r="B127" s="83" t="s">
        <v>315</v>
      </c>
      <c r="C127" s="203"/>
    </row>
    <row r="128" spans="1:3" ht="12" customHeight="1" thickBot="1">
      <c r="A128" s="27" t="s">
        <v>11</v>
      </c>
      <c r="B128" s="77" t="s">
        <v>395</v>
      </c>
      <c r="C128" s="209">
        <f>+C93+C114</f>
        <v>16237000</v>
      </c>
    </row>
    <row r="129" spans="1:3" ht="12" customHeight="1" thickBot="1">
      <c r="A129" s="27" t="s">
        <v>12</v>
      </c>
      <c r="B129" s="77" t="s">
        <v>396</v>
      </c>
      <c r="C129" s="209">
        <f>+C130+C131+C132</f>
        <v>0</v>
      </c>
    </row>
    <row r="130" spans="1:3" s="72" customFormat="1" ht="12" customHeight="1">
      <c r="A130" s="331" t="s">
        <v>214</v>
      </c>
      <c r="B130" s="7" t="s">
        <v>454</v>
      </c>
      <c r="C130" s="202"/>
    </row>
    <row r="131" spans="1:3" ht="12" customHeight="1">
      <c r="A131" s="331" t="s">
        <v>215</v>
      </c>
      <c r="B131" s="7" t="s">
        <v>404</v>
      </c>
      <c r="C131" s="202"/>
    </row>
    <row r="132" spans="1:3" ht="12" customHeight="1" thickBot="1">
      <c r="A132" s="340" t="s">
        <v>216</v>
      </c>
      <c r="B132" s="5" t="s">
        <v>453</v>
      </c>
      <c r="C132" s="202"/>
    </row>
    <row r="133" spans="1:3" ht="12" customHeight="1" thickBot="1">
      <c r="A133" s="27" t="s">
        <v>13</v>
      </c>
      <c r="B133" s="77" t="s">
        <v>397</v>
      </c>
      <c r="C133" s="209">
        <f>+C134+C135+C136+C137+C138+C139</f>
        <v>0</v>
      </c>
    </row>
    <row r="134" spans="1:3" ht="12" customHeight="1">
      <c r="A134" s="331" t="s">
        <v>62</v>
      </c>
      <c r="B134" s="7" t="s">
        <v>406</v>
      </c>
      <c r="C134" s="202"/>
    </row>
    <row r="135" spans="1:3" ht="12" customHeight="1">
      <c r="A135" s="331" t="s">
        <v>63</v>
      </c>
      <c r="B135" s="7" t="s">
        <v>398</v>
      </c>
      <c r="C135" s="202"/>
    </row>
    <row r="136" spans="1:3" ht="12" customHeight="1">
      <c r="A136" s="331" t="s">
        <v>64</v>
      </c>
      <c r="B136" s="7" t="s">
        <v>399</v>
      </c>
      <c r="C136" s="202"/>
    </row>
    <row r="137" spans="1:3" ht="12" customHeight="1">
      <c r="A137" s="331" t="s">
        <v>121</v>
      </c>
      <c r="B137" s="7" t="s">
        <v>452</v>
      </c>
      <c r="C137" s="202"/>
    </row>
    <row r="138" spans="1:3" ht="12" customHeight="1">
      <c r="A138" s="331" t="s">
        <v>122</v>
      </c>
      <c r="B138" s="7" t="s">
        <v>401</v>
      </c>
      <c r="C138" s="202"/>
    </row>
    <row r="139" spans="1:3" s="72" customFormat="1" ht="12" customHeight="1" thickBot="1">
      <c r="A139" s="340" t="s">
        <v>123</v>
      </c>
      <c r="B139" s="5" t="s">
        <v>402</v>
      </c>
      <c r="C139" s="202"/>
    </row>
    <row r="140" spans="1:11" ht="12" customHeight="1" thickBot="1">
      <c r="A140" s="27" t="s">
        <v>14</v>
      </c>
      <c r="B140" s="77" t="s">
        <v>469</v>
      </c>
      <c r="C140" s="215">
        <f>+C141+C142+C144+C145+C143</f>
        <v>0</v>
      </c>
      <c r="K140" s="185"/>
    </row>
    <row r="141" spans="1:3" ht="12.75">
      <c r="A141" s="331" t="s">
        <v>65</v>
      </c>
      <c r="B141" s="7" t="s">
        <v>320</v>
      </c>
      <c r="C141" s="202"/>
    </row>
    <row r="142" spans="1:3" ht="12" customHeight="1">
      <c r="A142" s="331" t="s">
        <v>66</v>
      </c>
      <c r="B142" s="7" t="s">
        <v>321</v>
      </c>
      <c r="C142" s="202"/>
    </row>
    <row r="143" spans="1:3" s="72" customFormat="1" ht="12" customHeight="1">
      <c r="A143" s="331" t="s">
        <v>234</v>
      </c>
      <c r="B143" s="7" t="s">
        <v>468</v>
      </c>
      <c r="C143" s="202"/>
    </row>
    <row r="144" spans="1:3" s="72" customFormat="1" ht="12" customHeight="1">
      <c r="A144" s="331" t="s">
        <v>235</v>
      </c>
      <c r="B144" s="7" t="s">
        <v>411</v>
      </c>
      <c r="C144" s="202"/>
    </row>
    <row r="145" spans="1:3" s="72" customFormat="1" ht="12" customHeight="1" thickBot="1">
      <c r="A145" s="340" t="s">
        <v>236</v>
      </c>
      <c r="B145" s="5" t="s">
        <v>340</v>
      </c>
      <c r="C145" s="202"/>
    </row>
    <row r="146" spans="1:3" s="72" customFormat="1" ht="12" customHeight="1" thickBot="1">
      <c r="A146" s="27" t="s">
        <v>15</v>
      </c>
      <c r="B146" s="77" t="s">
        <v>412</v>
      </c>
      <c r="C146" s="218">
        <f>+C147+C148+C149+C150+C151</f>
        <v>0</v>
      </c>
    </row>
    <row r="147" spans="1:3" s="72" customFormat="1" ht="12" customHeight="1">
      <c r="A147" s="331" t="s">
        <v>67</v>
      </c>
      <c r="B147" s="7" t="s">
        <v>407</v>
      </c>
      <c r="C147" s="202"/>
    </row>
    <row r="148" spans="1:3" s="72" customFormat="1" ht="12" customHeight="1">
      <c r="A148" s="331" t="s">
        <v>68</v>
      </c>
      <c r="B148" s="7" t="s">
        <v>414</v>
      </c>
      <c r="C148" s="202"/>
    </row>
    <row r="149" spans="1:3" s="72" customFormat="1" ht="12" customHeight="1">
      <c r="A149" s="331" t="s">
        <v>246</v>
      </c>
      <c r="B149" s="7" t="s">
        <v>409</v>
      </c>
      <c r="C149" s="202"/>
    </row>
    <row r="150" spans="1:3" ht="12.75" customHeight="1">
      <c r="A150" s="331" t="s">
        <v>247</v>
      </c>
      <c r="B150" s="7" t="s">
        <v>455</v>
      </c>
      <c r="C150" s="202"/>
    </row>
    <row r="151" spans="1:3" ht="12.75" customHeight="1" thickBot="1">
      <c r="A151" s="340" t="s">
        <v>413</v>
      </c>
      <c r="B151" s="5" t="s">
        <v>416</v>
      </c>
      <c r="C151" s="203"/>
    </row>
    <row r="152" spans="1:3" ht="12.75" customHeight="1" thickBot="1">
      <c r="A152" s="379" t="s">
        <v>16</v>
      </c>
      <c r="B152" s="77" t="s">
        <v>417</v>
      </c>
      <c r="C152" s="218"/>
    </row>
    <row r="153" spans="1:3" ht="12" customHeight="1" thickBot="1">
      <c r="A153" s="379" t="s">
        <v>17</v>
      </c>
      <c r="B153" s="77" t="s">
        <v>418</v>
      </c>
      <c r="C153" s="218"/>
    </row>
    <row r="154" spans="1:3" ht="15" customHeight="1" thickBot="1">
      <c r="A154" s="27" t="s">
        <v>18</v>
      </c>
      <c r="B154" s="77" t="s">
        <v>420</v>
      </c>
      <c r="C154" s="322">
        <f>+C129+C133+C140+C146+C152+C153</f>
        <v>0</v>
      </c>
    </row>
    <row r="155" spans="1:3" ht="13.5" thickBot="1">
      <c r="A155" s="342" t="s">
        <v>19</v>
      </c>
      <c r="B155" s="286" t="s">
        <v>419</v>
      </c>
      <c r="C155" s="322">
        <f>+C128+C154</f>
        <v>16237000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456</v>
      </c>
      <c r="B157" s="183"/>
      <c r="C157" s="75"/>
    </row>
    <row r="158" spans="1:3" ht="13.5" thickBot="1">
      <c r="A158" s="182" t="s">
        <v>151</v>
      </c>
      <c r="B158" s="183"/>
      <c r="C1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C61"/>
  <sheetViews>
    <sheetView zoomScale="130" zoomScaleNormal="130" workbookViewId="0" topLeftCell="A1">
      <selection activeCell="B16" sqref="B16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530</v>
      </c>
    </row>
    <row r="2" spans="1:3" s="350" customFormat="1" ht="25.5" customHeight="1">
      <c r="A2" s="302" t="s">
        <v>149</v>
      </c>
      <c r="B2" s="269" t="s">
        <v>485</v>
      </c>
      <c r="C2" s="283" t="s">
        <v>48</v>
      </c>
    </row>
    <row r="3" spans="1:3" s="350" customFormat="1" ht="23.25" thickBot="1">
      <c r="A3" s="343" t="s">
        <v>148</v>
      </c>
      <c r="B3" s="270" t="s">
        <v>348</v>
      </c>
      <c r="C3" s="284" t="s">
        <v>43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44000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35000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>
        <v>9000</v>
      </c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458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459</v>
      </c>
      <c r="C26" s="229">
        <f>+C27+C28+C29</f>
        <v>0</v>
      </c>
    </row>
    <row r="27" spans="1:3" s="353" customFormat="1" ht="12" customHeight="1">
      <c r="A27" s="346" t="s">
        <v>214</v>
      </c>
      <c r="B27" s="347" t="s">
        <v>209</v>
      </c>
      <c r="C27" s="58"/>
    </row>
    <row r="28" spans="1:3" s="353" customFormat="1" ht="12" customHeight="1">
      <c r="A28" s="346" t="s">
        <v>215</v>
      </c>
      <c r="B28" s="347" t="s">
        <v>352</v>
      </c>
      <c r="C28" s="227"/>
    </row>
    <row r="29" spans="1:3" s="353" customFormat="1" ht="12" customHeight="1">
      <c r="A29" s="346" t="s">
        <v>216</v>
      </c>
      <c r="B29" s="348" t="s">
        <v>355</v>
      </c>
      <c r="C29" s="227"/>
    </row>
    <row r="30" spans="1:3" s="353" customFormat="1" ht="12" customHeight="1" thickBot="1">
      <c r="A30" s="345" t="s">
        <v>217</v>
      </c>
      <c r="B30" s="81" t="s">
        <v>460</v>
      </c>
      <c r="C30" s="61"/>
    </row>
    <row r="31" spans="1:3" s="353" customFormat="1" ht="12" customHeight="1" thickBot="1">
      <c r="A31" s="143" t="s">
        <v>13</v>
      </c>
      <c r="B31" s="77" t="s">
        <v>356</v>
      </c>
      <c r="C31" s="229">
        <f>+C32+C33+C34</f>
        <v>0</v>
      </c>
    </row>
    <row r="32" spans="1:3" s="353" customFormat="1" ht="12" customHeight="1">
      <c r="A32" s="346" t="s">
        <v>62</v>
      </c>
      <c r="B32" s="347" t="s">
        <v>237</v>
      </c>
      <c r="C32" s="58"/>
    </row>
    <row r="33" spans="1:3" s="353" customFormat="1" ht="12" customHeight="1">
      <c r="A33" s="346" t="s">
        <v>63</v>
      </c>
      <c r="B33" s="348" t="s">
        <v>238</v>
      </c>
      <c r="C33" s="230"/>
    </row>
    <row r="34" spans="1:3" s="353" customFormat="1" ht="12" customHeight="1" thickBot="1">
      <c r="A34" s="345" t="s">
        <v>64</v>
      </c>
      <c r="B34" s="81" t="s">
        <v>239</v>
      </c>
      <c r="C34" s="61"/>
    </row>
    <row r="35" spans="1:3" s="285" customFormat="1" ht="12" customHeight="1" thickBot="1">
      <c r="A35" s="143" t="s">
        <v>14</v>
      </c>
      <c r="B35" s="77" t="s">
        <v>325</v>
      </c>
      <c r="C35" s="256"/>
    </row>
    <row r="36" spans="1:3" s="285" customFormat="1" ht="12" customHeight="1" thickBot="1">
      <c r="A36" s="143" t="s">
        <v>15</v>
      </c>
      <c r="B36" s="77" t="s">
        <v>357</v>
      </c>
      <c r="C36" s="276"/>
    </row>
    <row r="37" spans="1:3" s="285" customFormat="1" ht="12" customHeight="1" thickBot="1">
      <c r="A37" s="138" t="s">
        <v>16</v>
      </c>
      <c r="B37" s="77" t="s">
        <v>358</v>
      </c>
      <c r="C37" s="277">
        <v>44000</v>
      </c>
    </row>
    <row r="38" spans="1:3" s="285" customFormat="1" ht="12" customHeight="1" thickBot="1">
      <c r="A38" s="171" t="s">
        <v>17</v>
      </c>
      <c r="B38" s="77" t="s">
        <v>359</v>
      </c>
      <c r="C38" s="277">
        <f>+C39+C40+C41</f>
        <v>96203500</v>
      </c>
    </row>
    <row r="39" spans="1:3" s="285" customFormat="1" ht="12" customHeight="1">
      <c r="A39" s="346" t="s">
        <v>360</v>
      </c>
      <c r="B39" s="347" t="s">
        <v>183</v>
      </c>
      <c r="C39" s="58"/>
    </row>
    <row r="40" spans="1:3" s="285" customFormat="1" ht="12" customHeight="1">
      <c r="A40" s="346" t="s">
        <v>361</v>
      </c>
      <c r="B40" s="348" t="s">
        <v>2</v>
      </c>
      <c r="C40" s="230"/>
    </row>
    <row r="41" spans="1:3" s="353" customFormat="1" ht="12" customHeight="1" thickBot="1">
      <c r="A41" s="345" t="s">
        <v>362</v>
      </c>
      <c r="B41" s="81" t="s">
        <v>363</v>
      </c>
      <c r="C41" s="61">
        <v>96203500</v>
      </c>
    </row>
    <row r="42" spans="1:3" s="353" customFormat="1" ht="15" customHeight="1" thickBot="1">
      <c r="A42" s="171" t="s">
        <v>18</v>
      </c>
      <c r="B42" s="172" t="s">
        <v>364</v>
      </c>
      <c r="C42" s="280">
        <v>96247500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46</v>
      </c>
      <c r="C45" s="280"/>
    </row>
    <row r="46" spans="1:3" s="354" customFormat="1" ht="12" customHeight="1" thickBot="1">
      <c r="A46" s="143" t="s">
        <v>9</v>
      </c>
      <c r="B46" s="77" t="s">
        <v>365</v>
      </c>
      <c r="C46" s="229">
        <f>SUM(C47:C51)</f>
        <v>94977500</v>
      </c>
    </row>
    <row r="47" spans="1:3" ht="12" customHeight="1">
      <c r="A47" s="345" t="s">
        <v>69</v>
      </c>
      <c r="B47" s="7" t="s">
        <v>39</v>
      </c>
      <c r="C47" s="58">
        <v>67391500</v>
      </c>
    </row>
    <row r="48" spans="1:3" ht="12" customHeight="1">
      <c r="A48" s="345" t="s">
        <v>70</v>
      </c>
      <c r="B48" s="6" t="s">
        <v>129</v>
      </c>
      <c r="C48" s="60">
        <v>12914000</v>
      </c>
    </row>
    <row r="49" spans="1:3" ht="12" customHeight="1">
      <c r="A49" s="345" t="s">
        <v>71</v>
      </c>
      <c r="B49" s="6" t="s">
        <v>97</v>
      </c>
      <c r="C49" s="60">
        <v>14672000</v>
      </c>
    </row>
    <row r="50" spans="1:3" ht="12" customHeight="1">
      <c r="A50" s="345" t="s">
        <v>72</v>
      </c>
      <c r="B50" s="6" t="s">
        <v>130</v>
      </c>
      <c r="C50" s="60"/>
    </row>
    <row r="51" spans="1:3" ht="12" customHeight="1" thickBot="1">
      <c r="A51" s="345" t="s">
        <v>105</v>
      </c>
      <c r="B51" s="6" t="s">
        <v>131</v>
      </c>
      <c r="C51" s="60"/>
    </row>
    <row r="52" spans="1:3" ht="12" customHeight="1" thickBot="1">
      <c r="A52" s="143" t="s">
        <v>10</v>
      </c>
      <c r="B52" s="77" t="s">
        <v>366</v>
      </c>
      <c r="C52" s="229">
        <f>SUM(C53:C55)</f>
        <v>1270000</v>
      </c>
    </row>
    <row r="53" spans="1:3" s="354" customFormat="1" ht="12" customHeight="1">
      <c r="A53" s="345" t="s">
        <v>75</v>
      </c>
      <c r="B53" s="7" t="s">
        <v>173</v>
      </c>
      <c r="C53" s="58">
        <v>1270000</v>
      </c>
    </row>
    <row r="54" spans="1:3" ht="12" customHeight="1">
      <c r="A54" s="345" t="s">
        <v>76</v>
      </c>
      <c r="B54" s="6" t="s">
        <v>133</v>
      </c>
      <c r="C54" s="60"/>
    </row>
    <row r="55" spans="1:3" ht="12" customHeight="1">
      <c r="A55" s="345" t="s">
        <v>77</v>
      </c>
      <c r="B55" s="6" t="s">
        <v>47</v>
      </c>
      <c r="C55" s="60"/>
    </row>
    <row r="56" spans="1:3" ht="12" customHeight="1" thickBot="1">
      <c r="A56" s="345" t="s">
        <v>78</v>
      </c>
      <c r="B56" s="6" t="s">
        <v>461</v>
      </c>
      <c r="C56" s="60"/>
    </row>
    <row r="57" spans="1:3" ht="12" customHeight="1" thickBot="1">
      <c r="A57" s="143" t="s">
        <v>11</v>
      </c>
      <c r="B57" s="77" t="s">
        <v>5</v>
      </c>
      <c r="C57" s="256"/>
    </row>
    <row r="58" spans="1:3" ht="15" customHeight="1" thickBot="1">
      <c r="A58" s="143" t="s">
        <v>12</v>
      </c>
      <c r="B58" s="179" t="s">
        <v>466</v>
      </c>
      <c r="C58" s="281">
        <f>+C46+C52+C57</f>
        <v>96247500</v>
      </c>
    </row>
    <row r="59" ht="13.5" thickBot="1">
      <c r="C59" s="282"/>
    </row>
    <row r="60" spans="1:3" ht="15" customHeight="1" thickBot="1">
      <c r="A60" s="182" t="s">
        <v>456</v>
      </c>
      <c r="B60" s="183"/>
      <c r="C60" s="75">
        <v>16</v>
      </c>
    </row>
    <row r="61" spans="1:3" ht="14.25" customHeight="1" thickBot="1">
      <c r="A61" s="182" t="s">
        <v>151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61"/>
  <sheetViews>
    <sheetView zoomScale="130" zoomScaleNormal="130" workbookViewId="0" topLeftCell="A1">
      <selection activeCell="B4" sqref="B4:B5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531</v>
      </c>
    </row>
    <row r="2" spans="1:3" s="350" customFormat="1" ht="25.5" customHeight="1">
      <c r="A2" s="302" t="s">
        <v>149</v>
      </c>
      <c r="B2" s="269" t="s">
        <v>484</v>
      </c>
      <c r="C2" s="283" t="s">
        <v>48</v>
      </c>
    </row>
    <row r="3" spans="1:3" s="350" customFormat="1" ht="23.25" thickBot="1">
      <c r="A3" s="343" t="s">
        <v>148</v>
      </c>
      <c r="B3" s="270" t="s">
        <v>367</v>
      </c>
      <c r="C3" s="284" t="s">
        <v>48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44000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35000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>
        <v>9000</v>
      </c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458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459</v>
      </c>
      <c r="C26" s="229">
        <f>+C27+C28+C29</f>
        <v>0</v>
      </c>
    </row>
    <row r="27" spans="1:3" s="353" customFormat="1" ht="12" customHeight="1">
      <c r="A27" s="346" t="s">
        <v>214</v>
      </c>
      <c r="B27" s="347" t="s">
        <v>209</v>
      </c>
      <c r="C27" s="58"/>
    </row>
    <row r="28" spans="1:3" s="353" customFormat="1" ht="12" customHeight="1">
      <c r="A28" s="346" t="s">
        <v>215</v>
      </c>
      <c r="B28" s="347" t="s">
        <v>352</v>
      </c>
      <c r="C28" s="227"/>
    </row>
    <row r="29" spans="1:3" s="353" customFormat="1" ht="12" customHeight="1">
      <c r="A29" s="346" t="s">
        <v>216</v>
      </c>
      <c r="B29" s="348" t="s">
        <v>355</v>
      </c>
      <c r="C29" s="227"/>
    </row>
    <row r="30" spans="1:3" s="353" customFormat="1" ht="12" customHeight="1" thickBot="1">
      <c r="A30" s="345" t="s">
        <v>217</v>
      </c>
      <c r="B30" s="81" t="s">
        <v>460</v>
      </c>
      <c r="C30" s="61"/>
    </row>
    <row r="31" spans="1:3" s="353" customFormat="1" ht="12" customHeight="1" thickBot="1">
      <c r="A31" s="143" t="s">
        <v>13</v>
      </c>
      <c r="B31" s="77" t="s">
        <v>356</v>
      </c>
      <c r="C31" s="229">
        <f>+C32+C33+C34</f>
        <v>0</v>
      </c>
    </row>
    <row r="32" spans="1:3" s="353" customFormat="1" ht="12" customHeight="1">
      <c r="A32" s="346" t="s">
        <v>62</v>
      </c>
      <c r="B32" s="347" t="s">
        <v>237</v>
      </c>
      <c r="C32" s="58"/>
    </row>
    <row r="33" spans="1:3" s="353" customFormat="1" ht="12" customHeight="1">
      <c r="A33" s="346" t="s">
        <v>63</v>
      </c>
      <c r="B33" s="348" t="s">
        <v>238</v>
      </c>
      <c r="C33" s="230"/>
    </row>
    <row r="34" spans="1:3" s="353" customFormat="1" ht="12" customHeight="1" thickBot="1">
      <c r="A34" s="345" t="s">
        <v>64</v>
      </c>
      <c r="B34" s="81" t="s">
        <v>239</v>
      </c>
      <c r="C34" s="61"/>
    </row>
    <row r="35" spans="1:3" s="285" customFormat="1" ht="12" customHeight="1" thickBot="1">
      <c r="A35" s="143" t="s">
        <v>14</v>
      </c>
      <c r="B35" s="77" t="s">
        <v>325</v>
      </c>
      <c r="C35" s="256"/>
    </row>
    <row r="36" spans="1:3" s="285" customFormat="1" ht="12" customHeight="1" thickBot="1">
      <c r="A36" s="143" t="s">
        <v>15</v>
      </c>
      <c r="B36" s="77" t="s">
        <v>357</v>
      </c>
      <c r="C36" s="276"/>
    </row>
    <row r="37" spans="1:3" s="285" customFormat="1" ht="12" customHeight="1" thickBot="1">
      <c r="A37" s="138" t="s">
        <v>16</v>
      </c>
      <c r="B37" s="77" t="s">
        <v>358</v>
      </c>
      <c r="C37" s="277">
        <f>+C8+C20+C25+C26+C31+C35+C36</f>
        <v>44000</v>
      </c>
    </row>
    <row r="38" spans="1:3" s="285" customFormat="1" ht="12" customHeight="1" thickBot="1">
      <c r="A38" s="171" t="s">
        <v>17</v>
      </c>
      <c r="B38" s="77" t="s">
        <v>359</v>
      </c>
      <c r="C38" s="277">
        <f>+C39+C40+C41</f>
        <v>96203500</v>
      </c>
    </row>
    <row r="39" spans="1:3" s="285" customFormat="1" ht="12" customHeight="1">
      <c r="A39" s="346" t="s">
        <v>360</v>
      </c>
      <c r="B39" s="347" t="s">
        <v>183</v>
      </c>
      <c r="C39" s="58"/>
    </row>
    <row r="40" spans="1:3" s="285" customFormat="1" ht="12" customHeight="1">
      <c r="A40" s="346" t="s">
        <v>361</v>
      </c>
      <c r="B40" s="348" t="s">
        <v>2</v>
      </c>
      <c r="C40" s="230"/>
    </row>
    <row r="41" spans="1:3" s="353" customFormat="1" ht="12" customHeight="1" thickBot="1">
      <c r="A41" s="345" t="s">
        <v>362</v>
      </c>
      <c r="B41" s="81" t="s">
        <v>363</v>
      </c>
      <c r="C41" s="61">
        <v>96203500</v>
      </c>
    </row>
    <row r="42" spans="1:3" s="353" customFormat="1" ht="15" customHeight="1" thickBot="1">
      <c r="A42" s="171" t="s">
        <v>18</v>
      </c>
      <c r="B42" s="172" t="s">
        <v>364</v>
      </c>
      <c r="C42" s="280">
        <f>+C37+C38</f>
        <v>96247500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46</v>
      </c>
      <c r="C45" s="280"/>
    </row>
    <row r="46" spans="1:3" s="354" customFormat="1" ht="12" customHeight="1" thickBot="1">
      <c r="A46" s="143" t="s">
        <v>9</v>
      </c>
      <c r="B46" s="77" t="s">
        <v>365</v>
      </c>
      <c r="C46" s="229">
        <f>SUM(C47:C51)</f>
        <v>94977500</v>
      </c>
    </row>
    <row r="47" spans="1:3" ht="12" customHeight="1">
      <c r="A47" s="345" t="s">
        <v>69</v>
      </c>
      <c r="B47" s="7" t="s">
        <v>39</v>
      </c>
      <c r="C47" s="58">
        <v>67391500</v>
      </c>
    </row>
    <row r="48" spans="1:3" ht="12" customHeight="1">
      <c r="A48" s="345" t="s">
        <v>70</v>
      </c>
      <c r="B48" s="6" t="s">
        <v>129</v>
      </c>
      <c r="C48" s="60">
        <v>12914000</v>
      </c>
    </row>
    <row r="49" spans="1:3" ht="12" customHeight="1">
      <c r="A49" s="345" t="s">
        <v>71</v>
      </c>
      <c r="B49" s="6" t="s">
        <v>97</v>
      </c>
      <c r="C49" s="60">
        <v>14672000</v>
      </c>
    </row>
    <row r="50" spans="1:3" ht="12" customHeight="1">
      <c r="A50" s="345" t="s">
        <v>72</v>
      </c>
      <c r="B50" s="6" t="s">
        <v>130</v>
      </c>
      <c r="C50" s="60"/>
    </row>
    <row r="51" spans="1:3" ht="12" customHeight="1" thickBot="1">
      <c r="A51" s="345" t="s">
        <v>105</v>
      </c>
      <c r="B51" s="6" t="s">
        <v>131</v>
      </c>
      <c r="C51" s="60"/>
    </row>
    <row r="52" spans="1:3" ht="12" customHeight="1" thickBot="1">
      <c r="A52" s="143" t="s">
        <v>10</v>
      </c>
      <c r="B52" s="77" t="s">
        <v>366</v>
      </c>
      <c r="C52" s="229">
        <f>SUM(C53:C55)</f>
        <v>1270000</v>
      </c>
    </row>
    <row r="53" spans="1:3" s="354" customFormat="1" ht="12" customHeight="1">
      <c r="A53" s="345" t="s">
        <v>75</v>
      </c>
      <c r="B53" s="7" t="s">
        <v>173</v>
      </c>
      <c r="C53" s="58">
        <v>1270000</v>
      </c>
    </row>
    <row r="54" spans="1:3" ht="12" customHeight="1">
      <c r="A54" s="345" t="s">
        <v>76</v>
      </c>
      <c r="B54" s="6" t="s">
        <v>133</v>
      </c>
      <c r="C54" s="60"/>
    </row>
    <row r="55" spans="1:3" ht="12" customHeight="1">
      <c r="A55" s="345" t="s">
        <v>77</v>
      </c>
      <c r="B55" s="6" t="s">
        <v>47</v>
      </c>
      <c r="C55" s="60"/>
    </row>
    <row r="56" spans="1:3" ht="12" customHeight="1" thickBot="1">
      <c r="A56" s="345" t="s">
        <v>78</v>
      </c>
      <c r="B56" s="6" t="s">
        <v>461</v>
      </c>
      <c r="C56" s="60"/>
    </row>
    <row r="57" spans="1:3" ht="15" customHeight="1" thickBot="1">
      <c r="A57" s="143" t="s">
        <v>11</v>
      </c>
      <c r="B57" s="77" t="s">
        <v>5</v>
      </c>
      <c r="C57" s="256"/>
    </row>
    <row r="58" spans="1:3" ht="13.5" thickBot="1">
      <c r="A58" s="143" t="s">
        <v>12</v>
      </c>
      <c r="B58" s="179" t="s">
        <v>466</v>
      </c>
      <c r="C58" s="281">
        <f>+C46+C52+C57</f>
        <v>96247500</v>
      </c>
    </row>
    <row r="59" ht="15" customHeight="1" thickBot="1">
      <c r="C59" s="282"/>
    </row>
    <row r="60" spans="1:3" ht="14.25" customHeight="1" thickBot="1">
      <c r="A60" s="182" t="s">
        <v>456</v>
      </c>
      <c r="B60" s="183"/>
      <c r="C60" s="75">
        <v>16</v>
      </c>
    </row>
    <row r="61" spans="1:3" ht="13.5" thickBot="1">
      <c r="A61" s="182" t="s">
        <v>151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C61"/>
  <sheetViews>
    <sheetView zoomScale="130" zoomScaleNormal="130" workbookViewId="0" topLeftCell="A1">
      <selection activeCell="B10" sqref="B10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532</v>
      </c>
    </row>
    <row r="2" spans="1:3" s="350" customFormat="1" ht="25.5" customHeight="1">
      <c r="A2" s="302" t="s">
        <v>149</v>
      </c>
      <c r="B2" s="269" t="s">
        <v>484</v>
      </c>
      <c r="C2" s="283" t="s">
        <v>48</v>
      </c>
    </row>
    <row r="3" spans="1:3" s="350" customFormat="1" ht="23.25" thickBot="1">
      <c r="A3" s="343" t="s">
        <v>148</v>
      </c>
      <c r="B3" s="270" t="s">
        <v>467</v>
      </c>
      <c r="C3" s="284" t="s">
        <v>49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44000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35000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>
        <v>9000</v>
      </c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458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459</v>
      </c>
      <c r="C26" s="229">
        <f>+C27+C28+C29</f>
        <v>0</v>
      </c>
    </row>
    <row r="27" spans="1:3" s="353" customFormat="1" ht="12" customHeight="1">
      <c r="A27" s="346" t="s">
        <v>214</v>
      </c>
      <c r="B27" s="347" t="s">
        <v>209</v>
      </c>
      <c r="C27" s="58"/>
    </row>
    <row r="28" spans="1:3" s="353" customFormat="1" ht="12" customHeight="1">
      <c r="A28" s="346" t="s">
        <v>215</v>
      </c>
      <c r="B28" s="347" t="s">
        <v>352</v>
      </c>
      <c r="C28" s="227"/>
    </row>
    <row r="29" spans="1:3" s="353" customFormat="1" ht="12" customHeight="1">
      <c r="A29" s="346" t="s">
        <v>216</v>
      </c>
      <c r="B29" s="348" t="s">
        <v>355</v>
      </c>
      <c r="C29" s="227"/>
    </row>
    <row r="30" spans="1:3" s="353" customFormat="1" ht="12" customHeight="1" thickBot="1">
      <c r="A30" s="345" t="s">
        <v>217</v>
      </c>
      <c r="B30" s="81" t="s">
        <v>460</v>
      </c>
      <c r="C30" s="61"/>
    </row>
    <row r="31" spans="1:3" s="353" customFormat="1" ht="12" customHeight="1" thickBot="1">
      <c r="A31" s="143" t="s">
        <v>13</v>
      </c>
      <c r="B31" s="77" t="s">
        <v>356</v>
      </c>
      <c r="C31" s="229">
        <f>+C32+C33+C34</f>
        <v>0</v>
      </c>
    </row>
    <row r="32" spans="1:3" s="353" customFormat="1" ht="12" customHeight="1">
      <c r="A32" s="346" t="s">
        <v>62</v>
      </c>
      <c r="B32" s="347" t="s">
        <v>237</v>
      </c>
      <c r="C32" s="58"/>
    </row>
    <row r="33" spans="1:3" s="353" customFormat="1" ht="12" customHeight="1">
      <c r="A33" s="346" t="s">
        <v>63</v>
      </c>
      <c r="B33" s="348" t="s">
        <v>238</v>
      </c>
      <c r="C33" s="230"/>
    </row>
    <row r="34" spans="1:3" s="353" customFormat="1" ht="12" customHeight="1" thickBot="1">
      <c r="A34" s="345" t="s">
        <v>64</v>
      </c>
      <c r="B34" s="81" t="s">
        <v>239</v>
      </c>
      <c r="C34" s="61"/>
    </row>
    <row r="35" spans="1:3" s="285" customFormat="1" ht="12" customHeight="1" thickBot="1">
      <c r="A35" s="143" t="s">
        <v>14</v>
      </c>
      <c r="B35" s="77" t="s">
        <v>325</v>
      </c>
      <c r="C35" s="256"/>
    </row>
    <row r="36" spans="1:3" s="285" customFormat="1" ht="12" customHeight="1" thickBot="1">
      <c r="A36" s="143" t="s">
        <v>15</v>
      </c>
      <c r="B36" s="77" t="s">
        <v>357</v>
      </c>
      <c r="C36" s="276"/>
    </row>
    <row r="37" spans="1:3" s="285" customFormat="1" ht="12" customHeight="1" thickBot="1">
      <c r="A37" s="138" t="s">
        <v>16</v>
      </c>
      <c r="B37" s="77" t="s">
        <v>358</v>
      </c>
      <c r="C37" s="277">
        <f>+C8+C20+C25+C26+C31+C35+C36</f>
        <v>44000</v>
      </c>
    </row>
    <row r="38" spans="1:3" s="285" customFormat="1" ht="12" customHeight="1" thickBot="1">
      <c r="A38" s="171" t="s">
        <v>17</v>
      </c>
      <c r="B38" s="77" t="s">
        <v>359</v>
      </c>
      <c r="C38" s="277">
        <f>+C39+C40+C41</f>
        <v>96203500</v>
      </c>
    </row>
    <row r="39" spans="1:3" s="285" customFormat="1" ht="12" customHeight="1">
      <c r="A39" s="346" t="s">
        <v>360</v>
      </c>
      <c r="B39" s="347" t="s">
        <v>183</v>
      </c>
      <c r="C39" s="58"/>
    </row>
    <row r="40" spans="1:3" s="285" customFormat="1" ht="12" customHeight="1">
      <c r="A40" s="346" t="s">
        <v>361</v>
      </c>
      <c r="B40" s="348" t="s">
        <v>2</v>
      </c>
      <c r="C40" s="230"/>
    </row>
    <row r="41" spans="1:3" s="353" customFormat="1" ht="12" customHeight="1" thickBot="1">
      <c r="A41" s="345" t="s">
        <v>362</v>
      </c>
      <c r="B41" s="81" t="s">
        <v>363</v>
      </c>
      <c r="C41" s="61">
        <v>96203500</v>
      </c>
    </row>
    <row r="42" spans="1:3" s="353" customFormat="1" ht="15" customHeight="1" thickBot="1">
      <c r="A42" s="171" t="s">
        <v>18</v>
      </c>
      <c r="B42" s="172" t="s">
        <v>364</v>
      </c>
      <c r="C42" s="280">
        <f>+C37+C38</f>
        <v>96247500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46</v>
      </c>
      <c r="C45" s="280"/>
    </row>
    <row r="46" spans="1:3" s="354" customFormat="1" ht="12" customHeight="1" thickBot="1">
      <c r="A46" s="143" t="s">
        <v>9</v>
      </c>
      <c r="B46" s="77" t="s">
        <v>365</v>
      </c>
      <c r="C46" s="229">
        <f>SUM(C47:C51)</f>
        <v>94977500</v>
      </c>
    </row>
    <row r="47" spans="1:3" ht="12" customHeight="1">
      <c r="A47" s="345" t="s">
        <v>69</v>
      </c>
      <c r="B47" s="7" t="s">
        <v>39</v>
      </c>
      <c r="C47" s="58">
        <v>67391500</v>
      </c>
    </row>
    <row r="48" spans="1:3" ht="12" customHeight="1">
      <c r="A48" s="345" t="s">
        <v>70</v>
      </c>
      <c r="B48" s="6" t="s">
        <v>129</v>
      </c>
      <c r="C48" s="60">
        <v>12914000</v>
      </c>
    </row>
    <row r="49" spans="1:3" ht="12" customHeight="1">
      <c r="A49" s="345" t="s">
        <v>71</v>
      </c>
      <c r="B49" s="6" t="s">
        <v>97</v>
      </c>
      <c r="C49" s="60">
        <v>14672000</v>
      </c>
    </row>
    <row r="50" spans="1:3" ht="12" customHeight="1">
      <c r="A50" s="345" t="s">
        <v>72</v>
      </c>
      <c r="B50" s="6" t="s">
        <v>130</v>
      </c>
      <c r="C50" s="60"/>
    </row>
    <row r="51" spans="1:3" ht="12" customHeight="1" thickBot="1">
      <c r="A51" s="345" t="s">
        <v>105</v>
      </c>
      <c r="B51" s="6" t="s">
        <v>131</v>
      </c>
      <c r="C51" s="60"/>
    </row>
    <row r="52" spans="1:3" ht="12" customHeight="1" thickBot="1">
      <c r="A52" s="143" t="s">
        <v>10</v>
      </c>
      <c r="B52" s="77" t="s">
        <v>366</v>
      </c>
      <c r="C52" s="229">
        <f>SUM(C53:C55)</f>
        <v>1270000</v>
      </c>
    </row>
    <row r="53" spans="1:3" s="354" customFormat="1" ht="12" customHeight="1">
      <c r="A53" s="345" t="s">
        <v>75</v>
      </c>
      <c r="B53" s="7" t="s">
        <v>173</v>
      </c>
      <c r="C53" s="58">
        <v>1270000</v>
      </c>
    </row>
    <row r="54" spans="1:3" ht="12" customHeight="1">
      <c r="A54" s="345" t="s">
        <v>76</v>
      </c>
      <c r="B54" s="6" t="s">
        <v>133</v>
      </c>
      <c r="C54" s="60"/>
    </row>
    <row r="55" spans="1:3" ht="12" customHeight="1">
      <c r="A55" s="345" t="s">
        <v>77</v>
      </c>
      <c r="B55" s="6" t="s">
        <v>47</v>
      </c>
      <c r="C55" s="60"/>
    </row>
    <row r="56" spans="1:3" ht="12" customHeight="1" thickBot="1">
      <c r="A56" s="345" t="s">
        <v>78</v>
      </c>
      <c r="B56" s="6" t="s">
        <v>461</v>
      </c>
      <c r="C56" s="60"/>
    </row>
    <row r="57" spans="1:3" ht="15" customHeight="1" thickBot="1">
      <c r="A57" s="143" t="s">
        <v>11</v>
      </c>
      <c r="B57" s="77" t="s">
        <v>5</v>
      </c>
      <c r="C57" s="256"/>
    </row>
    <row r="58" spans="1:3" ht="13.5" thickBot="1">
      <c r="A58" s="143" t="s">
        <v>12</v>
      </c>
      <c r="B58" s="179" t="s">
        <v>466</v>
      </c>
      <c r="C58" s="281">
        <f>+C46+C52+C57</f>
        <v>96247500</v>
      </c>
    </row>
    <row r="59" ht="15" customHeight="1" thickBot="1">
      <c r="C59" s="282"/>
    </row>
    <row r="60" spans="1:3" ht="14.25" customHeight="1" thickBot="1">
      <c r="A60" s="182" t="s">
        <v>456</v>
      </c>
      <c r="B60" s="183"/>
      <c r="C60" s="75">
        <v>16</v>
      </c>
    </row>
    <row r="61" spans="1:3" ht="13.5" thickBot="1">
      <c r="A61" s="182" t="s">
        <v>151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Layout" zoomScaleNormal="130" zoomScaleSheetLayoutView="100" workbookViewId="0" topLeftCell="A1">
      <selection activeCell="B4" sqref="B4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6" t="s">
        <v>6</v>
      </c>
      <c r="B1" s="396"/>
      <c r="C1" s="396"/>
    </row>
    <row r="2" spans="1:3" ht="15.75" customHeight="1" thickBot="1">
      <c r="A2" s="397" t="s">
        <v>108</v>
      </c>
      <c r="B2" s="397"/>
      <c r="C2" s="219" t="s">
        <v>517</v>
      </c>
    </row>
    <row r="3" spans="1:3" ht="37.5" customHeight="1" thickBot="1">
      <c r="A3" s="21" t="s">
        <v>57</v>
      </c>
      <c r="B3" s="22" t="s">
        <v>8</v>
      </c>
      <c r="C3" s="30" t="s">
        <v>516</v>
      </c>
    </row>
    <row r="4" spans="1:3" s="310" customFormat="1" ht="12" customHeight="1" thickBot="1">
      <c r="A4" s="304"/>
      <c r="B4" s="305" t="s">
        <v>434</v>
      </c>
      <c r="C4" s="306" t="s">
        <v>435</v>
      </c>
    </row>
    <row r="5" spans="1:3" s="311" customFormat="1" ht="12" customHeight="1" thickBot="1">
      <c r="A5" s="18" t="s">
        <v>9</v>
      </c>
      <c r="B5" s="19" t="s">
        <v>199</v>
      </c>
      <c r="C5" s="209">
        <f>+C6+C7+C8+C9+C10+C11</f>
        <v>213605282</v>
      </c>
    </row>
    <row r="6" spans="1:3" s="311" customFormat="1" ht="12" customHeight="1">
      <c r="A6" s="13" t="s">
        <v>69</v>
      </c>
      <c r="B6" s="312" t="s">
        <v>200</v>
      </c>
      <c r="C6" s="212">
        <v>48901604</v>
      </c>
    </row>
    <row r="7" spans="1:3" s="311" customFormat="1" ht="12" customHeight="1">
      <c r="A7" s="12" t="s">
        <v>70</v>
      </c>
      <c r="B7" s="313" t="s">
        <v>201</v>
      </c>
      <c r="C7" s="211">
        <v>56270700</v>
      </c>
    </row>
    <row r="8" spans="1:3" s="311" customFormat="1" ht="12" customHeight="1">
      <c r="A8" s="12" t="s">
        <v>71</v>
      </c>
      <c r="B8" s="313" t="s">
        <v>470</v>
      </c>
      <c r="C8" s="211">
        <v>104590018</v>
      </c>
    </row>
    <row r="9" spans="1:3" s="311" customFormat="1" ht="12" customHeight="1">
      <c r="A9" s="12" t="s">
        <v>72</v>
      </c>
      <c r="B9" s="313" t="s">
        <v>202</v>
      </c>
      <c r="C9" s="211">
        <v>3842960</v>
      </c>
    </row>
    <row r="10" spans="1:3" s="311" customFormat="1" ht="12" customHeight="1">
      <c r="A10" s="12" t="s">
        <v>105</v>
      </c>
      <c r="B10" s="205" t="s">
        <v>379</v>
      </c>
      <c r="C10" s="211"/>
    </row>
    <row r="11" spans="1:3" s="311" customFormat="1" ht="12" customHeight="1" thickBot="1">
      <c r="A11" s="14" t="s">
        <v>73</v>
      </c>
      <c r="B11" s="206" t="s">
        <v>380</v>
      </c>
      <c r="C11" s="211"/>
    </row>
    <row r="12" spans="1:3" s="311" customFormat="1" ht="12" customHeight="1" thickBot="1">
      <c r="A12" s="18" t="s">
        <v>10</v>
      </c>
      <c r="B12" s="204" t="s">
        <v>203</v>
      </c>
      <c r="C12" s="209">
        <f>+C13+C14+C15+C16+C17</f>
        <v>22186000</v>
      </c>
    </row>
    <row r="13" spans="1:3" s="311" customFormat="1" ht="12" customHeight="1">
      <c r="A13" s="13" t="s">
        <v>75</v>
      </c>
      <c r="B13" s="312" t="s">
        <v>204</v>
      </c>
      <c r="C13" s="212"/>
    </row>
    <row r="14" spans="1:3" s="311" customFormat="1" ht="12" customHeight="1">
      <c r="A14" s="12" t="s">
        <v>76</v>
      </c>
      <c r="B14" s="313" t="s">
        <v>205</v>
      </c>
      <c r="C14" s="211"/>
    </row>
    <row r="15" spans="1:3" s="311" customFormat="1" ht="12" customHeight="1">
      <c r="A15" s="12" t="s">
        <v>77</v>
      </c>
      <c r="B15" s="313" t="s">
        <v>369</v>
      </c>
      <c r="C15" s="211"/>
    </row>
    <row r="16" spans="1:3" s="311" customFormat="1" ht="12" customHeight="1">
      <c r="A16" s="12" t="s">
        <v>78</v>
      </c>
      <c r="B16" s="313" t="s">
        <v>370</v>
      </c>
      <c r="C16" s="211"/>
    </row>
    <row r="17" spans="1:3" s="311" customFormat="1" ht="12" customHeight="1">
      <c r="A17" s="12" t="s">
        <v>79</v>
      </c>
      <c r="B17" s="313" t="s">
        <v>206</v>
      </c>
      <c r="C17" s="211">
        <v>22186000</v>
      </c>
    </row>
    <row r="18" spans="1:3" s="311" customFormat="1" ht="12" customHeight="1" thickBot="1">
      <c r="A18" s="14" t="s">
        <v>85</v>
      </c>
      <c r="B18" s="206" t="s">
        <v>207</v>
      </c>
      <c r="C18" s="213"/>
    </row>
    <row r="19" spans="1:3" s="311" customFormat="1" ht="12" customHeight="1" thickBot="1">
      <c r="A19" s="18" t="s">
        <v>11</v>
      </c>
      <c r="B19" s="19" t="s">
        <v>208</v>
      </c>
      <c r="C19" s="209">
        <f>+C20+C21+C22+C23+C24</f>
        <v>0</v>
      </c>
    </row>
    <row r="20" spans="1:3" s="311" customFormat="1" ht="12" customHeight="1">
      <c r="A20" s="13" t="s">
        <v>58</v>
      </c>
      <c r="B20" s="312" t="s">
        <v>209</v>
      </c>
      <c r="C20" s="212"/>
    </row>
    <row r="21" spans="1:3" s="311" customFormat="1" ht="12" customHeight="1">
      <c r="A21" s="12" t="s">
        <v>59</v>
      </c>
      <c r="B21" s="313" t="s">
        <v>210</v>
      </c>
      <c r="C21" s="211"/>
    </row>
    <row r="22" spans="1:3" s="311" customFormat="1" ht="12" customHeight="1">
      <c r="A22" s="12" t="s">
        <v>60</v>
      </c>
      <c r="B22" s="313" t="s">
        <v>371</v>
      </c>
      <c r="C22" s="211"/>
    </row>
    <row r="23" spans="1:3" s="311" customFormat="1" ht="12" customHeight="1">
      <c r="A23" s="12" t="s">
        <v>61</v>
      </c>
      <c r="B23" s="313" t="s">
        <v>372</v>
      </c>
      <c r="C23" s="211"/>
    </row>
    <row r="24" spans="1:3" s="311" customFormat="1" ht="12" customHeight="1">
      <c r="A24" s="12" t="s">
        <v>117</v>
      </c>
      <c r="B24" s="313" t="s">
        <v>211</v>
      </c>
      <c r="C24" s="211"/>
    </row>
    <row r="25" spans="1:3" s="311" customFormat="1" ht="12" customHeight="1" thickBot="1">
      <c r="A25" s="14" t="s">
        <v>118</v>
      </c>
      <c r="B25" s="314" t="s">
        <v>212</v>
      </c>
      <c r="C25" s="213"/>
    </row>
    <row r="26" spans="1:3" s="311" customFormat="1" ht="12" customHeight="1" thickBot="1">
      <c r="A26" s="18" t="s">
        <v>119</v>
      </c>
      <c r="B26" s="19" t="s">
        <v>480</v>
      </c>
      <c r="C26" s="215">
        <f>SUM(C27:C33)</f>
        <v>0</v>
      </c>
    </row>
    <row r="27" spans="1:3" s="311" customFormat="1" ht="12" customHeight="1">
      <c r="A27" s="13" t="s">
        <v>214</v>
      </c>
      <c r="B27" s="312" t="s">
        <v>475</v>
      </c>
      <c r="C27" s="212"/>
    </row>
    <row r="28" spans="1:3" s="311" customFormat="1" ht="12" customHeight="1">
      <c r="A28" s="12" t="s">
        <v>215</v>
      </c>
      <c r="B28" s="313" t="s">
        <v>476</v>
      </c>
      <c r="C28" s="211"/>
    </row>
    <row r="29" spans="1:3" s="311" customFormat="1" ht="12" customHeight="1">
      <c r="A29" s="12" t="s">
        <v>216</v>
      </c>
      <c r="B29" s="313" t="s">
        <v>477</v>
      </c>
      <c r="C29" s="211"/>
    </row>
    <row r="30" spans="1:3" s="311" customFormat="1" ht="12" customHeight="1">
      <c r="A30" s="12" t="s">
        <v>217</v>
      </c>
      <c r="B30" s="313" t="s">
        <v>478</v>
      </c>
      <c r="C30" s="211"/>
    </row>
    <row r="31" spans="1:3" s="311" customFormat="1" ht="12" customHeight="1">
      <c r="A31" s="12" t="s">
        <v>472</v>
      </c>
      <c r="B31" s="313" t="s">
        <v>218</v>
      </c>
      <c r="C31" s="211"/>
    </row>
    <row r="32" spans="1:3" s="311" customFormat="1" ht="12" customHeight="1">
      <c r="A32" s="12" t="s">
        <v>473</v>
      </c>
      <c r="B32" s="313" t="s">
        <v>219</v>
      </c>
      <c r="C32" s="211"/>
    </row>
    <row r="33" spans="1:3" s="311" customFormat="1" ht="12" customHeight="1" thickBot="1">
      <c r="A33" s="14" t="s">
        <v>474</v>
      </c>
      <c r="B33" s="380" t="s">
        <v>220</v>
      </c>
      <c r="C33" s="213"/>
    </row>
    <row r="34" spans="1:3" s="311" customFormat="1" ht="12" customHeight="1" thickBot="1">
      <c r="A34" s="18" t="s">
        <v>13</v>
      </c>
      <c r="B34" s="19" t="s">
        <v>381</v>
      </c>
      <c r="C34" s="209">
        <f>SUM(C35:C45)</f>
        <v>37486000</v>
      </c>
    </row>
    <row r="35" spans="1:3" s="311" customFormat="1" ht="12" customHeight="1">
      <c r="A35" s="13" t="s">
        <v>62</v>
      </c>
      <c r="B35" s="312" t="s">
        <v>223</v>
      </c>
      <c r="C35" s="212">
        <v>3872000</v>
      </c>
    </row>
    <row r="36" spans="1:3" s="311" customFormat="1" ht="12" customHeight="1">
      <c r="A36" s="12" t="s">
        <v>63</v>
      </c>
      <c r="B36" s="313" t="s">
        <v>224</v>
      </c>
      <c r="C36" s="211">
        <v>4775000</v>
      </c>
    </row>
    <row r="37" spans="1:3" s="311" customFormat="1" ht="12" customHeight="1">
      <c r="A37" s="12" t="s">
        <v>64</v>
      </c>
      <c r="B37" s="313" t="s">
        <v>225</v>
      </c>
      <c r="C37" s="211"/>
    </row>
    <row r="38" spans="1:3" s="311" customFormat="1" ht="12" customHeight="1">
      <c r="A38" s="12" t="s">
        <v>121</v>
      </c>
      <c r="B38" s="313" t="s">
        <v>226</v>
      </c>
      <c r="C38" s="211"/>
    </row>
    <row r="39" spans="1:3" s="311" customFormat="1" ht="12" customHeight="1">
      <c r="A39" s="12" t="s">
        <v>122</v>
      </c>
      <c r="B39" s="313" t="s">
        <v>227</v>
      </c>
      <c r="C39" s="211">
        <v>19425000</v>
      </c>
    </row>
    <row r="40" spans="1:3" s="311" customFormat="1" ht="12" customHeight="1">
      <c r="A40" s="12" t="s">
        <v>123</v>
      </c>
      <c r="B40" s="313" t="s">
        <v>228</v>
      </c>
      <c r="C40" s="211">
        <v>8564000</v>
      </c>
    </row>
    <row r="41" spans="1:3" s="311" customFormat="1" ht="12" customHeight="1">
      <c r="A41" s="12" t="s">
        <v>124</v>
      </c>
      <c r="B41" s="313" t="s">
        <v>229</v>
      </c>
      <c r="C41" s="211"/>
    </row>
    <row r="42" spans="1:3" s="311" customFormat="1" ht="12" customHeight="1">
      <c r="A42" s="12" t="s">
        <v>125</v>
      </c>
      <c r="B42" s="313" t="s">
        <v>479</v>
      </c>
      <c r="C42" s="211"/>
    </row>
    <row r="43" spans="1:3" s="311" customFormat="1" ht="12" customHeight="1">
      <c r="A43" s="12" t="s">
        <v>221</v>
      </c>
      <c r="B43" s="313" t="s">
        <v>231</v>
      </c>
      <c r="C43" s="214">
        <v>850000</v>
      </c>
    </row>
    <row r="44" spans="1:3" s="311" customFormat="1" ht="12" customHeight="1">
      <c r="A44" s="14" t="s">
        <v>222</v>
      </c>
      <c r="B44" s="314" t="s">
        <v>383</v>
      </c>
      <c r="C44" s="301"/>
    </row>
    <row r="45" spans="1:3" s="311" customFormat="1" ht="12" customHeight="1" thickBot="1">
      <c r="A45" s="14" t="s">
        <v>382</v>
      </c>
      <c r="B45" s="206" t="s">
        <v>232</v>
      </c>
      <c r="C45" s="301"/>
    </row>
    <row r="46" spans="1:3" s="311" customFormat="1" ht="12" customHeight="1" thickBot="1">
      <c r="A46" s="18" t="s">
        <v>14</v>
      </c>
      <c r="B46" s="19" t="s">
        <v>233</v>
      </c>
      <c r="C46" s="209">
        <f>SUM(C47:C51)</f>
        <v>0</v>
      </c>
    </row>
    <row r="47" spans="1:3" s="311" customFormat="1" ht="12" customHeight="1">
      <c r="A47" s="13" t="s">
        <v>65</v>
      </c>
      <c r="B47" s="312" t="s">
        <v>237</v>
      </c>
      <c r="C47" s="355"/>
    </row>
    <row r="48" spans="1:3" s="311" customFormat="1" ht="12" customHeight="1">
      <c r="A48" s="12" t="s">
        <v>66</v>
      </c>
      <c r="B48" s="313" t="s">
        <v>238</v>
      </c>
      <c r="C48" s="214"/>
    </row>
    <row r="49" spans="1:3" s="311" customFormat="1" ht="12" customHeight="1">
      <c r="A49" s="12" t="s">
        <v>234</v>
      </c>
      <c r="B49" s="313" t="s">
        <v>239</v>
      </c>
      <c r="C49" s="214"/>
    </row>
    <row r="50" spans="1:3" s="311" customFormat="1" ht="12" customHeight="1">
      <c r="A50" s="12" t="s">
        <v>235</v>
      </c>
      <c r="B50" s="313" t="s">
        <v>240</v>
      </c>
      <c r="C50" s="214"/>
    </row>
    <row r="51" spans="1:3" s="311" customFormat="1" ht="12" customHeight="1" thickBot="1">
      <c r="A51" s="14" t="s">
        <v>236</v>
      </c>
      <c r="B51" s="206" t="s">
        <v>241</v>
      </c>
      <c r="C51" s="301"/>
    </row>
    <row r="52" spans="1:3" s="311" customFormat="1" ht="12" customHeight="1" thickBot="1">
      <c r="A52" s="18" t="s">
        <v>126</v>
      </c>
      <c r="B52" s="19" t="s">
        <v>242</v>
      </c>
      <c r="C52" s="209">
        <f>SUM(C53:C55)</f>
        <v>0</v>
      </c>
    </row>
    <row r="53" spans="1:3" s="311" customFormat="1" ht="12" customHeight="1">
      <c r="A53" s="13" t="s">
        <v>67</v>
      </c>
      <c r="B53" s="312" t="s">
        <v>243</v>
      </c>
      <c r="C53" s="212"/>
    </row>
    <row r="54" spans="1:3" s="311" customFormat="1" ht="12" customHeight="1">
      <c r="A54" s="12" t="s">
        <v>68</v>
      </c>
      <c r="B54" s="313" t="s">
        <v>373</v>
      </c>
      <c r="C54" s="211"/>
    </row>
    <row r="55" spans="1:3" s="311" customFormat="1" ht="12" customHeight="1">
      <c r="A55" s="12" t="s">
        <v>246</v>
      </c>
      <c r="B55" s="313" t="s">
        <v>244</v>
      </c>
      <c r="C55" s="211"/>
    </row>
    <row r="56" spans="1:3" s="311" customFormat="1" ht="12" customHeight="1" thickBot="1">
      <c r="A56" s="14" t="s">
        <v>247</v>
      </c>
      <c r="B56" s="206" t="s">
        <v>245</v>
      </c>
      <c r="C56" s="213"/>
    </row>
    <row r="57" spans="1:3" s="311" customFormat="1" ht="12" customHeight="1" thickBot="1">
      <c r="A57" s="18" t="s">
        <v>16</v>
      </c>
      <c r="B57" s="204" t="s">
        <v>248</v>
      </c>
      <c r="C57" s="209">
        <f>SUM(C58:C60)</f>
        <v>0</v>
      </c>
    </row>
    <row r="58" spans="1:3" s="311" customFormat="1" ht="12" customHeight="1">
      <c r="A58" s="13" t="s">
        <v>127</v>
      </c>
      <c r="B58" s="312" t="s">
        <v>250</v>
      </c>
      <c r="C58" s="214"/>
    </row>
    <row r="59" spans="1:3" s="311" customFormat="1" ht="12" customHeight="1">
      <c r="A59" s="12" t="s">
        <v>128</v>
      </c>
      <c r="B59" s="313" t="s">
        <v>374</v>
      </c>
      <c r="C59" s="214"/>
    </row>
    <row r="60" spans="1:3" s="311" customFormat="1" ht="12" customHeight="1">
      <c r="A60" s="12" t="s">
        <v>175</v>
      </c>
      <c r="B60" s="313" t="s">
        <v>251</v>
      </c>
      <c r="C60" s="214"/>
    </row>
    <row r="61" spans="1:3" s="311" customFormat="1" ht="12" customHeight="1" thickBot="1">
      <c r="A61" s="14" t="s">
        <v>249</v>
      </c>
      <c r="B61" s="206" t="s">
        <v>252</v>
      </c>
      <c r="C61" s="214"/>
    </row>
    <row r="62" spans="1:3" s="311" customFormat="1" ht="12" customHeight="1" thickBot="1">
      <c r="A62" s="376" t="s">
        <v>423</v>
      </c>
      <c r="B62" s="19" t="s">
        <v>253</v>
      </c>
      <c r="C62" s="215">
        <f>+C5+C12+C19+C26+C34+C46+C52+C57</f>
        <v>273277282</v>
      </c>
    </row>
    <row r="63" spans="1:3" s="311" customFormat="1" ht="12" customHeight="1" thickBot="1">
      <c r="A63" s="357" t="s">
        <v>254</v>
      </c>
      <c r="B63" s="204" t="s">
        <v>255</v>
      </c>
      <c r="C63" s="209">
        <f>SUM(C64:C66)</f>
        <v>0</v>
      </c>
    </row>
    <row r="64" spans="1:3" s="311" customFormat="1" ht="12" customHeight="1">
      <c r="A64" s="13" t="s">
        <v>286</v>
      </c>
      <c r="B64" s="312" t="s">
        <v>256</v>
      </c>
      <c r="C64" s="214"/>
    </row>
    <row r="65" spans="1:3" s="311" customFormat="1" ht="12" customHeight="1">
      <c r="A65" s="12" t="s">
        <v>295</v>
      </c>
      <c r="B65" s="313" t="s">
        <v>257</v>
      </c>
      <c r="C65" s="214"/>
    </row>
    <row r="66" spans="1:3" s="311" customFormat="1" ht="12" customHeight="1" thickBot="1">
      <c r="A66" s="14" t="s">
        <v>296</v>
      </c>
      <c r="B66" s="370" t="s">
        <v>408</v>
      </c>
      <c r="C66" s="214"/>
    </row>
    <row r="67" spans="1:3" s="311" customFormat="1" ht="12" customHeight="1" thickBot="1">
      <c r="A67" s="357" t="s">
        <v>259</v>
      </c>
      <c r="B67" s="204" t="s">
        <v>260</v>
      </c>
      <c r="C67" s="209">
        <f>SUM(C68:C71)</f>
        <v>0</v>
      </c>
    </row>
    <row r="68" spans="1:3" s="311" customFormat="1" ht="12" customHeight="1">
      <c r="A68" s="13" t="s">
        <v>106</v>
      </c>
      <c r="B68" s="312" t="s">
        <v>261</v>
      </c>
      <c r="C68" s="214"/>
    </row>
    <row r="69" spans="1:3" s="311" customFormat="1" ht="12" customHeight="1">
      <c r="A69" s="12" t="s">
        <v>107</v>
      </c>
      <c r="B69" s="313" t="s">
        <v>262</v>
      </c>
      <c r="C69" s="214"/>
    </row>
    <row r="70" spans="1:3" s="311" customFormat="1" ht="12" customHeight="1">
      <c r="A70" s="12" t="s">
        <v>287</v>
      </c>
      <c r="B70" s="313" t="s">
        <v>263</v>
      </c>
      <c r="C70" s="214"/>
    </row>
    <row r="71" spans="1:3" s="311" customFormat="1" ht="12" customHeight="1" thickBot="1">
      <c r="A71" s="14" t="s">
        <v>288</v>
      </c>
      <c r="B71" s="206" t="s">
        <v>264</v>
      </c>
      <c r="C71" s="214"/>
    </row>
    <row r="72" spans="1:3" s="311" customFormat="1" ht="12" customHeight="1" thickBot="1">
      <c r="A72" s="357" t="s">
        <v>265</v>
      </c>
      <c r="B72" s="204" t="s">
        <v>266</v>
      </c>
      <c r="C72" s="209">
        <f>SUM(C73:C74)</f>
        <v>886351218</v>
      </c>
    </row>
    <row r="73" spans="1:3" s="311" customFormat="1" ht="12" customHeight="1">
      <c r="A73" s="13" t="s">
        <v>289</v>
      </c>
      <c r="B73" s="312" t="s">
        <v>267</v>
      </c>
      <c r="C73" s="214">
        <v>886351218</v>
      </c>
    </row>
    <row r="74" spans="1:3" s="311" customFormat="1" ht="12" customHeight="1" thickBot="1">
      <c r="A74" s="14" t="s">
        <v>290</v>
      </c>
      <c r="B74" s="206" t="s">
        <v>268</v>
      </c>
      <c r="C74" s="214"/>
    </row>
    <row r="75" spans="1:3" s="311" customFormat="1" ht="12" customHeight="1" thickBot="1">
      <c r="A75" s="357" t="s">
        <v>269</v>
      </c>
      <c r="B75" s="204" t="s">
        <v>270</v>
      </c>
      <c r="C75" s="209">
        <f>SUM(C76:C78)</f>
        <v>0</v>
      </c>
    </row>
    <row r="76" spans="1:3" s="311" customFormat="1" ht="12" customHeight="1">
      <c r="A76" s="13" t="s">
        <v>291</v>
      </c>
      <c r="B76" s="312" t="s">
        <v>271</v>
      </c>
      <c r="C76" s="214"/>
    </row>
    <row r="77" spans="1:3" s="311" customFormat="1" ht="12" customHeight="1">
      <c r="A77" s="12" t="s">
        <v>292</v>
      </c>
      <c r="B77" s="313" t="s">
        <v>272</v>
      </c>
      <c r="C77" s="214"/>
    </row>
    <row r="78" spans="1:3" s="311" customFormat="1" ht="12" customHeight="1" thickBot="1">
      <c r="A78" s="14" t="s">
        <v>293</v>
      </c>
      <c r="B78" s="206" t="s">
        <v>273</v>
      </c>
      <c r="C78" s="214"/>
    </row>
    <row r="79" spans="1:3" s="311" customFormat="1" ht="12" customHeight="1" thickBot="1">
      <c r="A79" s="357" t="s">
        <v>274</v>
      </c>
      <c r="B79" s="204" t="s">
        <v>294</v>
      </c>
      <c r="C79" s="209">
        <f>SUM(C80:C83)</f>
        <v>0</v>
      </c>
    </row>
    <row r="80" spans="1:3" s="311" customFormat="1" ht="12" customHeight="1">
      <c r="A80" s="316" t="s">
        <v>275</v>
      </c>
      <c r="B80" s="312" t="s">
        <v>276</v>
      </c>
      <c r="C80" s="214"/>
    </row>
    <row r="81" spans="1:3" s="311" customFormat="1" ht="12" customHeight="1">
      <c r="A81" s="317" t="s">
        <v>277</v>
      </c>
      <c r="B81" s="313" t="s">
        <v>278</v>
      </c>
      <c r="C81" s="214"/>
    </row>
    <row r="82" spans="1:3" s="311" customFormat="1" ht="12" customHeight="1">
      <c r="A82" s="317" t="s">
        <v>279</v>
      </c>
      <c r="B82" s="313" t="s">
        <v>280</v>
      </c>
      <c r="C82" s="214"/>
    </row>
    <row r="83" spans="1:3" s="311" customFormat="1" ht="12" customHeight="1" thickBot="1">
      <c r="A83" s="318" t="s">
        <v>281</v>
      </c>
      <c r="B83" s="206" t="s">
        <v>282</v>
      </c>
      <c r="C83" s="214"/>
    </row>
    <row r="84" spans="1:3" s="311" customFormat="1" ht="12" customHeight="1" thickBot="1">
      <c r="A84" s="357" t="s">
        <v>283</v>
      </c>
      <c r="B84" s="204" t="s">
        <v>422</v>
      </c>
      <c r="C84" s="356"/>
    </row>
    <row r="85" spans="1:3" s="311" customFormat="1" ht="13.5" customHeight="1" thickBot="1">
      <c r="A85" s="357" t="s">
        <v>285</v>
      </c>
      <c r="B85" s="204" t="s">
        <v>284</v>
      </c>
      <c r="C85" s="356"/>
    </row>
    <row r="86" spans="1:3" s="311" customFormat="1" ht="15.75" customHeight="1" thickBot="1">
      <c r="A86" s="357" t="s">
        <v>297</v>
      </c>
      <c r="B86" s="319" t="s">
        <v>425</v>
      </c>
      <c r="C86" s="215">
        <f>+C63+C67+C72+C75+C79+C85+C84</f>
        <v>886351218</v>
      </c>
    </row>
    <row r="87" spans="1:3" s="311" customFormat="1" ht="16.5" customHeight="1" thickBot="1">
      <c r="A87" s="358" t="s">
        <v>424</v>
      </c>
      <c r="B87" s="320" t="s">
        <v>426</v>
      </c>
      <c r="C87" s="215">
        <f>+C62+C86</f>
        <v>1159628500</v>
      </c>
    </row>
    <row r="88" spans="1:3" s="311" customFormat="1" ht="83.25" customHeight="1">
      <c r="A88" s="3"/>
      <c r="B88" s="4"/>
      <c r="C88" s="216"/>
    </row>
    <row r="89" spans="1:3" ht="16.5" customHeight="1">
      <c r="A89" s="396" t="s">
        <v>37</v>
      </c>
      <c r="B89" s="396"/>
      <c r="C89" s="396"/>
    </row>
    <row r="90" spans="1:3" s="321" customFormat="1" ht="16.5" customHeight="1" thickBot="1">
      <c r="A90" s="398" t="s">
        <v>109</v>
      </c>
      <c r="B90" s="398"/>
      <c r="C90" s="80" t="s">
        <v>174</v>
      </c>
    </row>
    <row r="91" spans="1:3" ht="37.5" customHeight="1" thickBot="1">
      <c r="A91" s="21" t="s">
        <v>57</v>
      </c>
      <c r="B91" s="22" t="s">
        <v>38</v>
      </c>
      <c r="C91" s="30" t="str">
        <f>+C3</f>
        <v>2018. évi előirányzat</v>
      </c>
    </row>
    <row r="92" spans="1:3" s="310" customFormat="1" ht="12" customHeight="1" thickBot="1">
      <c r="A92" s="27"/>
      <c r="B92" s="28" t="s">
        <v>434</v>
      </c>
      <c r="C92" s="29" t="s">
        <v>435</v>
      </c>
    </row>
    <row r="93" spans="1:3" ht="12" customHeight="1" thickBot="1">
      <c r="A93" s="20" t="s">
        <v>9</v>
      </c>
      <c r="B93" s="26" t="s">
        <v>384</v>
      </c>
      <c r="C93" s="208">
        <f>C94+C95+C96+C97+C98+C111</f>
        <v>348554500</v>
      </c>
    </row>
    <row r="94" spans="1:3" ht="12" customHeight="1">
      <c r="A94" s="15" t="s">
        <v>69</v>
      </c>
      <c r="B94" s="8" t="s">
        <v>39</v>
      </c>
      <c r="C94" s="210">
        <v>137671500</v>
      </c>
    </row>
    <row r="95" spans="1:3" ht="12" customHeight="1">
      <c r="A95" s="12" t="s">
        <v>70</v>
      </c>
      <c r="B95" s="6" t="s">
        <v>129</v>
      </c>
      <c r="C95" s="211">
        <v>26124000</v>
      </c>
    </row>
    <row r="96" spans="1:3" ht="12" customHeight="1">
      <c r="A96" s="12" t="s">
        <v>71</v>
      </c>
      <c r="B96" s="6" t="s">
        <v>97</v>
      </c>
      <c r="C96" s="213">
        <v>169848000</v>
      </c>
    </row>
    <row r="97" spans="1:3" ht="12" customHeight="1">
      <c r="A97" s="12" t="s">
        <v>72</v>
      </c>
      <c r="B97" s="9" t="s">
        <v>130</v>
      </c>
      <c r="C97" s="213">
        <v>9323000</v>
      </c>
    </row>
    <row r="98" spans="1:3" ht="12" customHeight="1">
      <c r="A98" s="12" t="s">
        <v>80</v>
      </c>
      <c r="B98" s="17" t="s">
        <v>131</v>
      </c>
      <c r="C98" s="213">
        <v>5588000</v>
      </c>
    </row>
    <row r="99" spans="1:3" ht="12" customHeight="1">
      <c r="A99" s="12" t="s">
        <v>73</v>
      </c>
      <c r="B99" s="6" t="s">
        <v>389</v>
      </c>
      <c r="C99" s="213"/>
    </row>
    <row r="100" spans="1:3" ht="12" customHeight="1">
      <c r="A100" s="12" t="s">
        <v>74</v>
      </c>
      <c r="B100" s="84" t="s">
        <v>388</v>
      </c>
      <c r="C100" s="213"/>
    </row>
    <row r="101" spans="1:3" ht="12" customHeight="1">
      <c r="A101" s="12" t="s">
        <v>81</v>
      </c>
      <c r="B101" s="84" t="s">
        <v>387</v>
      </c>
      <c r="C101" s="213"/>
    </row>
    <row r="102" spans="1:3" ht="12" customHeight="1">
      <c r="A102" s="12" t="s">
        <v>82</v>
      </c>
      <c r="B102" s="82" t="s">
        <v>300</v>
      </c>
      <c r="C102" s="213"/>
    </row>
    <row r="103" spans="1:3" ht="12" customHeight="1">
      <c r="A103" s="12" t="s">
        <v>83</v>
      </c>
      <c r="B103" s="83" t="s">
        <v>301</v>
      </c>
      <c r="C103" s="213"/>
    </row>
    <row r="104" spans="1:3" ht="12" customHeight="1">
      <c r="A104" s="12" t="s">
        <v>84</v>
      </c>
      <c r="B104" s="83" t="s">
        <v>302</v>
      </c>
      <c r="C104" s="213"/>
    </row>
    <row r="105" spans="1:3" ht="12" customHeight="1">
      <c r="A105" s="12" t="s">
        <v>86</v>
      </c>
      <c r="B105" s="82" t="s">
        <v>303</v>
      </c>
      <c r="C105" s="213">
        <v>5588000</v>
      </c>
    </row>
    <row r="106" spans="1:3" ht="12" customHeight="1">
      <c r="A106" s="12" t="s">
        <v>132</v>
      </c>
      <c r="B106" s="82" t="s">
        <v>304</v>
      </c>
      <c r="C106" s="213"/>
    </row>
    <row r="107" spans="1:3" ht="12" customHeight="1">
      <c r="A107" s="12" t="s">
        <v>298</v>
      </c>
      <c r="B107" s="83" t="s">
        <v>305</v>
      </c>
      <c r="C107" s="213"/>
    </row>
    <row r="108" spans="1:3" ht="12" customHeight="1">
      <c r="A108" s="11" t="s">
        <v>299</v>
      </c>
      <c r="B108" s="84" t="s">
        <v>306</v>
      </c>
      <c r="C108" s="213"/>
    </row>
    <row r="109" spans="1:3" ht="12" customHeight="1">
      <c r="A109" s="12" t="s">
        <v>385</v>
      </c>
      <c r="B109" s="84" t="s">
        <v>307</v>
      </c>
      <c r="C109" s="213"/>
    </row>
    <row r="110" spans="1:3" ht="12" customHeight="1">
      <c r="A110" s="14" t="s">
        <v>386</v>
      </c>
      <c r="B110" s="84" t="s">
        <v>308</v>
      </c>
      <c r="C110" s="213"/>
    </row>
    <row r="111" spans="1:3" ht="12" customHeight="1">
      <c r="A111" s="12" t="s">
        <v>390</v>
      </c>
      <c r="B111" s="9" t="s">
        <v>40</v>
      </c>
      <c r="C111" s="211"/>
    </row>
    <row r="112" spans="1:3" ht="12" customHeight="1">
      <c r="A112" s="12" t="s">
        <v>391</v>
      </c>
      <c r="B112" s="6" t="s">
        <v>393</v>
      </c>
      <c r="C112" s="211"/>
    </row>
    <row r="113" spans="1:3" ht="12" customHeight="1" thickBot="1">
      <c r="A113" s="16" t="s">
        <v>392</v>
      </c>
      <c r="B113" s="374" t="s">
        <v>394</v>
      </c>
      <c r="C113" s="217"/>
    </row>
    <row r="114" spans="1:3" ht="12" customHeight="1" thickBot="1">
      <c r="A114" s="371" t="s">
        <v>10</v>
      </c>
      <c r="B114" s="372" t="s">
        <v>309</v>
      </c>
      <c r="C114" s="373">
        <f>+C115+C117+C119</f>
        <v>811074000</v>
      </c>
    </row>
    <row r="115" spans="1:3" ht="12" customHeight="1">
      <c r="A115" s="13" t="s">
        <v>75</v>
      </c>
      <c r="B115" s="6" t="s">
        <v>173</v>
      </c>
      <c r="C115" s="212">
        <v>780875500</v>
      </c>
    </row>
    <row r="116" spans="1:3" ht="12" customHeight="1">
      <c r="A116" s="13" t="s">
        <v>76</v>
      </c>
      <c r="B116" s="10" t="s">
        <v>313</v>
      </c>
      <c r="C116" s="212">
        <v>777598500</v>
      </c>
    </row>
    <row r="117" spans="1:3" ht="12" customHeight="1">
      <c r="A117" s="13" t="s">
        <v>77</v>
      </c>
      <c r="B117" s="10" t="s">
        <v>133</v>
      </c>
      <c r="C117" s="211">
        <v>20784500</v>
      </c>
    </row>
    <row r="118" spans="1:3" ht="12" customHeight="1">
      <c r="A118" s="13" t="s">
        <v>78</v>
      </c>
      <c r="B118" s="10" t="s">
        <v>314</v>
      </c>
      <c r="C118" s="202"/>
    </row>
    <row r="119" spans="1:3" ht="12" customHeight="1">
      <c r="A119" s="13" t="s">
        <v>79</v>
      </c>
      <c r="B119" s="206" t="s">
        <v>176</v>
      </c>
      <c r="C119" s="202">
        <v>9414000</v>
      </c>
    </row>
    <row r="120" spans="1:3" ht="12" customHeight="1">
      <c r="A120" s="13" t="s">
        <v>85</v>
      </c>
      <c r="B120" s="205" t="s">
        <v>375</v>
      </c>
      <c r="C120" s="202"/>
    </row>
    <row r="121" spans="1:3" ht="12" customHeight="1">
      <c r="A121" s="13" t="s">
        <v>87</v>
      </c>
      <c r="B121" s="308" t="s">
        <v>319</v>
      </c>
      <c r="C121" s="202"/>
    </row>
    <row r="122" spans="1:3" ht="15">
      <c r="A122" s="13" t="s">
        <v>134</v>
      </c>
      <c r="B122" s="83" t="s">
        <v>302</v>
      </c>
      <c r="C122" s="202"/>
    </row>
    <row r="123" spans="1:3" ht="12" customHeight="1">
      <c r="A123" s="13" t="s">
        <v>135</v>
      </c>
      <c r="B123" s="83" t="s">
        <v>318</v>
      </c>
      <c r="C123" s="202"/>
    </row>
    <row r="124" spans="1:3" ht="12" customHeight="1">
      <c r="A124" s="13" t="s">
        <v>136</v>
      </c>
      <c r="B124" s="83" t="s">
        <v>317</v>
      </c>
      <c r="C124" s="202"/>
    </row>
    <row r="125" spans="1:3" ht="12" customHeight="1">
      <c r="A125" s="13" t="s">
        <v>310</v>
      </c>
      <c r="B125" s="83" t="s">
        <v>305</v>
      </c>
      <c r="C125" s="202"/>
    </row>
    <row r="126" spans="1:3" ht="12" customHeight="1">
      <c r="A126" s="13" t="s">
        <v>311</v>
      </c>
      <c r="B126" s="83" t="s">
        <v>316</v>
      </c>
      <c r="C126" s="202"/>
    </row>
    <row r="127" spans="1:3" ht="15.75" thickBot="1">
      <c r="A127" s="11" t="s">
        <v>312</v>
      </c>
      <c r="B127" s="83" t="s">
        <v>315</v>
      </c>
      <c r="C127" s="203">
        <v>9414000</v>
      </c>
    </row>
    <row r="128" spans="1:3" ht="12" customHeight="1" thickBot="1">
      <c r="A128" s="18" t="s">
        <v>11</v>
      </c>
      <c r="B128" s="77" t="s">
        <v>395</v>
      </c>
      <c r="C128" s="209">
        <f>+C93+C114</f>
        <v>1159628500</v>
      </c>
    </row>
    <row r="129" spans="1:3" ht="12" customHeight="1" thickBot="1">
      <c r="A129" s="18" t="s">
        <v>12</v>
      </c>
      <c r="B129" s="77" t="s">
        <v>396</v>
      </c>
      <c r="C129" s="209">
        <f>+C130+C131+C132</f>
        <v>0</v>
      </c>
    </row>
    <row r="130" spans="1:3" ht="12" customHeight="1">
      <c r="A130" s="13" t="s">
        <v>214</v>
      </c>
      <c r="B130" s="10" t="s">
        <v>403</v>
      </c>
      <c r="C130" s="202"/>
    </row>
    <row r="131" spans="1:3" ht="12" customHeight="1">
      <c r="A131" s="13" t="s">
        <v>215</v>
      </c>
      <c r="B131" s="10" t="s">
        <v>404</v>
      </c>
      <c r="C131" s="202"/>
    </row>
    <row r="132" spans="1:3" ht="12" customHeight="1" thickBot="1">
      <c r="A132" s="11" t="s">
        <v>216</v>
      </c>
      <c r="B132" s="10" t="s">
        <v>405</v>
      </c>
      <c r="C132" s="202"/>
    </row>
    <row r="133" spans="1:3" ht="12" customHeight="1" thickBot="1">
      <c r="A133" s="18" t="s">
        <v>13</v>
      </c>
      <c r="B133" s="77" t="s">
        <v>397</v>
      </c>
      <c r="C133" s="209">
        <f>SUM(C134:C139)</f>
        <v>0</v>
      </c>
    </row>
    <row r="134" spans="1:3" ht="12" customHeight="1">
      <c r="A134" s="13" t="s">
        <v>62</v>
      </c>
      <c r="B134" s="7" t="s">
        <v>406</v>
      </c>
      <c r="C134" s="202"/>
    </row>
    <row r="135" spans="1:3" ht="12" customHeight="1">
      <c r="A135" s="13" t="s">
        <v>63</v>
      </c>
      <c r="B135" s="7" t="s">
        <v>398</v>
      </c>
      <c r="C135" s="202"/>
    </row>
    <row r="136" spans="1:3" ht="12" customHeight="1">
      <c r="A136" s="13" t="s">
        <v>64</v>
      </c>
      <c r="B136" s="7" t="s">
        <v>399</v>
      </c>
      <c r="C136" s="202"/>
    </row>
    <row r="137" spans="1:3" ht="12" customHeight="1">
      <c r="A137" s="13" t="s">
        <v>121</v>
      </c>
      <c r="B137" s="7" t="s">
        <v>400</v>
      </c>
      <c r="C137" s="202"/>
    </row>
    <row r="138" spans="1:3" ht="12" customHeight="1">
      <c r="A138" s="13" t="s">
        <v>122</v>
      </c>
      <c r="B138" s="7" t="s">
        <v>401</v>
      </c>
      <c r="C138" s="202"/>
    </row>
    <row r="139" spans="1:3" ht="12" customHeight="1" thickBot="1">
      <c r="A139" s="11" t="s">
        <v>123</v>
      </c>
      <c r="B139" s="7" t="s">
        <v>402</v>
      </c>
      <c r="C139" s="202"/>
    </row>
    <row r="140" spans="1:3" ht="12" customHeight="1" thickBot="1">
      <c r="A140" s="18" t="s">
        <v>14</v>
      </c>
      <c r="B140" s="77" t="s">
        <v>410</v>
      </c>
      <c r="C140" s="215">
        <f>+C141+C142+C143+C144</f>
        <v>0</v>
      </c>
    </row>
    <row r="141" spans="1:3" ht="12" customHeight="1">
      <c r="A141" s="13" t="s">
        <v>65</v>
      </c>
      <c r="B141" s="7" t="s">
        <v>320</v>
      </c>
      <c r="C141" s="202"/>
    </row>
    <row r="142" spans="1:3" ht="12" customHeight="1">
      <c r="A142" s="13" t="s">
        <v>66</v>
      </c>
      <c r="B142" s="7" t="s">
        <v>321</v>
      </c>
      <c r="C142" s="202"/>
    </row>
    <row r="143" spans="1:3" ht="12" customHeight="1">
      <c r="A143" s="13" t="s">
        <v>234</v>
      </c>
      <c r="B143" s="7" t="s">
        <v>411</v>
      </c>
      <c r="C143" s="202"/>
    </row>
    <row r="144" spans="1:3" ht="12" customHeight="1" thickBot="1">
      <c r="A144" s="11" t="s">
        <v>235</v>
      </c>
      <c r="B144" s="5" t="s">
        <v>340</v>
      </c>
      <c r="C144" s="202"/>
    </row>
    <row r="145" spans="1:3" ht="12" customHeight="1" thickBot="1">
      <c r="A145" s="18" t="s">
        <v>15</v>
      </c>
      <c r="B145" s="77" t="s">
        <v>412</v>
      </c>
      <c r="C145" s="218">
        <f>SUM(C146:C150)</f>
        <v>0</v>
      </c>
    </row>
    <row r="146" spans="1:3" ht="12" customHeight="1">
      <c r="A146" s="13" t="s">
        <v>67</v>
      </c>
      <c r="B146" s="7" t="s">
        <v>407</v>
      </c>
      <c r="C146" s="202"/>
    </row>
    <row r="147" spans="1:3" ht="12" customHeight="1">
      <c r="A147" s="13" t="s">
        <v>68</v>
      </c>
      <c r="B147" s="7" t="s">
        <v>414</v>
      </c>
      <c r="C147" s="202"/>
    </row>
    <row r="148" spans="1:3" ht="12" customHeight="1">
      <c r="A148" s="13" t="s">
        <v>246</v>
      </c>
      <c r="B148" s="7" t="s">
        <v>409</v>
      </c>
      <c r="C148" s="202"/>
    </row>
    <row r="149" spans="1:3" ht="12" customHeight="1">
      <c r="A149" s="13" t="s">
        <v>247</v>
      </c>
      <c r="B149" s="7" t="s">
        <v>415</v>
      </c>
      <c r="C149" s="202"/>
    </row>
    <row r="150" spans="1:3" ht="12" customHeight="1" thickBot="1">
      <c r="A150" s="13" t="s">
        <v>413</v>
      </c>
      <c r="B150" s="7" t="s">
        <v>416</v>
      </c>
      <c r="C150" s="202"/>
    </row>
    <row r="151" spans="1:3" ht="12" customHeight="1" thickBot="1">
      <c r="A151" s="18" t="s">
        <v>16</v>
      </c>
      <c r="B151" s="77" t="s">
        <v>417</v>
      </c>
      <c r="C151" s="375"/>
    </row>
    <row r="152" spans="1:3" ht="12" customHeight="1" thickBot="1">
      <c r="A152" s="18" t="s">
        <v>17</v>
      </c>
      <c r="B152" s="77" t="s">
        <v>418</v>
      </c>
      <c r="C152" s="375"/>
    </row>
    <row r="153" spans="1:9" ht="15" customHeight="1" thickBot="1">
      <c r="A153" s="18" t="s">
        <v>18</v>
      </c>
      <c r="B153" s="77" t="s">
        <v>420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419</v>
      </c>
      <c r="C154" s="322">
        <f>+C128+C153</f>
        <v>1159628500</v>
      </c>
    </row>
    <row r="155" ht="7.5" customHeight="1"/>
    <row r="156" spans="1:3" ht="15">
      <c r="A156" s="399" t="s">
        <v>322</v>
      </c>
      <c r="B156" s="399"/>
      <c r="C156" s="399"/>
    </row>
    <row r="157" spans="1:3" ht="15" customHeight="1" thickBot="1">
      <c r="A157" s="397" t="s">
        <v>110</v>
      </c>
      <c r="B157" s="397"/>
      <c r="C157" s="219" t="s">
        <v>174</v>
      </c>
    </row>
    <row r="158" spans="1:4" ht="13.5" customHeight="1" thickBot="1">
      <c r="A158" s="18">
        <v>1</v>
      </c>
      <c r="B158" s="25" t="s">
        <v>421</v>
      </c>
      <c r="C158" s="209">
        <f>+C62-C128</f>
        <v>-886351218</v>
      </c>
      <c r="D158" s="325"/>
    </row>
    <row r="159" spans="1:3" ht="27.75" customHeight="1" thickBot="1">
      <c r="A159" s="18" t="s">
        <v>10</v>
      </c>
      <c r="B159" s="25" t="s">
        <v>427</v>
      </c>
      <c r="C159" s="209">
        <f>+C86-C153</f>
        <v>886351218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2018. ÉVI KÖLTSÉGVETÉS
KÖTELEZŐ FELADATAINAK MÉRLEGE &amp;R&amp;"Times New Roman CE,Félkövér dőlt"&amp;11 1.2. melléklet az 1/2018. (II.16.)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zoomScale="145" zoomScaleNormal="145" workbookViewId="0" topLeftCell="B1">
      <selection activeCell="B11" sqref="B11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533</v>
      </c>
    </row>
    <row r="2" spans="1:3" s="350" customFormat="1" ht="25.5" customHeight="1">
      <c r="A2" s="302" t="s">
        <v>149</v>
      </c>
      <c r="B2" s="269" t="s">
        <v>486</v>
      </c>
      <c r="C2" s="283" t="s">
        <v>49</v>
      </c>
    </row>
    <row r="3" spans="1:3" s="350" customFormat="1" ht="23.25" thickBot="1">
      <c r="A3" s="343" t="s">
        <v>148</v>
      </c>
      <c r="B3" s="270" t="s">
        <v>348</v>
      </c>
      <c r="C3" s="284" t="s">
        <v>43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/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/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216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50267000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50267000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50267000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48767000</v>
      </c>
    </row>
    <row r="46" spans="1:3" ht="12" customHeight="1">
      <c r="A46" s="345" t="s">
        <v>69</v>
      </c>
      <c r="B46" s="7" t="s">
        <v>39</v>
      </c>
      <c r="C46" s="58">
        <v>38187000</v>
      </c>
    </row>
    <row r="47" spans="1:3" ht="12" customHeight="1">
      <c r="A47" s="345" t="s">
        <v>70</v>
      </c>
      <c r="B47" s="6" t="s">
        <v>129</v>
      </c>
      <c r="C47" s="60">
        <v>7256000</v>
      </c>
    </row>
    <row r="48" spans="1:3" ht="12" customHeight="1">
      <c r="A48" s="345" t="s">
        <v>71</v>
      </c>
      <c r="B48" s="6" t="s">
        <v>97</v>
      </c>
      <c r="C48" s="60">
        <v>3324000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1500000</v>
      </c>
    </row>
    <row r="52" spans="1:3" s="354" customFormat="1" ht="12" customHeight="1">
      <c r="A52" s="345" t="s">
        <v>75</v>
      </c>
      <c r="B52" s="7" t="s">
        <v>173</v>
      </c>
      <c r="C52" s="58">
        <v>1500000</v>
      </c>
    </row>
    <row r="53" spans="1:3" ht="12" customHeight="1">
      <c r="A53" s="345" t="s">
        <v>76</v>
      </c>
      <c r="B53" s="6" t="s">
        <v>133</v>
      </c>
      <c r="C53" s="60"/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50267000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10</v>
      </c>
    </row>
    <row r="60" spans="1:3" ht="13.5" thickBot="1">
      <c r="A60" s="182" t="s">
        <v>151</v>
      </c>
      <c r="B60" s="18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zoomScale="145" zoomScaleNormal="145" workbookViewId="0" topLeftCell="B1">
      <selection activeCell="C8" sqref="C8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534</v>
      </c>
    </row>
    <row r="2" spans="1:3" s="350" customFormat="1" ht="25.5" customHeight="1">
      <c r="A2" s="302" t="s">
        <v>149</v>
      </c>
      <c r="B2" s="269" t="s">
        <v>486</v>
      </c>
      <c r="C2" s="283" t="s">
        <v>49</v>
      </c>
    </row>
    <row r="3" spans="1:3" s="350" customFormat="1" ht="23.25" thickBot="1">
      <c r="A3" s="343" t="s">
        <v>148</v>
      </c>
      <c r="B3" s="270" t="s">
        <v>367</v>
      </c>
      <c r="C3" s="284" t="s">
        <v>48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/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/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216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50267000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50267000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50267000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48767000</v>
      </c>
    </row>
    <row r="46" spans="1:3" ht="12" customHeight="1">
      <c r="A46" s="345" t="s">
        <v>69</v>
      </c>
      <c r="B46" s="7" t="s">
        <v>39</v>
      </c>
      <c r="C46" s="58">
        <v>38187000</v>
      </c>
    </row>
    <row r="47" spans="1:3" ht="12" customHeight="1">
      <c r="A47" s="345" t="s">
        <v>70</v>
      </c>
      <c r="B47" s="6" t="s">
        <v>129</v>
      </c>
      <c r="C47" s="60">
        <v>7256000</v>
      </c>
    </row>
    <row r="48" spans="1:3" ht="12" customHeight="1">
      <c r="A48" s="345" t="s">
        <v>71</v>
      </c>
      <c r="B48" s="6" t="s">
        <v>97</v>
      </c>
      <c r="C48" s="60">
        <v>3324000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1500000</v>
      </c>
    </row>
    <row r="52" spans="1:3" s="354" customFormat="1" ht="12" customHeight="1">
      <c r="A52" s="345" t="s">
        <v>75</v>
      </c>
      <c r="B52" s="7" t="s">
        <v>173</v>
      </c>
      <c r="C52" s="58">
        <v>1500000</v>
      </c>
    </row>
    <row r="53" spans="1:3" ht="12" customHeight="1">
      <c r="A53" s="345" t="s">
        <v>76</v>
      </c>
      <c r="B53" s="6" t="s">
        <v>133</v>
      </c>
      <c r="C53" s="60"/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50267000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10</v>
      </c>
    </row>
    <row r="60" spans="1:3" ht="13.5" thickBot="1">
      <c r="A60" s="182" t="s">
        <v>151</v>
      </c>
      <c r="B60" s="18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view="pageLayout" zoomScaleNormal="145" workbookViewId="0" topLeftCell="A1">
      <selection activeCell="B7" sqref="B7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43" t="s">
        <v>535</v>
      </c>
      <c r="C1" s="443"/>
    </row>
    <row r="2" spans="1:3" s="350" customFormat="1" ht="25.5" customHeight="1">
      <c r="A2" s="302" t="s">
        <v>149</v>
      </c>
      <c r="B2" s="269" t="s">
        <v>487</v>
      </c>
      <c r="C2" s="283" t="s">
        <v>378</v>
      </c>
    </row>
    <row r="3" spans="1:3" s="350" customFormat="1" ht="23.25" thickBot="1">
      <c r="A3" s="343" t="s">
        <v>148</v>
      </c>
      <c r="B3" s="270" t="s">
        <v>348</v>
      </c>
      <c r="C3" s="284" t="s">
        <v>43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386" t="s">
        <v>457</v>
      </c>
      <c r="C8" s="229">
        <f>SUM(C9:C19)</f>
        <v>25654000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985000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>
        <v>19425000</v>
      </c>
    </row>
    <row r="14" spans="1:3" s="285" customFormat="1" ht="12" customHeight="1">
      <c r="A14" s="345" t="s">
        <v>73</v>
      </c>
      <c r="B14" s="6" t="s">
        <v>349</v>
      </c>
      <c r="C14" s="227">
        <v>5244000</v>
      </c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216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25654000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86643000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86643000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112297000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110393500</v>
      </c>
    </row>
    <row r="46" spans="1:3" ht="12" customHeight="1">
      <c r="A46" s="345" t="s">
        <v>69</v>
      </c>
      <c r="B46" s="7" t="s">
        <v>39</v>
      </c>
      <c r="C46" s="58">
        <v>57960500</v>
      </c>
    </row>
    <row r="47" spans="1:3" ht="12" customHeight="1">
      <c r="A47" s="345" t="s">
        <v>70</v>
      </c>
      <c r="B47" s="6" t="s">
        <v>129</v>
      </c>
      <c r="C47" s="60">
        <v>11002000</v>
      </c>
    </row>
    <row r="48" spans="1:3" ht="12" customHeight="1">
      <c r="A48" s="345" t="s">
        <v>71</v>
      </c>
      <c r="B48" s="6" t="s">
        <v>97</v>
      </c>
      <c r="C48" s="60">
        <v>41431000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1903500</v>
      </c>
    </row>
    <row r="52" spans="1:3" s="354" customFormat="1" ht="12" customHeight="1">
      <c r="A52" s="345" t="s">
        <v>75</v>
      </c>
      <c r="B52" s="7" t="s">
        <v>173</v>
      </c>
      <c r="C52" s="58">
        <v>1459000</v>
      </c>
    </row>
    <row r="53" spans="1:3" ht="12" customHeight="1">
      <c r="A53" s="345" t="s">
        <v>76</v>
      </c>
      <c r="B53" s="6" t="s">
        <v>133</v>
      </c>
      <c r="C53" s="60">
        <v>444500</v>
      </c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112297000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18</v>
      </c>
    </row>
    <row r="60" spans="1:3" ht="13.5" thickBot="1">
      <c r="A60" s="182" t="s">
        <v>151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view="pageLayout" zoomScaleNormal="145" workbookViewId="0" topLeftCell="A1">
      <selection activeCell="B6" sqref="B6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43" t="s">
        <v>536</v>
      </c>
      <c r="C1" s="443"/>
    </row>
    <row r="2" spans="1:3" s="350" customFormat="1" ht="25.5" customHeight="1">
      <c r="A2" s="302" t="s">
        <v>149</v>
      </c>
      <c r="B2" s="269" t="s">
        <v>488</v>
      </c>
      <c r="C2" s="283" t="s">
        <v>378</v>
      </c>
    </row>
    <row r="3" spans="1:3" s="350" customFormat="1" ht="23.25" thickBot="1">
      <c r="A3" s="343" t="s">
        <v>148</v>
      </c>
      <c r="B3" s="270" t="s">
        <v>367</v>
      </c>
      <c r="C3" s="284" t="s">
        <v>48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25654000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985000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>
        <v>19425000</v>
      </c>
    </row>
    <row r="14" spans="1:3" s="285" customFormat="1" ht="12" customHeight="1">
      <c r="A14" s="345" t="s">
        <v>73</v>
      </c>
      <c r="B14" s="6" t="s">
        <v>349</v>
      </c>
      <c r="C14" s="227">
        <v>5244000</v>
      </c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216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25654000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86643000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86643000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112297000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110393500</v>
      </c>
    </row>
    <row r="46" spans="1:3" ht="12" customHeight="1">
      <c r="A46" s="345" t="s">
        <v>69</v>
      </c>
      <c r="B46" s="7" t="s">
        <v>39</v>
      </c>
      <c r="C46" s="58">
        <v>57960500</v>
      </c>
    </row>
    <row r="47" spans="1:3" ht="12" customHeight="1">
      <c r="A47" s="345" t="s">
        <v>70</v>
      </c>
      <c r="B47" s="6" t="s">
        <v>129</v>
      </c>
      <c r="C47" s="60">
        <v>11002000</v>
      </c>
    </row>
    <row r="48" spans="1:3" ht="12" customHeight="1">
      <c r="A48" s="345" t="s">
        <v>71</v>
      </c>
      <c r="B48" s="6" t="s">
        <v>97</v>
      </c>
      <c r="C48" s="60">
        <v>41431000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1903500</v>
      </c>
    </row>
    <row r="52" spans="1:3" s="354" customFormat="1" ht="12" customHeight="1">
      <c r="A52" s="345" t="s">
        <v>75</v>
      </c>
      <c r="B52" s="7" t="s">
        <v>173</v>
      </c>
      <c r="C52" s="58">
        <v>1459000</v>
      </c>
    </row>
    <row r="53" spans="1:3" ht="12" customHeight="1">
      <c r="A53" s="345" t="s">
        <v>76</v>
      </c>
      <c r="B53" s="6" t="s">
        <v>133</v>
      </c>
      <c r="C53" s="60">
        <v>444500</v>
      </c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112297000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18</v>
      </c>
    </row>
    <row r="60" spans="1:3" ht="13.5" thickBot="1">
      <c r="A60" s="182" t="s">
        <v>151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view="pageLayout" zoomScaleNormal="145" workbookViewId="0" topLeftCell="A1">
      <selection activeCell="B11" sqref="B11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43" t="s">
        <v>537</v>
      </c>
      <c r="C1" s="443"/>
    </row>
    <row r="2" spans="1:3" s="350" customFormat="1" ht="25.5" customHeight="1">
      <c r="A2" s="302" t="s">
        <v>149</v>
      </c>
      <c r="B2" s="269" t="s">
        <v>494</v>
      </c>
      <c r="C2" s="283" t="s">
        <v>495</v>
      </c>
    </row>
    <row r="3" spans="1:3" s="350" customFormat="1" ht="23.25" thickBot="1">
      <c r="A3" s="343" t="s">
        <v>148</v>
      </c>
      <c r="B3" s="270" t="s">
        <v>348</v>
      </c>
      <c r="C3" s="284" t="s">
        <v>43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476000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476000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/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501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476000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18048000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18048000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18524000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18206000</v>
      </c>
    </row>
    <row r="46" spans="1:3" ht="12" customHeight="1">
      <c r="A46" s="345" t="s">
        <v>69</v>
      </c>
      <c r="B46" s="7" t="s">
        <v>39</v>
      </c>
      <c r="C46" s="58">
        <v>6784000</v>
      </c>
    </row>
    <row r="47" spans="1:3" ht="12" customHeight="1">
      <c r="A47" s="345" t="s">
        <v>70</v>
      </c>
      <c r="B47" s="6" t="s">
        <v>129</v>
      </c>
      <c r="C47" s="60">
        <v>1389000</v>
      </c>
    </row>
    <row r="48" spans="1:3" ht="12" customHeight="1">
      <c r="A48" s="345" t="s">
        <v>71</v>
      </c>
      <c r="B48" s="6" t="s">
        <v>97</v>
      </c>
      <c r="C48" s="60">
        <v>10033000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318000</v>
      </c>
    </row>
    <row r="52" spans="1:3" s="354" customFormat="1" ht="12" customHeight="1">
      <c r="A52" s="345" t="s">
        <v>75</v>
      </c>
      <c r="B52" s="7" t="s">
        <v>173</v>
      </c>
      <c r="C52" s="58">
        <v>318000</v>
      </c>
    </row>
    <row r="53" spans="1:3" ht="12" customHeight="1">
      <c r="A53" s="345" t="s">
        <v>76</v>
      </c>
      <c r="B53" s="6" t="s">
        <v>133</v>
      </c>
      <c r="C53" s="60"/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18524000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3</v>
      </c>
    </row>
    <row r="60" spans="1:3" ht="13.5" thickBot="1">
      <c r="A60" s="182" t="s">
        <v>151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view="pageLayout" zoomScaleNormal="145" workbookViewId="0" topLeftCell="A1">
      <selection activeCell="B11" sqref="B11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43" t="s">
        <v>538</v>
      </c>
      <c r="C1" s="443"/>
    </row>
    <row r="2" spans="1:3" s="350" customFormat="1" ht="25.5" customHeight="1">
      <c r="A2" s="302" t="s">
        <v>149</v>
      </c>
      <c r="B2" s="269" t="s">
        <v>494</v>
      </c>
      <c r="C2" s="283" t="s">
        <v>495</v>
      </c>
    </row>
    <row r="3" spans="1:3" s="350" customFormat="1" ht="23.25" thickBot="1">
      <c r="A3" s="343" t="s">
        <v>148</v>
      </c>
      <c r="B3" s="270" t="s">
        <v>367</v>
      </c>
      <c r="C3" s="284" t="s">
        <v>48</v>
      </c>
    </row>
    <row r="4" spans="1:3" s="351" customFormat="1" ht="15.75" customHeight="1" thickBot="1">
      <c r="A4" s="163"/>
      <c r="B4" s="163"/>
      <c r="C4" s="164" t="s">
        <v>502</v>
      </c>
    </row>
    <row r="5" spans="1:3" ht="13.5" thickBot="1">
      <c r="A5" s="303" t="s">
        <v>150</v>
      </c>
      <c r="B5" s="165" t="s">
        <v>483</v>
      </c>
      <c r="C5" s="166" t="s">
        <v>44</v>
      </c>
    </row>
    <row r="6" spans="1:3" s="352" customFormat="1" ht="12.75" customHeight="1" thickBot="1">
      <c r="A6" s="138"/>
      <c r="B6" s="139" t="s">
        <v>434</v>
      </c>
      <c r="C6" s="140" t="s">
        <v>435</v>
      </c>
    </row>
    <row r="7" spans="1:3" s="352" customFormat="1" ht="15.75" customHeight="1" thickBot="1">
      <c r="A7" s="167"/>
      <c r="B7" s="168" t="s">
        <v>45</v>
      </c>
      <c r="C7" s="169"/>
    </row>
    <row r="8" spans="1:3" s="285" customFormat="1" ht="12" customHeight="1" thickBot="1">
      <c r="A8" s="138" t="s">
        <v>9</v>
      </c>
      <c r="B8" s="170" t="s">
        <v>457</v>
      </c>
      <c r="C8" s="229">
        <f>SUM(C9:C19)</f>
        <v>476000</v>
      </c>
    </row>
    <row r="9" spans="1:3" s="285" customFormat="1" ht="12" customHeight="1">
      <c r="A9" s="344" t="s">
        <v>69</v>
      </c>
      <c r="B9" s="8" t="s">
        <v>223</v>
      </c>
      <c r="C9" s="274"/>
    </row>
    <row r="10" spans="1:3" s="285" customFormat="1" ht="12" customHeight="1">
      <c r="A10" s="345" t="s">
        <v>70</v>
      </c>
      <c r="B10" s="6" t="s">
        <v>224</v>
      </c>
      <c r="C10" s="227">
        <v>476000</v>
      </c>
    </row>
    <row r="11" spans="1:3" s="285" customFormat="1" ht="12" customHeight="1">
      <c r="A11" s="345" t="s">
        <v>71</v>
      </c>
      <c r="B11" s="6" t="s">
        <v>225</v>
      </c>
      <c r="C11" s="227"/>
    </row>
    <row r="12" spans="1:3" s="285" customFormat="1" ht="12" customHeight="1">
      <c r="A12" s="345" t="s">
        <v>72</v>
      </c>
      <c r="B12" s="6" t="s">
        <v>226</v>
      </c>
      <c r="C12" s="227"/>
    </row>
    <row r="13" spans="1:3" s="285" customFormat="1" ht="12" customHeight="1">
      <c r="A13" s="345" t="s">
        <v>105</v>
      </c>
      <c r="B13" s="6" t="s">
        <v>227</v>
      </c>
      <c r="C13" s="227"/>
    </row>
    <row r="14" spans="1:3" s="285" customFormat="1" ht="12" customHeight="1">
      <c r="A14" s="345" t="s">
        <v>73</v>
      </c>
      <c r="B14" s="6" t="s">
        <v>349</v>
      </c>
      <c r="C14" s="227"/>
    </row>
    <row r="15" spans="1:3" s="285" customFormat="1" ht="12" customHeight="1">
      <c r="A15" s="345" t="s">
        <v>74</v>
      </c>
      <c r="B15" s="5" t="s">
        <v>350</v>
      </c>
      <c r="C15" s="227"/>
    </row>
    <row r="16" spans="1:3" s="285" customFormat="1" ht="12" customHeight="1">
      <c r="A16" s="345" t="s">
        <v>81</v>
      </c>
      <c r="B16" s="6" t="s">
        <v>230</v>
      </c>
      <c r="C16" s="275"/>
    </row>
    <row r="17" spans="1:3" s="353" customFormat="1" ht="12" customHeight="1">
      <c r="A17" s="345" t="s">
        <v>82</v>
      </c>
      <c r="B17" s="6" t="s">
        <v>231</v>
      </c>
      <c r="C17" s="227"/>
    </row>
    <row r="18" spans="1:3" s="353" customFormat="1" ht="12" customHeight="1">
      <c r="A18" s="345" t="s">
        <v>83</v>
      </c>
      <c r="B18" s="6" t="s">
        <v>383</v>
      </c>
      <c r="C18" s="228"/>
    </row>
    <row r="19" spans="1:3" s="353" customFormat="1" ht="12" customHeight="1" thickBot="1">
      <c r="A19" s="345" t="s">
        <v>84</v>
      </c>
      <c r="B19" s="5" t="s">
        <v>232</v>
      </c>
      <c r="C19" s="228"/>
    </row>
    <row r="20" spans="1:3" s="285" customFormat="1" ht="12" customHeight="1" thickBot="1">
      <c r="A20" s="138" t="s">
        <v>10</v>
      </c>
      <c r="B20" s="170" t="s">
        <v>351</v>
      </c>
      <c r="C20" s="229">
        <f>SUM(C21:C23)</f>
        <v>0</v>
      </c>
    </row>
    <row r="21" spans="1:3" s="353" customFormat="1" ht="12" customHeight="1">
      <c r="A21" s="345" t="s">
        <v>75</v>
      </c>
      <c r="B21" s="7" t="s">
        <v>204</v>
      </c>
      <c r="C21" s="227"/>
    </row>
    <row r="22" spans="1:3" s="353" customFormat="1" ht="12" customHeight="1">
      <c r="A22" s="345" t="s">
        <v>76</v>
      </c>
      <c r="B22" s="6" t="s">
        <v>352</v>
      </c>
      <c r="C22" s="227"/>
    </row>
    <row r="23" spans="1:3" s="353" customFormat="1" ht="12" customHeight="1">
      <c r="A23" s="345" t="s">
        <v>77</v>
      </c>
      <c r="B23" s="6" t="s">
        <v>353</v>
      </c>
      <c r="C23" s="227"/>
    </row>
    <row r="24" spans="1:3" s="353" customFormat="1" ht="12" customHeight="1" thickBot="1">
      <c r="A24" s="345" t="s">
        <v>78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120</v>
      </c>
      <c r="C25" s="256"/>
    </row>
    <row r="26" spans="1:3" s="353" customFormat="1" ht="12" customHeight="1" thickBot="1">
      <c r="A26" s="143" t="s">
        <v>12</v>
      </c>
      <c r="B26" s="77" t="s">
        <v>354</v>
      </c>
      <c r="C26" s="229">
        <f>+C27+C28</f>
        <v>0</v>
      </c>
    </row>
    <row r="27" spans="1:3" s="353" customFormat="1" ht="12" customHeight="1">
      <c r="A27" s="346" t="s">
        <v>214</v>
      </c>
      <c r="B27" s="347" t="s">
        <v>352</v>
      </c>
      <c r="C27" s="58"/>
    </row>
    <row r="28" spans="1:3" s="353" customFormat="1" ht="12" customHeight="1">
      <c r="A28" s="346" t="s">
        <v>215</v>
      </c>
      <c r="B28" s="348" t="s">
        <v>355</v>
      </c>
      <c r="C28" s="230"/>
    </row>
    <row r="29" spans="1:3" s="353" customFormat="1" ht="12" customHeight="1" thickBot="1">
      <c r="A29" s="345" t="s">
        <v>216</v>
      </c>
      <c r="B29" s="81" t="s">
        <v>463</v>
      </c>
      <c r="C29" s="61"/>
    </row>
    <row r="30" spans="1:3" s="353" customFormat="1" ht="12" customHeight="1" thickBot="1">
      <c r="A30" s="143" t="s">
        <v>13</v>
      </c>
      <c r="B30" s="77" t="s">
        <v>356</v>
      </c>
      <c r="C30" s="229">
        <f>+C31+C32+C33</f>
        <v>0</v>
      </c>
    </row>
    <row r="31" spans="1:3" s="353" customFormat="1" ht="12" customHeight="1">
      <c r="A31" s="346" t="s">
        <v>62</v>
      </c>
      <c r="B31" s="347" t="s">
        <v>237</v>
      </c>
      <c r="C31" s="58"/>
    </row>
    <row r="32" spans="1:3" s="353" customFormat="1" ht="12" customHeight="1">
      <c r="A32" s="346" t="s">
        <v>63</v>
      </c>
      <c r="B32" s="348" t="s">
        <v>238</v>
      </c>
      <c r="C32" s="230"/>
    </row>
    <row r="33" spans="1:3" s="353" customFormat="1" ht="12" customHeight="1" thickBot="1">
      <c r="A33" s="345" t="s">
        <v>64</v>
      </c>
      <c r="B33" s="81" t="s">
        <v>239</v>
      </c>
      <c r="C33" s="61"/>
    </row>
    <row r="34" spans="1:3" s="285" customFormat="1" ht="12" customHeight="1" thickBot="1">
      <c r="A34" s="143" t="s">
        <v>14</v>
      </c>
      <c r="B34" s="77" t="s">
        <v>325</v>
      </c>
      <c r="C34" s="256"/>
    </row>
    <row r="35" spans="1:3" s="285" customFormat="1" ht="12" customHeight="1" thickBot="1">
      <c r="A35" s="143" t="s">
        <v>15</v>
      </c>
      <c r="B35" s="77" t="s">
        <v>357</v>
      </c>
      <c r="C35" s="276"/>
    </row>
    <row r="36" spans="1:3" s="285" customFormat="1" ht="12" customHeight="1" thickBot="1">
      <c r="A36" s="138" t="s">
        <v>16</v>
      </c>
      <c r="B36" s="77" t="s">
        <v>464</v>
      </c>
      <c r="C36" s="277">
        <f>+C8+C20+C25+C26+C30+C34+C35</f>
        <v>476000</v>
      </c>
    </row>
    <row r="37" spans="1:3" s="285" customFormat="1" ht="12" customHeight="1" thickBot="1">
      <c r="A37" s="171" t="s">
        <v>17</v>
      </c>
      <c r="B37" s="77" t="s">
        <v>359</v>
      </c>
      <c r="C37" s="277">
        <f>+C38+C39+C40</f>
        <v>18048000</v>
      </c>
    </row>
    <row r="38" spans="1:3" s="285" customFormat="1" ht="12" customHeight="1">
      <c r="A38" s="346" t="s">
        <v>360</v>
      </c>
      <c r="B38" s="347" t="s">
        <v>183</v>
      </c>
      <c r="C38" s="58"/>
    </row>
    <row r="39" spans="1:3" s="285" customFormat="1" ht="12" customHeight="1">
      <c r="A39" s="346" t="s">
        <v>361</v>
      </c>
      <c r="B39" s="348" t="s">
        <v>2</v>
      </c>
      <c r="C39" s="230"/>
    </row>
    <row r="40" spans="1:3" s="353" customFormat="1" ht="12" customHeight="1" thickBot="1">
      <c r="A40" s="345" t="s">
        <v>362</v>
      </c>
      <c r="B40" s="81" t="s">
        <v>363</v>
      </c>
      <c r="C40" s="61">
        <v>18048000</v>
      </c>
    </row>
    <row r="41" spans="1:3" s="353" customFormat="1" ht="15" customHeight="1" thickBot="1">
      <c r="A41" s="171" t="s">
        <v>18</v>
      </c>
      <c r="B41" s="172" t="s">
        <v>364</v>
      </c>
      <c r="C41" s="280">
        <f>+C36+C37</f>
        <v>18524000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46</v>
      </c>
      <c r="C44" s="280"/>
    </row>
    <row r="45" spans="1:3" s="354" customFormat="1" ht="12" customHeight="1" thickBot="1">
      <c r="A45" s="143" t="s">
        <v>9</v>
      </c>
      <c r="B45" s="77" t="s">
        <v>365</v>
      </c>
      <c r="C45" s="229">
        <f>SUM(C46:C50)</f>
        <v>18206000</v>
      </c>
    </row>
    <row r="46" spans="1:3" ht="12" customHeight="1">
      <c r="A46" s="345" t="s">
        <v>69</v>
      </c>
      <c r="B46" s="7" t="s">
        <v>39</v>
      </c>
      <c r="C46" s="58">
        <v>6784000</v>
      </c>
    </row>
    <row r="47" spans="1:3" ht="12" customHeight="1">
      <c r="A47" s="345" t="s">
        <v>70</v>
      </c>
      <c r="B47" s="6" t="s">
        <v>129</v>
      </c>
      <c r="C47" s="60">
        <v>1389000</v>
      </c>
    </row>
    <row r="48" spans="1:3" ht="12" customHeight="1">
      <c r="A48" s="345" t="s">
        <v>71</v>
      </c>
      <c r="B48" s="6" t="s">
        <v>97</v>
      </c>
      <c r="C48" s="60">
        <v>10033000</v>
      </c>
    </row>
    <row r="49" spans="1:3" ht="12" customHeight="1">
      <c r="A49" s="345" t="s">
        <v>72</v>
      </c>
      <c r="B49" s="6" t="s">
        <v>130</v>
      </c>
      <c r="C49" s="60"/>
    </row>
    <row r="50" spans="1:3" ht="12" customHeight="1" thickBot="1">
      <c r="A50" s="345" t="s">
        <v>105</v>
      </c>
      <c r="B50" s="6" t="s">
        <v>131</v>
      </c>
      <c r="C50" s="60"/>
    </row>
    <row r="51" spans="1:3" ht="12" customHeight="1" thickBot="1">
      <c r="A51" s="143" t="s">
        <v>10</v>
      </c>
      <c r="B51" s="77" t="s">
        <v>366</v>
      </c>
      <c r="C51" s="229">
        <f>SUM(C52:C54)</f>
        <v>318000</v>
      </c>
    </row>
    <row r="52" spans="1:3" s="354" customFormat="1" ht="12" customHeight="1">
      <c r="A52" s="345" t="s">
        <v>75</v>
      </c>
      <c r="B52" s="7" t="s">
        <v>173</v>
      </c>
      <c r="C52" s="58">
        <v>318000</v>
      </c>
    </row>
    <row r="53" spans="1:3" ht="12" customHeight="1">
      <c r="A53" s="345" t="s">
        <v>76</v>
      </c>
      <c r="B53" s="6" t="s">
        <v>133</v>
      </c>
      <c r="C53" s="60"/>
    </row>
    <row r="54" spans="1:3" ht="12" customHeight="1">
      <c r="A54" s="345" t="s">
        <v>77</v>
      </c>
      <c r="B54" s="6" t="s">
        <v>47</v>
      </c>
      <c r="C54" s="60"/>
    </row>
    <row r="55" spans="1:3" ht="12" customHeight="1" thickBot="1">
      <c r="A55" s="345" t="s">
        <v>78</v>
      </c>
      <c r="B55" s="6" t="s">
        <v>461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466</v>
      </c>
      <c r="C57" s="281">
        <f>+C45+C51+C56</f>
        <v>18524000</v>
      </c>
    </row>
    <row r="58" ht="15" customHeight="1" thickBot="1">
      <c r="C58" s="282"/>
    </row>
    <row r="59" spans="1:3" ht="14.25" customHeight="1" thickBot="1">
      <c r="A59" s="182" t="s">
        <v>456</v>
      </c>
      <c r="B59" s="183"/>
      <c r="C59" s="75">
        <v>3</v>
      </c>
    </row>
    <row r="60" spans="1:3" ht="13.5" thickBot="1">
      <c r="A60" s="182" t="s">
        <v>151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view="pageLayout" workbookViewId="0" topLeftCell="A1">
      <selection activeCell="A8" sqref="A8"/>
    </sheetView>
  </sheetViews>
  <sheetFormatPr defaultColWidth="9.37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45" t="s">
        <v>3</v>
      </c>
      <c r="B1" s="445"/>
      <c r="C1" s="445"/>
      <c r="D1" s="445"/>
      <c r="E1" s="445"/>
      <c r="F1" s="445"/>
      <c r="G1" s="445"/>
    </row>
    <row r="3" spans="1:7" s="101" customFormat="1" ht="27" customHeight="1">
      <c r="A3" s="99" t="s">
        <v>152</v>
      </c>
      <c r="B3" s="100"/>
      <c r="C3" s="444" t="s">
        <v>153</v>
      </c>
      <c r="D3" s="444"/>
      <c r="E3" s="444"/>
      <c r="F3" s="444"/>
      <c r="G3" s="444"/>
    </row>
    <row r="4" spans="1:7" s="101" customFormat="1" ht="15">
      <c r="A4" s="100"/>
      <c r="B4" s="100"/>
      <c r="C4" s="100"/>
      <c r="D4" s="100"/>
      <c r="E4" s="100"/>
      <c r="F4" s="100"/>
      <c r="G4" s="100"/>
    </row>
    <row r="5" spans="1:7" s="101" customFormat="1" ht="24.75" customHeight="1">
      <c r="A5" s="99" t="s">
        <v>154</v>
      </c>
      <c r="B5" s="100"/>
      <c r="C5" s="444" t="s">
        <v>153</v>
      </c>
      <c r="D5" s="444"/>
      <c r="E5" s="444"/>
      <c r="F5" s="444"/>
      <c r="G5" s="100"/>
    </row>
    <row r="6" spans="1:7" s="102" customFormat="1" ht="12.75">
      <c r="A6" s="144"/>
      <c r="B6" s="144"/>
      <c r="C6" s="144"/>
      <c r="D6" s="144"/>
      <c r="E6" s="144"/>
      <c r="F6" s="144"/>
      <c r="G6" s="144"/>
    </row>
    <row r="7" spans="1:7" s="103" customFormat="1" ht="15" customHeight="1">
      <c r="A7" s="201" t="s">
        <v>523</v>
      </c>
      <c r="B7" s="200"/>
      <c r="C7" s="200"/>
      <c r="D7" s="186"/>
      <c r="E7" s="186"/>
      <c r="F7" s="186"/>
      <c r="G7" s="186"/>
    </row>
    <row r="8" spans="1:7" s="103" customFormat="1" ht="15" customHeight="1" thickBot="1">
      <c r="A8" s="201" t="s">
        <v>155</v>
      </c>
      <c r="B8" s="186"/>
      <c r="C8" s="186"/>
      <c r="D8" s="186"/>
      <c r="E8" s="186"/>
      <c r="F8" s="186"/>
      <c r="G8" s="186"/>
    </row>
    <row r="9" spans="1:7" s="57" customFormat="1" ht="42" customHeight="1" thickBot="1">
      <c r="A9" s="135" t="s">
        <v>7</v>
      </c>
      <c r="B9" s="136" t="s">
        <v>156</v>
      </c>
      <c r="C9" s="136" t="s">
        <v>157</v>
      </c>
      <c r="D9" s="136" t="s">
        <v>158</v>
      </c>
      <c r="E9" s="136" t="s">
        <v>159</v>
      </c>
      <c r="F9" s="136" t="s">
        <v>160</v>
      </c>
      <c r="G9" s="137" t="s">
        <v>42</v>
      </c>
    </row>
    <row r="10" spans="1:7" ht="24" customHeight="1">
      <c r="A10" s="187" t="s">
        <v>9</v>
      </c>
      <c r="B10" s="141" t="s">
        <v>161</v>
      </c>
      <c r="C10" s="104"/>
      <c r="D10" s="104"/>
      <c r="E10" s="104"/>
      <c r="F10" s="104"/>
      <c r="G10" s="188">
        <v>0</v>
      </c>
    </row>
    <row r="11" spans="1:7" ht="24" customHeight="1">
      <c r="A11" s="189" t="s">
        <v>10</v>
      </c>
      <c r="B11" s="142" t="s">
        <v>162</v>
      </c>
      <c r="C11" s="105"/>
      <c r="D11" s="105"/>
      <c r="E11" s="105"/>
      <c r="F11" s="105"/>
      <c r="G11" s="190">
        <f>SUM(C11:F11)</f>
        <v>0</v>
      </c>
    </row>
    <row r="12" spans="1:7" ht="24" customHeight="1">
      <c r="A12" s="189" t="s">
        <v>11</v>
      </c>
      <c r="B12" s="142" t="s">
        <v>163</v>
      </c>
      <c r="C12" s="105"/>
      <c r="D12" s="105"/>
      <c r="E12" s="105"/>
      <c r="F12" s="105"/>
      <c r="G12" s="190">
        <f>SUM(C12:F12)</f>
        <v>0</v>
      </c>
    </row>
    <row r="13" spans="1:7" ht="24" customHeight="1">
      <c r="A13" s="189" t="s">
        <v>12</v>
      </c>
      <c r="B13" s="142" t="s">
        <v>164</v>
      </c>
      <c r="C13" s="105"/>
      <c r="D13" s="105"/>
      <c r="E13" s="105"/>
      <c r="F13" s="105"/>
      <c r="G13" s="190">
        <f>SUM(C13:F13)</f>
        <v>0</v>
      </c>
    </row>
    <row r="14" spans="1:7" ht="24" customHeight="1">
      <c r="A14" s="189" t="s">
        <v>13</v>
      </c>
      <c r="B14" s="142" t="s">
        <v>165</v>
      </c>
      <c r="C14" s="105"/>
      <c r="D14" s="105"/>
      <c r="E14" s="105"/>
      <c r="F14" s="105"/>
      <c r="G14" s="190">
        <f>SUM(C14:F14)</f>
        <v>0</v>
      </c>
    </row>
    <row r="15" spans="1:7" ht="24" customHeight="1" thickBot="1">
      <c r="A15" s="191" t="s">
        <v>14</v>
      </c>
      <c r="B15" s="192" t="s">
        <v>166</v>
      </c>
      <c r="C15" s="106"/>
      <c r="D15" s="106"/>
      <c r="E15" s="106"/>
      <c r="F15" s="106"/>
      <c r="G15" s="193">
        <f>SUM(C15:F15)</f>
        <v>0</v>
      </c>
    </row>
    <row r="16" spans="1:7" s="107" customFormat="1" ht="24" customHeight="1" thickBot="1">
      <c r="A16" s="194" t="s">
        <v>15</v>
      </c>
      <c r="B16" s="195" t="s">
        <v>42</v>
      </c>
      <c r="C16" s="196">
        <f>SUM(C10:C15)</f>
        <v>0</v>
      </c>
      <c r="D16" s="196">
        <f>SUM(D10:D15)</f>
        <v>0</v>
      </c>
      <c r="E16" s="196">
        <f>SUM(E10:E15)</f>
        <v>0</v>
      </c>
      <c r="F16" s="196">
        <f>SUM(F10:F15)</f>
        <v>0</v>
      </c>
      <c r="G16" s="197">
        <v>0</v>
      </c>
    </row>
    <row r="17" spans="1:7" s="102" customFormat="1" ht="12.75">
      <c r="A17" s="144"/>
      <c r="B17" s="144"/>
      <c r="C17" s="144"/>
      <c r="D17" s="144"/>
      <c r="E17" s="144"/>
      <c r="F17" s="144"/>
      <c r="G17" s="144"/>
    </row>
    <row r="18" spans="1:7" s="102" customFormat="1" ht="12.75">
      <c r="A18" s="144"/>
      <c r="B18" s="144"/>
      <c r="C18" s="144"/>
      <c r="D18" s="144"/>
      <c r="E18" s="144"/>
      <c r="F18" s="144"/>
      <c r="G18" s="144"/>
    </row>
    <row r="19" spans="1:7" s="102" customFormat="1" ht="12.75">
      <c r="A19" s="144"/>
      <c r="B19" s="144"/>
      <c r="C19" s="144"/>
      <c r="D19" s="144"/>
      <c r="E19" s="144"/>
      <c r="F19" s="144"/>
      <c r="G19" s="144"/>
    </row>
    <row r="20" spans="1:7" s="102" customFormat="1" ht="15">
      <c r="A20" s="101" t="s">
        <v>522</v>
      </c>
      <c r="B20" s="144"/>
      <c r="C20" s="144"/>
      <c r="D20" s="144"/>
      <c r="E20" s="144"/>
      <c r="F20" s="144"/>
      <c r="G20" s="144"/>
    </row>
    <row r="21" spans="1:7" s="102" customFormat="1" ht="12.75">
      <c r="A21" s="144"/>
      <c r="B21" s="144"/>
      <c r="C21" s="144"/>
      <c r="D21" s="144"/>
      <c r="E21" s="144"/>
      <c r="F21" s="144"/>
      <c r="G21" s="144"/>
    </row>
    <row r="22" spans="1:7" ht="12.75">
      <c r="A22" s="144"/>
      <c r="B22" s="144"/>
      <c r="C22" s="144"/>
      <c r="D22" s="144"/>
      <c r="E22" s="144"/>
      <c r="F22" s="144"/>
      <c r="G22" s="144"/>
    </row>
    <row r="23" spans="1:7" ht="12.75">
      <c r="A23" s="144"/>
      <c r="B23" s="144"/>
      <c r="C23" s="102"/>
      <c r="D23" s="102"/>
      <c r="E23" s="102"/>
      <c r="F23" s="102"/>
      <c r="G23" s="144"/>
    </row>
    <row r="24" spans="1:7" ht="13.5">
      <c r="A24" s="144"/>
      <c r="B24" s="144"/>
      <c r="C24" s="198"/>
      <c r="D24" s="199" t="s">
        <v>167</v>
      </c>
      <c r="E24" s="199"/>
      <c r="F24" s="198"/>
      <c r="G24" s="144"/>
    </row>
    <row r="25" spans="3:6" ht="13.5">
      <c r="C25" s="108"/>
      <c r="D25" s="109"/>
      <c r="E25" s="109"/>
      <c r="F25" s="108"/>
    </row>
    <row r="26" spans="3:6" ht="13.5">
      <c r="C26" s="108"/>
      <c r="D26" s="109"/>
      <c r="E26" s="109"/>
      <c r="F26" s="10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(II.16.)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Layout" zoomScaleNormal="130" zoomScaleSheetLayoutView="100" workbookViewId="0" topLeftCell="A1">
      <selection activeCell="B4" sqref="B4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6" t="s">
        <v>6</v>
      </c>
      <c r="B1" s="396"/>
      <c r="C1" s="396"/>
    </row>
    <row r="2" spans="1:3" ht="37.5" customHeight="1" thickBot="1">
      <c r="A2" s="397" t="s">
        <v>108</v>
      </c>
      <c r="B2" s="397"/>
      <c r="C2" s="219" t="s">
        <v>517</v>
      </c>
    </row>
    <row r="3" spans="1:3" s="310" customFormat="1" ht="12" customHeight="1" thickBot="1">
      <c r="A3" s="21" t="s">
        <v>57</v>
      </c>
      <c r="B3" s="22" t="s">
        <v>8</v>
      </c>
      <c r="C3" s="30" t="s">
        <v>516</v>
      </c>
    </row>
    <row r="4" spans="1:3" s="311" customFormat="1" ht="12" customHeight="1" thickBot="1">
      <c r="A4" s="304"/>
      <c r="B4" s="305" t="s">
        <v>434</v>
      </c>
      <c r="C4" s="306" t="s">
        <v>435</v>
      </c>
    </row>
    <row r="5" spans="1:3" s="311" customFormat="1" ht="12" customHeight="1" thickBot="1">
      <c r="A5" s="18" t="s">
        <v>9</v>
      </c>
      <c r="B5" s="19" t="s">
        <v>199</v>
      </c>
      <c r="C5" s="209">
        <f>+C6+C7+C8+C9+C10+C11</f>
        <v>0</v>
      </c>
    </row>
    <row r="6" spans="1:3" s="311" customFormat="1" ht="12" customHeight="1">
      <c r="A6" s="13" t="s">
        <v>69</v>
      </c>
      <c r="B6" s="312" t="s">
        <v>200</v>
      </c>
      <c r="C6" s="212"/>
    </row>
    <row r="7" spans="1:3" s="311" customFormat="1" ht="12" customHeight="1">
      <c r="A7" s="12" t="s">
        <v>70</v>
      </c>
      <c r="B7" s="313" t="s">
        <v>201</v>
      </c>
      <c r="C7" s="211"/>
    </row>
    <row r="8" spans="1:3" s="311" customFormat="1" ht="12" customHeight="1">
      <c r="A8" s="12" t="s">
        <v>71</v>
      </c>
      <c r="B8" s="313" t="s">
        <v>470</v>
      </c>
      <c r="C8" s="211"/>
    </row>
    <row r="9" spans="1:3" s="311" customFormat="1" ht="12" customHeight="1">
      <c r="A9" s="12" t="s">
        <v>72</v>
      </c>
      <c r="B9" s="313" t="s">
        <v>202</v>
      </c>
      <c r="C9" s="211"/>
    </row>
    <row r="10" spans="1:3" s="311" customFormat="1" ht="12" customHeight="1">
      <c r="A10" s="12" t="s">
        <v>105</v>
      </c>
      <c r="B10" s="205" t="s">
        <v>379</v>
      </c>
      <c r="C10" s="211"/>
    </row>
    <row r="11" spans="1:3" s="311" customFormat="1" ht="12" customHeight="1" thickBot="1">
      <c r="A11" s="14" t="s">
        <v>73</v>
      </c>
      <c r="B11" s="206" t="s">
        <v>380</v>
      </c>
      <c r="C11" s="211"/>
    </row>
    <row r="12" spans="1:3" s="311" customFormat="1" ht="12" customHeight="1" thickBot="1">
      <c r="A12" s="18" t="s">
        <v>10</v>
      </c>
      <c r="B12" s="204" t="s">
        <v>203</v>
      </c>
      <c r="C12" s="209">
        <f>+C13+C14+C15+C16+C17</f>
        <v>0</v>
      </c>
    </row>
    <row r="13" spans="1:3" s="311" customFormat="1" ht="12" customHeight="1">
      <c r="A13" s="13" t="s">
        <v>75</v>
      </c>
      <c r="B13" s="312" t="s">
        <v>204</v>
      </c>
      <c r="C13" s="212"/>
    </row>
    <row r="14" spans="1:3" s="311" customFormat="1" ht="12" customHeight="1">
      <c r="A14" s="12" t="s">
        <v>76</v>
      </c>
      <c r="B14" s="313" t="s">
        <v>205</v>
      </c>
      <c r="C14" s="211"/>
    </row>
    <row r="15" spans="1:3" s="311" customFormat="1" ht="12" customHeight="1">
      <c r="A15" s="12" t="s">
        <v>77</v>
      </c>
      <c r="B15" s="313" t="s">
        <v>369</v>
      </c>
      <c r="C15" s="211"/>
    </row>
    <row r="16" spans="1:3" s="311" customFormat="1" ht="12" customHeight="1">
      <c r="A16" s="12" t="s">
        <v>78</v>
      </c>
      <c r="B16" s="313" t="s">
        <v>370</v>
      </c>
      <c r="C16" s="211"/>
    </row>
    <row r="17" spans="1:3" s="311" customFormat="1" ht="12" customHeight="1">
      <c r="A17" s="12" t="s">
        <v>79</v>
      </c>
      <c r="B17" s="313" t="s">
        <v>206</v>
      </c>
      <c r="C17" s="211"/>
    </row>
    <row r="18" spans="1:3" s="311" customFormat="1" ht="12" customHeight="1" thickBot="1">
      <c r="A18" s="14" t="s">
        <v>85</v>
      </c>
      <c r="B18" s="206" t="s">
        <v>207</v>
      </c>
      <c r="C18" s="213"/>
    </row>
    <row r="19" spans="1:3" s="311" customFormat="1" ht="12" customHeight="1" thickBot="1">
      <c r="A19" s="18" t="s">
        <v>11</v>
      </c>
      <c r="B19" s="19" t="s">
        <v>208</v>
      </c>
      <c r="C19" s="209">
        <f>+C20+C21+C22+C23+C24</f>
        <v>0</v>
      </c>
    </row>
    <row r="20" spans="1:3" s="311" customFormat="1" ht="12" customHeight="1">
      <c r="A20" s="13" t="s">
        <v>58</v>
      </c>
      <c r="B20" s="312" t="s">
        <v>209</v>
      </c>
      <c r="C20" s="212"/>
    </row>
    <row r="21" spans="1:3" s="311" customFormat="1" ht="12" customHeight="1">
      <c r="A21" s="12" t="s">
        <v>59</v>
      </c>
      <c r="B21" s="313" t="s">
        <v>210</v>
      </c>
      <c r="C21" s="211"/>
    </row>
    <row r="22" spans="1:3" s="311" customFormat="1" ht="12" customHeight="1">
      <c r="A22" s="12" t="s">
        <v>60</v>
      </c>
      <c r="B22" s="313" t="s">
        <v>371</v>
      </c>
      <c r="C22" s="211"/>
    </row>
    <row r="23" spans="1:3" s="311" customFormat="1" ht="12" customHeight="1">
      <c r="A23" s="12" t="s">
        <v>61</v>
      </c>
      <c r="B23" s="313" t="s">
        <v>372</v>
      </c>
      <c r="C23" s="211"/>
    </row>
    <row r="24" spans="1:3" s="311" customFormat="1" ht="12" customHeight="1">
      <c r="A24" s="12" t="s">
        <v>117</v>
      </c>
      <c r="B24" s="313" t="s">
        <v>211</v>
      </c>
      <c r="C24" s="211"/>
    </row>
    <row r="25" spans="1:3" s="311" customFormat="1" ht="12" customHeight="1" thickBot="1">
      <c r="A25" s="14" t="s">
        <v>118</v>
      </c>
      <c r="B25" s="314" t="s">
        <v>212</v>
      </c>
      <c r="C25" s="213"/>
    </row>
    <row r="26" spans="1:3" s="311" customFormat="1" ht="12" customHeight="1" thickBot="1">
      <c r="A26" s="18" t="s">
        <v>119</v>
      </c>
      <c r="B26" s="19" t="s">
        <v>471</v>
      </c>
      <c r="C26" s="215">
        <f>SUM(C27:C33)</f>
        <v>6126000</v>
      </c>
    </row>
    <row r="27" spans="1:3" s="311" customFormat="1" ht="12" customHeight="1">
      <c r="A27" s="13" t="s">
        <v>214</v>
      </c>
      <c r="B27" s="312" t="s">
        <v>475</v>
      </c>
      <c r="C27" s="212"/>
    </row>
    <row r="28" spans="1:3" s="311" customFormat="1" ht="12" customHeight="1">
      <c r="A28" s="12" t="s">
        <v>215</v>
      </c>
      <c r="B28" s="313" t="s">
        <v>476</v>
      </c>
      <c r="C28" s="211"/>
    </row>
    <row r="29" spans="1:3" s="311" customFormat="1" ht="12" customHeight="1">
      <c r="A29" s="12" t="s">
        <v>216</v>
      </c>
      <c r="B29" s="313" t="s">
        <v>477</v>
      </c>
      <c r="C29" s="211">
        <v>687000</v>
      </c>
    </row>
    <row r="30" spans="1:3" s="311" customFormat="1" ht="12" customHeight="1">
      <c r="A30" s="12" t="s">
        <v>217</v>
      </c>
      <c r="B30" s="313" t="s">
        <v>478</v>
      </c>
      <c r="C30" s="211"/>
    </row>
    <row r="31" spans="1:3" s="311" customFormat="1" ht="12" customHeight="1">
      <c r="A31" s="12" t="s">
        <v>472</v>
      </c>
      <c r="B31" s="313" t="s">
        <v>218</v>
      </c>
      <c r="C31" s="211">
        <v>5439000</v>
      </c>
    </row>
    <row r="32" spans="1:3" s="311" customFormat="1" ht="12" customHeight="1">
      <c r="A32" s="12" t="s">
        <v>473</v>
      </c>
      <c r="B32" s="313" t="s">
        <v>219</v>
      </c>
      <c r="C32" s="211"/>
    </row>
    <row r="33" spans="1:3" s="311" customFormat="1" ht="12" customHeight="1" thickBot="1">
      <c r="A33" s="14" t="s">
        <v>474</v>
      </c>
      <c r="B33" s="380" t="s">
        <v>220</v>
      </c>
      <c r="C33" s="213"/>
    </row>
    <row r="34" spans="1:3" s="311" customFormat="1" ht="12" customHeight="1" thickBot="1">
      <c r="A34" s="18" t="s">
        <v>13</v>
      </c>
      <c r="B34" s="19" t="s">
        <v>381</v>
      </c>
      <c r="C34" s="209">
        <f>SUM(C35:C45)</f>
        <v>5113000</v>
      </c>
    </row>
    <row r="35" spans="1:3" s="311" customFormat="1" ht="12" customHeight="1">
      <c r="A35" s="13" t="s">
        <v>62</v>
      </c>
      <c r="B35" s="312" t="s">
        <v>223</v>
      </c>
      <c r="C35" s="212"/>
    </row>
    <row r="36" spans="1:3" s="311" customFormat="1" ht="12" customHeight="1">
      <c r="A36" s="12" t="s">
        <v>63</v>
      </c>
      <c r="B36" s="313" t="s">
        <v>224</v>
      </c>
      <c r="C36" s="211">
        <v>5113000</v>
      </c>
    </row>
    <row r="37" spans="1:3" s="311" customFormat="1" ht="12" customHeight="1">
      <c r="A37" s="12" t="s">
        <v>64</v>
      </c>
      <c r="B37" s="313" t="s">
        <v>225</v>
      </c>
      <c r="C37" s="211"/>
    </row>
    <row r="38" spans="1:3" s="311" customFormat="1" ht="12" customHeight="1">
      <c r="A38" s="12" t="s">
        <v>121</v>
      </c>
      <c r="B38" s="313" t="s">
        <v>226</v>
      </c>
      <c r="C38" s="211"/>
    </row>
    <row r="39" spans="1:3" s="311" customFormat="1" ht="12" customHeight="1">
      <c r="A39" s="12" t="s">
        <v>122</v>
      </c>
      <c r="B39" s="313" t="s">
        <v>227</v>
      </c>
      <c r="C39" s="211"/>
    </row>
    <row r="40" spans="1:3" s="311" customFormat="1" ht="12" customHeight="1">
      <c r="A40" s="12" t="s">
        <v>123</v>
      </c>
      <c r="B40" s="313" t="s">
        <v>228</v>
      </c>
      <c r="C40" s="211"/>
    </row>
    <row r="41" spans="1:3" s="311" customFormat="1" ht="12" customHeight="1">
      <c r="A41" s="12" t="s">
        <v>124</v>
      </c>
      <c r="B41" s="313" t="s">
        <v>229</v>
      </c>
      <c r="C41" s="211"/>
    </row>
    <row r="42" spans="1:3" s="311" customFormat="1" ht="12" customHeight="1">
      <c r="A42" s="12" t="s">
        <v>125</v>
      </c>
      <c r="B42" s="313" t="s">
        <v>479</v>
      </c>
      <c r="C42" s="211"/>
    </row>
    <row r="43" spans="1:3" s="311" customFormat="1" ht="12" customHeight="1">
      <c r="A43" s="12" t="s">
        <v>221</v>
      </c>
      <c r="B43" s="313" t="s">
        <v>231</v>
      </c>
      <c r="C43" s="214"/>
    </row>
    <row r="44" spans="1:3" s="311" customFormat="1" ht="12" customHeight="1">
      <c r="A44" s="14" t="s">
        <v>222</v>
      </c>
      <c r="B44" s="314" t="s">
        <v>383</v>
      </c>
      <c r="C44" s="301"/>
    </row>
    <row r="45" spans="1:3" s="311" customFormat="1" ht="12" customHeight="1" thickBot="1">
      <c r="A45" s="14" t="s">
        <v>382</v>
      </c>
      <c r="B45" s="206" t="s">
        <v>232</v>
      </c>
      <c r="C45" s="301"/>
    </row>
    <row r="46" spans="1:3" s="311" customFormat="1" ht="12" customHeight="1" thickBot="1">
      <c r="A46" s="18" t="s">
        <v>14</v>
      </c>
      <c r="B46" s="19" t="s">
        <v>233</v>
      </c>
      <c r="C46" s="209">
        <f>SUM(C47:C51)</f>
        <v>0</v>
      </c>
    </row>
    <row r="47" spans="1:3" s="311" customFormat="1" ht="12" customHeight="1">
      <c r="A47" s="13" t="s">
        <v>65</v>
      </c>
      <c r="B47" s="312" t="s">
        <v>237</v>
      </c>
      <c r="C47" s="355"/>
    </row>
    <row r="48" spans="1:3" s="311" customFormat="1" ht="12" customHeight="1">
      <c r="A48" s="12" t="s">
        <v>66</v>
      </c>
      <c r="B48" s="313" t="s">
        <v>238</v>
      </c>
      <c r="C48" s="214"/>
    </row>
    <row r="49" spans="1:3" s="311" customFormat="1" ht="12" customHeight="1">
      <c r="A49" s="12" t="s">
        <v>234</v>
      </c>
      <c r="B49" s="313" t="s">
        <v>239</v>
      </c>
      <c r="C49" s="214"/>
    </row>
    <row r="50" spans="1:3" s="311" customFormat="1" ht="12" customHeight="1">
      <c r="A50" s="12" t="s">
        <v>235</v>
      </c>
      <c r="B50" s="313" t="s">
        <v>240</v>
      </c>
      <c r="C50" s="214"/>
    </row>
    <row r="51" spans="1:3" s="311" customFormat="1" ht="12" customHeight="1" thickBot="1">
      <c r="A51" s="14" t="s">
        <v>236</v>
      </c>
      <c r="B51" s="206" t="s">
        <v>241</v>
      </c>
      <c r="C51" s="301"/>
    </row>
    <row r="52" spans="1:3" s="311" customFormat="1" ht="12" customHeight="1" thickBot="1">
      <c r="A52" s="18" t="s">
        <v>126</v>
      </c>
      <c r="B52" s="19" t="s">
        <v>242</v>
      </c>
      <c r="C52" s="209">
        <f>SUM(C53:C55)</f>
        <v>0</v>
      </c>
    </row>
    <row r="53" spans="1:3" s="311" customFormat="1" ht="12" customHeight="1">
      <c r="A53" s="13" t="s">
        <v>67</v>
      </c>
      <c r="B53" s="312" t="s">
        <v>243</v>
      </c>
      <c r="C53" s="212"/>
    </row>
    <row r="54" spans="1:3" s="311" customFormat="1" ht="12" customHeight="1">
      <c r="A54" s="12" t="s">
        <v>68</v>
      </c>
      <c r="B54" s="313" t="s">
        <v>373</v>
      </c>
      <c r="C54" s="211"/>
    </row>
    <row r="55" spans="1:3" s="311" customFormat="1" ht="12" customHeight="1">
      <c r="A55" s="12" t="s">
        <v>246</v>
      </c>
      <c r="B55" s="313" t="s">
        <v>244</v>
      </c>
      <c r="C55" s="211"/>
    </row>
    <row r="56" spans="1:3" s="311" customFormat="1" ht="12" customHeight="1" thickBot="1">
      <c r="A56" s="14" t="s">
        <v>247</v>
      </c>
      <c r="B56" s="206" t="s">
        <v>245</v>
      </c>
      <c r="C56" s="213"/>
    </row>
    <row r="57" spans="1:3" s="311" customFormat="1" ht="12" customHeight="1" thickBot="1">
      <c r="A57" s="18" t="s">
        <v>16</v>
      </c>
      <c r="B57" s="204" t="s">
        <v>248</v>
      </c>
      <c r="C57" s="209">
        <f>SUM(C58:C60)</f>
        <v>0</v>
      </c>
    </row>
    <row r="58" spans="1:3" s="311" customFormat="1" ht="12" customHeight="1">
      <c r="A58" s="13" t="s">
        <v>127</v>
      </c>
      <c r="B58" s="312" t="s">
        <v>250</v>
      </c>
      <c r="C58" s="214"/>
    </row>
    <row r="59" spans="1:3" s="311" customFormat="1" ht="12" customHeight="1">
      <c r="A59" s="12" t="s">
        <v>128</v>
      </c>
      <c r="B59" s="313" t="s">
        <v>374</v>
      </c>
      <c r="C59" s="214"/>
    </row>
    <row r="60" spans="1:3" s="311" customFormat="1" ht="12" customHeight="1">
      <c r="A60" s="12" t="s">
        <v>175</v>
      </c>
      <c r="B60" s="313" t="s">
        <v>251</v>
      </c>
      <c r="C60" s="214"/>
    </row>
    <row r="61" spans="1:3" s="311" customFormat="1" ht="12" customHeight="1" thickBot="1">
      <c r="A61" s="14" t="s">
        <v>249</v>
      </c>
      <c r="B61" s="206" t="s">
        <v>252</v>
      </c>
      <c r="C61" s="214"/>
    </row>
    <row r="62" spans="1:3" s="311" customFormat="1" ht="12" customHeight="1" thickBot="1">
      <c r="A62" s="376" t="s">
        <v>423</v>
      </c>
      <c r="B62" s="19" t="s">
        <v>253</v>
      </c>
      <c r="C62" s="215">
        <v>11239000</v>
      </c>
    </row>
    <row r="63" spans="1:3" s="311" customFormat="1" ht="12" customHeight="1" thickBot="1">
      <c r="A63" s="357" t="s">
        <v>254</v>
      </c>
      <c r="B63" s="204" t="s">
        <v>255</v>
      </c>
      <c r="C63" s="209">
        <f>SUM(C64:C66)</f>
        <v>0</v>
      </c>
    </row>
    <row r="64" spans="1:3" s="311" customFormat="1" ht="12" customHeight="1">
      <c r="A64" s="13" t="s">
        <v>286</v>
      </c>
      <c r="B64" s="312" t="s">
        <v>256</v>
      </c>
      <c r="C64" s="214"/>
    </row>
    <row r="65" spans="1:3" s="311" customFormat="1" ht="12" customHeight="1">
      <c r="A65" s="12" t="s">
        <v>295</v>
      </c>
      <c r="B65" s="313" t="s">
        <v>257</v>
      </c>
      <c r="C65" s="214"/>
    </row>
    <row r="66" spans="1:3" s="311" customFormat="1" ht="12" customHeight="1" thickBot="1">
      <c r="A66" s="14" t="s">
        <v>296</v>
      </c>
      <c r="B66" s="370" t="s">
        <v>408</v>
      </c>
      <c r="C66" s="214"/>
    </row>
    <row r="67" spans="1:3" s="311" customFormat="1" ht="12" customHeight="1" thickBot="1">
      <c r="A67" s="357" t="s">
        <v>259</v>
      </c>
      <c r="B67" s="204" t="s">
        <v>260</v>
      </c>
      <c r="C67" s="209">
        <f>SUM(C68:C71)</f>
        <v>0</v>
      </c>
    </row>
    <row r="68" spans="1:3" s="311" customFormat="1" ht="12" customHeight="1">
      <c r="A68" s="13" t="s">
        <v>106</v>
      </c>
      <c r="B68" s="312" t="s">
        <v>261</v>
      </c>
      <c r="C68" s="214"/>
    </row>
    <row r="69" spans="1:3" s="311" customFormat="1" ht="12" customHeight="1">
      <c r="A69" s="12" t="s">
        <v>107</v>
      </c>
      <c r="B69" s="313" t="s">
        <v>262</v>
      </c>
      <c r="C69" s="214"/>
    </row>
    <row r="70" spans="1:3" s="311" customFormat="1" ht="12" customHeight="1">
      <c r="A70" s="12" t="s">
        <v>287</v>
      </c>
      <c r="B70" s="313" t="s">
        <v>263</v>
      </c>
      <c r="C70" s="214"/>
    </row>
    <row r="71" spans="1:3" s="311" customFormat="1" ht="12" customHeight="1" thickBot="1">
      <c r="A71" s="14" t="s">
        <v>288</v>
      </c>
      <c r="B71" s="206" t="s">
        <v>264</v>
      </c>
      <c r="C71" s="214"/>
    </row>
    <row r="72" spans="1:3" s="311" customFormat="1" ht="12" customHeight="1" thickBot="1">
      <c r="A72" s="357" t="s">
        <v>265</v>
      </c>
      <c r="B72" s="204" t="s">
        <v>266</v>
      </c>
      <c r="C72" s="209">
        <f>SUM(C73:C74)</f>
        <v>0</v>
      </c>
    </row>
    <row r="73" spans="1:3" s="311" customFormat="1" ht="12" customHeight="1">
      <c r="A73" s="13" t="s">
        <v>289</v>
      </c>
      <c r="B73" s="312" t="s">
        <v>267</v>
      </c>
      <c r="C73" s="214"/>
    </row>
    <row r="74" spans="1:3" s="311" customFormat="1" ht="12" customHeight="1" thickBot="1">
      <c r="A74" s="14" t="s">
        <v>290</v>
      </c>
      <c r="B74" s="206" t="s">
        <v>268</v>
      </c>
      <c r="C74" s="214"/>
    </row>
    <row r="75" spans="1:3" s="311" customFormat="1" ht="12" customHeight="1" thickBot="1">
      <c r="A75" s="357" t="s">
        <v>269</v>
      </c>
      <c r="B75" s="204" t="s">
        <v>270</v>
      </c>
      <c r="C75" s="209">
        <f>SUM(C76:C78)</f>
        <v>0</v>
      </c>
    </row>
    <row r="76" spans="1:3" s="311" customFormat="1" ht="12" customHeight="1">
      <c r="A76" s="13" t="s">
        <v>291</v>
      </c>
      <c r="B76" s="312" t="s">
        <v>271</v>
      </c>
      <c r="C76" s="214"/>
    </row>
    <row r="77" spans="1:3" s="311" customFormat="1" ht="12" customHeight="1">
      <c r="A77" s="12" t="s">
        <v>292</v>
      </c>
      <c r="B77" s="313" t="s">
        <v>272</v>
      </c>
      <c r="C77" s="214"/>
    </row>
    <row r="78" spans="1:3" s="311" customFormat="1" ht="12" customHeight="1" thickBot="1">
      <c r="A78" s="14" t="s">
        <v>293</v>
      </c>
      <c r="B78" s="206" t="s">
        <v>273</v>
      </c>
      <c r="C78" s="214"/>
    </row>
    <row r="79" spans="1:3" s="311" customFormat="1" ht="12" customHeight="1" thickBot="1">
      <c r="A79" s="357" t="s">
        <v>274</v>
      </c>
      <c r="B79" s="204" t="s">
        <v>294</v>
      </c>
      <c r="C79" s="209">
        <f>SUM(C80:C83)</f>
        <v>0</v>
      </c>
    </row>
    <row r="80" spans="1:3" s="311" customFormat="1" ht="12" customHeight="1">
      <c r="A80" s="316" t="s">
        <v>275</v>
      </c>
      <c r="B80" s="312" t="s">
        <v>276</v>
      </c>
      <c r="C80" s="214"/>
    </row>
    <row r="81" spans="1:3" s="311" customFormat="1" ht="12" customHeight="1">
      <c r="A81" s="317" t="s">
        <v>277</v>
      </c>
      <c r="B81" s="313" t="s">
        <v>278</v>
      </c>
      <c r="C81" s="214"/>
    </row>
    <row r="82" spans="1:3" s="311" customFormat="1" ht="12" customHeight="1">
      <c r="A82" s="317" t="s">
        <v>279</v>
      </c>
      <c r="B82" s="313" t="s">
        <v>280</v>
      </c>
      <c r="C82" s="214"/>
    </row>
    <row r="83" spans="1:3" s="311" customFormat="1" ht="12" customHeight="1" thickBot="1">
      <c r="A83" s="318" t="s">
        <v>281</v>
      </c>
      <c r="B83" s="206" t="s">
        <v>282</v>
      </c>
      <c r="C83" s="214"/>
    </row>
    <row r="84" spans="1:3" s="311" customFormat="1" ht="13.5" customHeight="1" thickBot="1">
      <c r="A84" s="357" t="s">
        <v>283</v>
      </c>
      <c r="B84" s="204" t="s">
        <v>422</v>
      </c>
      <c r="C84" s="356"/>
    </row>
    <row r="85" spans="1:3" s="311" customFormat="1" ht="15.75" customHeight="1" thickBot="1">
      <c r="A85" s="357" t="s">
        <v>285</v>
      </c>
      <c r="B85" s="204" t="s">
        <v>284</v>
      </c>
      <c r="C85" s="356"/>
    </row>
    <row r="86" spans="1:3" s="311" customFormat="1" ht="16.5" customHeight="1" thickBot="1">
      <c r="A86" s="357" t="s">
        <v>297</v>
      </c>
      <c r="B86" s="319" t="s">
        <v>425</v>
      </c>
      <c r="C86" s="215">
        <v>11239000</v>
      </c>
    </row>
    <row r="87" spans="1:3" s="311" customFormat="1" ht="83.25" customHeight="1" thickBot="1">
      <c r="A87" s="358" t="s">
        <v>424</v>
      </c>
      <c r="B87" s="320" t="s">
        <v>426</v>
      </c>
      <c r="C87" s="215">
        <f>+C62+C86</f>
        <v>22478000</v>
      </c>
    </row>
    <row r="88" spans="1:3" ht="16.5" customHeight="1">
      <c r="A88" s="3"/>
      <c r="B88" s="4"/>
      <c r="C88" s="216"/>
    </row>
    <row r="89" spans="1:3" s="321" customFormat="1" ht="16.5" customHeight="1">
      <c r="A89" s="396" t="s">
        <v>37</v>
      </c>
      <c r="B89" s="396"/>
      <c r="C89" s="396"/>
    </row>
    <row r="90" spans="1:3" ht="37.5" customHeight="1" thickBot="1">
      <c r="A90" s="398" t="s">
        <v>109</v>
      </c>
      <c r="B90" s="398"/>
      <c r="C90" s="80" t="s">
        <v>174</v>
      </c>
    </row>
    <row r="91" spans="1:3" s="310" customFormat="1" ht="12" customHeight="1" thickBot="1">
      <c r="A91" s="21" t="s">
        <v>57</v>
      </c>
      <c r="B91" s="22" t="s">
        <v>38</v>
      </c>
      <c r="C91" s="30" t="str">
        <f>+C3</f>
        <v>2018. évi előirányzat</v>
      </c>
    </row>
    <row r="92" spans="1:3" ht="12" customHeight="1" thickBot="1">
      <c r="A92" s="27"/>
      <c r="B92" s="28" t="s">
        <v>434</v>
      </c>
      <c r="C92" s="29" t="s">
        <v>435</v>
      </c>
    </row>
    <row r="93" spans="1:3" ht="12" customHeight="1" thickBot="1">
      <c r="A93" s="20" t="s">
        <v>9</v>
      </c>
      <c r="B93" s="26" t="s">
        <v>384</v>
      </c>
      <c r="C93" s="208">
        <f>C94+C95+C96+C97+C98+C111</f>
        <v>11239000</v>
      </c>
    </row>
    <row r="94" spans="1:3" ht="12" customHeight="1">
      <c r="A94" s="15" t="s">
        <v>69</v>
      </c>
      <c r="B94" s="8" t="s">
        <v>39</v>
      </c>
      <c r="C94" s="210"/>
    </row>
    <row r="95" spans="1:3" ht="12" customHeight="1">
      <c r="A95" s="12" t="s">
        <v>70</v>
      </c>
      <c r="B95" s="6" t="s">
        <v>129</v>
      </c>
      <c r="C95" s="211"/>
    </row>
    <row r="96" spans="1:3" ht="12" customHeight="1">
      <c r="A96" s="12" t="s">
        <v>71</v>
      </c>
      <c r="B96" s="6" t="s">
        <v>97</v>
      </c>
      <c r="C96" s="213"/>
    </row>
    <row r="97" spans="1:3" ht="12" customHeight="1">
      <c r="A97" s="12" t="s">
        <v>72</v>
      </c>
      <c r="B97" s="9" t="s">
        <v>130</v>
      </c>
      <c r="C97" s="213"/>
    </row>
    <row r="98" spans="1:3" ht="12" customHeight="1">
      <c r="A98" s="12" t="s">
        <v>80</v>
      </c>
      <c r="B98" s="17" t="s">
        <v>131</v>
      </c>
      <c r="C98" s="213">
        <v>11239000</v>
      </c>
    </row>
    <row r="99" spans="1:3" ht="12" customHeight="1">
      <c r="A99" s="12" t="s">
        <v>73</v>
      </c>
      <c r="B99" s="6" t="s">
        <v>389</v>
      </c>
      <c r="C99" s="213"/>
    </row>
    <row r="100" spans="1:3" ht="12" customHeight="1">
      <c r="A100" s="12" t="s">
        <v>74</v>
      </c>
      <c r="B100" s="84" t="s">
        <v>388</v>
      </c>
      <c r="C100" s="213"/>
    </row>
    <row r="101" spans="1:3" ht="12" customHeight="1">
      <c r="A101" s="12" t="s">
        <v>81</v>
      </c>
      <c r="B101" s="84" t="s">
        <v>387</v>
      </c>
      <c r="C101" s="213"/>
    </row>
    <row r="102" spans="1:3" ht="12" customHeight="1">
      <c r="A102" s="12" t="s">
        <v>82</v>
      </c>
      <c r="B102" s="82" t="s">
        <v>300</v>
      </c>
      <c r="C102" s="213"/>
    </row>
    <row r="103" spans="1:3" ht="12" customHeight="1">
      <c r="A103" s="12" t="s">
        <v>83</v>
      </c>
      <c r="B103" s="83" t="s">
        <v>301</v>
      </c>
      <c r="C103" s="213"/>
    </row>
    <row r="104" spans="1:3" ht="12" customHeight="1">
      <c r="A104" s="12" t="s">
        <v>84</v>
      </c>
      <c r="B104" s="83" t="s">
        <v>302</v>
      </c>
      <c r="C104" s="213"/>
    </row>
    <row r="105" spans="1:3" ht="12" customHeight="1">
      <c r="A105" s="12" t="s">
        <v>86</v>
      </c>
      <c r="B105" s="82" t="s">
        <v>303</v>
      </c>
      <c r="C105" s="213"/>
    </row>
    <row r="106" spans="1:3" ht="12" customHeight="1">
      <c r="A106" s="12" t="s">
        <v>132</v>
      </c>
      <c r="B106" s="82" t="s">
        <v>304</v>
      </c>
      <c r="C106" s="213"/>
    </row>
    <row r="107" spans="1:3" ht="12" customHeight="1">
      <c r="A107" s="12" t="s">
        <v>298</v>
      </c>
      <c r="B107" s="83" t="s">
        <v>305</v>
      </c>
      <c r="C107" s="213"/>
    </row>
    <row r="108" spans="1:3" ht="12" customHeight="1">
      <c r="A108" s="11" t="s">
        <v>299</v>
      </c>
      <c r="B108" s="84" t="s">
        <v>306</v>
      </c>
      <c r="C108" s="213"/>
    </row>
    <row r="109" spans="1:3" ht="12" customHeight="1">
      <c r="A109" s="12" t="s">
        <v>385</v>
      </c>
      <c r="B109" s="84" t="s">
        <v>307</v>
      </c>
      <c r="C109" s="213"/>
    </row>
    <row r="110" spans="1:3" ht="12" customHeight="1">
      <c r="A110" s="14" t="s">
        <v>386</v>
      </c>
      <c r="B110" s="84" t="s">
        <v>308</v>
      </c>
      <c r="C110" s="213">
        <v>11239000</v>
      </c>
    </row>
    <row r="111" spans="1:3" ht="12" customHeight="1">
      <c r="A111" s="12" t="s">
        <v>390</v>
      </c>
      <c r="B111" s="9" t="s">
        <v>40</v>
      </c>
      <c r="C111" s="211"/>
    </row>
    <row r="112" spans="1:3" ht="12" customHeight="1">
      <c r="A112" s="12" t="s">
        <v>391</v>
      </c>
      <c r="B112" s="6" t="s">
        <v>393</v>
      </c>
      <c r="C112" s="211"/>
    </row>
    <row r="113" spans="1:3" ht="12" customHeight="1" thickBot="1">
      <c r="A113" s="16" t="s">
        <v>392</v>
      </c>
      <c r="B113" s="374" t="s">
        <v>394</v>
      </c>
      <c r="C113" s="217"/>
    </row>
    <row r="114" spans="1:3" ht="12" customHeight="1" thickBot="1">
      <c r="A114" s="371" t="s">
        <v>10</v>
      </c>
      <c r="B114" s="372" t="s">
        <v>309</v>
      </c>
      <c r="C114" s="373">
        <f>+C115+C117+C119</f>
        <v>0</v>
      </c>
    </row>
    <row r="115" spans="1:3" ht="12" customHeight="1">
      <c r="A115" s="13" t="s">
        <v>75</v>
      </c>
      <c r="B115" s="6" t="s">
        <v>173</v>
      </c>
      <c r="C115" s="212"/>
    </row>
    <row r="116" spans="1:3" ht="12" customHeight="1">
      <c r="A116" s="13" t="s">
        <v>76</v>
      </c>
      <c r="B116" s="10" t="s">
        <v>313</v>
      </c>
      <c r="C116" s="212"/>
    </row>
    <row r="117" spans="1:3" ht="12" customHeight="1">
      <c r="A117" s="13" t="s">
        <v>77</v>
      </c>
      <c r="B117" s="10" t="s">
        <v>133</v>
      </c>
      <c r="C117" s="211"/>
    </row>
    <row r="118" spans="1:3" ht="12" customHeight="1">
      <c r="A118" s="13" t="s">
        <v>78</v>
      </c>
      <c r="B118" s="10" t="s">
        <v>314</v>
      </c>
      <c r="C118" s="202"/>
    </row>
    <row r="119" spans="1:3" ht="12" customHeight="1">
      <c r="A119" s="13" t="s">
        <v>79</v>
      </c>
      <c r="B119" s="206" t="s">
        <v>176</v>
      </c>
      <c r="C119" s="202"/>
    </row>
    <row r="120" spans="1:3" ht="12" customHeight="1">
      <c r="A120" s="13" t="s">
        <v>85</v>
      </c>
      <c r="B120" s="205" t="s">
        <v>375</v>
      </c>
      <c r="C120" s="202"/>
    </row>
    <row r="121" spans="1:3" ht="15">
      <c r="A121" s="13" t="s">
        <v>87</v>
      </c>
      <c r="B121" s="308" t="s">
        <v>319</v>
      </c>
      <c r="C121" s="202"/>
    </row>
    <row r="122" spans="1:3" ht="12" customHeight="1">
      <c r="A122" s="13" t="s">
        <v>134</v>
      </c>
      <c r="B122" s="83" t="s">
        <v>302</v>
      </c>
      <c r="C122" s="202"/>
    </row>
    <row r="123" spans="1:3" ht="12" customHeight="1">
      <c r="A123" s="13" t="s">
        <v>135</v>
      </c>
      <c r="B123" s="83" t="s">
        <v>318</v>
      </c>
      <c r="C123" s="202"/>
    </row>
    <row r="124" spans="1:3" ht="12" customHeight="1">
      <c r="A124" s="13" t="s">
        <v>136</v>
      </c>
      <c r="B124" s="83" t="s">
        <v>317</v>
      </c>
      <c r="C124" s="202"/>
    </row>
    <row r="125" spans="1:3" ht="12" customHeight="1">
      <c r="A125" s="13" t="s">
        <v>310</v>
      </c>
      <c r="B125" s="83" t="s">
        <v>305</v>
      </c>
      <c r="C125" s="202"/>
    </row>
    <row r="126" spans="1:3" ht="15">
      <c r="A126" s="13" t="s">
        <v>311</v>
      </c>
      <c r="B126" s="83" t="s">
        <v>316</v>
      </c>
      <c r="C126" s="202"/>
    </row>
    <row r="127" spans="1:3" ht="12" customHeight="1" thickBot="1">
      <c r="A127" s="11" t="s">
        <v>312</v>
      </c>
      <c r="B127" s="83" t="s">
        <v>315</v>
      </c>
      <c r="C127" s="203"/>
    </row>
    <row r="128" spans="1:3" ht="12" customHeight="1" thickBot="1">
      <c r="A128" s="18" t="s">
        <v>11</v>
      </c>
      <c r="B128" s="77" t="s">
        <v>395</v>
      </c>
      <c r="C128" s="209">
        <v>11239000</v>
      </c>
    </row>
    <row r="129" spans="1:3" ht="12" customHeight="1" thickBot="1">
      <c r="A129" s="18" t="s">
        <v>12</v>
      </c>
      <c r="B129" s="77" t="s">
        <v>396</v>
      </c>
      <c r="C129" s="209">
        <f>+C130+C131+C132</f>
        <v>0</v>
      </c>
    </row>
    <row r="130" spans="1:3" ht="12" customHeight="1">
      <c r="A130" s="13" t="s">
        <v>214</v>
      </c>
      <c r="B130" s="10" t="s">
        <v>403</v>
      </c>
      <c r="C130" s="202"/>
    </row>
    <row r="131" spans="1:3" ht="12" customHeight="1">
      <c r="A131" s="13" t="s">
        <v>215</v>
      </c>
      <c r="B131" s="10" t="s">
        <v>404</v>
      </c>
      <c r="C131" s="202"/>
    </row>
    <row r="132" spans="1:3" ht="12" customHeight="1" thickBot="1">
      <c r="A132" s="11" t="s">
        <v>216</v>
      </c>
      <c r="B132" s="10" t="s">
        <v>405</v>
      </c>
      <c r="C132" s="202"/>
    </row>
    <row r="133" spans="1:3" ht="12" customHeight="1" thickBot="1">
      <c r="A133" s="18" t="s">
        <v>13</v>
      </c>
      <c r="B133" s="77" t="s">
        <v>397</v>
      </c>
      <c r="C133" s="209">
        <f>SUM(C134:C139)</f>
        <v>0</v>
      </c>
    </row>
    <row r="134" spans="1:3" ht="12" customHeight="1">
      <c r="A134" s="13" t="s">
        <v>62</v>
      </c>
      <c r="B134" s="7" t="s">
        <v>406</v>
      </c>
      <c r="C134" s="202"/>
    </row>
    <row r="135" spans="1:3" ht="12" customHeight="1">
      <c r="A135" s="13" t="s">
        <v>63</v>
      </c>
      <c r="B135" s="7" t="s">
        <v>398</v>
      </c>
      <c r="C135" s="202"/>
    </row>
    <row r="136" spans="1:3" ht="12" customHeight="1">
      <c r="A136" s="13" t="s">
        <v>64</v>
      </c>
      <c r="B136" s="7" t="s">
        <v>399</v>
      </c>
      <c r="C136" s="202"/>
    </row>
    <row r="137" spans="1:3" ht="12" customHeight="1">
      <c r="A137" s="13" t="s">
        <v>121</v>
      </c>
      <c r="B137" s="7" t="s">
        <v>400</v>
      </c>
      <c r="C137" s="202"/>
    </row>
    <row r="138" spans="1:3" ht="12" customHeight="1">
      <c r="A138" s="13" t="s">
        <v>122</v>
      </c>
      <c r="B138" s="7" t="s">
        <v>401</v>
      </c>
      <c r="C138" s="202"/>
    </row>
    <row r="139" spans="1:3" ht="12" customHeight="1" thickBot="1">
      <c r="A139" s="11" t="s">
        <v>123</v>
      </c>
      <c r="B139" s="7" t="s">
        <v>402</v>
      </c>
      <c r="C139" s="202"/>
    </row>
    <row r="140" spans="1:3" ht="12" customHeight="1" thickBot="1">
      <c r="A140" s="18" t="s">
        <v>14</v>
      </c>
      <c r="B140" s="77" t="s">
        <v>410</v>
      </c>
      <c r="C140" s="215">
        <f>+C141+C142+C143+C144</f>
        <v>0</v>
      </c>
    </row>
    <row r="141" spans="1:3" ht="12" customHeight="1">
      <c r="A141" s="13" t="s">
        <v>65</v>
      </c>
      <c r="B141" s="7" t="s">
        <v>320</v>
      </c>
      <c r="C141" s="202"/>
    </row>
    <row r="142" spans="1:3" ht="12" customHeight="1">
      <c r="A142" s="13" t="s">
        <v>66</v>
      </c>
      <c r="B142" s="7" t="s">
        <v>321</v>
      </c>
      <c r="C142" s="202"/>
    </row>
    <row r="143" spans="1:3" ht="12" customHeight="1">
      <c r="A143" s="13" t="s">
        <v>234</v>
      </c>
      <c r="B143" s="7" t="s">
        <v>411</v>
      </c>
      <c r="C143" s="202"/>
    </row>
    <row r="144" spans="1:3" ht="12" customHeight="1" thickBot="1">
      <c r="A144" s="11" t="s">
        <v>235</v>
      </c>
      <c r="B144" s="5" t="s">
        <v>340</v>
      </c>
      <c r="C144" s="202"/>
    </row>
    <row r="145" spans="1:3" ht="12" customHeight="1" thickBot="1">
      <c r="A145" s="18" t="s">
        <v>15</v>
      </c>
      <c r="B145" s="77" t="s">
        <v>412</v>
      </c>
      <c r="C145" s="218">
        <f>SUM(C146:C150)</f>
        <v>0</v>
      </c>
    </row>
    <row r="146" spans="1:3" ht="12" customHeight="1">
      <c r="A146" s="13" t="s">
        <v>67</v>
      </c>
      <c r="B146" s="7" t="s">
        <v>407</v>
      </c>
      <c r="C146" s="202"/>
    </row>
    <row r="147" spans="1:3" ht="12" customHeight="1">
      <c r="A147" s="13" t="s">
        <v>68</v>
      </c>
      <c r="B147" s="7" t="s">
        <v>414</v>
      </c>
      <c r="C147" s="202"/>
    </row>
    <row r="148" spans="1:3" ht="12" customHeight="1">
      <c r="A148" s="13" t="s">
        <v>246</v>
      </c>
      <c r="B148" s="7" t="s">
        <v>409</v>
      </c>
      <c r="C148" s="202"/>
    </row>
    <row r="149" spans="1:3" ht="12" customHeight="1">
      <c r="A149" s="13" t="s">
        <v>247</v>
      </c>
      <c r="B149" s="7" t="s">
        <v>415</v>
      </c>
      <c r="C149" s="202"/>
    </row>
    <row r="150" spans="1:3" ht="12" customHeight="1" thickBot="1">
      <c r="A150" s="13" t="s">
        <v>413</v>
      </c>
      <c r="B150" s="7" t="s">
        <v>416</v>
      </c>
      <c r="C150" s="202"/>
    </row>
    <row r="151" spans="1:3" ht="12" customHeight="1" thickBot="1">
      <c r="A151" s="18" t="s">
        <v>16</v>
      </c>
      <c r="B151" s="77" t="s">
        <v>417</v>
      </c>
      <c r="C151" s="375"/>
    </row>
    <row r="152" spans="1:9" ht="15" customHeight="1" thickBot="1">
      <c r="A152" s="18" t="s">
        <v>17</v>
      </c>
      <c r="B152" s="77" t="s">
        <v>418</v>
      </c>
      <c r="C152" s="375"/>
      <c r="F152" s="323"/>
      <c r="G152" s="324"/>
      <c r="H152" s="324"/>
      <c r="I152" s="324"/>
    </row>
    <row r="153" spans="1:3" s="311" customFormat="1" ht="12.75" customHeight="1" thickBot="1">
      <c r="A153" s="18" t="s">
        <v>18</v>
      </c>
      <c r="B153" s="77" t="s">
        <v>420</v>
      </c>
      <c r="C153" s="322">
        <v>11239000</v>
      </c>
    </row>
    <row r="154" spans="1:3" ht="16.5" customHeight="1" thickBot="1">
      <c r="A154" s="207" t="s">
        <v>19</v>
      </c>
      <c r="B154" s="286" t="s">
        <v>419</v>
      </c>
      <c r="C154" s="322">
        <v>11239000</v>
      </c>
    </row>
    <row r="156" spans="1:3" ht="15" customHeight="1">
      <c r="A156" s="399" t="s">
        <v>322</v>
      </c>
      <c r="B156" s="399"/>
      <c r="C156" s="399"/>
    </row>
    <row r="157" spans="1:4" ht="13.5" customHeight="1" thickBot="1">
      <c r="A157" s="397" t="s">
        <v>110</v>
      </c>
      <c r="B157" s="397"/>
      <c r="C157" s="219" t="s">
        <v>517</v>
      </c>
      <c r="D157" s="325"/>
    </row>
    <row r="158" spans="1:3" ht="27.75" customHeight="1" thickBot="1">
      <c r="A158" s="18">
        <v>1</v>
      </c>
      <c r="B158" s="25" t="s">
        <v>421</v>
      </c>
      <c r="C158" s="209">
        <f>+C62-C128</f>
        <v>0</v>
      </c>
    </row>
    <row r="159" spans="1:3" ht="21" thickBot="1">
      <c r="A159" s="18" t="s">
        <v>10</v>
      </c>
      <c r="B159" s="25" t="s">
        <v>427</v>
      </c>
      <c r="C159" s="209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2018. ÉVI KÖLTSÉGVETÉS
ÖNKÉNT VÁLLALT FELADATAINAK MÉRLEGE
&amp;R&amp;"Times New Roman CE,Félkövér dőlt"&amp;11 1.3. melléklet az 1/2018. (II.16.)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Layout" zoomScaleNormal="130" zoomScaleSheetLayoutView="100" workbookViewId="0" topLeftCell="A1">
      <selection activeCell="B3" sqref="B3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6" t="s">
        <v>6</v>
      </c>
      <c r="B1" s="396"/>
      <c r="C1" s="396"/>
    </row>
    <row r="2" spans="1:3" ht="15.75" customHeight="1" thickBot="1">
      <c r="A2" s="397" t="s">
        <v>108</v>
      </c>
      <c r="B2" s="397"/>
      <c r="C2" s="219" t="s">
        <v>517</v>
      </c>
    </row>
    <row r="3" spans="1:3" ht="37.5" customHeight="1" thickBot="1">
      <c r="A3" s="21" t="s">
        <v>57</v>
      </c>
      <c r="B3" s="22" t="s">
        <v>8</v>
      </c>
      <c r="C3" s="30" t="s">
        <v>516</v>
      </c>
    </row>
    <row r="4" spans="1:3" s="310" customFormat="1" ht="12" customHeight="1" thickBot="1">
      <c r="A4" s="304"/>
      <c r="B4" s="305" t="s">
        <v>434</v>
      </c>
      <c r="C4" s="306" t="s">
        <v>435</v>
      </c>
    </row>
    <row r="5" spans="1:3" s="311" customFormat="1" ht="12" customHeight="1" thickBot="1">
      <c r="A5" s="18" t="s">
        <v>9</v>
      </c>
      <c r="B5" s="19" t="s">
        <v>199</v>
      </c>
      <c r="C5" s="209"/>
    </row>
    <row r="6" spans="1:3" s="311" customFormat="1" ht="12" customHeight="1">
      <c r="A6" s="13" t="s">
        <v>69</v>
      </c>
      <c r="B6" s="312" t="s">
        <v>200</v>
      </c>
      <c r="C6" s="212">
        <v>68870800</v>
      </c>
    </row>
    <row r="7" spans="1:3" s="311" customFormat="1" ht="12" customHeight="1">
      <c r="A7" s="12" t="s">
        <v>70</v>
      </c>
      <c r="B7" s="313" t="s">
        <v>201</v>
      </c>
      <c r="C7" s="211"/>
    </row>
    <row r="8" spans="1:3" s="311" customFormat="1" ht="12" customHeight="1">
      <c r="A8" s="12" t="s">
        <v>71</v>
      </c>
      <c r="B8" s="313" t="s">
        <v>470</v>
      </c>
      <c r="C8" s="211"/>
    </row>
    <row r="9" spans="1:3" s="311" customFormat="1" ht="12" customHeight="1">
      <c r="A9" s="12" t="s">
        <v>72</v>
      </c>
      <c r="B9" s="313" t="s">
        <v>202</v>
      </c>
      <c r="C9" s="211"/>
    </row>
    <row r="10" spans="1:3" s="311" customFormat="1" ht="12" customHeight="1">
      <c r="A10" s="12" t="s">
        <v>105</v>
      </c>
      <c r="B10" s="205" t="s">
        <v>379</v>
      </c>
      <c r="C10" s="211"/>
    </row>
    <row r="11" spans="1:3" s="311" customFormat="1" ht="12" customHeight="1" thickBot="1">
      <c r="A11" s="14" t="s">
        <v>73</v>
      </c>
      <c r="B11" s="206" t="s">
        <v>380</v>
      </c>
      <c r="C11" s="211"/>
    </row>
    <row r="12" spans="1:3" s="311" customFormat="1" ht="12" customHeight="1" thickBot="1">
      <c r="A12" s="18" t="s">
        <v>10</v>
      </c>
      <c r="B12" s="204" t="s">
        <v>203</v>
      </c>
      <c r="C12" s="209">
        <f>+C13+C14+C15+C16+C17</f>
        <v>0</v>
      </c>
    </row>
    <row r="13" spans="1:3" s="311" customFormat="1" ht="12" customHeight="1">
      <c r="A13" s="13" t="s">
        <v>75</v>
      </c>
      <c r="B13" s="312" t="s">
        <v>204</v>
      </c>
      <c r="C13" s="212"/>
    </row>
    <row r="14" spans="1:3" s="311" customFormat="1" ht="12" customHeight="1">
      <c r="A14" s="12" t="s">
        <v>76</v>
      </c>
      <c r="B14" s="313" t="s">
        <v>205</v>
      </c>
      <c r="C14" s="211"/>
    </row>
    <row r="15" spans="1:3" s="311" customFormat="1" ht="12" customHeight="1">
      <c r="A15" s="12" t="s">
        <v>77</v>
      </c>
      <c r="B15" s="313" t="s">
        <v>369</v>
      </c>
      <c r="C15" s="211"/>
    </row>
    <row r="16" spans="1:3" s="311" customFormat="1" ht="12" customHeight="1">
      <c r="A16" s="12" t="s">
        <v>78</v>
      </c>
      <c r="B16" s="313" t="s">
        <v>370</v>
      </c>
      <c r="C16" s="211"/>
    </row>
    <row r="17" spans="1:3" s="311" customFormat="1" ht="12" customHeight="1">
      <c r="A17" s="12" t="s">
        <v>79</v>
      </c>
      <c r="B17" s="313" t="s">
        <v>206</v>
      </c>
      <c r="C17" s="211"/>
    </row>
    <row r="18" spans="1:3" s="311" customFormat="1" ht="12" customHeight="1" thickBot="1">
      <c r="A18" s="14" t="s">
        <v>85</v>
      </c>
      <c r="B18" s="206" t="s">
        <v>207</v>
      </c>
      <c r="C18" s="213"/>
    </row>
    <row r="19" spans="1:3" s="311" customFormat="1" ht="12" customHeight="1" thickBot="1">
      <c r="A19" s="18" t="s">
        <v>11</v>
      </c>
      <c r="B19" s="19" t="s">
        <v>208</v>
      </c>
      <c r="C19" s="209">
        <f>+C20+C21+C22+C23+C24</f>
        <v>0</v>
      </c>
    </row>
    <row r="20" spans="1:3" s="311" customFormat="1" ht="12" customHeight="1">
      <c r="A20" s="13" t="s">
        <v>58</v>
      </c>
      <c r="B20" s="312" t="s">
        <v>209</v>
      </c>
      <c r="C20" s="212"/>
    </row>
    <row r="21" spans="1:3" s="311" customFormat="1" ht="12" customHeight="1">
      <c r="A21" s="12" t="s">
        <v>59</v>
      </c>
      <c r="B21" s="313" t="s">
        <v>210</v>
      </c>
      <c r="C21" s="211"/>
    </row>
    <row r="22" spans="1:3" s="311" customFormat="1" ht="12" customHeight="1">
      <c r="A22" s="12" t="s">
        <v>60</v>
      </c>
      <c r="B22" s="313" t="s">
        <v>371</v>
      </c>
      <c r="C22" s="211"/>
    </row>
    <row r="23" spans="1:3" s="311" customFormat="1" ht="12" customHeight="1">
      <c r="A23" s="12" t="s">
        <v>61</v>
      </c>
      <c r="B23" s="313" t="s">
        <v>372</v>
      </c>
      <c r="C23" s="211"/>
    </row>
    <row r="24" spans="1:3" s="311" customFormat="1" ht="12" customHeight="1">
      <c r="A24" s="12" t="s">
        <v>117</v>
      </c>
      <c r="B24" s="313" t="s">
        <v>211</v>
      </c>
      <c r="C24" s="211"/>
    </row>
    <row r="25" spans="1:3" s="311" customFormat="1" ht="12" customHeight="1" thickBot="1">
      <c r="A25" s="14" t="s">
        <v>118</v>
      </c>
      <c r="B25" s="314" t="s">
        <v>212</v>
      </c>
      <c r="C25" s="213"/>
    </row>
    <row r="26" spans="1:3" s="311" customFormat="1" ht="12" customHeight="1" thickBot="1">
      <c r="A26" s="18" t="s">
        <v>119</v>
      </c>
      <c r="B26" s="19" t="s">
        <v>480</v>
      </c>
      <c r="C26" s="215">
        <f>SUM(C27:C33)</f>
        <v>16237000</v>
      </c>
    </row>
    <row r="27" spans="1:3" s="311" customFormat="1" ht="12" customHeight="1">
      <c r="A27" s="13" t="s">
        <v>214</v>
      </c>
      <c r="B27" s="312" t="s">
        <v>475</v>
      </c>
      <c r="C27" s="212"/>
    </row>
    <row r="28" spans="1:3" s="311" customFormat="1" ht="12" customHeight="1">
      <c r="A28" s="12" t="s">
        <v>215</v>
      </c>
      <c r="B28" s="313" t="s">
        <v>476</v>
      </c>
      <c r="C28" s="211"/>
    </row>
    <row r="29" spans="1:3" s="311" customFormat="1" ht="12" customHeight="1">
      <c r="A29" s="12" t="s">
        <v>216</v>
      </c>
      <c r="B29" s="313" t="s">
        <v>477</v>
      </c>
      <c r="C29" s="211">
        <v>16237000</v>
      </c>
    </row>
    <row r="30" spans="1:3" s="311" customFormat="1" ht="12" customHeight="1">
      <c r="A30" s="12" t="s">
        <v>217</v>
      </c>
      <c r="B30" s="313" t="s">
        <v>478</v>
      </c>
      <c r="C30" s="211"/>
    </row>
    <row r="31" spans="1:3" s="311" customFormat="1" ht="12" customHeight="1">
      <c r="A31" s="12" t="s">
        <v>472</v>
      </c>
      <c r="B31" s="313" t="s">
        <v>218</v>
      </c>
      <c r="C31" s="211"/>
    </row>
    <row r="32" spans="1:3" s="311" customFormat="1" ht="12" customHeight="1">
      <c r="A32" s="12" t="s">
        <v>473</v>
      </c>
      <c r="B32" s="313" t="s">
        <v>219</v>
      </c>
      <c r="C32" s="211"/>
    </row>
    <row r="33" spans="1:3" s="311" customFormat="1" ht="12" customHeight="1" thickBot="1">
      <c r="A33" s="14" t="s">
        <v>474</v>
      </c>
      <c r="B33" s="380" t="s">
        <v>220</v>
      </c>
      <c r="C33" s="213"/>
    </row>
    <row r="34" spans="1:3" s="311" customFormat="1" ht="12" customHeight="1" thickBot="1">
      <c r="A34" s="18" t="s">
        <v>13</v>
      </c>
      <c r="B34" s="19" t="s">
        <v>381</v>
      </c>
      <c r="C34" s="209">
        <f>SUM(C35:C45)</f>
        <v>44000</v>
      </c>
    </row>
    <row r="35" spans="1:3" s="311" customFormat="1" ht="12" customHeight="1">
      <c r="A35" s="13" t="s">
        <v>62</v>
      </c>
      <c r="B35" s="312" t="s">
        <v>223</v>
      </c>
      <c r="C35" s="212"/>
    </row>
    <row r="36" spans="1:3" s="311" customFormat="1" ht="12" customHeight="1">
      <c r="A36" s="12" t="s">
        <v>63</v>
      </c>
      <c r="B36" s="313" t="s">
        <v>224</v>
      </c>
      <c r="C36" s="211">
        <v>35000</v>
      </c>
    </row>
    <row r="37" spans="1:3" s="311" customFormat="1" ht="12" customHeight="1">
      <c r="A37" s="12" t="s">
        <v>64</v>
      </c>
      <c r="B37" s="313" t="s">
        <v>225</v>
      </c>
      <c r="C37" s="211"/>
    </row>
    <row r="38" spans="1:3" s="311" customFormat="1" ht="12" customHeight="1">
      <c r="A38" s="12" t="s">
        <v>121</v>
      </c>
      <c r="B38" s="313" t="s">
        <v>226</v>
      </c>
      <c r="C38" s="211"/>
    </row>
    <row r="39" spans="1:3" s="311" customFormat="1" ht="12" customHeight="1">
      <c r="A39" s="12" t="s">
        <v>122</v>
      </c>
      <c r="B39" s="313" t="s">
        <v>227</v>
      </c>
      <c r="C39" s="211"/>
    </row>
    <row r="40" spans="1:3" s="311" customFormat="1" ht="12" customHeight="1">
      <c r="A40" s="12" t="s">
        <v>123</v>
      </c>
      <c r="B40" s="313" t="s">
        <v>228</v>
      </c>
      <c r="C40" s="211">
        <v>9000</v>
      </c>
    </row>
    <row r="41" spans="1:3" s="311" customFormat="1" ht="12" customHeight="1">
      <c r="A41" s="12" t="s">
        <v>124</v>
      </c>
      <c r="B41" s="313" t="s">
        <v>229</v>
      </c>
      <c r="C41" s="211"/>
    </row>
    <row r="42" spans="1:3" s="311" customFormat="1" ht="12" customHeight="1">
      <c r="A42" s="12" t="s">
        <v>125</v>
      </c>
      <c r="B42" s="313" t="s">
        <v>479</v>
      </c>
      <c r="C42" s="211"/>
    </row>
    <row r="43" spans="1:3" s="311" customFormat="1" ht="12" customHeight="1">
      <c r="A43" s="12" t="s">
        <v>221</v>
      </c>
      <c r="B43" s="313" t="s">
        <v>231</v>
      </c>
      <c r="C43" s="214"/>
    </row>
    <row r="44" spans="1:3" s="311" customFormat="1" ht="12" customHeight="1">
      <c r="A44" s="14" t="s">
        <v>222</v>
      </c>
      <c r="B44" s="314" t="s">
        <v>383</v>
      </c>
      <c r="C44" s="301"/>
    </row>
    <row r="45" spans="1:3" s="311" customFormat="1" ht="12" customHeight="1" thickBot="1">
      <c r="A45" s="14" t="s">
        <v>382</v>
      </c>
      <c r="B45" s="206" t="s">
        <v>232</v>
      </c>
      <c r="C45" s="301"/>
    </row>
    <row r="46" spans="1:3" s="311" customFormat="1" ht="12" customHeight="1" thickBot="1">
      <c r="A46" s="18" t="s">
        <v>14</v>
      </c>
      <c r="B46" s="19" t="s">
        <v>233</v>
      </c>
      <c r="C46" s="209">
        <f>SUM(C47:C51)</f>
        <v>0</v>
      </c>
    </row>
    <row r="47" spans="1:3" s="311" customFormat="1" ht="12" customHeight="1">
      <c r="A47" s="13" t="s">
        <v>65</v>
      </c>
      <c r="B47" s="312" t="s">
        <v>237</v>
      </c>
      <c r="C47" s="355"/>
    </row>
    <row r="48" spans="1:3" s="311" customFormat="1" ht="12" customHeight="1">
      <c r="A48" s="12" t="s">
        <v>66</v>
      </c>
      <c r="B48" s="313" t="s">
        <v>238</v>
      </c>
      <c r="C48" s="214"/>
    </row>
    <row r="49" spans="1:3" s="311" customFormat="1" ht="12" customHeight="1">
      <c r="A49" s="12" t="s">
        <v>234</v>
      </c>
      <c r="B49" s="313" t="s">
        <v>239</v>
      </c>
      <c r="C49" s="214"/>
    </row>
    <row r="50" spans="1:3" s="311" customFormat="1" ht="12" customHeight="1">
      <c r="A50" s="12" t="s">
        <v>235</v>
      </c>
      <c r="B50" s="313" t="s">
        <v>240</v>
      </c>
      <c r="C50" s="214"/>
    </row>
    <row r="51" spans="1:3" s="311" customFormat="1" ht="12" customHeight="1" thickBot="1">
      <c r="A51" s="14" t="s">
        <v>236</v>
      </c>
      <c r="B51" s="206" t="s">
        <v>241</v>
      </c>
      <c r="C51" s="301"/>
    </row>
    <row r="52" spans="1:3" s="311" customFormat="1" ht="12" customHeight="1" thickBot="1">
      <c r="A52" s="18" t="s">
        <v>126</v>
      </c>
      <c r="B52" s="19" t="s">
        <v>242</v>
      </c>
      <c r="C52" s="209">
        <f>SUM(C53:C55)</f>
        <v>0</v>
      </c>
    </row>
    <row r="53" spans="1:3" s="311" customFormat="1" ht="12" customHeight="1">
      <c r="A53" s="13" t="s">
        <v>67</v>
      </c>
      <c r="B53" s="312" t="s">
        <v>243</v>
      </c>
      <c r="C53" s="212"/>
    </row>
    <row r="54" spans="1:3" s="311" customFormat="1" ht="12" customHeight="1">
      <c r="A54" s="12" t="s">
        <v>68</v>
      </c>
      <c r="B54" s="313" t="s">
        <v>373</v>
      </c>
      <c r="C54" s="211"/>
    </row>
    <row r="55" spans="1:3" s="311" customFormat="1" ht="12" customHeight="1">
      <c r="A55" s="12" t="s">
        <v>246</v>
      </c>
      <c r="B55" s="313" t="s">
        <v>244</v>
      </c>
      <c r="C55" s="211"/>
    </row>
    <row r="56" spans="1:3" s="311" customFormat="1" ht="12" customHeight="1" thickBot="1">
      <c r="A56" s="14" t="s">
        <v>247</v>
      </c>
      <c r="B56" s="206" t="s">
        <v>245</v>
      </c>
      <c r="C56" s="213"/>
    </row>
    <row r="57" spans="1:3" s="311" customFormat="1" ht="12" customHeight="1" thickBot="1">
      <c r="A57" s="18" t="s">
        <v>16</v>
      </c>
      <c r="B57" s="204" t="s">
        <v>248</v>
      </c>
      <c r="C57" s="209">
        <f>SUM(C58:C60)</f>
        <v>0</v>
      </c>
    </row>
    <row r="58" spans="1:3" s="311" customFormat="1" ht="12" customHeight="1">
      <c r="A58" s="13" t="s">
        <v>127</v>
      </c>
      <c r="B58" s="312" t="s">
        <v>250</v>
      </c>
      <c r="C58" s="214"/>
    </row>
    <row r="59" spans="1:3" s="311" customFormat="1" ht="12" customHeight="1">
      <c r="A59" s="12" t="s">
        <v>128</v>
      </c>
      <c r="B59" s="313" t="s">
        <v>374</v>
      </c>
      <c r="C59" s="214"/>
    </row>
    <row r="60" spans="1:3" s="311" customFormat="1" ht="12" customHeight="1">
      <c r="A60" s="12" t="s">
        <v>175</v>
      </c>
      <c r="B60" s="313" t="s">
        <v>251</v>
      </c>
      <c r="C60" s="214"/>
    </row>
    <row r="61" spans="1:3" s="311" customFormat="1" ht="12" customHeight="1" thickBot="1">
      <c r="A61" s="14" t="s">
        <v>249</v>
      </c>
      <c r="B61" s="206" t="s">
        <v>252</v>
      </c>
      <c r="C61" s="214"/>
    </row>
    <row r="62" spans="1:3" s="311" customFormat="1" ht="12" customHeight="1" thickBot="1">
      <c r="A62" s="376" t="s">
        <v>423</v>
      </c>
      <c r="B62" s="19" t="s">
        <v>253</v>
      </c>
      <c r="C62" s="215">
        <v>85151800</v>
      </c>
    </row>
    <row r="63" spans="1:3" s="311" customFormat="1" ht="12" customHeight="1" thickBot="1">
      <c r="A63" s="357" t="s">
        <v>254</v>
      </c>
      <c r="B63" s="204" t="s">
        <v>255</v>
      </c>
      <c r="C63" s="209">
        <f>SUM(C64:C66)</f>
        <v>0</v>
      </c>
    </row>
    <row r="64" spans="1:3" s="311" customFormat="1" ht="12" customHeight="1">
      <c r="A64" s="13" t="s">
        <v>286</v>
      </c>
      <c r="B64" s="312" t="s">
        <v>256</v>
      </c>
      <c r="C64" s="214"/>
    </row>
    <row r="65" spans="1:3" s="311" customFormat="1" ht="12" customHeight="1">
      <c r="A65" s="12" t="s">
        <v>295</v>
      </c>
      <c r="B65" s="313" t="s">
        <v>257</v>
      </c>
      <c r="C65" s="214"/>
    </row>
    <row r="66" spans="1:3" s="311" customFormat="1" ht="12" customHeight="1" thickBot="1">
      <c r="A66" s="14" t="s">
        <v>296</v>
      </c>
      <c r="B66" s="370" t="s">
        <v>408</v>
      </c>
      <c r="C66" s="214"/>
    </row>
    <row r="67" spans="1:3" s="311" customFormat="1" ht="12" customHeight="1" thickBot="1">
      <c r="A67" s="357" t="s">
        <v>259</v>
      </c>
      <c r="B67" s="204" t="s">
        <v>260</v>
      </c>
      <c r="C67" s="209">
        <f>SUM(C68:C71)</f>
        <v>0</v>
      </c>
    </row>
    <row r="68" spans="1:3" s="311" customFormat="1" ht="12" customHeight="1">
      <c r="A68" s="13" t="s">
        <v>106</v>
      </c>
      <c r="B68" s="312" t="s">
        <v>261</v>
      </c>
      <c r="C68" s="214"/>
    </row>
    <row r="69" spans="1:3" s="311" customFormat="1" ht="12" customHeight="1">
      <c r="A69" s="12" t="s">
        <v>107</v>
      </c>
      <c r="B69" s="313" t="s">
        <v>262</v>
      </c>
      <c r="C69" s="214"/>
    </row>
    <row r="70" spans="1:3" s="311" customFormat="1" ht="12" customHeight="1">
      <c r="A70" s="12" t="s">
        <v>287</v>
      </c>
      <c r="B70" s="313" t="s">
        <v>263</v>
      </c>
      <c r="C70" s="214"/>
    </row>
    <row r="71" spans="1:3" s="311" customFormat="1" ht="12" customHeight="1" thickBot="1">
      <c r="A71" s="14" t="s">
        <v>288</v>
      </c>
      <c r="B71" s="206" t="s">
        <v>264</v>
      </c>
      <c r="C71" s="214"/>
    </row>
    <row r="72" spans="1:3" s="311" customFormat="1" ht="12" customHeight="1" thickBot="1">
      <c r="A72" s="357" t="s">
        <v>265</v>
      </c>
      <c r="B72" s="204" t="s">
        <v>266</v>
      </c>
      <c r="C72" s="209">
        <f>SUM(C73:C74)</f>
        <v>27332700</v>
      </c>
    </row>
    <row r="73" spans="1:3" s="311" customFormat="1" ht="12" customHeight="1">
      <c r="A73" s="13" t="s">
        <v>289</v>
      </c>
      <c r="B73" s="312" t="s">
        <v>267</v>
      </c>
      <c r="C73" s="214">
        <v>27332700</v>
      </c>
    </row>
    <row r="74" spans="1:3" s="311" customFormat="1" ht="12" customHeight="1" thickBot="1">
      <c r="A74" s="14" t="s">
        <v>290</v>
      </c>
      <c r="B74" s="206" t="s">
        <v>268</v>
      </c>
      <c r="C74" s="214"/>
    </row>
    <row r="75" spans="1:3" s="311" customFormat="1" ht="12" customHeight="1" thickBot="1">
      <c r="A75" s="357" t="s">
        <v>269</v>
      </c>
      <c r="B75" s="204" t="s">
        <v>270</v>
      </c>
      <c r="C75" s="209">
        <f>SUM(C76:C78)</f>
        <v>0</v>
      </c>
    </row>
    <row r="76" spans="1:3" s="311" customFormat="1" ht="12" customHeight="1">
      <c r="A76" s="13" t="s">
        <v>291</v>
      </c>
      <c r="B76" s="312" t="s">
        <v>271</v>
      </c>
      <c r="C76" s="214"/>
    </row>
    <row r="77" spans="1:3" s="311" customFormat="1" ht="12" customHeight="1">
      <c r="A77" s="12" t="s">
        <v>292</v>
      </c>
      <c r="B77" s="313" t="s">
        <v>272</v>
      </c>
      <c r="C77" s="214"/>
    </row>
    <row r="78" spans="1:3" s="311" customFormat="1" ht="12" customHeight="1" thickBot="1">
      <c r="A78" s="14" t="s">
        <v>293</v>
      </c>
      <c r="B78" s="206" t="s">
        <v>273</v>
      </c>
      <c r="C78" s="214"/>
    </row>
    <row r="79" spans="1:3" s="311" customFormat="1" ht="12" customHeight="1" thickBot="1">
      <c r="A79" s="357" t="s">
        <v>274</v>
      </c>
      <c r="B79" s="204" t="s">
        <v>294</v>
      </c>
      <c r="C79" s="209">
        <f>SUM(C80:C83)</f>
        <v>0</v>
      </c>
    </row>
    <row r="80" spans="1:3" s="311" customFormat="1" ht="12" customHeight="1">
      <c r="A80" s="316" t="s">
        <v>275</v>
      </c>
      <c r="B80" s="312" t="s">
        <v>276</v>
      </c>
      <c r="C80" s="214"/>
    </row>
    <row r="81" spans="1:3" s="311" customFormat="1" ht="12" customHeight="1">
      <c r="A81" s="317" t="s">
        <v>277</v>
      </c>
      <c r="B81" s="313" t="s">
        <v>278</v>
      </c>
      <c r="C81" s="214"/>
    </row>
    <row r="82" spans="1:3" s="311" customFormat="1" ht="12" customHeight="1">
      <c r="A82" s="317" t="s">
        <v>279</v>
      </c>
      <c r="B82" s="313" t="s">
        <v>280</v>
      </c>
      <c r="C82" s="214"/>
    </row>
    <row r="83" spans="1:3" s="311" customFormat="1" ht="12" customHeight="1" thickBot="1">
      <c r="A83" s="318" t="s">
        <v>281</v>
      </c>
      <c r="B83" s="206" t="s">
        <v>282</v>
      </c>
      <c r="C83" s="214"/>
    </row>
    <row r="84" spans="1:3" s="311" customFormat="1" ht="12" customHeight="1" thickBot="1">
      <c r="A84" s="357" t="s">
        <v>283</v>
      </c>
      <c r="B84" s="204" t="s">
        <v>422</v>
      </c>
      <c r="C84" s="356"/>
    </row>
    <row r="85" spans="1:3" s="311" customFormat="1" ht="13.5" customHeight="1" thickBot="1">
      <c r="A85" s="357" t="s">
        <v>285</v>
      </c>
      <c r="B85" s="204" t="s">
        <v>284</v>
      </c>
      <c r="C85" s="356"/>
    </row>
    <row r="86" spans="1:3" s="311" customFormat="1" ht="15.75" customHeight="1" thickBot="1">
      <c r="A86" s="357" t="s">
        <v>297</v>
      </c>
      <c r="B86" s="319" t="s">
        <v>425</v>
      </c>
      <c r="C86" s="215">
        <f>+C63+C67+C72+C75+C79+C85+C84</f>
        <v>27332700</v>
      </c>
    </row>
    <row r="87" spans="1:3" s="311" customFormat="1" ht="16.5" customHeight="1" thickBot="1">
      <c r="A87" s="358" t="s">
        <v>424</v>
      </c>
      <c r="B87" s="320" t="s">
        <v>426</v>
      </c>
      <c r="C87" s="215">
        <f>+C62+C86</f>
        <v>112484500</v>
      </c>
    </row>
    <row r="88" spans="1:3" s="311" customFormat="1" ht="83.25" customHeight="1">
      <c r="A88" s="3"/>
      <c r="B88" s="4"/>
      <c r="C88" s="216"/>
    </row>
    <row r="89" spans="1:3" ht="16.5" customHeight="1">
      <c r="A89" s="396" t="s">
        <v>37</v>
      </c>
      <c r="B89" s="396"/>
      <c r="C89" s="396"/>
    </row>
    <row r="90" spans="1:3" s="321" customFormat="1" ht="16.5" customHeight="1" thickBot="1">
      <c r="A90" s="398" t="s">
        <v>109</v>
      </c>
      <c r="B90" s="398"/>
      <c r="C90" s="80" t="s">
        <v>174</v>
      </c>
    </row>
    <row r="91" spans="1:3" ht="37.5" customHeight="1" thickBot="1">
      <c r="A91" s="21" t="s">
        <v>57</v>
      </c>
      <c r="B91" s="22" t="s">
        <v>38</v>
      </c>
      <c r="C91" s="30" t="str">
        <f>+C3</f>
        <v>2018. évi előirányzat</v>
      </c>
    </row>
    <row r="92" spans="1:3" s="310" customFormat="1" ht="12" customHeight="1" thickBot="1">
      <c r="A92" s="27"/>
      <c r="B92" s="28" t="s">
        <v>434</v>
      </c>
      <c r="C92" s="29" t="s">
        <v>435</v>
      </c>
    </row>
    <row r="93" spans="1:3" ht="12" customHeight="1" thickBot="1">
      <c r="A93" s="20" t="s">
        <v>9</v>
      </c>
      <c r="B93" s="26" t="s">
        <v>384</v>
      </c>
      <c r="C93" s="208">
        <f>C94+C95+C96+C97+C98+C111</f>
        <v>111214500</v>
      </c>
    </row>
    <row r="94" spans="1:3" ht="12" customHeight="1">
      <c r="A94" s="15" t="s">
        <v>69</v>
      </c>
      <c r="B94" s="8" t="s">
        <v>39</v>
      </c>
      <c r="C94" s="210">
        <v>80960500</v>
      </c>
    </row>
    <row r="95" spans="1:3" ht="12" customHeight="1">
      <c r="A95" s="12" t="s">
        <v>70</v>
      </c>
      <c r="B95" s="6" t="s">
        <v>129</v>
      </c>
      <c r="C95" s="211">
        <v>15582000</v>
      </c>
    </row>
    <row r="96" spans="1:3" ht="12" customHeight="1">
      <c r="A96" s="12" t="s">
        <v>71</v>
      </c>
      <c r="B96" s="6" t="s">
        <v>97</v>
      </c>
      <c r="C96" s="213">
        <v>14672000</v>
      </c>
    </row>
    <row r="97" spans="1:3" ht="12" customHeight="1">
      <c r="A97" s="12" t="s">
        <v>72</v>
      </c>
      <c r="B97" s="9" t="s">
        <v>130</v>
      </c>
      <c r="C97" s="213"/>
    </row>
    <row r="98" spans="1:3" ht="12" customHeight="1">
      <c r="A98" s="12" t="s">
        <v>80</v>
      </c>
      <c r="B98" s="17" t="s">
        <v>131</v>
      </c>
      <c r="C98" s="213"/>
    </row>
    <row r="99" spans="1:3" ht="12" customHeight="1">
      <c r="A99" s="12" t="s">
        <v>73</v>
      </c>
      <c r="B99" s="6" t="s">
        <v>389</v>
      </c>
      <c r="C99" s="213"/>
    </row>
    <row r="100" spans="1:3" ht="12" customHeight="1">
      <c r="A100" s="12" t="s">
        <v>74</v>
      </c>
      <c r="B100" s="84" t="s">
        <v>388</v>
      </c>
      <c r="C100" s="213"/>
    </row>
    <row r="101" spans="1:3" ht="12" customHeight="1">
      <c r="A101" s="12" t="s">
        <v>81</v>
      </c>
      <c r="B101" s="84" t="s">
        <v>387</v>
      </c>
      <c r="C101" s="213"/>
    </row>
    <row r="102" spans="1:3" ht="12" customHeight="1">
      <c r="A102" s="12" t="s">
        <v>82</v>
      </c>
      <c r="B102" s="82" t="s">
        <v>300</v>
      </c>
      <c r="C102" s="213"/>
    </row>
    <row r="103" spans="1:3" ht="12" customHeight="1">
      <c r="A103" s="12" t="s">
        <v>83</v>
      </c>
      <c r="B103" s="83" t="s">
        <v>301</v>
      </c>
      <c r="C103" s="213"/>
    </row>
    <row r="104" spans="1:3" ht="12" customHeight="1">
      <c r="A104" s="12" t="s">
        <v>84</v>
      </c>
      <c r="B104" s="83" t="s">
        <v>302</v>
      </c>
      <c r="C104" s="213"/>
    </row>
    <row r="105" spans="1:3" ht="12" customHeight="1">
      <c r="A105" s="12" t="s">
        <v>86</v>
      </c>
      <c r="B105" s="82" t="s">
        <v>303</v>
      </c>
      <c r="C105" s="213"/>
    </row>
    <row r="106" spans="1:3" ht="12" customHeight="1">
      <c r="A106" s="12" t="s">
        <v>132</v>
      </c>
      <c r="B106" s="82" t="s">
        <v>304</v>
      </c>
      <c r="C106" s="213"/>
    </row>
    <row r="107" spans="1:3" ht="12" customHeight="1">
      <c r="A107" s="12" t="s">
        <v>298</v>
      </c>
      <c r="B107" s="83" t="s">
        <v>305</v>
      </c>
      <c r="C107" s="213"/>
    </row>
    <row r="108" spans="1:3" ht="12" customHeight="1">
      <c r="A108" s="11" t="s">
        <v>299</v>
      </c>
      <c r="B108" s="84" t="s">
        <v>306</v>
      </c>
      <c r="C108" s="213"/>
    </row>
    <row r="109" spans="1:3" ht="12" customHeight="1">
      <c r="A109" s="12" t="s">
        <v>385</v>
      </c>
      <c r="B109" s="84" t="s">
        <v>307</v>
      </c>
      <c r="C109" s="213"/>
    </row>
    <row r="110" spans="1:3" ht="12" customHeight="1">
      <c r="A110" s="14" t="s">
        <v>386</v>
      </c>
      <c r="B110" s="84" t="s">
        <v>308</v>
      </c>
      <c r="C110" s="213"/>
    </row>
    <row r="111" spans="1:3" ht="12" customHeight="1">
      <c r="A111" s="12" t="s">
        <v>390</v>
      </c>
      <c r="B111" s="9" t="s">
        <v>40</v>
      </c>
      <c r="C111" s="211"/>
    </row>
    <row r="112" spans="1:3" ht="12" customHeight="1">
      <c r="A112" s="12" t="s">
        <v>391</v>
      </c>
      <c r="B112" s="6" t="s">
        <v>393</v>
      </c>
      <c r="C112" s="211"/>
    </row>
    <row r="113" spans="1:3" ht="12" customHeight="1" thickBot="1">
      <c r="A113" s="16" t="s">
        <v>392</v>
      </c>
      <c r="B113" s="374" t="s">
        <v>394</v>
      </c>
      <c r="C113" s="217"/>
    </row>
    <row r="114" spans="1:3" ht="12" customHeight="1" thickBot="1">
      <c r="A114" s="371" t="s">
        <v>10</v>
      </c>
      <c r="B114" s="372" t="s">
        <v>309</v>
      </c>
      <c r="C114" s="373">
        <f>+C115+C117+C119</f>
        <v>1270000</v>
      </c>
    </row>
    <row r="115" spans="1:3" ht="12" customHeight="1">
      <c r="A115" s="13" t="s">
        <v>75</v>
      </c>
      <c r="B115" s="6" t="s">
        <v>173</v>
      </c>
      <c r="C115" s="212">
        <v>1270000</v>
      </c>
    </row>
    <row r="116" spans="1:3" ht="12" customHeight="1">
      <c r="A116" s="13" t="s">
        <v>76</v>
      </c>
      <c r="B116" s="10" t="s">
        <v>313</v>
      </c>
      <c r="C116" s="212"/>
    </row>
    <row r="117" spans="1:3" ht="12" customHeight="1">
      <c r="A117" s="13" t="s">
        <v>77</v>
      </c>
      <c r="B117" s="10" t="s">
        <v>133</v>
      </c>
      <c r="C117" s="211"/>
    </row>
    <row r="118" spans="1:3" ht="12" customHeight="1">
      <c r="A118" s="13" t="s">
        <v>78</v>
      </c>
      <c r="B118" s="10" t="s">
        <v>314</v>
      </c>
      <c r="C118" s="202"/>
    </row>
    <row r="119" spans="1:3" ht="12" customHeight="1">
      <c r="A119" s="13" t="s">
        <v>79</v>
      </c>
      <c r="B119" s="206" t="s">
        <v>176</v>
      </c>
      <c r="C119" s="202"/>
    </row>
    <row r="120" spans="1:3" ht="12" customHeight="1">
      <c r="A120" s="13" t="s">
        <v>85</v>
      </c>
      <c r="B120" s="205" t="s">
        <v>375</v>
      </c>
      <c r="C120" s="202"/>
    </row>
    <row r="121" spans="1:3" ht="12" customHeight="1">
      <c r="A121" s="13" t="s">
        <v>87</v>
      </c>
      <c r="B121" s="308" t="s">
        <v>319</v>
      </c>
      <c r="C121" s="202"/>
    </row>
    <row r="122" spans="1:3" ht="15">
      <c r="A122" s="13" t="s">
        <v>134</v>
      </c>
      <c r="B122" s="83" t="s">
        <v>302</v>
      </c>
      <c r="C122" s="202"/>
    </row>
    <row r="123" spans="1:3" ht="12" customHeight="1">
      <c r="A123" s="13" t="s">
        <v>135</v>
      </c>
      <c r="B123" s="83" t="s">
        <v>318</v>
      </c>
      <c r="C123" s="202"/>
    </row>
    <row r="124" spans="1:3" ht="12" customHeight="1">
      <c r="A124" s="13" t="s">
        <v>136</v>
      </c>
      <c r="B124" s="83" t="s">
        <v>317</v>
      </c>
      <c r="C124" s="202"/>
    </row>
    <row r="125" spans="1:3" ht="12" customHeight="1">
      <c r="A125" s="13" t="s">
        <v>310</v>
      </c>
      <c r="B125" s="83" t="s">
        <v>305</v>
      </c>
      <c r="C125" s="202"/>
    </row>
    <row r="126" spans="1:3" ht="12" customHeight="1">
      <c r="A126" s="13" t="s">
        <v>311</v>
      </c>
      <c r="B126" s="83" t="s">
        <v>316</v>
      </c>
      <c r="C126" s="202"/>
    </row>
    <row r="127" spans="1:3" ht="15.75" thickBot="1">
      <c r="A127" s="11" t="s">
        <v>312</v>
      </c>
      <c r="B127" s="83" t="s">
        <v>315</v>
      </c>
      <c r="C127" s="203"/>
    </row>
    <row r="128" spans="1:3" ht="12" customHeight="1" thickBot="1">
      <c r="A128" s="18" t="s">
        <v>11</v>
      </c>
      <c r="B128" s="77" t="s">
        <v>395</v>
      </c>
      <c r="C128" s="209">
        <f>+C93+C114</f>
        <v>112484500</v>
      </c>
    </row>
    <row r="129" spans="1:3" ht="12" customHeight="1" thickBot="1">
      <c r="A129" s="18" t="s">
        <v>12</v>
      </c>
      <c r="B129" s="77" t="s">
        <v>396</v>
      </c>
      <c r="C129" s="209">
        <f>+C130+C131+C132</f>
        <v>0</v>
      </c>
    </row>
    <row r="130" spans="1:3" ht="12" customHeight="1">
      <c r="A130" s="13" t="s">
        <v>214</v>
      </c>
      <c r="B130" s="10" t="s">
        <v>403</v>
      </c>
      <c r="C130" s="202"/>
    </row>
    <row r="131" spans="1:3" ht="12" customHeight="1">
      <c r="A131" s="13" t="s">
        <v>215</v>
      </c>
      <c r="B131" s="10" t="s">
        <v>404</v>
      </c>
      <c r="C131" s="202"/>
    </row>
    <row r="132" spans="1:3" ht="12" customHeight="1" thickBot="1">
      <c r="A132" s="11" t="s">
        <v>216</v>
      </c>
      <c r="B132" s="10" t="s">
        <v>405</v>
      </c>
      <c r="C132" s="202"/>
    </row>
    <row r="133" spans="1:3" ht="12" customHeight="1" thickBot="1">
      <c r="A133" s="18" t="s">
        <v>13</v>
      </c>
      <c r="B133" s="77" t="s">
        <v>397</v>
      </c>
      <c r="C133" s="209">
        <f>SUM(C134:C139)</f>
        <v>0</v>
      </c>
    </row>
    <row r="134" spans="1:3" ht="12" customHeight="1">
      <c r="A134" s="13" t="s">
        <v>62</v>
      </c>
      <c r="B134" s="7" t="s">
        <v>406</v>
      </c>
      <c r="C134" s="202"/>
    </row>
    <row r="135" spans="1:3" ht="12" customHeight="1">
      <c r="A135" s="13" t="s">
        <v>63</v>
      </c>
      <c r="B135" s="7" t="s">
        <v>398</v>
      </c>
      <c r="C135" s="202"/>
    </row>
    <row r="136" spans="1:3" ht="12" customHeight="1">
      <c r="A136" s="13" t="s">
        <v>64</v>
      </c>
      <c r="B136" s="7" t="s">
        <v>399</v>
      </c>
      <c r="C136" s="202"/>
    </row>
    <row r="137" spans="1:3" ht="12" customHeight="1">
      <c r="A137" s="13" t="s">
        <v>121</v>
      </c>
      <c r="B137" s="7" t="s">
        <v>400</v>
      </c>
      <c r="C137" s="202"/>
    </row>
    <row r="138" spans="1:3" ht="12" customHeight="1">
      <c r="A138" s="13" t="s">
        <v>122</v>
      </c>
      <c r="B138" s="7" t="s">
        <v>401</v>
      </c>
      <c r="C138" s="202"/>
    </row>
    <row r="139" spans="1:3" ht="12" customHeight="1" thickBot="1">
      <c r="A139" s="11" t="s">
        <v>123</v>
      </c>
      <c r="B139" s="7" t="s">
        <v>402</v>
      </c>
      <c r="C139" s="202"/>
    </row>
    <row r="140" spans="1:3" ht="12" customHeight="1" thickBot="1">
      <c r="A140" s="18" t="s">
        <v>14</v>
      </c>
      <c r="B140" s="77" t="s">
        <v>410</v>
      </c>
      <c r="C140" s="215">
        <f>+C141+C142+C143+C144</f>
        <v>0</v>
      </c>
    </row>
    <row r="141" spans="1:3" ht="12" customHeight="1">
      <c r="A141" s="13" t="s">
        <v>65</v>
      </c>
      <c r="B141" s="7" t="s">
        <v>320</v>
      </c>
      <c r="C141" s="202"/>
    </row>
    <row r="142" spans="1:3" ht="12" customHeight="1">
      <c r="A142" s="13" t="s">
        <v>66</v>
      </c>
      <c r="B142" s="7" t="s">
        <v>321</v>
      </c>
      <c r="C142" s="202"/>
    </row>
    <row r="143" spans="1:3" ht="12" customHeight="1">
      <c r="A143" s="13" t="s">
        <v>234</v>
      </c>
      <c r="B143" s="7" t="s">
        <v>411</v>
      </c>
      <c r="C143" s="202"/>
    </row>
    <row r="144" spans="1:3" ht="12" customHeight="1" thickBot="1">
      <c r="A144" s="11" t="s">
        <v>235</v>
      </c>
      <c r="B144" s="5" t="s">
        <v>340</v>
      </c>
      <c r="C144" s="202"/>
    </row>
    <row r="145" spans="1:3" ht="12" customHeight="1" thickBot="1">
      <c r="A145" s="18" t="s">
        <v>15</v>
      </c>
      <c r="B145" s="77" t="s">
        <v>412</v>
      </c>
      <c r="C145" s="218">
        <f>SUM(C146:C150)</f>
        <v>0</v>
      </c>
    </row>
    <row r="146" spans="1:3" ht="12" customHeight="1">
      <c r="A146" s="13" t="s">
        <v>67</v>
      </c>
      <c r="B146" s="7" t="s">
        <v>407</v>
      </c>
      <c r="C146" s="202"/>
    </row>
    <row r="147" spans="1:3" ht="12" customHeight="1">
      <c r="A147" s="13" t="s">
        <v>68</v>
      </c>
      <c r="B147" s="7" t="s">
        <v>414</v>
      </c>
      <c r="C147" s="202"/>
    </row>
    <row r="148" spans="1:3" ht="12" customHeight="1">
      <c r="A148" s="13" t="s">
        <v>246</v>
      </c>
      <c r="B148" s="7" t="s">
        <v>409</v>
      </c>
      <c r="C148" s="202"/>
    </row>
    <row r="149" spans="1:3" ht="12" customHeight="1">
      <c r="A149" s="13" t="s">
        <v>247</v>
      </c>
      <c r="B149" s="7" t="s">
        <v>415</v>
      </c>
      <c r="C149" s="202"/>
    </row>
    <row r="150" spans="1:3" ht="12" customHeight="1" thickBot="1">
      <c r="A150" s="13" t="s">
        <v>413</v>
      </c>
      <c r="B150" s="7" t="s">
        <v>416</v>
      </c>
      <c r="C150" s="202"/>
    </row>
    <row r="151" spans="1:3" ht="12" customHeight="1" thickBot="1">
      <c r="A151" s="18" t="s">
        <v>16</v>
      </c>
      <c r="B151" s="77" t="s">
        <v>417</v>
      </c>
      <c r="C151" s="375"/>
    </row>
    <row r="152" spans="1:3" ht="12" customHeight="1" thickBot="1">
      <c r="A152" s="18" t="s">
        <v>17</v>
      </c>
      <c r="B152" s="77" t="s">
        <v>418</v>
      </c>
      <c r="C152" s="375"/>
    </row>
    <row r="153" spans="1:9" ht="15" customHeight="1" thickBot="1">
      <c r="A153" s="18" t="s">
        <v>18</v>
      </c>
      <c r="B153" s="77" t="s">
        <v>420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419</v>
      </c>
      <c r="C154" s="322">
        <f>+C128+C153</f>
        <v>112484500</v>
      </c>
    </row>
    <row r="155" ht="7.5" customHeight="1"/>
    <row r="156" spans="1:3" ht="15">
      <c r="A156" s="399" t="s">
        <v>322</v>
      </c>
      <c r="B156" s="399"/>
      <c r="C156" s="399"/>
    </row>
    <row r="157" spans="1:3" ht="15" customHeight="1" thickBot="1">
      <c r="A157" s="397" t="s">
        <v>110</v>
      </c>
      <c r="B157" s="397"/>
      <c r="C157" s="219" t="s">
        <v>517</v>
      </c>
    </row>
    <row r="158" spans="1:4" ht="13.5" customHeight="1" thickBot="1">
      <c r="A158" s="18">
        <v>1</v>
      </c>
      <c r="B158" s="25" t="s">
        <v>421</v>
      </c>
      <c r="C158" s="209">
        <f>+C62-C128</f>
        <v>-27332700</v>
      </c>
      <c r="D158" s="325"/>
    </row>
    <row r="159" spans="1:3" ht="27.75" customHeight="1" thickBot="1">
      <c r="A159" s="18" t="s">
        <v>10</v>
      </c>
      <c r="B159" s="25" t="s">
        <v>427</v>
      </c>
      <c r="C159" s="209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2018. ÉVI KÖLTSÉGVETÉS
ÁLLAMIGAZGATÁSI FELADATAINAK MÉRLEGE
&amp;R&amp;"Times New Roman CE,Félkövér dőlt"&amp;11 1.4. melléklet az 1/2018. (II.16.)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Layout" zoomScaleNormal="115" zoomScaleSheetLayoutView="100" workbookViewId="0" topLeftCell="A1">
      <selection activeCell="B5" sqref="B5"/>
    </sheetView>
  </sheetViews>
  <sheetFormatPr defaultColWidth="9.375" defaultRowHeight="12.75"/>
  <cols>
    <col min="1" max="1" width="6.75390625" style="42" customWidth="1"/>
    <col min="2" max="2" width="55.125" style="130" customWidth="1"/>
    <col min="3" max="3" width="16.375" style="42" customWidth="1"/>
    <col min="4" max="4" width="55.125" style="42" customWidth="1"/>
    <col min="5" max="5" width="16.375" style="42" customWidth="1"/>
    <col min="6" max="6" width="4.75390625" style="42" customWidth="1"/>
    <col min="7" max="16384" width="9.375" style="42" customWidth="1"/>
  </cols>
  <sheetData>
    <row r="1" spans="2:6" ht="39.75" customHeight="1">
      <c r="B1" s="231" t="s">
        <v>113</v>
      </c>
      <c r="C1" s="232"/>
      <c r="D1" s="232"/>
      <c r="E1" s="232"/>
      <c r="F1" s="402" t="s">
        <v>524</v>
      </c>
    </row>
    <row r="2" spans="5:6" ht="14.25" thickBot="1">
      <c r="E2" s="233" t="s">
        <v>507</v>
      </c>
      <c r="F2" s="402"/>
    </row>
    <row r="3" spans="1:6" ht="18" customHeight="1" thickBot="1">
      <c r="A3" s="400" t="s">
        <v>57</v>
      </c>
      <c r="B3" s="234" t="s">
        <v>45</v>
      </c>
      <c r="C3" s="235"/>
      <c r="D3" s="234" t="s">
        <v>46</v>
      </c>
      <c r="E3" s="236"/>
      <c r="F3" s="402"/>
    </row>
    <row r="4" spans="1:6" s="237" customFormat="1" ht="35.25" customHeight="1" thickBot="1">
      <c r="A4" s="401"/>
      <c r="B4" s="131" t="s">
        <v>50</v>
      </c>
      <c r="C4" s="132" t="s">
        <v>516</v>
      </c>
      <c r="D4" s="131" t="s">
        <v>50</v>
      </c>
      <c r="E4" s="39" t="str">
        <f>+C4</f>
        <v>2018. évi előirányzat</v>
      </c>
      <c r="F4" s="402"/>
    </row>
    <row r="5" spans="1:6" s="242" customFormat="1" ht="12" customHeight="1" thickBot="1">
      <c r="A5" s="238"/>
      <c r="B5" s="239" t="s">
        <v>434</v>
      </c>
      <c r="C5" s="240" t="s">
        <v>435</v>
      </c>
      <c r="D5" s="239" t="s">
        <v>436</v>
      </c>
      <c r="E5" s="241" t="s">
        <v>438</v>
      </c>
      <c r="F5" s="402"/>
    </row>
    <row r="6" spans="1:6" ht="12.75" customHeight="1">
      <c r="A6" s="243" t="s">
        <v>9</v>
      </c>
      <c r="B6" s="244" t="s">
        <v>323</v>
      </c>
      <c r="C6" s="220">
        <v>282476082</v>
      </c>
      <c r="D6" s="244" t="s">
        <v>51</v>
      </c>
      <c r="E6" s="226">
        <v>218632000</v>
      </c>
      <c r="F6" s="402"/>
    </row>
    <row r="7" spans="1:6" ht="12.75" customHeight="1">
      <c r="A7" s="245" t="s">
        <v>10</v>
      </c>
      <c r="B7" s="246" t="s">
        <v>324</v>
      </c>
      <c r="C7" s="221"/>
      <c r="D7" s="246" t="s">
        <v>129</v>
      </c>
      <c r="E7" s="227">
        <v>41706000</v>
      </c>
      <c r="F7" s="402"/>
    </row>
    <row r="8" spans="1:6" ht="12.75" customHeight="1">
      <c r="A8" s="245" t="s">
        <v>11</v>
      </c>
      <c r="B8" s="246" t="s">
        <v>345</v>
      </c>
      <c r="C8" s="221"/>
      <c r="D8" s="246" t="s">
        <v>179</v>
      </c>
      <c r="E8" s="227">
        <v>184520000</v>
      </c>
      <c r="F8" s="402"/>
    </row>
    <row r="9" spans="1:6" ht="12.75" customHeight="1">
      <c r="A9" s="245" t="s">
        <v>12</v>
      </c>
      <c r="B9" s="246" t="s">
        <v>120</v>
      </c>
      <c r="C9" s="221">
        <v>22363000</v>
      </c>
      <c r="D9" s="246" t="s">
        <v>130</v>
      </c>
      <c r="E9" s="227">
        <v>9323000</v>
      </c>
      <c r="F9" s="402"/>
    </row>
    <row r="10" spans="1:6" ht="12.75" customHeight="1">
      <c r="A10" s="245" t="s">
        <v>13</v>
      </c>
      <c r="B10" s="247" t="s">
        <v>368</v>
      </c>
      <c r="C10" s="221">
        <v>42643000</v>
      </c>
      <c r="D10" s="246" t="s">
        <v>131</v>
      </c>
      <c r="E10" s="227">
        <v>16827000</v>
      </c>
      <c r="F10" s="402"/>
    </row>
    <row r="11" spans="1:6" ht="12.75" customHeight="1">
      <c r="A11" s="245" t="s">
        <v>14</v>
      </c>
      <c r="B11" s="246" t="s">
        <v>325</v>
      </c>
      <c r="C11" s="222">
        <v>22186000</v>
      </c>
      <c r="D11" s="246" t="s">
        <v>40</v>
      </c>
      <c r="E11" s="227"/>
      <c r="F11" s="402"/>
    </row>
    <row r="12" spans="1:6" ht="12.75" customHeight="1">
      <c r="A12" s="245" t="s">
        <v>15</v>
      </c>
      <c r="B12" s="246" t="s">
        <v>428</v>
      </c>
      <c r="C12" s="221"/>
      <c r="D12" s="34"/>
      <c r="E12" s="227"/>
      <c r="F12" s="402"/>
    </row>
    <row r="13" spans="1:6" ht="12.75" customHeight="1">
      <c r="A13" s="245" t="s">
        <v>16</v>
      </c>
      <c r="B13" s="34"/>
      <c r="C13" s="221"/>
      <c r="D13" s="34"/>
      <c r="E13" s="227"/>
      <c r="F13" s="402"/>
    </row>
    <row r="14" spans="1:6" ht="12.75" customHeight="1">
      <c r="A14" s="245" t="s">
        <v>17</v>
      </c>
      <c r="B14" s="326"/>
      <c r="C14" s="222"/>
      <c r="D14" s="34"/>
      <c r="E14" s="227"/>
      <c r="F14" s="402"/>
    </row>
    <row r="15" spans="1:6" ht="12.75" customHeight="1">
      <c r="A15" s="245" t="s">
        <v>18</v>
      </c>
      <c r="B15" s="34"/>
      <c r="C15" s="221"/>
      <c r="D15" s="34"/>
      <c r="E15" s="227"/>
      <c r="F15" s="402"/>
    </row>
    <row r="16" spans="1:6" ht="12.75" customHeight="1">
      <c r="A16" s="245" t="s">
        <v>19</v>
      </c>
      <c r="B16" s="34"/>
      <c r="C16" s="221"/>
      <c r="D16" s="34"/>
      <c r="E16" s="227"/>
      <c r="F16" s="402"/>
    </row>
    <row r="17" spans="1:6" ht="12.75" customHeight="1" thickBot="1">
      <c r="A17" s="245" t="s">
        <v>20</v>
      </c>
      <c r="B17" s="44"/>
      <c r="C17" s="223"/>
      <c r="D17" s="34"/>
      <c r="E17" s="228"/>
      <c r="F17" s="402"/>
    </row>
    <row r="18" spans="1:6" ht="15.75" customHeight="1" thickBot="1">
      <c r="A18" s="248" t="s">
        <v>21</v>
      </c>
      <c r="B18" s="78" t="s">
        <v>429</v>
      </c>
      <c r="C18" s="224">
        <f>SUM(C6:C17)</f>
        <v>369668082</v>
      </c>
      <c r="D18" s="78" t="s">
        <v>331</v>
      </c>
      <c r="E18" s="229">
        <f>SUM(E6:E17)</f>
        <v>471008000</v>
      </c>
      <c r="F18" s="402"/>
    </row>
    <row r="19" spans="1:6" ht="12.75" customHeight="1">
      <c r="A19" s="249" t="s">
        <v>22</v>
      </c>
      <c r="B19" s="250" t="s">
        <v>328</v>
      </c>
      <c r="C19" s="377">
        <v>101339918</v>
      </c>
      <c r="D19" s="251" t="s">
        <v>137</v>
      </c>
      <c r="E19" s="230"/>
      <c r="F19" s="402"/>
    </row>
    <row r="20" spans="1:6" ht="12.75" customHeight="1">
      <c r="A20" s="252" t="s">
        <v>23</v>
      </c>
      <c r="B20" s="251" t="s">
        <v>171</v>
      </c>
      <c r="C20" s="59">
        <v>101339918</v>
      </c>
      <c r="D20" s="251" t="s">
        <v>330</v>
      </c>
      <c r="E20" s="60"/>
      <c r="F20" s="402"/>
    </row>
    <row r="21" spans="1:6" ht="12.75" customHeight="1">
      <c r="A21" s="252" t="s">
        <v>24</v>
      </c>
      <c r="B21" s="251" t="s">
        <v>172</v>
      </c>
      <c r="C21" s="59"/>
      <c r="D21" s="251" t="s">
        <v>111</v>
      </c>
      <c r="E21" s="60"/>
      <c r="F21" s="402"/>
    </row>
    <row r="22" spans="1:6" ht="12.75" customHeight="1">
      <c r="A22" s="252" t="s">
        <v>25</v>
      </c>
      <c r="B22" s="251" t="s">
        <v>177</v>
      </c>
      <c r="C22" s="59"/>
      <c r="D22" s="251" t="s">
        <v>112</v>
      </c>
      <c r="E22" s="60"/>
      <c r="F22" s="402"/>
    </row>
    <row r="23" spans="1:6" ht="12.75" customHeight="1">
      <c r="A23" s="252" t="s">
        <v>26</v>
      </c>
      <c r="B23" s="251" t="s">
        <v>178</v>
      </c>
      <c r="C23" s="59"/>
      <c r="D23" s="250" t="s">
        <v>180</v>
      </c>
      <c r="E23" s="60"/>
      <c r="F23" s="402"/>
    </row>
    <row r="24" spans="1:6" ht="12.75" customHeight="1">
      <c r="A24" s="252" t="s">
        <v>27</v>
      </c>
      <c r="B24" s="251" t="s">
        <v>329</v>
      </c>
      <c r="C24" s="253">
        <f>+C25+C26</f>
        <v>0</v>
      </c>
      <c r="D24" s="251" t="s">
        <v>138</v>
      </c>
      <c r="E24" s="60"/>
      <c r="F24" s="402"/>
    </row>
    <row r="25" spans="1:6" ht="12.75" customHeight="1">
      <c r="A25" s="249" t="s">
        <v>28</v>
      </c>
      <c r="B25" s="250" t="s">
        <v>326</v>
      </c>
      <c r="C25" s="225"/>
      <c r="D25" s="244" t="s">
        <v>411</v>
      </c>
      <c r="E25" s="230"/>
      <c r="F25" s="402"/>
    </row>
    <row r="26" spans="1:6" ht="12.75" customHeight="1">
      <c r="A26" s="252" t="s">
        <v>29</v>
      </c>
      <c r="B26" s="251" t="s">
        <v>327</v>
      </c>
      <c r="C26" s="59"/>
      <c r="D26" s="246" t="s">
        <v>417</v>
      </c>
      <c r="E26" s="60"/>
      <c r="F26" s="402"/>
    </row>
    <row r="27" spans="1:6" ht="12.75" customHeight="1">
      <c r="A27" s="245" t="s">
        <v>30</v>
      </c>
      <c r="B27" s="251" t="s">
        <v>422</v>
      </c>
      <c r="C27" s="59"/>
      <c r="D27" s="246" t="s">
        <v>418</v>
      </c>
      <c r="E27" s="60"/>
      <c r="F27" s="402"/>
    </row>
    <row r="28" spans="1:6" ht="12.75" customHeight="1" thickBot="1">
      <c r="A28" s="298" t="s">
        <v>31</v>
      </c>
      <c r="B28" s="250" t="s">
        <v>284</v>
      </c>
      <c r="C28" s="225"/>
      <c r="D28" s="328"/>
      <c r="E28" s="230"/>
      <c r="F28" s="402"/>
    </row>
    <row r="29" spans="1:6" ht="15.75" customHeight="1" thickBot="1">
      <c r="A29" s="248" t="s">
        <v>32</v>
      </c>
      <c r="B29" s="78" t="s">
        <v>430</v>
      </c>
      <c r="C29" s="224">
        <f>+C19+C24+C27+C28</f>
        <v>101339918</v>
      </c>
      <c r="D29" s="78" t="s">
        <v>432</v>
      </c>
      <c r="E29" s="229">
        <f>SUM(E19:E28)</f>
        <v>0</v>
      </c>
      <c r="F29" s="402"/>
    </row>
    <row r="30" spans="1:6" ht="13.5" thickBot="1">
      <c r="A30" s="248" t="s">
        <v>33</v>
      </c>
      <c r="B30" s="254" t="s">
        <v>431</v>
      </c>
      <c r="C30" s="255">
        <f>+C18+C29</f>
        <v>471008000</v>
      </c>
      <c r="D30" s="254" t="s">
        <v>433</v>
      </c>
      <c r="E30" s="255">
        <f>+E18+E29</f>
        <v>471008000</v>
      </c>
      <c r="F30" s="402"/>
    </row>
    <row r="31" spans="1:6" ht="13.5" thickBot="1">
      <c r="A31" s="248" t="s">
        <v>34</v>
      </c>
      <c r="B31" s="254" t="s">
        <v>115</v>
      </c>
      <c r="C31" s="255">
        <f>IF(C18-E18&lt;0,E18-C18,"-")</f>
        <v>101339918</v>
      </c>
      <c r="D31" s="254" t="s">
        <v>116</v>
      </c>
      <c r="E31" s="255" t="str">
        <f>IF(C18-E18&gt;0,C18-E18,"-")</f>
        <v>-</v>
      </c>
      <c r="F31" s="402"/>
    </row>
    <row r="32" spans="1:6" ht="13.5" thickBot="1">
      <c r="A32" s="248" t="s">
        <v>35</v>
      </c>
      <c r="B32" s="254" t="s">
        <v>181</v>
      </c>
      <c r="C32" s="255" t="str">
        <f>IF(C18+C29-E30&lt;0,E30-(C18+C29),"-")</f>
        <v>-</v>
      </c>
      <c r="D32" s="254" t="s">
        <v>182</v>
      </c>
      <c r="E32" s="255" t="str">
        <f>IF(C18+C29-E30&gt;0,C18+C29-E30,"-")</f>
        <v>-</v>
      </c>
      <c r="F32" s="402"/>
    </row>
    <row r="33" spans="2:4" ht="17.25">
      <c r="B33" s="403"/>
      <c r="C33" s="403"/>
      <c r="D33" s="40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zoomScaleSheetLayoutView="115" workbookViewId="0" topLeftCell="A1">
      <selection activeCell="D13" sqref="D13"/>
    </sheetView>
  </sheetViews>
  <sheetFormatPr defaultColWidth="9.375" defaultRowHeight="12.75"/>
  <cols>
    <col min="1" max="1" width="6.75390625" style="42" customWidth="1"/>
    <col min="2" max="2" width="55.125" style="130" customWidth="1"/>
    <col min="3" max="3" width="16.375" style="42" customWidth="1"/>
    <col min="4" max="4" width="55.125" style="42" customWidth="1"/>
    <col min="5" max="5" width="16.375" style="42" customWidth="1"/>
    <col min="6" max="6" width="4.75390625" style="42" customWidth="1"/>
    <col min="7" max="16384" width="9.375" style="42" customWidth="1"/>
  </cols>
  <sheetData>
    <row r="1" spans="2:6" ht="30.75">
      <c r="B1" s="231" t="s">
        <v>114</v>
      </c>
      <c r="C1" s="232"/>
      <c r="D1" s="232"/>
      <c r="E1" s="232"/>
      <c r="F1" s="402" t="s">
        <v>525</v>
      </c>
    </row>
    <row r="2" spans="5:6" ht="14.25" thickBot="1">
      <c r="E2" s="233" t="s">
        <v>507</v>
      </c>
      <c r="F2" s="402"/>
    </row>
    <row r="3" spans="1:6" ht="13.5" thickBot="1">
      <c r="A3" s="404" t="s">
        <v>57</v>
      </c>
      <c r="B3" s="234" t="s">
        <v>45</v>
      </c>
      <c r="C3" s="235"/>
      <c r="D3" s="234" t="s">
        <v>46</v>
      </c>
      <c r="E3" s="236"/>
      <c r="F3" s="402"/>
    </row>
    <row r="4" spans="1:6" s="237" customFormat="1" ht="13.5" thickBot="1">
      <c r="A4" s="405"/>
      <c r="B4" s="131" t="s">
        <v>50</v>
      </c>
      <c r="C4" s="132" t="s">
        <v>516</v>
      </c>
      <c r="D4" s="131" t="s">
        <v>50</v>
      </c>
      <c r="E4" s="132" t="str">
        <f>+C4</f>
        <v>2018. évi előirányzat</v>
      </c>
      <c r="F4" s="402"/>
    </row>
    <row r="5" spans="1:6" s="237" customFormat="1" ht="13.5" thickBot="1">
      <c r="A5" s="238"/>
      <c r="B5" s="239" t="s">
        <v>434</v>
      </c>
      <c r="C5" s="240" t="s">
        <v>435</v>
      </c>
      <c r="D5" s="239" t="s">
        <v>436</v>
      </c>
      <c r="E5" s="241" t="s">
        <v>438</v>
      </c>
      <c r="F5" s="402"/>
    </row>
    <row r="6" spans="1:6" ht="12.75" customHeight="1">
      <c r="A6" s="243" t="s">
        <v>9</v>
      </c>
      <c r="B6" s="244" t="s">
        <v>332</v>
      </c>
      <c r="C6" s="220"/>
      <c r="D6" s="244" t="s">
        <v>173</v>
      </c>
      <c r="E6" s="226">
        <v>782145500</v>
      </c>
      <c r="F6" s="402"/>
    </row>
    <row r="7" spans="1:6" ht="12.75">
      <c r="A7" s="245" t="s">
        <v>10</v>
      </c>
      <c r="B7" s="246" t="s">
        <v>333</v>
      </c>
      <c r="C7" s="221"/>
      <c r="D7" s="246" t="s">
        <v>338</v>
      </c>
      <c r="E7" s="227">
        <v>777598500</v>
      </c>
      <c r="F7" s="402"/>
    </row>
    <row r="8" spans="1:6" ht="12.75" customHeight="1">
      <c r="A8" s="245" t="s">
        <v>11</v>
      </c>
      <c r="B8" s="246" t="s">
        <v>4</v>
      </c>
      <c r="C8" s="221"/>
      <c r="D8" s="246" t="s">
        <v>133</v>
      </c>
      <c r="E8" s="227">
        <v>20784500</v>
      </c>
      <c r="F8" s="402"/>
    </row>
    <row r="9" spans="1:6" ht="12.75" customHeight="1">
      <c r="A9" s="245" t="s">
        <v>12</v>
      </c>
      <c r="B9" s="246" t="s">
        <v>334</v>
      </c>
      <c r="C9" s="221"/>
      <c r="D9" s="246" t="s">
        <v>339</v>
      </c>
      <c r="E9" s="227"/>
      <c r="F9" s="402"/>
    </row>
    <row r="10" spans="1:6" ht="12.75" customHeight="1">
      <c r="A10" s="245" t="s">
        <v>13</v>
      </c>
      <c r="B10" s="246" t="s">
        <v>335</v>
      </c>
      <c r="C10" s="221"/>
      <c r="D10" s="246" t="s">
        <v>176</v>
      </c>
      <c r="E10" s="227">
        <v>9414000</v>
      </c>
      <c r="F10" s="402"/>
    </row>
    <row r="11" spans="1:6" ht="12.75" customHeight="1">
      <c r="A11" s="245" t="s">
        <v>14</v>
      </c>
      <c r="B11" s="246" t="s">
        <v>336</v>
      </c>
      <c r="C11" s="222"/>
      <c r="D11" s="329"/>
      <c r="E11" s="227"/>
      <c r="F11" s="402"/>
    </row>
    <row r="12" spans="1:6" ht="12.75" customHeight="1">
      <c r="A12" s="245" t="s">
        <v>15</v>
      </c>
      <c r="B12" s="34"/>
      <c r="C12" s="221"/>
      <c r="D12" s="329"/>
      <c r="E12" s="227"/>
      <c r="F12" s="402"/>
    </row>
    <row r="13" spans="1:6" ht="12.75" customHeight="1">
      <c r="A13" s="245" t="s">
        <v>16</v>
      </c>
      <c r="B13" s="34"/>
      <c r="C13" s="221"/>
      <c r="D13" s="330"/>
      <c r="E13" s="227"/>
      <c r="F13" s="402"/>
    </row>
    <row r="14" spans="1:6" ht="12.75" customHeight="1">
      <c r="A14" s="245" t="s">
        <v>17</v>
      </c>
      <c r="B14" s="327"/>
      <c r="C14" s="222"/>
      <c r="D14" s="329"/>
      <c r="E14" s="227"/>
      <c r="F14" s="402"/>
    </row>
    <row r="15" spans="1:6" ht="12.75">
      <c r="A15" s="245" t="s">
        <v>18</v>
      </c>
      <c r="B15" s="34"/>
      <c r="C15" s="222"/>
      <c r="D15" s="329"/>
      <c r="E15" s="227"/>
      <c r="F15" s="402"/>
    </row>
    <row r="16" spans="1:6" ht="12.75" customHeight="1" thickBot="1">
      <c r="A16" s="298" t="s">
        <v>19</v>
      </c>
      <c r="B16" s="328"/>
      <c r="C16" s="300"/>
      <c r="D16" s="299" t="s">
        <v>40</v>
      </c>
      <c r="E16" s="275"/>
      <c r="F16" s="402"/>
    </row>
    <row r="17" spans="1:6" ht="15.75" customHeight="1" thickBot="1">
      <c r="A17" s="248" t="s">
        <v>20</v>
      </c>
      <c r="B17" s="78" t="s">
        <v>346</v>
      </c>
      <c r="C17" s="224">
        <f>+C6+C8+C9+C11+C12+C13+C14+C15+C16</f>
        <v>0</v>
      </c>
      <c r="D17" s="78" t="s">
        <v>347</v>
      </c>
      <c r="E17" s="229">
        <f>+E6+E8+E10+E11+E12+E13+E14+E15+E16</f>
        <v>812344000</v>
      </c>
      <c r="F17" s="402"/>
    </row>
    <row r="18" spans="1:6" ht="12.75" customHeight="1">
      <c r="A18" s="243" t="s">
        <v>21</v>
      </c>
      <c r="B18" s="258" t="s">
        <v>194</v>
      </c>
      <c r="C18" s="388">
        <v>812344000</v>
      </c>
      <c r="D18" s="251" t="s">
        <v>137</v>
      </c>
      <c r="E18" s="58"/>
      <c r="F18" s="402"/>
    </row>
    <row r="19" spans="1:6" ht="12.75" customHeight="1">
      <c r="A19" s="245" t="s">
        <v>22</v>
      </c>
      <c r="B19" s="259" t="s">
        <v>183</v>
      </c>
      <c r="C19" s="59">
        <v>812344000</v>
      </c>
      <c r="D19" s="251" t="s">
        <v>140</v>
      </c>
      <c r="E19" s="60"/>
      <c r="F19" s="402"/>
    </row>
    <row r="20" spans="1:6" ht="12.75" customHeight="1">
      <c r="A20" s="243" t="s">
        <v>23</v>
      </c>
      <c r="B20" s="259" t="s">
        <v>184</v>
      </c>
      <c r="C20" s="59"/>
      <c r="D20" s="251" t="s">
        <v>111</v>
      </c>
      <c r="E20" s="60"/>
      <c r="F20" s="402"/>
    </row>
    <row r="21" spans="1:6" ht="12.75" customHeight="1">
      <c r="A21" s="245" t="s">
        <v>24</v>
      </c>
      <c r="B21" s="259" t="s">
        <v>185</v>
      </c>
      <c r="C21" s="59"/>
      <c r="D21" s="251" t="s">
        <v>112</v>
      </c>
      <c r="E21" s="60"/>
      <c r="F21" s="402"/>
    </row>
    <row r="22" spans="1:6" ht="12.75" customHeight="1">
      <c r="A22" s="243" t="s">
        <v>25</v>
      </c>
      <c r="B22" s="259" t="s">
        <v>186</v>
      </c>
      <c r="C22" s="59"/>
      <c r="D22" s="250" t="s">
        <v>180</v>
      </c>
      <c r="E22" s="60"/>
      <c r="F22" s="402"/>
    </row>
    <row r="23" spans="1:6" ht="12.75" customHeight="1">
      <c r="A23" s="245" t="s">
        <v>26</v>
      </c>
      <c r="B23" s="260" t="s">
        <v>187</v>
      </c>
      <c r="C23" s="59"/>
      <c r="D23" s="251" t="s">
        <v>141</v>
      </c>
      <c r="E23" s="60"/>
      <c r="F23" s="402"/>
    </row>
    <row r="24" spans="1:6" ht="12.75" customHeight="1">
      <c r="A24" s="243" t="s">
        <v>27</v>
      </c>
      <c r="B24" s="261" t="s">
        <v>188</v>
      </c>
      <c r="C24" s="253">
        <f>+C25+C26+C27+C28+C29</f>
        <v>0</v>
      </c>
      <c r="D24" s="262" t="s">
        <v>139</v>
      </c>
      <c r="E24" s="60"/>
      <c r="F24" s="402"/>
    </row>
    <row r="25" spans="1:6" ht="12.75" customHeight="1">
      <c r="A25" s="245" t="s">
        <v>28</v>
      </c>
      <c r="B25" s="260" t="s">
        <v>189</v>
      </c>
      <c r="C25" s="59"/>
      <c r="D25" s="262" t="s">
        <v>340</v>
      </c>
      <c r="E25" s="60"/>
      <c r="F25" s="402"/>
    </row>
    <row r="26" spans="1:6" ht="12.75" customHeight="1">
      <c r="A26" s="243" t="s">
        <v>29</v>
      </c>
      <c r="B26" s="260" t="s">
        <v>190</v>
      </c>
      <c r="C26" s="59"/>
      <c r="D26" s="257"/>
      <c r="E26" s="60"/>
      <c r="F26" s="402"/>
    </row>
    <row r="27" spans="1:6" ht="12.75" customHeight="1">
      <c r="A27" s="245" t="s">
        <v>30</v>
      </c>
      <c r="B27" s="259" t="s">
        <v>191</v>
      </c>
      <c r="C27" s="59"/>
      <c r="D27" s="76"/>
      <c r="E27" s="60"/>
      <c r="F27" s="402"/>
    </row>
    <row r="28" spans="1:6" ht="12.75" customHeight="1">
      <c r="A28" s="243" t="s">
        <v>31</v>
      </c>
      <c r="B28" s="263" t="s">
        <v>192</v>
      </c>
      <c r="C28" s="59"/>
      <c r="D28" s="34"/>
      <c r="E28" s="60"/>
      <c r="F28" s="402"/>
    </row>
    <row r="29" spans="1:6" ht="12.75" customHeight="1" thickBot="1">
      <c r="A29" s="245" t="s">
        <v>32</v>
      </c>
      <c r="B29" s="264" t="s">
        <v>193</v>
      </c>
      <c r="C29" s="59"/>
      <c r="D29" s="76"/>
      <c r="E29" s="60"/>
      <c r="F29" s="402"/>
    </row>
    <row r="30" spans="1:6" ht="21.75" customHeight="1" thickBot="1">
      <c r="A30" s="248" t="s">
        <v>33</v>
      </c>
      <c r="B30" s="78" t="s">
        <v>337</v>
      </c>
      <c r="C30" s="224">
        <f>+C18+C24</f>
        <v>812344000</v>
      </c>
      <c r="D30" s="78" t="s">
        <v>341</v>
      </c>
      <c r="E30" s="229">
        <f>SUM(E18:E29)</f>
        <v>0</v>
      </c>
      <c r="F30" s="402"/>
    </row>
    <row r="31" spans="1:6" ht="13.5" thickBot="1">
      <c r="A31" s="248" t="s">
        <v>34</v>
      </c>
      <c r="B31" s="254" t="s">
        <v>342</v>
      </c>
      <c r="C31" s="255">
        <v>812344000</v>
      </c>
      <c r="D31" s="254" t="s">
        <v>343</v>
      </c>
      <c r="E31" s="255">
        <f>+E17+E30</f>
        <v>812344000</v>
      </c>
      <c r="F31" s="402"/>
    </row>
    <row r="32" spans="1:6" ht="13.5" thickBot="1">
      <c r="A32" s="248" t="s">
        <v>35</v>
      </c>
      <c r="B32" s="254" t="s">
        <v>115</v>
      </c>
      <c r="C32" s="255">
        <v>812344000</v>
      </c>
      <c r="D32" s="254" t="s">
        <v>116</v>
      </c>
      <c r="E32" s="255" t="str">
        <f>IF(C17-E17&gt;0,C17-E17,"-")</f>
        <v>-</v>
      </c>
      <c r="F32" s="402"/>
    </row>
    <row r="33" spans="1:6" ht="13.5" thickBot="1">
      <c r="A33" s="248" t="s">
        <v>36</v>
      </c>
      <c r="B33" s="254" t="s">
        <v>181</v>
      </c>
      <c r="C33" s="255">
        <v>0</v>
      </c>
      <c r="D33" s="254" t="s">
        <v>182</v>
      </c>
      <c r="E33" s="255"/>
      <c r="F33" s="40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view="pageLayout" zoomScaleNormal="120" workbookViewId="0" topLeftCell="A1">
      <selection activeCell="C10" sqref="C10"/>
    </sheetView>
  </sheetViews>
  <sheetFormatPr defaultColWidth="9.375" defaultRowHeight="12.75"/>
  <cols>
    <col min="1" max="1" width="5.625" style="86" customWidth="1"/>
    <col min="2" max="2" width="35.625" style="86" customWidth="1"/>
    <col min="3" max="6" width="14.00390625" style="86" customWidth="1"/>
    <col min="7" max="16384" width="9.375" style="86" customWidth="1"/>
  </cols>
  <sheetData>
    <row r="1" spans="1:6" ht="13.5">
      <c r="A1" s="406"/>
      <c r="B1" s="406"/>
      <c r="C1" s="406"/>
      <c r="D1" s="406"/>
      <c r="E1" s="406"/>
      <c r="F1" s="406"/>
    </row>
    <row r="2" spans="1:6" ht="33" customHeight="1">
      <c r="A2" s="407" t="s">
        <v>489</v>
      </c>
      <c r="B2" s="407"/>
      <c r="C2" s="407"/>
      <c r="D2" s="407"/>
      <c r="E2" s="407"/>
      <c r="F2" s="407"/>
    </row>
    <row r="3" spans="1:7" ht="15.75" customHeight="1" thickBot="1">
      <c r="A3" s="87"/>
      <c r="B3" s="87"/>
      <c r="C3" s="408"/>
      <c r="D3" s="408"/>
      <c r="E3" s="415" t="s">
        <v>502</v>
      </c>
      <c r="F3" s="415"/>
      <c r="G3" s="93"/>
    </row>
    <row r="4" spans="1:6" ht="63" customHeight="1">
      <c r="A4" s="411" t="s">
        <v>7</v>
      </c>
      <c r="B4" s="413" t="s">
        <v>143</v>
      </c>
      <c r="C4" s="413" t="s">
        <v>198</v>
      </c>
      <c r="D4" s="413"/>
      <c r="E4" s="413"/>
      <c r="F4" s="409" t="s">
        <v>439</v>
      </c>
    </row>
    <row r="5" spans="1:6" ht="14.25" thickBot="1">
      <c r="A5" s="412"/>
      <c r="B5" s="414"/>
      <c r="C5" s="369">
        <v>2018</v>
      </c>
      <c r="D5" s="369">
        <v>2019</v>
      </c>
      <c r="E5" s="369">
        <f>+D5+1</f>
        <v>2020</v>
      </c>
      <c r="F5" s="410"/>
    </row>
    <row r="6" spans="1:6" ht="14.25" thickBot="1">
      <c r="A6" s="90"/>
      <c r="B6" s="91" t="s">
        <v>434</v>
      </c>
      <c r="C6" s="91" t="s">
        <v>435</v>
      </c>
      <c r="D6" s="91" t="s">
        <v>436</v>
      </c>
      <c r="E6" s="91" t="s">
        <v>438</v>
      </c>
      <c r="F6" s="92" t="s">
        <v>437</v>
      </c>
    </row>
    <row r="7" spans="1:6" ht="13.5">
      <c r="A7" s="89" t="s">
        <v>9</v>
      </c>
      <c r="B7" s="110"/>
      <c r="C7" s="111"/>
      <c r="D7" s="111"/>
      <c r="E7" s="111"/>
      <c r="F7" s="96">
        <f>SUM(C7:E7)</f>
        <v>0</v>
      </c>
    </row>
    <row r="8" spans="1:6" ht="13.5">
      <c r="A8" s="88" t="s">
        <v>10</v>
      </c>
      <c r="B8" s="112"/>
      <c r="C8" s="113"/>
      <c r="D8" s="113"/>
      <c r="E8" s="113"/>
      <c r="F8" s="97">
        <f>SUM(C8:E8)</f>
        <v>0</v>
      </c>
    </row>
    <row r="9" spans="1:6" ht="13.5">
      <c r="A9" s="88" t="s">
        <v>11</v>
      </c>
      <c r="B9" s="112"/>
      <c r="C9" s="113"/>
      <c r="D9" s="113"/>
      <c r="E9" s="113"/>
      <c r="F9" s="97">
        <f>SUM(C9:E9)</f>
        <v>0</v>
      </c>
    </row>
    <row r="10" spans="1:6" ht="13.5">
      <c r="A10" s="88" t="s">
        <v>12</v>
      </c>
      <c r="B10" s="112"/>
      <c r="C10" s="113"/>
      <c r="D10" s="113"/>
      <c r="E10" s="113"/>
      <c r="F10" s="97">
        <f>SUM(C10:E10)</f>
        <v>0</v>
      </c>
    </row>
    <row r="11" spans="1:6" ht="14.25" thickBot="1">
      <c r="A11" s="94" t="s">
        <v>13</v>
      </c>
      <c r="B11" s="114"/>
      <c r="C11" s="115"/>
      <c r="D11" s="115"/>
      <c r="E11" s="115"/>
      <c r="F11" s="97">
        <f>SUM(C11:E11)</f>
        <v>0</v>
      </c>
    </row>
    <row r="12" spans="1:6" s="362" customFormat="1" ht="14.25" thickBot="1">
      <c r="A12" s="359" t="s">
        <v>14</v>
      </c>
      <c r="B12" s="95" t="s">
        <v>144</v>
      </c>
      <c r="C12" s="360">
        <f>SUM(C7:C11)</f>
        <v>0</v>
      </c>
      <c r="D12" s="360">
        <f>SUM(D7:D11)</f>
        <v>0</v>
      </c>
      <c r="E12" s="360">
        <f>SUM(E7:E11)</f>
        <v>0</v>
      </c>
      <c r="F12" s="361">
        <f>SUM(F7:F11)</f>
        <v>0</v>
      </c>
    </row>
  </sheetData>
  <sheetProtection/>
  <mergeCells count="8">
    <mergeCell ref="A1:F1"/>
    <mergeCell ref="A2:F2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view="pageLayout" zoomScaleNormal="120" workbookViewId="0" topLeftCell="A1">
      <selection activeCell="B7" sqref="B7"/>
    </sheetView>
  </sheetViews>
  <sheetFormatPr defaultColWidth="9.375" defaultRowHeight="12.75"/>
  <cols>
    <col min="1" max="1" width="5.625" style="86" customWidth="1"/>
    <col min="2" max="2" width="68.625" style="86" customWidth="1"/>
    <col min="3" max="3" width="19.50390625" style="86" customWidth="1"/>
    <col min="4" max="16384" width="9.375" style="86" customWidth="1"/>
  </cols>
  <sheetData>
    <row r="1" spans="1:3" ht="13.5">
      <c r="A1" s="406"/>
      <c r="B1" s="406"/>
      <c r="C1" s="406"/>
    </row>
    <row r="2" spans="1:3" ht="33" customHeight="1">
      <c r="A2" s="407" t="s">
        <v>490</v>
      </c>
      <c r="B2" s="407"/>
      <c r="C2" s="407"/>
    </row>
    <row r="3" spans="1:4" ht="15.75" customHeight="1" thickBot="1">
      <c r="A3" s="87"/>
      <c r="B3" s="87"/>
      <c r="C3" s="98" t="s">
        <v>502</v>
      </c>
      <c r="D3" s="93"/>
    </row>
    <row r="4" spans="1:3" ht="26.25" customHeight="1" thickBot="1">
      <c r="A4" s="116" t="s">
        <v>7</v>
      </c>
      <c r="B4" s="117" t="s">
        <v>142</v>
      </c>
      <c r="C4" s="118" t="s">
        <v>516</v>
      </c>
    </row>
    <row r="5" spans="1:3" ht="14.25" thickBot="1">
      <c r="A5" s="119"/>
      <c r="B5" s="381" t="s">
        <v>434</v>
      </c>
      <c r="C5" s="382" t="s">
        <v>435</v>
      </c>
    </row>
    <row r="6" spans="1:3" ht="13.5">
      <c r="A6" s="120" t="s">
        <v>9</v>
      </c>
      <c r="B6" s="268" t="s">
        <v>440</v>
      </c>
      <c r="C6" s="265"/>
    </row>
    <row r="7" spans="1:3" ht="24">
      <c r="A7" s="121" t="s">
        <v>10</v>
      </c>
      <c r="B7" s="289" t="s">
        <v>195</v>
      </c>
      <c r="C7" s="266"/>
    </row>
    <row r="8" spans="1:3" ht="13.5">
      <c r="A8" s="121" t="s">
        <v>11</v>
      </c>
      <c r="B8" s="290" t="s">
        <v>441</v>
      </c>
      <c r="C8" s="266"/>
    </row>
    <row r="9" spans="1:3" ht="24">
      <c r="A9" s="121" t="s">
        <v>12</v>
      </c>
      <c r="B9" s="290" t="s">
        <v>197</v>
      </c>
      <c r="C9" s="266"/>
    </row>
    <row r="10" spans="1:3" ht="13.5">
      <c r="A10" s="122" t="s">
        <v>13</v>
      </c>
      <c r="B10" s="290" t="s">
        <v>196</v>
      </c>
      <c r="C10" s="267"/>
    </row>
    <row r="11" spans="1:3" ht="14.25" thickBot="1">
      <c r="A11" s="121" t="s">
        <v>14</v>
      </c>
      <c r="B11" s="291" t="s">
        <v>442</v>
      </c>
      <c r="C11" s="266"/>
    </row>
    <row r="12" spans="1:3" ht="14.25" thickBot="1">
      <c r="A12" s="416" t="s">
        <v>145</v>
      </c>
      <c r="B12" s="417"/>
      <c r="C12" s="123">
        <f>SUM(C6:C11)</f>
        <v>0</v>
      </c>
    </row>
    <row r="13" spans="1:3" ht="23.25" customHeight="1">
      <c r="A13" s="418" t="s">
        <v>170</v>
      </c>
      <c r="B13" s="418"/>
      <c r="C13" s="418"/>
    </row>
  </sheetData>
  <sheetProtection/>
  <mergeCells count="4">
    <mergeCell ref="A2:C2"/>
    <mergeCell ref="A12:B12"/>
    <mergeCell ref="A13:C13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D9"/>
  <sheetViews>
    <sheetView view="pageLayout" zoomScaleNormal="120" workbookViewId="0" topLeftCell="A1">
      <selection activeCell="B4" sqref="B4"/>
    </sheetView>
  </sheetViews>
  <sheetFormatPr defaultColWidth="9.375" defaultRowHeight="12.75"/>
  <cols>
    <col min="1" max="1" width="5.625" style="86" customWidth="1"/>
    <col min="2" max="2" width="66.75390625" style="86" customWidth="1"/>
    <col min="3" max="3" width="27.00390625" style="86" customWidth="1"/>
    <col min="4" max="16384" width="9.375" style="86" customWidth="1"/>
  </cols>
  <sheetData>
    <row r="2" spans="1:3" ht="33" customHeight="1">
      <c r="A2" s="407" t="s">
        <v>515</v>
      </c>
      <c r="B2" s="407"/>
      <c r="C2" s="407"/>
    </row>
    <row r="3" spans="1:4" ht="15.75" customHeight="1" thickBot="1">
      <c r="A3" s="87"/>
      <c r="B3" s="87"/>
      <c r="C3" s="98" t="s">
        <v>502</v>
      </c>
      <c r="D3" s="93"/>
    </row>
    <row r="4" spans="1:3" ht="26.25" customHeight="1" thickBot="1">
      <c r="A4" s="116" t="s">
        <v>7</v>
      </c>
      <c r="B4" s="117" t="s">
        <v>146</v>
      </c>
      <c r="C4" s="118" t="s">
        <v>168</v>
      </c>
    </row>
    <row r="5" spans="1:3" ht="14.25" thickBot="1">
      <c r="A5" s="119"/>
      <c r="B5" s="381" t="s">
        <v>434</v>
      </c>
      <c r="C5" s="382" t="s">
        <v>435</v>
      </c>
    </row>
    <row r="6" spans="1:3" ht="13.5">
      <c r="A6" s="120" t="s">
        <v>9</v>
      </c>
      <c r="B6" s="127"/>
      <c r="C6" s="124"/>
    </row>
    <row r="7" spans="1:3" ht="13.5">
      <c r="A7" s="121" t="s">
        <v>10</v>
      </c>
      <c r="B7" s="128"/>
      <c r="C7" s="125"/>
    </row>
    <row r="8" spans="1:3" ht="14.25" thickBot="1">
      <c r="A8" s="122" t="s">
        <v>11</v>
      </c>
      <c r="B8" s="129"/>
      <c r="C8" s="126"/>
    </row>
    <row r="9" spans="1:3" s="362" customFormat="1" ht="17.25" customHeight="1" thickBot="1">
      <c r="A9" s="363" t="s">
        <v>12</v>
      </c>
      <c r="B9" s="79" t="s">
        <v>147</v>
      </c>
      <c r="C9" s="123">
        <f>SUM(C6:C8)</f>
        <v>0</v>
      </c>
    </row>
  </sheetData>
  <sheetProtection/>
  <mergeCells count="1">
    <mergeCell ref="A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User002</cp:lastModifiedBy>
  <cp:lastPrinted>2018-02-15T08:55:25Z</cp:lastPrinted>
  <dcterms:created xsi:type="dcterms:W3CDTF">1999-10-30T10:30:45Z</dcterms:created>
  <dcterms:modified xsi:type="dcterms:W3CDTF">2018-02-15T09:19:38Z</dcterms:modified>
  <cp:category/>
  <cp:version/>
  <cp:contentType/>
  <cp:contentStatus/>
</cp:coreProperties>
</file>