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activeTab="0"/>
  </bookViews>
  <sheets>
    <sheet name="kiemelt ei" sheetId="1" r:id="rId1"/>
    <sheet name="kiadások önkorm" sheetId="2" r:id="rId2"/>
    <sheet name="kiadások kv szerv" sheetId="3" r:id="rId3"/>
    <sheet name="kiadások összetolt" sheetId="4" r:id="rId4"/>
    <sheet name="bevételek önkormányzat" sheetId="5" r:id="rId5"/>
    <sheet name="bevételek kv szerv" sheetId="6" r:id="rId6"/>
    <sheet name="bevételek összetolt" sheetId="7" r:id="rId7"/>
    <sheet name="átvett" sheetId="8" r:id="rId8"/>
    <sheet name="helyi adók" sheetId="9" r:id="rId9"/>
    <sheet name="átadott" sheetId="10" r:id="rId10"/>
    <sheet name="beruházások felújítások" sheetId="11" r:id="rId11"/>
    <sheet name="EU projektek" sheetId="12" r:id="rId12"/>
    <sheet name="stabilitási 2" sheetId="13" r:id="rId13"/>
    <sheet name="szociális kiadások" sheetId="14" r:id="rId14"/>
    <sheet name="finanszírozás" sheetId="15" r:id="rId15"/>
  </sheets>
  <definedNames>
    <definedName name="foot_4_place" localSheetId="12">'stabilitási 2'!$A$18</definedName>
    <definedName name="foot_5_place" localSheetId="12">'stabilitási 2'!#REF!</definedName>
    <definedName name="foot_53_place" localSheetId="12">'stabilitási 2'!#REF!</definedName>
    <definedName name="_xlnm.Print_Titles" localSheetId="9">'átadott'!$5:$5</definedName>
    <definedName name="_xlnm.Print_Titles" localSheetId="5">'bevételek kv szerv'!$5:$5</definedName>
    <definedName name="_xlnm.Print_Titles" localSheetId="4">'bevételek önkormányzat'!$5:$5</definedName>
    <definedName name="_xlnm.Print_Titles" localSheetId="6">'bevételek összetolt'!$5:$5</definedName>
    <definedName name="_xlnm.Print_Titles" localSheetId="2">'kiadások kv szerv'!$5:$5</definedName>
    <definedName name="_xlnm.Print_Titles" localSheetId="1">'kiadások önkorm'!$5:$5</definedName>
    <definedName name="_xlnm.Print_Titles" localSheetId="3">'kiadások összetolt'!$5:$5</definedName>
    <definedName name="_xlnm.Print_Area" localSheetId="9">'átadott'!$A$1:$C$119</definedName>
    <definedName name="_xlnm.Print_Area" localSheetId="7">'átvett'!$A$1:$C$116</definedName>
    <definedName name="_xlnm.Print_Area" localSheetId="10">'beruházások felújítások'!$A$1:$E$52</definedName>
    <definedName name="_xlnm.Print_Area" localSheetId="5">'bevételek kv szerv'!$A$1:$F$97</definedName>
    <definedName name="_xlnm.Print_Area" localSheetId="4">'bevételek önkormányzat'!$A$1:$F$97</definedName>
    <definedName name="_xlnm.Print_Area" localSheetId="6">'bevételek összetolt'!$A$1:$F$97</definedName>
    <definedName name="_xlnm.Print_Area" localSheetId="11">'EU projektek'!$A$1:$B$33</definedName>
    <definedName name="_xlnm.Print_Area" localSheetId="14">'finanszírozás'!$A$1:$D$11</definedName>
    <definedName name="_xlnm.Print_Area" localSheetId="2">'kiadások kv szerv'!$A$1:$F$124</definedName>
    <definedName name="_xlnm.Print_Area" localSheetId="1">'kiadások önkorm'!$A$1:$F$124</definedName>
    <definedName name="_xlnm.Print_Area" localSheetId="3">'kiadások összetolt'!$A$1:$F$124</definedName>
    <definedName name="_xlnm.Print_Area" localSheetId="0">'kiemelt ei'!$A$2:$A$29</definedName>
    <definedName name="_xlnm.Print_Area" localSheetId="12">'stabilitási 2'!$A$1:$F$38</definedName>
    <definedName name="_xlnm.Print_Area" localSheetId="13">'szociális kiadások'!$A$1:$C$42</definedName>
    <definedName name="pr10" localSheetId="12">'stabilitási 2'!#REF!</definedName>
    <definedName name="pr11" localSheetId="12">'stabilitási 2'!#REF!</definedName>
    <definedName name="pr12" localSheetId="12">'stabilitási 2'!#REF!</definedName>
    <definedName name="pr7" localSheetId="12">'stabilitási 2'!#REF!</definedName>
    <definedName name="pr8" localSheetId="12">'stabilitási 2'!#REF!</definedName>
    <definedName name="pr9" localSheetId="12">'stabilitási 2'!#REF!</definedName>
  </definedNames>
  <calcPr fullCalcOnLoad="1"/>
</workbook>
</file>

<file path=xl/sharedStrings.xml><?xml version="1.0" encoding="utf-8"?>
<sst xmlns="http://schemas.openxmlformats.org/spreadsheetml/2006/main" count="2155" uniqueCount="649">
  <si>
    <t>ÖNKORMÁNYZATI ELŐIRÁNYZATOK</t>
  </si>
  <si>
    <t>KÖLTSÉGVETÉSI SZERV</t>
  </si>
  <si>
    <t>MINDÖSSZESEN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</si>
  <si>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</si>
  <si>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</si>
  <si>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</si>
  <si>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</si>
  <si>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</si>
  <si>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</si>
  <si>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</si>
  <si>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</si>
  <si>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</si>
  <si>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Központi, irányító szervi támogatások folyósítása működési célra</t>
  </si>
  <si>
    <t>Központi, irányító szervi támogatások folyósítása felhalmozási célra</t>
  </si>
  <si>
    <t>Költségvetési szerv</t>
  </si>
  <si>
    <t>ÖSSZESEN</t>
  </si>
  <si>
    <t>ÖSSZESEN:</t>
  </si>
  <si>
    <t>eredeti ei.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</si>
  <si>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</si>
  <si>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</si>
  <si>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</si>
  <si>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</si>
  <si>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Rovat-
szám</t>
  </si>
  <si>
    <t>Összesen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</si>
  <si>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</si>
  <si>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</si>
  <si>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</si>
  <si>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353/2011. (XII. 30.) Korm. Rendelet értelmében az önkormányzat saját bevételének minősül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</si>
  <si>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</si>
  <si>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</si>
  <si>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</si>
  <si>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</si>
  <si>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</si>
  <si>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</si>
  <si>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</si>
  <si>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</si>
  <si>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saját bevételek 2018.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</si>
  <si>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</si>
  <si>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</si>
  <si>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</si>
  <si>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</si>
  <si>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</si>
  <si>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</si>
  <si>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</si>
  <si>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</si>
  <si>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</si>
  <si>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</si>
  <si>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</si>
  <si>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</si>
  <si>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</si>
  <si>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</si>
  <si>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</si>
  <si>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</si>
  <si>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</si>
  <si>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</si>
  <si>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</si>
  <si>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</si>
  <si>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</si>
  <si>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</si>
  <si>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</si>
  <si>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</si>
  <si>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</si>
  <si>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</si>
  <si>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</si>
  <si>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</si>
  <si>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</si>
  <si>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</si>
  <si>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</si>
  <si>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</si>
  <si>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</si>
  <si>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</si>
  <si>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</si>
  <si>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</si>
  <si>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</si>
  <si>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</si>
  <si>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</si>
  <si>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</si>
  <si>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</si>
  <si>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</si>
  <si>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</si>
  <si>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</si>
  <si>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</si>
  <si>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</si>
  <si>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</si>
  <si>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</si>
  <si>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</si>
  <si>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</si>
  <si>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</si>
  <si>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</si>
  <si>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</si>
  <si>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</si>
  <si>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</si>
  <si>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</si>
  <si>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</si>
  <si>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</si>
  <si>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</si>
  <si>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</si>
  <si>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</si>
  <si>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</si>
  <si>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</si>
  <si>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</si>
  <si>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</si>
  <si>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</si>
  <si>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</si>
  <si>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</si>
  <si>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</si>
  <si>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</si>
  <si>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</si>
  <si>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</si>
  <si>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</si>
  <si>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</si>
  <si>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</si>
  <si>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</si>
  <si>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</si>
  <si>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</si>
  <si>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</si>
  <si>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</si>
  <si>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</si>
  <si>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</si>
  <si>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</si>
  <si>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</si>
  <si>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</si>
  <si>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</si>
  <si>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</si>
  <si>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</si>
  <si>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</si>
  <si>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</si>
  <si>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</si>
  <si>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</si>
  <si>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</si>
  <si>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</si>
  <si>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</si>
  <si>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</si>
  <si>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</si>
  <si>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</si>
  <si>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</si>
  <si>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</si>
  <si>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</si>
  <si>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</si>
  <si>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</si>
  <si>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</si>
  <si>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</si>
  <si>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</si>
  <si>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</si>
  <si>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</si>
  <si>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</si>
  <si>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</si>
  <si>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</si>
  <si>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</si>
  <si>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</si>
  <si>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</si>
  <si>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</si>
  <si>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</si>
  <si>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</si>
  <si>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</si>
  <si>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</si>
  <si>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</si>
  <si>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</si>
  <si>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</si>
  <si>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</si>
  <si>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</si>
  <si>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</si>
  <si>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</si>
  <si>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</si>
  <si>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</si>
  <si>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</si>
  <si>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</si>
  <si>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</si>
  <si>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</si>
  <si>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</si>
  <si>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</si>
  <si>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</si>
  <si>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</si>
  <si>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</si>
  <si>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</si>
  <si>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</si>
  <si>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</si>
  <si>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</si>
  <si>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</si>
  <si>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</si>
  <si>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</si>
  <si>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</si>
  <si>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</si>
  <si>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</si>
  <si>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</si>
  <si>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</si>
  <si>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</si>
  <si>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</si>
  <si>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</si>
  <si>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</si>
  <si>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</si>
  <si>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</si>
  <si>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</si>
  <si>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</si>
  <si>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</si>
  <si>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</si>
  <si>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</si>
  <si>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</si>
  <si>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</si>
  <si>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Likviditási célú hitelek, kölcsönök törlesztése pénzügyi vállalkozásnak</t>
  </si>
  <si>
    <t>K9112</t>
  </si>
  <si>
    <t>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</si>
  <si>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</si>
  <si>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</si>
  <si>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</si>
  <si>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</si>
  <si>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</si>
  <si>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</si>
  <si>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</si>
  <si>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</si>
  <si>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</si>
  <si>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</si>
  <si>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</si>
  <si>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</si>
  <si>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</si>
  <si>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</si>
  <si>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</si>
  <si>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</si>
  <si>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</si>
  <si>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</si>
  <si>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</si>
  <si>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</si>
  <si>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</si>
  <si>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</si>
  <si>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</si>
  <si>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</si>
  <si>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</si>
  <si>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</si>
  <si>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</si>
  <si>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</si>
  <si>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</si>
  <si>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</si>
  <si>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</si>
  <si>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</si>
  <si>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</si>
  <si>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</si>
  <si>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</si>
  <si>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</si>
  <si>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</si>
  <si>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</si>
  <si>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</si>
  <si>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</si>
  <si>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</si>
  <si>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</si>
  <si>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</si>
  <si>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B115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</si>
  <si>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</si>
  <si>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</si>
  <si>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</si>
  <si>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</si>
  <si>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</si>
  <si>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</si>
  <si>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</si>
  <si>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</si>
  <si>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</si>
  <si>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</si>
  <si>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</si>
  <si>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</si>
  <si>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</si>
  <si>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</si>
  <si>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</si>
  <si>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</si>
  <si>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</si>
  <si>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</si>
  <si>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</si>
  <si>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</si>
  <si>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</si>
  <si>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</si>
  <si>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</si>
  <si>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</si>
  <si>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</si>
  <si>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</si>
  <si>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</si>
  <si>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</si>
  <si>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</si>
  <si>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</si>
  <si>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</si>
  <si>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</si>
  <si>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</si>
  <si>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</si>
  <si>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</si>
  <si>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</si>
  <si>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</si>
  <si>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</si>
  <si>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</si>
  <si>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</si>
  <si>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</si>
  <si>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</si>
  <si>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</si>
  <si>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</si>
  <si>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</si>
  <si>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</si>
  <si>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</si>
  <si>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</si>
  <si>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</si>
  <si>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</si>
  <si>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</si>
  <si>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</si>
  <si>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</si>
  <si>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</si>
  <si>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</si>
  <si>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</si>
  <si>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</si>
  <si>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</si>
  <si>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</si>
  <si>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</si>
  <si>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</si>
  <si>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</si>
  <si>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</si>
  <si>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</si>
  <si>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</si>
  <si>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</si>
  <si>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</si>
  <si>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</si>
  <si>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</si>
  <si>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</si>
  <si>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</si>
  <si>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</si>
  <si>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</si>
  <si>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</si>
  <si>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</si>
  <si>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</si>
  <si>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</si>
  <si>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</si>
  <si>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</si>
  <si>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</si>
  <si>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</si>
  <si>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</si>
  <si>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</si>
  <si>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</si>
  <si>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</si>
  <si>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</si>
  <si>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</si>
  <si>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</si>
  <si>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</si>
  <si>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</si>
  <si>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</si>
  <si>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</si>
  <si>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</si>
  <si>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</si>
  <si>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</si>
  <si>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</si>
  <si>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</si>
  <si>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</si>
  <si>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</si>
  <si>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</si>
  <si>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</si>
  <si>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</si>
  <si>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</si>
  <si>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</si>
  <si>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</si>
  <si>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</si>
  <si>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</si>
  <si>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</si>
  <si>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</si>
  <si>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</si>
  <si>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</si>
  <si>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</si>
  <si>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</si>
  <si>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</si>
  <si>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</si>
  <si>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</si>
  <si>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</si>
  <si>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</si>
  <si>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</si>
  <si>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</si>
  <si>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</si>
  <si>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</si>
  <si>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</si>
  <si>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</si>
  <si>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</si>
  <si>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</si>
  <si>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</si>
  <si>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</si>
  <si>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</si>
  <si>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</si>
  <si>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</si>
  <si>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</si>
  <si>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</si>
  <si>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</si>
  <si>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</si>
  <si>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</si>
  <si>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</si>
  <si>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</si>
  <si>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</si>
  <si>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</si>
  <si>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</si>
  <si>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</si>
  <si>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</si>
  <si>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</si>
  <si>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</si>
  <si>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</si>
  <si>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</si>
  <si>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</si>
  <si>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</si>
  <si>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</si>
  <si>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</si>
  <si>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</si>
  <si>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</si>
  <si>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</si>
  <si>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</si>
  <si>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</si>
  <si>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</si>
  <si>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</si>
  <si>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</si>
  <si>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</si>
  <si>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</si>
  <si>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</si>
  <si>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</si>
  <si>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</si>
  <si>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</si>
  <si>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</si>
  <si>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</si>
  <si>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</si>
  <si>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</si>
  <si>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</si>
  <si>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</si>
  <si>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</si>
  <si>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</si>
  <si>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</si>
  <si>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</si>
  <si>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</si>
  <si>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</si>
  <si>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</si>
  <si>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</si>
  <si>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</si>
  <si>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</si>
  <si>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</si>
  <si>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</si>
  <si>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</si>
  <si>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</si>
  <si>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</si>
  <si>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</si>
  <si>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</si>
  <si>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</si>
  <si>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</si>
  <si>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</si>
  <si>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</si>
  <si>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</si>
  <si>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</si>
  <si>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</si>
  <si>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</si>
  <si>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</si>
  <si>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</si>
  <si>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</si>
  <si>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</si>
  <si>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</si>
  <si>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</si>
  <si>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</si>
  <si>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</si>
  <si>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</si>
  <si>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</si>
  <si>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</si>
  <si>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</si>
  <si>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</si>
  <si>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</si>
  <si>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</si>
  <si>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</si>
  <si>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</si>
  <si>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</si>
  <si>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</si>
  <si>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</si>
  <si>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</si>
  <si>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</si>
  <si>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</si>
  <si>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</si>
  <si>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</si>
  <si>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</si>
  <si>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</si>
  <si>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</si>
  <si>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</si>
  <si>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</si>
  <si>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</si>
  <si>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</si>
  <si>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</si>
  <si>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</si>
  <si>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</si>
  <si>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</si>
  <si>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</si>
  <si>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</si>
  <si>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</si>
  <si>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</si>
  <si>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</si>
  <si>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</si>
  <si>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</si>
  <si>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</si>
  <si>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</si>
  <si>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</si>
  <si>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</si>
  <si>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</si>
  <si>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</si>
  <si>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</si>
  <si>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</si>
  <si>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</si>
  <si>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</si>
  <si>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</si>
  <si>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</si>
  <si>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</si>
  <si>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</si>
  <si>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</si>
  <si>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</si>
  <si>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</si>
  <si>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</si>
  <si>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</si>
  <si>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</si>
  <si>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</si>
  <si>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</si>
  <si>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</si>
  <si>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</si>
  <si>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</si>
  <si>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</si>
  <si>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</si>
  <si>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</si>
  <si>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</si>
  <si>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</si>
  <si>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</si>
  <si>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</si>
  <si>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</si>
  <si>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</si>
  <si>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</si>
  <si>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</si>
  <si>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</si>
  <si>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</si>
  <si>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</si>
  <si>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</si>
  <si>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</si>
  <si>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</si>
  <si>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</si>
  <si>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</si>
  <si>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</si>
  <si>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</si>
  <si>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</si>
  <si>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</si>
  <si>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</si>
  <si>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</si>
  <si>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</si>
  <si>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</si>
  <si>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</si>
  <si>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</si>
  <si>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</si>
  <si>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</si>
  <si>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</si>
  <si>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</si>
  <si>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</si>
  <si>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</si>
  <si>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</si>
  <si>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</si>
  <si>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</si>
  <si>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</si>
  <si>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</si>
  <si>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</si>
  <si>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</si>
  <si>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</si>
  <si>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</si>
  <si>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</si>
  <si>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</si>
  <si>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</si>
  <si>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</si>
  <si>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</si>
  <si>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</si>
  <si>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</si>
  <si>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</si>
  <si>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</si>
  <si>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</si>
  <si>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</si>
  <si>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</si>
  <si>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</si>
  <si>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</si>
  <si>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</si>
  <si>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</si>
  <si>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</si>
  <si>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</si>
  <si>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</si>
  <si>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</si>
  <si>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</si>
  <si>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</si>
  <si>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</si>
  <si>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</si>
  <si>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Megnevezés</t>
  </si>
  <si>
    <t>nettó</t>
  </si>
  <si>
    <t>áfa</t>
  </si>
  <si>
    <t>bruttó</t>
  </si>
  <si>
    <t>adósságot keletkeztető ügylet kezdő időpontja</t>
  </si>
  <si>
    <t>adósságot keletkeztető ügylet lejárati időpontja</t>
  </si>
  <si>
    <t xml:space="preserve">adósságot keletkeztető ügyletekből és kezességvállalásokból fennálló kötelezettségek </t>
  </si>
  <si>
    <t>Csörötneki Közös Önkormányzati Hivatal (költségvetési szerv) ELŐIRÁNYZATAI</t>
  </si>
  <si>
    <t>Csörötneki Közös Önkormányzati Hivatal (költségvetési szerv)  ELŐIRÁNYZATOK</t>
  </si>
  <si>
    <t>ÖNKORMÁNYZAT ÉS KÖLTSÉGVETÉSI SZERV ELŐIRÁNYZATA MINDÖSSZESEN</t>
  </si>
  <si>
    <t>Beruházások, felújítások összesen:</t>
  </si>
  <si>
    <t>ELŐIRÁNYZATOK</t>
  </si>
  <si>
    <t>Önkormányzat</t>
  </si>
  <si>
    <t>önkormányzat</t>
  </si>
  <si>
    <t>KÖH</t>
  </si>
  <si>
    <t>non profit gazdasági társaságok</t>
  </si>
  <si>
    <t>A fenti előirányzatokból a  költségvetési év azon fejlesztési céljai, amelyek megvalósításához a Gst. 3. § (1) bekezdése szerinti adósságot keletkeztető ügylet megkötése válik vagy válhat szükségessé nincs .( - E Ft)</t>
  </si>
  <si>
    <t>Csörötneki Közös Önkormányzati Hivatal</t>
  </si>
  <si>
    <t>Közhatalmi bevételek</t>
  </si>
  <si>
    <t>Kiadások ( Ft)</t>
  </si>
  <si>
    <t>(adatok Ft-ban)</t>
  </si>
  <si>
    <t>Kiadások (Ft)</t>
  </si>
  <si>
    <t>Tartalékok</t>
  </si>
  <si>
    <t>Egyéb működési célú támogatások az Európai Uniónak</t>
  </si>
  <si>
    <t>K513</t>
  </si>
  <si>
    <t>Egyéb felhalmozási célú támogatások az Európai Uniónak</t>
  </si>
  <si>
    <t>K89</t>
  </si>
  <si>
    <t>Bevételek (Ft)</t>
  </si>
  <si>
    <t>Kamatbevételek és más nyereségjellegű bevételek</t>
  </si>
  <si>
    <t>Támogatások, kölcsönök bevételei (Ft)</t>
  </si>
  <si>
    <t>Helyi adó és egyéb közhatalmi bevételek (Ft)</t>
  </si>
  <si>
    <t>Támogatások, kölcsönök nyújtása és törlesztése (Ft)</t>
  </si>
  <si>
    <t>Beruházások és felújítások (Ft)</t>
  </si>
  <si>
    <t>Az európai uniós forrásból finanszírozott támogatással megvalósuló programok, projektek kiadásai, bevételei, valamint a helyi önkormányzat ilyen projektekhez történő hozzájárulásai (Ft)</t>
  </si>
  <si>
    <t xml:space="preserve">EU Projekt megnevezése: </t>
  </si>
  <si>
    <t>saját bevételek 2019.</t>
  </si>
  <si>
    <t>Lakosságnak juttatott támogatások, szociális, rászorultsági jellegű ellátások (Ft)</t>
  </si>
  <si>
    <r>
      <t xml:space="preserve">Települési támogatás </t>
    </r>
    <r>
      <rPr>
        <sz val="10"/>
        <rFont val="Calibri"/>
        <family val="2"/>
      </rPr>
      <t>[Szoctv. 45.§.]</t>
    </r>
  </si>
  <si>
    <t>Irányító szervi támogatások folyósítása (Ft)</t>
  </si>
  <si>
    <t>Működési célú költségvetési támogatások és kiegészítő támogatások</t>
  </si>
  <si>
    <t>Elszámolásból származó bevételek</t>
  </si>
  <si>
    <t xml:space="preserve">Ingatlanok felújítása </t>
  </si>
  <si>
    <t>saját bevételek 2020.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</si>
  <si>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 Ft)</t>
  </si>
  <si>
    <t>Csörötnek Község Önkormányzata 2018. évi költségvetése</t>
  </si>
  <si>
    <t>Csörötnek Község Önkormányzata  2018. évi költségvetése</t>
  </si>
  <si>
    <t>Önkormányzat 2018. évi költségvetése</t>
  </si>
  <si>
    <t>Ingatlanok felújítása (ívóvíz és szennyvízhálózat)</t>
  </si>
  <si>
    <t>Ingatlanok felújítása (SIHU projekt)</t>
  </si>
  <si>
    <t>Ingatlanok felújítása (járda)</t>
  </si>
  <si>
    <t>Ingatlanok beszerzése, létesítése (TOP csapadékvíz)</t>
  </si>
  <si>
    <t>Immateriális javak beszerzése (rendezési terv/kistel.a.ö.fejlsz.tám.)</t>
  </si>
  <si>
    <t>Egyéb tárgyi eszközök beszerzése (SIHU)</t>
  </si>
  <si>
    <t xml:space="preserve">Rövid cím: MURA RABA TOUR </t>
  </si>
  <si>
    <t>Projektazonosító: SIHU96</t>
  </si>
  <si>
    <t xml:space="preserve"> "Az aktív turizmus új határon átnyúló termékének létrehozása és kihelyezése a Mura és a Rába közötti modern turizmus integrált részeként"</t>
  </si>
  <si>
    <t>A fejesztés Csörötneki projektelemének alcíme:"Határtalan vadvízi élmények a vadregényes Rába mentén - Vízi-turisztikai infrastuktúra hálózatfejlesztés Csörötneken"</t>
  </si>
  <si>
    <t>"Települési környezetvédelmi infrastruktúra-fejlesztések a Rába-völgyében, Csörötnek, Magyarlak és Rábagyarmat községek területén</t>
  </si>
  <si>
    <t>Projektazonosító: TOP-2.1.3-15-VS1-2016/00010</t>
  </si>
  <si>
    <t>B8 Finanszírozási bevételek-előző évi maradvány igénybevétele (támogatás)</t>
  </si>
  <si>
    <t>saját bevételek 2021.</t>
  </si>
  <si>
    <t>B411</t>
  </si>
  <si>
    <t>Egyéb tárgyi eszközök beszerzése (MVH)</t>
  </si>
  <si>
    <t>Egyéb tárgyi eszközök beszerzése (óvoda)</t>
  </si>
  <si>
    <t>Ingatlanok felújítása (óvoda)</t>
  </si>
  <si>
    <t>Ingatlanok felújítása (hivatal)</t>
  </si>
  <si>
    <t>"Gyermekellátás óvodai feltételeinek fejlesztése Csörötneken"</t>
  </si>
  <si>
    <t>Projektazonosító: TOP-1.4.1-15-VS1-2016/00002</t>
  </si>
  <si>
    <t>"Külterületi helyi közutak fejlesztése, önkormányzati utak kezeléséhez, állapotjavításához karbantartásához szükséges erő- és munkagépek beszerzése</t>
  </si>
  <si>
    <t>Projektazonosító: VP6-7.2.1-7.4-1.2-16</t>
  </si>
  <si>
    <t>egyéb pénzbeli és természetbeni gyerekvédelmi támogatások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</si>
</sst>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[$¥€-2]\ #\ ##,000_);[Red]\([$€-2]\ #\ ##,000\)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b/>
      <i/>
      <sz val="12"/>
      <color indexed="8"/>
      <name val="Bookman Old Style"/>
      <family val="1"/>
    </font>
    <font>
      <b/>
      <i/>
      <sz val="11"/>
      <color indexed="8"/>
      <name val="Bookman Old Style"/>
      <family val="1"/>
    </font>
    <font>
      <b/>
      <sz val="11"/>
      <color indexed="10"/>
      <name val="Bookman Old Style"/>
      <family val="1"/>
    </font>
    <font>
      <i/>
      <sz val="14"/>
      <color indexed="8"/>
      <name val="Calibri"/>
      <family val="2"/>
    </font>
    <font>
      <sz val="8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0"/>
      <color indexed="8"/>
      <name val="Bookman Old Style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Calibri"/>
      <family val="2"/>
    </font>
    <font>
      <b/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theme="1"/>
      <name val="Bookman Old Style"/>
      <family val="1"/>
    </font>
    <font>
      <b/>
      <sz val="10"/>
      <color theme="1"/>
      <name val="Bookman Old Style"/>
      <family val="1"/>
    </font>
    <font>
      <b/>
      <sz val="11"/>
      <color theme="1"/>
      <name val="Bookman Old Style"/>
      <family val="1"/>
    </font>
    <font>
      <b/>
      <i/>
      <sz val="12"/>
      <color theme="1"/>
      <name val="Bookman Old Style"/>
      <family val="1"/>
    </font>
    <font>
      <b/>
      <sz val="12"/>
      <color theme="1"/>
      <name val="Bookman Old Style"/>
      <family val="1"/>
    </font>
    <font>
      <b/>
      <i/>
      <sz val="11"/>
      <color theme="1"/>
      <name val="Bookman Old Style"/>
      <family val="1"/>
    </font>
    <font>
      <sz val="8"/>
      <color theme="1"/>
      <name val="Calibri"/>
      <family val="2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14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1" applyNumberFormat="0" applyAlignment="0" applyProtection="0"/>
    <xf numFmtId="0" fontId="63" fillId="0" borderId="0" applyNumberFormat="0" applyFill="0" applyBorder="0" applyAlignment="0" applyProtection="0"/>
    <xf numFmtId="0" fontId="64" fillId="0" borderId="2" applyNumberFormat="0" applyFill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7" fillId="2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1" fillId="27" borderId="7" applyNumberFormat="0" applyFont="0" applyAlignment="0" applyProtection="0"/>
    <xf numFmtId="0" fontId="71" fillId="28" borderId="0" applyNumberFormat="0" applyBorder="0" applyAlignment="0" applyProtection="0"/>
    <xf numFmtId="0" fontId="72" fillId="29" borderId="8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3" fillId="0" borderId="0">
      <alignment/>
      <protection/>
    </xf>
    <xf numFmtId="0" fontId="75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6" fillId="30" borderId="0" applyNumberFormat="0" applyBorder="0" applyAlignment="0" applyProtection="0"/>
    <xf numFmtId="0" fontId="77" fillId="31" borderId="0" applyNumberFormat="0" applyBorder="0" applyAlignment="0" applyProtection="0"/>
    <xf numFmtId="0" fontId="78" fillId="29" borderId="1" applyNumberFormat="0" applyAlignment="0" applyProtection="0"/>
    <xf numFmtId="9" fontId="1" fillId="0" borderId="0" applyFont="0" applyFill="0" applyBorder="0" applyAlignment="0" applyProtection="0"/>
  </cellStyleXfs>
  <cellXfs count="225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left" vertical="center"/>
    </xf>
    <xf numFmtId="0" fontId="6" fillId="14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9" fillId="14" borderId="10" xfId="0" applyFont="1" applyFill="1" applyBorder="1" applyAlignment="1">
      <alignment horizontal="left" vertical="center"/>
    </xf>
    <xf numFmtId="0" fontId="6" fillId="14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6" fillId="34" borderId="10" xfId="0" applyFont="1" applyFill="1" applyBorder="1" applyAlignment="1">
      <alignment/>
    </xf>
    <xf numFmtId="0" fontId="9" fillId="14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165" fontId="11" fillId="0" borderId="10" xfId="0" applyNumberFormat="1" applyFont="1" applyFill="1" applyBorder="1" applyAlignment="1">
      <alignment vertical="center"/>
    </xf>
    <xf numFmtId="0" fontId="19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/>
    </xf>
    <xf numFmtId="0" fontId="21" fillId="35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22" fillId="0" borderId="10" xfId="0" applyFont="1" applyBorder="1" applyAlignment="1">
      <alignment/>
    </xf>
    <xf numFmtId="0" fontId="2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1" fillId="34" borderId="10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15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/>
    </xf>
    <xf numFmtId="0" fontId="14" fillId="0" borderId="1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6" fillId="0" borderId="0" xfId="0" applyFont="1" applyAlignment="1">
      <alignment horizontal="center" wrapText="1"/>
    </xf>
    <xf numFmtId="0" fontId="0" fillId="0" borderId="0" xfId="0" applyFill="1" applyAlignment="1">
      <alignment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6" fillId="36" borderId="10" xfId="0" applyFont="1" applyFill="1" applyBorder="1" applyAlignment="1">
      <alignment horizontal="left" vertical="center"/>
    </xf>
    <xf numFmtId="0" fontId="5" fillId="0" borderId="11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5" fillId="0" borderId="11" xfId="0" applyFont="1" applyBorder="1" applyAlignment="1">
      <alignment/>
    </xf>
    <xf numFmtId="0" fontId="15" fillId="0" borderId="0" xfId="0" applyFont="1" applyBorder="1" applyAlignment="1">
      <alignment/>
    </xf>
    <xf numFmtId="0" fontId="0" fillId="0" borderId="11" xfId="0" applyBorder="1" applyAlignment="1">
      <alignment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12" fillId="0" borderId="0" xfId="0" applyFont="1" applyAlignment="1">
      <alignment horizontal="center" wrapText="1"/>
    </xf>
    <xf numFmtId="3" fontId="0" fillId="0" borderId="0" xfId="0" applyNumberFormat="1" applyAlignment="1">
      <alignment/>
    </xf>
    <xf numFmtId="3" fontId="15" fillId="0" borderId="0" xfId="0" applyNumberFormat="1" applyFont="1" applyAlignment="1">
      <alignment/>
    </xf>
    <xf numFmtId="3" fontId="15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3" fontId="11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75" fillId="0" borderId="0" xfId="0" applyFont="1" applyAlignment="1">
      <alignment/>
    </xf>
    <xf numFmtId="0" fontId="11" fillId="34" borderId="10" xfId="0" applyFont="1" applyFill="1" applyBorder="1" applyAlignment="1">
      <alignment/>
    </xf>
    <xf numFmtId="3" fontId="11" fillId="37" borderId="10" xfId="0" applyNumberFormat="1" applyFont="1" applyFill="1" applyBorder="1" applyAlignment="1">
      <alignment/>
    </xf>
    <xf numFmtId="0" fontId="21" fillId="38" borderId="10" xfId="0" applyFont="1" applyFill="1" applyBorder="1" applyAlignment="1">
      <alignment/>
    </xf>
    <xf numFmtId="0" fontId="6" fillId="39" borderId="10" xfId="0" applyFont="1" applyFill="1" applyBorder="1" applyAlignment="1">
      <alignment horizontal="left" vertical="center"/>
    </xf>
    <xf numFmtId="0" fontId="75" fillId="0" borderId="0" xfId="0" applyFont="1" applyBorder="1" applyAlignment="1">
      <alignment/>
    </xf>
    <xf numFmtId="0" fontId="75" fillId="0" borderId="0" xfId="0" applyFont="1" applyFill="1" applyAlignment="1">
      <alignment/>
    </xf>
    <xf numFmtId="0" fontId="9" fillId="39" borderId="10" xfId="0" applyFont="1" applyFill="1" applyBorder="1" applyAlignment="1">
      <alignment horizontal="left" vertical="center"/>
    </xf>
    <xf numFmtId="0" fontId="6" fillId="37" borderId="10" xfId="0" applyFont="1" applyFill="1" applyBorder="1" applyAlignment="1">
      <alignment/>
    </xf>
    <xf numFmtId="0" fontId="15" fillId="0" borderId="0" xfId="0" applyFont="1" applyAlignment="1">
      <alignment/>
    </xf>
    <xf numFmtId="0" fontId="15" fillId="0" borderId="10" xfId="0" applyFont="1" applyBorder="1" applyAlignment="1">
      <alignment/>
    </xf>
    <xf numFmtId="0" fontId="79" fillId="0" borderId="0" xfId="0" applyFont="1" applyAlignment="1">
      <alignment/>
    </xf>
    <xf numFmtId="0" fontId="79" fillId="0" borderId="0" xfId="0" applyFont="1" applyBorder="1" applyAlignment="1">
      <alignment/>
    </xf>
    <xf numFmtId="0" fontId="28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80" fillId="0" borderId="0" xfId="0" applyFont="1" applyBorder="1" applyAlignment="1">
      <alignment/>
    </xf>
    <xf numFmtId="0" fontId="80" fillId="0" borderId="0" xfId="0" applyFont="1" applyAlignment="1">
      <alignment/>
    </xf>
    <xf numFmtId="165" fontId="6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165" fontId="24" fillId="0" borderId="10" xfId="0" applyNumberFormat="1" applyFont="1" applyFill="1" applyBorder="1" applyAlignment="1">
      <alignment vertical="center"/>
    </xf>
    <xf numFmtId="0" fontId="83" fillId="0" borderId="0" xfId="0" applyFont="1" applyAlignment="1">
      <alignment/>
    </xf>
    <xf numFmtId="0" fontId="12" fillId="0" borderId="0" xfId="0" applyFont="1" applyAlignment="1">
      <alignment/>
    </xf>
    <xf numFmtId="0" fontId="83" fillId="0" borderId="10" xfId="0" applyFont="1" applyBorder="1" applyAlignment="1">
      <alignment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83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84" fillId="0" borderId="0" xfId="0" applyFont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85" fillId="0" borderId="0" xfId="0" applyFont="1" applyBorder="1" applyAlignment="1">
      <alignment/>
    </xf>
    <xf numFmtId="0" fontId="9" fillId="0" borderId="0" xfId="0" applyFont="1" applyFill="1" applyBorder="1" applyAlignment="1">
      <alignment horizontal="left" vertical="center"/>
    </xf>
    <xf numFmtId="0" fontId="87" fillId="0" borderId="0" xfId="0" applyFont="1" applyBorder="1" applyAlignment="1">
      <alignment/>
    </xf>
    <xf numFmtId="0" fontId="6" fillId="36" borderId="10" xfId="0" applyFont="1" applyFill="1" applyBorder="1" applyAlignment="1">
      <alignment/>
    </xf>
    <xf numFmtId="0" fontId="23" fillId="35" borderId="10" xfId="0" applyFont="1" applyFill="1" applyBorder="1" applyAlignment="1">
      <alignment horizontal="left" vertical="center"/>
    </xf>
    <xf numFmtId="0" fontId="24" fillId="35" borderId="10" xfId="0" applyFont="1" applyFill="1" applyBorder="1" applyAlignment="1">
      <alignment horizontal="left" vertical="center"/>
    </xf>
    <xf numFmtId="0" fontId="88" fillId="0" borderId="0" xfId="0" applyFont="1" applyAlignment="1">
      <alignment/>
    </xf>
    <xf numFmtId="0" fontId="6" fillId="32" borderId="10" xfId="0" applyFont="1" applyFill="1" applyBorder="1" applyAlignment="1">
      <alignment horizontal="left" vertical="center"/>
    </xf>
    <xf numFmtId="0" fontId="83" fillId="0" borderId="0" xfId="0" applyFont="1" applyAlignment="1">
      <alignment horizontal="center" wrapText="1"/>
    </xf>
    <xf numFmtId="3" fontId="83" fillId="0" borderId="0" xfId="0" applyNumberFormat="1" applyFont="1" applyAlignment="1">
      <alignment horizontal="center" wrapText="1"/>
    </xf>
    <xf numFmtId="3" fontId="4" fillId="0" borderId="10" xfId="0" applyNumberFormat="1" applyFont="1" applyBorder="1" applyAlignment="1">
      <alignment wrapText="1"/>
    </xf>
    <xf numFmtId="3" fontId="83" fillId="0" borderId="10" xfId="0" applyNumberFormat="1" applyFont="1" applyBorder="1" applyAlignment="1">
      <alignment/>
    </xf>
    <xf numFmtId="3" fontId="85" fillId="0" borderId="10" xfId="0" applyNumberFormat="1" applyFont="1" applyBorder="1" applyAlignment="1">
      <alignment/>
    </xf>
    <xf numFmtId="3" fontId="87" fillId="0" borderId="10" xfId="0" applyNumberFormat="1" applyFont="1" applyBorder="1" applyAlignment="1">
      <alignment/>
    </xf>
    <xf numFmtId="3" fontId="15" fillId="0" borderId="10" xfId="0" applyNumberFormat="1" applyFont="1" applyBorder="1" applyAlignment="1">
      <alignment/>
    </xf>
    <xf numFmtId="3" fontId="15" fillId="0" borderId="0" xfId="0" applyNumberFormat="1" applyFont="1" applyAlignment="1">
      <alignment/>
    </xf>
    <xf numFmtId="3" fontId="83" fillId="0" borderId="0" xfId="0" applyNumberFormat="1" applyFont="1" applyAlignment="1">
      <alignment/>
    </xf>
    <xf numFmtId="3" fontId="88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5" fillId="0" borderId="10" xfId="0" applyNumberFormat="1" applyFont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wrapText="1"/>
    </xf>
    <xf numFmtId="3" fontId="4" fillId="0" borderId="10" xfId="0" applyNumberFormat="1" applyFont="1" applyBorder="1" applyAlignment="1">
      <alignment/>
    </xf>
    <xf numFmtId="3" fontId="84" fillId="0" borderId="10" xfId="0" applyNumberFormat="1" applyFont="1" applyBorder="1" applyAlignment="1">
      <alignment/>
    </xf>
    <xf numFmtId="3" fontId="23" fillId="0" borderId="10" xfId="0" applyNumberFormat="1" applyFont="1" applyBorder="1" applyAlignment="1">
      <alignment/>
    </xf>
    <xf numFmtId="3" fontId="86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8" fillId="0" borderId="10" xfId="0" applyNumberFormat="1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3" fontId="8" fillId="0" borderId="10" xfId="0" applyNumberFormat="1" applyFont="1" applyFill="1" applyBorder="1" applyAlignment="1">
      <alignment horizontal="left" vertical="center"/>
    </xf>
    <xf numFmtId="3" fontId="7" fillId="0" borderId="10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horizontal="right" vertical="center"/>
    </xf>
    <xf numFmtId="3" fontId="83" fillId="0" borderId="0" xfId="0" applyNumberFormat="1" applyFont="1" applyBorder="1" applyAlignment="1">
      <alignment/>
    </xf>
    <xf numFmtId="3" fontId="88" fillId="0" borderId="10" xfId="0" applyNumberFormat="1" applyFont="1" applyBorder="1" applyAlignment="1">
      <alignment/>
    </xf>
    <xf numFmtId="3" fontId="0" fillId="0" borderId="0" xfId="0" applyNumberFormat="1" applyAlignment="1">
      <alignment horizontal="center" wrapText="1"/>
    </xf>
    <xf numFmtId="3" fontId="15" fillId="0" borderId="10" xfId="0" applyNumberFormat="1" applyFont="1" applyBorder="1" applyAlignment="1">
      <alignment horizontal="center" wrapText="1"/>
    </xf>
    <xf numFmtId="3" fontId="0" fillId="0" borderId="10" xfId="0" applyNumberFormat="1" applyBorder="1" applyAlignment="1">
      <alignment/>
    </xf>
    <xf numFmtId="3" fontId="75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 wrapText="1"/>
    </xf>
    <xf numFmtId="3" fontId="11" fillId="0" borderId="10" xfId="0" applyNumberFormat="1" applyFont="1" applyBorder="1" applyAlignment="1">
      <alignment horizontal="center" wrapText="1"/>
    </xf>
    <xf numFmtId="0" fontId="89" fillId="0" borderId="0" xfId="0" applyFont="1" applyAlignment="1">
      <alignment horizontal="center"/>
    </xf>
    <xf numFmtId="0" fontId="31" fillId="0" borderId="0" xfId="0" applyFont="1" applyFill="1" applyAlignment="1">
      <alignment/>
    </xf>
    <xf numFmtId="3" fontId="32" fillId="0" borderId="0" xfId="0" applyNumberFormat="1" applyFont="1" applyFill="1" applyBorder="1" applyAlignment="1">
      <alignment/>
    </xf>
    <xf numFmtId="3" fontId="33" fillId="0" borderId="0" xfId="0" applyNumberFormat="1" applyFont="1" applyFill="1" applyBorder="1" applyAlignment="1">
      <alignment/>
    </xf>
    <xf numFmtId="0" fontId="0" fillId="0" borderId="10" xfId="0" applyBorder="1" applyAlignment="1">
      <alignment horizontal="center" wrapText="1"/>
    </xf>
    <xf numFmtId="0" fontId="75" fillId="0" borderId="10" xfId="0" applyFont="1" applyBorder="1" applyAlignment="1">
      <alignment/>
    </xf>
    <xf numFmtId="3" fontId="11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 horizontal="left" vertical="center"/>
    </xf>
    <xf numFmtId="3" fontId="8" fillId="0" borderId="10" xfId="0" applyNumberFormat="1" applyFont="1" applyFill="1" applyBorder="1" applyAlignment="1">
      <alignment horizontal="right" vertical="center"/>
    </xf>
    <xf numFmtId="3" fontId="23" fillId="0" borderId="10" xfId="0" applyNumberFormat="1" applyFont="1" applyFill="1" applyBorder="1" applyAlignment="1">
      <alignment/>
    </xf>
    <xf numFmtId="3" fontId="24" fillId="0" borderId="10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22" fillId="0" borderId="10" xfId="0" applyNumberFormat="1" applyFont="1" applyBorder="1" applyAlignment="1">
      <alignment horizontal="center" wrapText="1"/>
    </xf>
    <xf numFmtId="3" fontId="26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75" fillId="0" borderId="10" xfId="0" applyNumberFormat="1" applyFont="1" applyBorder="1" applyAlignment="1">
      <alignment/>
    </xf>
    <xf numFmtId="0" fontId="0" fillId="0" borderId="0" xfId="0" applyAlignment="1">
      <alignment wrapText="1"/>
    </xf>
    <xf numFmtId="0" fontId="90" fillId="0" borderId="0" xfId="0" applyFont="1" applyAlignment="1">
      <alignment wrapText="1"/>
    </xf>
    <xf numFmtId="0" fontId="35" fillId="0" borderId="0" xfId="0" applyFont="1" applyAlignment="1">
      <alignment/>
    </xf>
    <xf numFmtId="0" fontId="91" fillId="0" borderId="0" xfId="0" applyFont="1" applyAlignment="1">
      <alignment/>
    </xf>
    <xf numFmtId="0" fontId="35" fillId="0" borderId="0" xfId="0" applyFont="1" applyAlignment="1">
      <alignment horizontal="center"/>
    </xf>
    <xf numFmtId="3" fontId="12" fillId="0" borderId="0" xfId="0" applyNumberFormat="1" applyFont="1" applyAlignment="1">
      <alignment horizontal="center" wrapText="1"/>
    </xf>
    <xf numFmtId="3" fontId="35" fillId="0" borderId="0" xfId="0" applyNumberFormat="1" applyFont="1" applyBorder="1" applyAlignment="1">
      <alignment horizontal="center" wrapText="1"/>
    </xf>
    <xf numFmtId="3" fontId="91" fillId="0" borderId="0" xfId="0" applyNumberFormat="1" applyFont="1" applyAlignment="1">
      <alignment wrapText="1"/>
    </xf>
    <xf numFmtId="3" fontId="91" fillId="0" borderId="0" xfId="0" applyNumberFormat="1" applyFont="1" applyAlignment="1">
      <alignment/>
    </xf>
    <xf numFmtId="3" fontId="11" fillId="0" borderId="10" xfId="0" applyNumberFormat="1" applyFont="1" applyBorder="1" applyAlignment="1">
      <alignment/>
    </xf>
    <xf numFmtId="3" fontId="6" fillId="0" borderId="10" xfId="0" applyNumberFormat="1" applyFont="1" applyFill="1" applyBorder="1" applyAlignment="1">
      <alignment horizontal="right" vertical="center" wrapText="1"/>
    </xf>
    <xf numFmtId="3" fontId="6" fillId="34" borderId="10" xfId="0" applyNumberFormat="1" applyFont="1" applyFill="1" applyBorder="1" applyAlignment="1">
      <alignment/>
    </xf>
    <xf numFmtId="0" fontId="35" fillId="0" borderId="0" xfId="0" applyFont="1" applyBorder="1" applyAlignment="1">
      <alignment/>
    </xf>
    <xf numFmtId="0" fontId="0" fillId="0" borderId="0" xfId="0" applyAlignment="1">
      <alignment wrapText="1"/>
    </xf>
    <xf numFmtId="0" fontId="6" fillId="0" borderId="0" xfId="0" applyFont="1" applyFill="1" applyBorder="1" applyAlignment="1">
      <alignment/>
    </xf>
    <xf numFmtId="3" fontId="18" fillId="0" borderId="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0" fontId="0" fillId="0" borderId="0" xfId="0" applyAlignment="1">
      <alignment horizontal="center" wrapText="1"/>
    </xf>
    <xf numFmtId="0" fontId="12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wrapText="1"/>
    </xf>
    <xf numFmtId="3" fontId="17" fillId="0" borderId="0" xfId="0" applyNumberFormat="1" applyFont="1" applyAlignment="1">
      <alignment horizontal="center" wrapText="1"/>
    </xf>
    <xf numFmtId="3" fontId="0" fillId="0" borderId="0" xfId="0" applyNumberFormat="1" applyAlignment="1">
      <alignment horizontal="center" wrapText="1"/>
    </xf>
    <xf numFmtId="3" fontId="0" fillId="0" borderId="0" xfId="0" applyNumberFormat="1" applyAlignment="1">
      <alignment wrapText="1"/>
    </xf>
    <xf numFmtId="0" fontId="83" fillId="0" borderId="0" xfId="0" applyFont="1" applyAlignment="1">
      <alignment horizontal="center" wrapText="1"/>
    </xf>
    <xf numFmtId="0" fontId="83" fillId="0" borderId="0" xfId="0" applyFont="1" applyAlignment="1">
      <alignment wrapText="1"/>
    </xf>
    <xf numFmtId="0" fontId="30" fillId="0" borderId="0" xfId="0" applyFont="1" applyAlignment="1">
      <alignment horizontal="left" wrapText="1"/>
    </xf>
    <xf numFmtId="0" fontId="92" fillId="0" borderId="0" xfId="0" applyFont="1" applyAlignment="1">
      <alignment horizontal="left" wrapText="1"/>
    </xf>
    <xf numFmtId="0" fontId="31" fillId="0" borderId="0" xfId="0" applyFont="1" applyFill="1" applyAlignment="1">
      <alignment wrapText="1"/>
    </xf>
    <xf numFmtId="0" fontId="0" fillId="0" borderId="0" xfId="0" applyFont="1" applyAlignment="1">
      <alignment horizontal="center" wrapText="1"/>
    </xf>
    <xf numFmtId="0" fontId="91" fillId="0" borderId="0" xfId="0" applyFont="1" applyAlignment="1">
      <alignment wrapText="1"/>
    </xf>
    <xf numFmtId="0" fontId="35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6" fillId="0" borderId="0" xfId="0" applyFont="1" applyFill="1" applyBorder="1" applyAlignment="1">
      <alignment horizontal="center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5"/>
  <sheetViews>
    <sheetView tabSelected="1" view="pageLayout" workbookViewId="0" topLeftCell="A1">
      <selection activeCell="B28" sqref="A1:B28"/>
    </sheetView>
  </sheetViews>
  <sheetFormatPr defaultColWidth="9.140625" defaultRowHeight="15"/>
  <cols>
    <col min="1" max="1" width="90.140625" style="0" customWidth="1"/>
    <col min="2" max="2" width="19.7109375" style="86" customWidth="1"/>
    <col min="3" max="3" width="16.00390625" style="86" hidden="1" customWidth="1"/>
    <col min="4" max="4" width="12.140625" style="86" hidden="1" customWidth="1"/>
    <col min="5" max="5" width="12.00390625" style="0" hidden="1" customWidth="1"/>
  </cols>
  <sheetData>
    <row r="2" spans="1:2" ht="50.25" customHeight="1">
      <c r="A2" s="209" t="s">
        <v>622</v>
      </c>
      <c r="B2" s="207"/>
    </row>
    <row r="3" spans="1:2" ht="21" customHeight="1">
      <c r="A3" s="208" t="s">
        <v>484</v>
      </c>
      <c r="B3" s="207"/>
    </row>
    <row r="6" spans="1:9" ht="15">
      <c r="A6" s="207" t="s">
        <v>598</v>
      </c>
      <c r="B6" s="207"/>
      <c r="C6" s="87"/>
      <c r="D6" s="87"/>
      <c r="E6" s="4"/>
      <c r="F6" s="4"/>
      <c r="G6" s="4"/>
      <c r="H6" s="4"/>
      <c r="I6" s="4"/>
    </row>
    <row r="7" spans="2:9" ht="15">
      <c r="B7" s="87"/>
      <c r="C7" s="144" t="s">
        <v>591</v>
      </c>
      <c r="D7" s="144" t="s">
        <v>592</v>
      </c>
      <c r="E7" s="4"/>
      <c r="F7" s="4"/>
      <c r="G7" s="4"/>
      <c r="H7" s="4"/>
      <c r="I7" s="4"/>
    </row>
    <row r="8" spans="1:9" ht="15">
      <c r="A8" s="43" t="s">
        <v>41</v>
      </c>
      <c r="B8" s="88">
        <v>61600401</v>
      </c>
      <c r="C8" s="87">
        <v>21459</v>
      </c>
      <c r="D8" s="87">
        <v>20565</v>
      </c>
      <c r="E8" s="87">
        <f>C8+D8</f>
        <v>42024</v>
      </c>
      <c r="F8" s="4"/>
      <c r="G8" s="4"/>
      <c r="H8" s="4"/>
      <c r="I8" s="4"/>
    </row>
    <row r="9" spans="1:9" ht="15">
      <c r="A9" s="43" t="s">
        <v>42</v>
      </c>
      <c r="B9" s="88">
        <v>11246443</v>
      </c>
      <c r="C9" s="87">
        <v>4557</v>
      </c>
      <c r="D9" s="87">
        <v>5122</v>
      </c>
      <c r="E9" s="87">
        <f aca="true" t="shared" si="0" ref="E9:E28">C9+D9</f>
        <v>9679</v>
      </c>
      <c r="F9" s="4"/>
      <c r="G9" s="4"/>
      <c r="H9" s="4"/>
      <c r="I9" s="4"/>
    </row>
    <row r="10" spans="1:9" ht="15">
      <c r="A10" s="43" t="s">
        <v>43</v>
      </c>
      <c r="B10" s="88">
        <v>56284316</v>
      </c>
      <c r="C10" s="87">
        <v>34042</v>
      </c>
      <c r="D10" s="87">
        <v>7060</v>
      </c>
      <c r="E10" s="87">
        <f t="shared" si="0"/>
        <v>41102</v>
      </c>
      <c r="F10" s="4"/>
      <c r="G10" s="4"/>
      <c r="H10" s="4"/>
      <c r="I10" s="4"/>
    </row>
    <row r="11" spans="1:9" ht="15">
      <c r="A11" s="43" t="s">
        <v>44</v>
      </c>
      <c r="B11" s="88">
        <v>3639609</v>
      </c>
      <c r="C11" s="87">
        <v>3018</v>
      </c>
      <c r="D11" s="87"/>
      <c r="E11" s="87">
        <f t="shared" si="0"/>
        <v>3018</v>
      </c>
      <c r="F11" s="4"/>
      <c r="G11" s="4"/>
      <c r="H11" s="4"/>
      <c r="I11" s="4"/>
    </row>
    <row r="12" spans="1:9" ht="15">
      <c r="A12" s="43" t="s">
        <v>45</v>
      </c>
      <c r="B12" s="88">
        <v>24045243</v>
      </c>
      <c r="C12" s="87">
        <v>10133</v>
      </c>
      <c r="D12" s="87">
        <v>0</v>
      </c>
      <c r="E12" s="87">
        <f t="shared" si="0"/>
        <v>10133</v>
      </c>
      <c r="F12" s="4"/>
      <c r="G12" s="4"/>
      <c r="H12" s="4"/>
      <c r="I12" s="4"/>
    </row>
    <row r="13" spans="1:9" ht="15">
      <c r="A13" s="43" t="s">
        <v>46</v>
      </c>
      <c r="B13" s="88">
        <v>128421743</v>
      </c>
      <c r="C13" s="87">
        <v>6991</v>
      </c>
      <c r="D13" s="87">
        <v>635</v>
      </c>
      <c r="E13" s="87">
        <f t="shared" si="0"/>
        <v>7626</v>
      </c>
      <c r="F13" s="4"/>
      <c r="G13" s="4"/>
      <c r="H13" s="4"/>
      <c r="I13" s="4"/>
    </row>
    <row r="14" spans="1:9" ht="15">
      <c r="A14" s="43" t="s">
        <v>47</v>
      </c>
      <c r="B14" s="88">
        <v>127824407</v>
      </c>
      <c r="C14" s="87">
        <v>12761</v>
      </c>
      <c r="D14" s="87">
        <v>0</v>
      </c>
      <c r="E14" s="87">
        <f t="shared" si="0"/>
        <v>12761</v>
      </c>
      <c r="F14" s="4"/>
      <c r="G14" s="4"/>
      <c r="H14" s="4"/>
      <c r="I14" s="4"/>
    </row>
    <row r="15" spans="1:9" s="92" customFormat="1" ht="15">
      <c r="A15" s="43" t="s">
        <v>48</v>
      </c>
      <c r="B15" s="88">
        <v>433500</v>
      </c>
      <c r="C15" s="144">
        <v>1093</v>
      </c>
      <c r="D15" s="147"/>
      <c r="E15" s="87">
        <f t="shared" si="0"/>
        <v>1093</v>
      </c>
      <c r="F15" s="91"/>
      <c r="G15" s="91"/>
      <c r="H15" s="91"/>
      <c r="I15" s="91"/>
    </row>
    <row r="16" spans="1:9" s="92" customFormat="1" ht="15">
      <c r="A16" s="89" t="s">
        <v>40</v>
      </c>
      <c r="B16" s="90">
        <f>SUM(B8:B15)</f>
        <v>413495662</v>
      </c>
      <c r="C16" s="147">
        <f>SUM(C8:C15)</f>
        <v>94054</v>
      </c>
      <c r="D16" s="147">
        <f>SUM(D8:D15)</f>
        <v>33382</v>
      </c>
      <c r="E16" s="147">
        <f t="shared" si="0"/>
        <v>127436</v>
      </c>
      <c r="F16" s="91"/>
      <c r="G16" s="91"/>
      <c r="H16" s="91"/>
      <c r="I16" s="91"/>
    </row>
    <row r="17" spans="1:9" s="92" customFormat="1" ht="15">
      <c r="A17" s="89" t="s">
        <v>49</v>
      </c>
      <c r="B17" s="90">
        <v>3113651</v>
      </c>
      <c r="C17" s="147">
        <v>32747</v>
      </c>
      <c r="D17" s="147">
        <v>0</v>
      </c>
      <c r="E17" s="147">
        <f t="shared" si="0"/>
        <v>32747</v>
      </c>
      <c r="F17" s="91"/>
      <c r="G17" s="91"/>
      <c r="H17" s="91"/>
      <c r="I17" s="91"/>
    </row>
    <row r="18" spans="1:9" s="92" customFormat="1" ht="15">
      <c r="A18" s="93" t="s">
        <v>482</v>
      </c>
      <c r="B18" s="94">
        <f>B16+B17</f>
        <v>416609313</v>
      </c>
      <c r="C18" s="147">
        <f>SUM(C16:C17)</f>
        <v>126801</v>
      </c>
      <c r="D18" s="147">
        <f>SUM(D16:D17)</f>
        <v>33382</v>
      </c>
      <c r="E18" s="147">
        <f t="shared" si="0"/>
        <v>160183</v>
      </c>
      <c r="F18" s="91"/>
      <c r="G18" s="91"/>
      <c r="H18" s="91"/>
      <c r="I18" s="91"/>
    </row>
    <row r="19" spans="1:9" ht="15">
      <c r="A19" s="43" t="s">
        <v>51</v>
      </c>
      <c r="B19" s="88">
        <v>127264114</v>
      </c>
      <c r="C19" s="87">
        <v>75683</v>
      </c>
      <c r="D19" s="87"/>
      <c r="E19" s="87">
        <f t="shared" si="0"/>
        <v>75683</v>
      </c>
      <c r="F19" s="4"/>
      <c r="G19" s="4"/>
      <c r="H19" s="4"/>
      <c r="I19" s="4"/>
    </row>
    <row r="20" spans="1:9" ht="15">
      <c r="A20" s="43" t="s">
        <v>52</v>
      </c>
      <c r="B20" s="88">
        <v>132150495</v>
      </c>
      <c r="C20" s="87">
        <v>1967</v>
      </c>
      <c r="D20" s="87">
        <v>635</v>
      </c>
      <c r="E20" s="87">
        <f t="shared" si="0"/>
        <v>2602</v>
      </c>
      <c r="F20" s="4"/>
      <c r="G20" s="4"/>
      <c r="H20" s="4"/>
      <c r="I20" s="4"/>
    </row>
    <row r="21" spans="1:9" ht="15">
      <c r="A21" s="43" t="s">
        <v>53</v>
      </c>
      <c r="B21" s="88">
        <v>14675971</v>
      </c>
      <c r="C21" s="87">
        <v>8900</v>
      </c>
      <c r="D21" s="87"/>
      <c r="E21" s="87">
        <f t="shared" si="0"/>
        <v>8900</v>
      </c>
      <c r="F21" s="4"/>
      <c r="G21" s="4"/>
      <c r="H21" s="4"/>
      <c r="I21" s="4"/>
    </row>
    <row r="22" spans="1:9" ht="15">
      <c r="A22" s="43" t="s">
        <v>54</v>
      </c>
      <c r="B22" s="88">
        <v>18269255</v>
      </c>
      <c r="C22" s="87">
        <v>33404</v>
      </c>
      <c r="D22" s="87"/>
      <c r="E22" s="87">
        <f t="shared" si="0"/>
        <v>33404</v>
      </c>
      <c r="F22" s="4"/>
      <c r="G22" s="4"/>
      <c r="H22" s="4"/>
      <c r="I22" s="4"/>
    </row>
    <row r="23" spans="1:9" ht="15">
      <c r="A23" s="43" t="s">
        <v>55</v>
      </c>
      <c r="B23" s="88">
        <v>87360</v>
      </c>
      <c r="C23" s="87">
        <v>0</v>
      </c>
      <c r="D23" s="87"/>
      <c r="E23" s="87">
        <f t="shared" si="0"/>
        <v>0</v>
      </c>
      <c r="F23" s="4"/>
      <c r="G23" s="4"/>
      <c r="H23" s="4"/>
      <c r="I23" s="4"/>
    </row>
    <row r="24" spans="1:9" ht="15">
      <c r="A24" s="43" t="s">
        <v>56</v>
      </c>
      <c r="B24" s="88"/>
      <c r="C24" s="87">
        <v>0</v>
      </c>
      <c r="D24" s="87"/>
      <c r="E24" s="87">
        <f t="shared" si="0"/>
        <v>0</v>
      </c>
      <c r="F24" s="4"/>
      <c r="G24" s="4"/>
      <c r="H24" s="4"/>
      <c r="I24" s="4"/>
    </row>
    <row r="25" spans="1:9" s="92" customFormat="1" ht="15">
      <c r="A25" s="43" t="s">
        <v>57</v>
      </c>
      <c r="B25" s="88">
        <v>20400</v>
      </c>
      <c r="C25" s="144">
        <v>600</v>
      </c>
      <c r="D25" s="147"/>
      <c r="E25" s="87">
        <f t="shared" si="0"/>
        <v>600</v>
      </c>
      <c r="F25" s="91"/>
      <c r="G25" s="91"/>
      <c r="H25" s="91"/>
      <c r="I25" s="91"/>
    </row>
    <row r="26" spans="1:9" s="92" customFormat="1" ht="15">
      <c r="A26" s="89" t="s">
        <v>50</v>
      </c>
      <c r="B26" s="90">
        <f>B19+B20+B21+B22+B24+B25+B23</f>
        <v>292467595</v>
      </c>
      <c r="C26" s="147">
        <f>SUM(C19:C25)</f>
        <v>120554</v>
      </c>
      <c r="D26" s="147">
        <f>SUM(D19:D25)</f>
        <v>635</v>
      </c>
      <c r="E26" s="147">
        <f t="shared" si="0"/>
        <v>121189</v>
      </c>
      <c r="F26" s="91"/>
      <c r="G26" s="91"/>
      <c r="H26" s="91"/>
      <c r="I26" s="91"/>
    </row>
    <row r="27" spans="1:9" s="92" customFormat="1" ht="15">
      <c r="A27" s="89" t="s">
        <v>58</v>
      </c>
      <c r="B27" s="90">
        <f>122575943+1565775</f>
        <v>124141718</v>
      </c>
      <c r="C27" s="147">
        <v>6247</v>
      </c>
      <c r="D27" s="147">
        <v>32747</v>
      </c>
      <c r="E27" s="147">
        <f t="shared" si="0"/>
        <v>38994</v>
      </c>
      <c r="F27" s="91"/>
      <c r="G27" s="91"/>
      <c r="H27" s="91"/>
      <c r="I27" s="91"/>
    </row>
    <row r="28" spans="1:9" s="92" customFormat="1" ht="15">
      <c r="A28" s="93" t="s">
        <v>483</v>
      </c>
      <c r="B28" s="94">
        <f>B26+B27</f>
        <v>416609313</v>
      </c>
      <c r="C28" s="147">
        <f>SUM(C26:C27)</f>
        <v>126801</v>
      </c>
      <c r="D28" s="147">
        <f>SUM(D26:D27)</f>
        <v>33382</v>
      </c>
      <c r="E28" s="147">
        <f t="shared" si="0"/>
        <v>160183</v>
      </c>
      <c r="F28" s="91"/>
      <c r="G28" s="91"/>
      <c r="H28" s="91"/>
      <c r="I28" s="91"/>
    </row>
    <row r="29" spans="1:9" ht="15">
      <c r="A29" s="4"/>
      <c r="B29" s="87"/>
      <c r="C29" s="87"/>
      <c r="D29" s="87"/>
      <c r="E29" s="4"/>
      <c r="F29" s="4"/>
      <c r="G29" s="4"/>
      <c r="H29" s="4"/>
      <c r="I29" s="4"/>
    </row>
    <row r="30" spans="1:9" ht="15">
      <c r="A30" s="4"/>
      <c r="B30" s="87"/>
      <c r="C30" s="87"/>
      <c r="D30" s="87"/>
      <c r="E30" s="4"/>
      <c r="F30" s="4"/>
      <c r="G30" s="4"/>
      <c r="H30" s="4"/>
      <c r="I30" s="4"/>
    </row>
    <row r="31" spans="1:9" ht="15">
      <c r="A31" s="4"/>
      <c r="B31" s="87"/>
      <c r="C31" s="87"/>
      <c r="D31" s="87"/>
      <c r="E31" s="4"/>
      <c r="F31" s="4"/>
      <c r="G31" s="4"/>
      <c r="H31" s="4"/>
      <c r="I31" s="4"/>
    </row>
    <row r="32" spans="1:9" ht="15">
      <c r="A32" s="4"/>
      <c r="B32" s="87"/>
      <c r="C32" s="87"/>
      <c r="D32" s="87"/>
      <c r="E32" s="4"/>
      <c r="F32" s="4"/>
      <c r="G32" s="4"/>
      <c r="H32" s="4"/>
      <c r="I32" s="4"/>
    </row>
    <row r="33" spans="1:9" ht="15">
      <c r="A33" s="4"/>
      <c r="B33" s="87"/>
      <c r="C33" s="87"/>
      <c r="D33" s="87"/>
      <c r="E33" s="4"/>
      <c r="F33" s="4"/>
      <c r="G33" s="4"/>
      <c r="H33" s="4"/>
      <c r="I33" s="4"/>
    </row>
    <row r="34" spans="1:9" ht="15">
      <c r="A34" s="4"/>
      <c r="B34" s="87"/>
      <c r="C34" s="87"/>
      <c r="D34" s="87"/>
      <c r="E34" s="4"/>
      <c r="F34" s="4"/>
      <c r="G34" s="4"/>
      <c r="H34" s="4"/>
      <c r="I34" s="4"/>
    </row>
    <row r="35" spans="1:2" ht="15">
      <c r="A35" s="4"/>
      <c r="B35" s="87"/>
    </row>
  </sheetData>
  <sheetProtection/>
  <mergeCells count="3">
    <mergeCell ref="A6:B6"/>
    <mergeCell ref="A3:B3"/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9" r:id="rId1"/>
  <headerFooter>
    <oddHeader>&amp;C1. melléklet az 5/2019. (V.31.)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7"/>
  <sheetViews>
    <sheetView view="pageLayout" workbookViewId="0" topLeftCell="A1">
      <selection activeCell="E117" sqref="A1:E117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9.57421875" style="86" customWidth="1"/>
    <col min="4" max="5" width="16.140625" style="86" customWidth="1"/>
  </cols>
  <sheetData>
    <row r="1" spans="1:5" ht="27" customHeight="1">
      <c r="A1" s="209" t="s">
        <v>623</v>
      </c>
      <c r="B1" s="207"/>
      <c r="C1" s="207"/>
      <c r="D1" s="210"/>
      <c r="E1" s="210"/>
    </row>
    <row r="2" spans="1:5" ht="27" customHeight="1">
      <c r="A2" s="211" t="s">
        <v>609</v>
      </c>
      <c r="B2" s="207"/>
      <c r="C2" s="207"/>
      <c r="D2" s="210"/>
      <c r="E2" s="210"/>
    </row>
    <row r="3" spans="1:5" ht="19.5" customHeight="1">
      <c r="A3" s="61"/>
      <c r="B3" s="62"/>
      <c r="C3" s="163"/>
      <c r="D3" s="163"/>
      <c r="E3" s="163"/>
    </row>
    <row r="4" ht="15">
      <c r="A4" s="101" t="s">
        <v>589</v>
      </c>
    </row>
    <row r="5" spans="1:5" ht="30">
      <c r="A5" s="44" t="s">
        <v>578</v>
      </c>
      <c r="B5" s="3" t="s">
        <v>60</v>
      </c>
      <c r="C5" s="164" t="s">
        <v>590</v>
      </c>
      <c r="D5" s="164" t="s">
        <v>14</v>
      </c>
      <c r="E5" s="164" t="s">
        <v>23</v>
      </c>
    </row>
    <row r="6" spans="1:5" ht="15">
      <c r="A6" s="13" t="s">
        <v>531</v>
      </c>
      <c r="B6" s="6" t="s">
        <v>150</v>
      </c>
      <c r="C6" s="165"/>
      <c r="D6" s="165"/>
      <c r="E6" s="165">
        <f>C6+D6</f>
        <v>0</v>
      </c>
    </row>
    <row r="7" spans="1:5" ht="15">
      <c r="A7" s="13" t="s">
        <v>532</v>
      </c>
      <c r="B7" s="6" t="s">
        <v>150</v>
      </c>
      <c r="C7" s="165"/>
      <c r="D7" s="165"/>
      <c r="E7" s="165">
        <f aca="true" t="shared" si="0" ref="E7:E72">C7+D7</f>
        <v>0</v>
      </c>
    </row>
    <row r="8" spans="1:5" ht="15">
      <c r="A8" s="13" t="s">
        <v>533</v>
      </c>
      <c r="B8" s="6" t="s">
        <v>150</v>
      </c>
      <c r="C8" s="165"/>
      <c r="D8" s="165"/>
      <c r="E8" s="165">
        <f t="shared" si="0"/>
        <v>0</v>
      </c>
    </row>
    <row r="9" spans="1:5" ht="15">
      <c r="A9" s="13" t="s">
        <v>534</v>
      </c>
      <c r="B9" s="6" t="s">
        <v>150</v>
      </c>
      <c r="C9" s="165"/>
      <c r="D9" s="165"/>
      <c r="E9" s="165">
        <f t="shared" si="0"/>
        <v>0</v>
      </c>
    </row>
    <row r="10" spans="1:5" ht="15">
      <c r="A10" s="13" t="s">
        <v>535</v>
      </c>
      <c r="B10" s="6" t="s">
        <v>150</v>
      </c>
      <c r="C10" s="165"/>
      <c r="D10" s="165"/>
      <c r="E10" s="165">
        <f t="shared" si="0"/>
        <v>0</v>
      </c>
    </row>
    <row r="11" spans="1:5" ht="15">
      <c r="A11" s="13" t="s">
        <v>536</v>
      </c>
      <c r="B11" s="6" t="s">
        <v>150</v>
      </c>
      <c r="C11" s="165"/>
      <c r="D11" s="165"/>
      <c r="E11" s="165">
        <f t="shared" si="0"/>
        <v>0</v>
      </c>
    </row>
    <row r="12" spans="1:5" ht="15">
      <c r="A12" s="13" t="s">
        <v>537</v>
      </c>
      <c r="B12" s="6" t="s">
        <v>150</v>
      </c>
      <c r="C12" s="165"/>
      <c r="D12" s="165"/>
      <c r="E12" s="165">
        <f t="shared" si="0"/>
        <v>0</v>
      </c>
    </row>
    <row r="13" spans="1:5" ht="15">
      <c r="A13" s="13" t="s">
        <v>538</v>
      </c>
      <c r="B13" s="6" t="s">
        <v>150</v>
      </c>
      <c r="D13" s="165"/>
      <c r="E13" s="165">
        <f t="shared" si="0"/>
        <v>0</v>
      </c>
    </row>
    <row r="14" spans="1:5" ht="15">
      <c r="A14" s="13" t="s">
        <v>539</v>
      </c>
      <c r="B14" s="6" t="s">
        <v>150</v>
      </c>
      <c r="C14" s="165"/>
      <c r="D14" s="165"/>
      <c r="E14" s="165">
        <f t="shared" si="0"/>
        <v>0</v>
      </c>
    </row>
    <row r="15" spans="1:5" ht="15">
      <c r="A15" s="13" t="s">
        <v>540</v>
      </c>
      <c r="B15" s="6" t="s">
        <v>150</v>
      </c>
      <c r="C15" s="165"/>
      <c r="D15" s="165"/>
      <c r="E15" s="165">
        <f t="shared" si="0"/>
        <v>0</v>
      </c>
    </row>
    <row r="16" spans="1:5" s="92" customFormat="1" ht="25.5">
      <c r="A16" s="11" t="s">
        <v>394</v>
      </c>
      <c r="B16" s="8" t="s">
        <v>150</v>
      </c>
      <c r="C16" s="166">
        <f>SUM(C6:C15)</f>
        <v>0</v>
      </c>
      <c r="D16" s="166">
        <f>SUM(D6:D15)</f>
        <v>0</v>
      </c>
      <c r="E16" s="166">
        <f t="shared" si="0"/>
        <v>0</v>
      </c>
    </row>
    <row r="17" spans="1:5" ht="15">
      <c r="A17" s="13" t="s">
        <v>531</v>
      </c>
      <c r="B17" s="6" t="s">
        <v>151</v>
      </c>
      <c r="C17" s="165"/>
      <c r="D17" s="165"/>
      <c r="E17" s="165">
        <f t="shared" si="0"/>
        <v>0</v>
      </c>
    </row>
    <row r="18" spans="1:5" ht="15">
      <c r="A18" s="13" t="s">
        <v>532</v>
      </c>
      <c r="B18" s="6" t="s">
        <v>151</v>
      </c>
      <c r="C18" s="165"/>
      <c r="D18" s="165"/>
      <c r="E18" s="165">
        <f t="shared" si="0"/>
        <v>0</v>
      </c>
    </row>
    <row r="19" spans="1:5" ht="15">
      <c r="A19" s="13" t="s">
        <v>533</v>
      </c>
      <c r="B19" s="6" t="s">
        <v>151</v>
      </c>
      <c r="C19" s="165"/>
      <c r="D19" s="165"/>
      <c r="E19" s="165">
        <f t="shared" si="0"/>
        <v>0</v>
      </c>
    </row>
    <row r="20" spans="1:5" ht="15">
      <c r="A20" s="13" t="s">
        <v>534</v>
      </c>
      <c r="B20" s="6" t="s">
        <v>151</v>
      </c>
      <c r="C20" s="165"/>
      <c r="D20" s="165"/>
      <c r="E20" s="165">
        <f t="shared" si="0"/>
        <v>0</v>
      </c>
    </row>
    <row r="21" spans="1:5" ht="15">
      <c r="A21" s="13" t="s">
        <v>535</v>
      </c>
      <c r="B21" s="6" t="s">
        <v>151</v>
      </c>
      <c r="C21" s="165"/>
      <c r="D21" s="165"/>
      <c r="E21" s="165">
        <f t="shared" si="0"/>
        <v>0</v>
      </c>
    </row>
    <row r="22" spans="1:5" ht="15">
      <c r="A22" s="13" t="s">
        <v>536</v>
      </c>
      <c r="B22" s="6" t="s">
        <v>151</v>
      </c>
      <c r="C22" s="165"/>
      <c r="D22" s="165"/>
      <c r="E22" s="165">
        <f t="shared" si="0"/>
        <v>0</v>
      </c>
    </row>
    <row r="23" spans="1:5" ht="15">
      <c r="A23" s="13" t="s">
        <v>537</v>
      </c>
      <c r="B23" s="6" t="s">
        <v>151</v>
      </c>
      <c r="C23" s="165"/>
      <c r="D23" s="165"/>
      <c r="E23" s="165">
        <f t="shared" si="0"/>
        <v>0</v>
      </c>
    </row>
    <row r="24" spans="1:5" ht="15">
      <c r="A24" s="13" t="s">
        <v>538</v>
      </c>
      <c r="B24" s="6" t="s">
        <v>151</v>
      </c>
      <c r="C24" s="165"/>
      <c r="D24" s="165"/>
      <c r="E24" s="165">
        <f t="shared" si="0"/>
        <v>0</v>
      </c>
    </row>
    <row r="25" spans="1:5" ht="15">
      <c r="A25" s="13" t="s">
        <v>539</v>
      </c>
      <c r="B25" s="6" t="s">
        <v>151</v>
      </c>
      <c r="C25" s="165"/>
      <c r="D25" s="165"/>
      <c r="E25" s="165">
        <f t="shared" si="0"/>
        <v>0</v>
      </c>
    </row>
    <row r="26" spans="1:5" ht="15">
      <c r="A26" s="13" t="s">
        <v>540</v>
      </c>
      <c r="B26" s="6" t="s">
        <v>151</v>
      </c>
      <c r="C26" s="165"/>
      <c r="D26" s="165"/>
      <c r="E26" s="165">
        <f t="shared" si="0"/>
        <v>0</v>
      </c>
    </row>
    <row r="27" spans="1:5" s="92" customFormat="1" ht="25.5">
      <c r="A27" s="11" t="s">
        <v>395</v>
      </c>
      <c r="B27" s="8" t="s">
        <v>151</v>
      </c>
      <c r="C27" s="166">
        <f>SUM(C17:C26)</f>
        <v>0</v>
      </c>
      <c r="D27" s="166">
        <f>SUM(D17:D26)</f>
        <v>0</v>
      </c>
      <c r="E27" s="166">
        <f t="shared" si="0"/>
        <v>0</v>
      </c>
    </row>
    <row r="28" spans="1:5" ht="15">
      <c r="A28" s="13" t="s">
        <v>531</v>
      </c>
      <c r="B28" s="6" t="s">
        <v>152</v>
      </c>
      <c r="C28" s="165"/>
      <c r="D28" s="165"/>
      <c r="E28" s="165">
        <f t="shared" si="0"/>
        <v>0</v>
      </c>
    </row>
    <row r="29" spans="1:5" ht="15">
      <c r="A29" s="13" t="s">
        <v>532</v>
      </c>
      <c r="B29" s="6" t="s">
        <v>152</v>
      </c>
      <c r="C29" s="165"/>
      <c r="D29" s="165"/>
      <c r="E29" s="165">
        <f t="shared" si="0"/>
        <v>0</v>
      </c>
    </row>
    <row r="30" spans="1:5" ht="15">
      <c r="A30" s="13" t="s">
        <v>533</v>
      </c>
      <c r="B30" s="6" t="s">
        <v>152</v>
      </c>
      <c r="C30" s="165"/>
      <c r="D30" s="165"/>
      <c r="E30" s="165">
        <f t="shared" si="0"/>
        <v>0</v>
      </c>
    </row>
    <row r="31" spans="1:5" ht="15">
      <c r="A31" s="13" t="s">
        <v>534</v>
      </c>
      <c r="B31" s="6" t="s">
        <v>152</v>
      </c>
      <c r="C31" s="165"/>
      <c r="D31" s="165"/>
      <c r="E31" s="165">
        <f t="shared" si="0"/>
        <v>0</v>
      </c>
    </row>
    <row r="32" spans="1:5" ht="15">
      <c r="A32" s="13" t="s">
        <v>535</v>
      </c>
      <c r="B32" s="6" t="s">
        <v>152</v>
      </c>
      <c r="C32" s="165"/>
      <c r="D32" s="165"/>
      <c r="E32" s="165">
        <f t="shared" si="0"/>
        <v>0</v>
      </c>
    </row>
    <row r="33" spans="1:5" ht="15">
      <c r="A33" s="13" t="s">
        <v>536</v>
      </c>
      <c r="B33" s="6" t="s">
        <v>152</v>
      </c>
      <c r="C33" s="165"/>
      <c r="D33" s="165"/>
      <c r="E33" s="165">
        <f t="shared" si="0"/>
        <v>0</v>
      </c>
    </row>
    <row r="34" spans="1:5" ht="15">
      <c r="A34" s="13" t="s">
        <v>537</v>
      </c>
      <c r="B34" s="6" t="s">
        <v>152</v>
      </c>
      <c r="C34" s="165"/>
      <c r="D34" s="165"/>
      <c r="E34" s="165">
        <f t="shared" si="0"/>
        <v>0</v>
      </c>
    </row>
    <row r="35" spans="1:5" ht="15">
      <c r="A35" s="13" t="s">
        <v>538</v>
      </c>
      <c r="B35" s="6" t="s">
        <v>152</v>
      </c>
      <c r="C35" s="165">
        <v>15008695</v>
      </c>
      <c r="D35" s="165"/>
      <c r="E35" s="165">
        <f t="shared" si="0"/>
        <v>15008695</v>
      </c>
    </row>
    <row r="36" spans="1:5" ht="15">
      <c r="A36" s="13" t="s">
        <v>539</v>
      </c>
      <c r="B36" s="6" t="s">
        <v>152</v>
      </c>
      <c r="C36" s="165"/>
      <c r="D36" s="165"/>
      <c r="E36" s="165">
        <f t="shared" si="0"/>
        <v>0</v>
      </c>
    </row>
    <row r="37" spans="1:5" ht="15">
      <c r="A37" s="13" t="s">
        <v>540</v>
      </c>
      <c r="B37" s="6" t="s">
        <v>152</v>
      </c>
      <c r="C37" s="165"/>
      <c r="D37" s="165"/>
      <c r="E37" s="165">
        <f t="shared" si="0"/>
        <v>0</v>
      </c>
    </row>
    <row r="38" spans="1:5" s="92" customFormat="1" ht="15">
      <c r="A38" s="11" t="s">
        <v>396</v>
      </c>
      <c r="B38" s="8" t="s">
        <v>152</v>
      </c>
      <c r="C38" s="166">
        <f>SUM(C28:C37)</f>
        <v>15008695</v>
      </c>
      <c r="D38" s="166">
        <f>SUM(D28:D37)</f>
        <v>0</v>
      </c>
      <c r="E38" s="166">
        <f t="shared" si="0"/>
        <v>15008695</v>
      </c>
    </row>
    <row r="39" spans="1:5" ht="15">
      <c r="A39" s="13" t="s">
        <v>541</v>
      </c>
      <c r="B39" s="5" t="s">
        <v>154</v>
      </c>
      <c r="C39" s="165"/>
      <c r="D39" s="165"/>
      <c r="E39" s="165">
        <f t="shared" si="0"/>
        <v>0</v>
      </c>
    </row>
    <row r="40" spans="1:5" ht="15">
      <c r="A40" s="13" t="s">
        <v>542</v>
      </c>
      <c r="B40" s="5" t="s">
        <v>154</v>
      </c>
      <c r="C40" s="165"/>
      <c r="D40" s="165"/>
      <c r="E40" s="165">
        <f t="shared" si="0"/>
        <v>0</v>
      </c>
    </row>
    <row r="41" spans="1:5" ht="15">
      <c r="A41" s="13" t="s">
        <v>543</v>
      </c>
      <c r="B41" s="5" t="s">
        <v>154</v>
      </c>
      <c r="C41" s="165"/>
      <c r="D41" s="165"/>
      <c r="E41" s="165">
        <f t="shared" si="0"/>
        <v>0</v>
      </c>
    </row>
    <row r="42" spans="1:5" ht="15">
      <c r="A42" s="5" t="s">
        <v>544</v>
      </c>
      <c r="B42" s="5" t="s">
        <v>154</v>
      </c>
      <c r="C42" s="165"/>
      <c r="D42" s="165"/>
      <c r="E42" s="165">
        <f t="shared" si="0"/>
        <v>0</v>
      </c>
    </row>
    <row r="43" spans="1:5" ht="15">
      <c r="A43" s="5" t="s">
        <v>545</v>
      </c>
      <c r="B43" s="5" t="s">
        <v>154</v>
      </c>
      <c r="C43" s="165"/>
      <c r="D43" s="165"/>
      <c r="E43" s="165">
        <f t="shared" si="0"/>
        <v>0</v>
      </c>
    </row>
    <row r="44" spans="1:5" ht="15">
      <c r="A44" s="5" t="s">
        <v>546</v>
      </c>
      <c r="B44" s="5" t="s">
        <v>154</v>
      </c>
      <c r="C44" s="165"/>
      <c r="D44" s="165"/>
      <c r="E44" s="165">
        <f t="shared" si="0"/>
        <v>0</v>
      </c>
    </row>
    <row r="45" spans="1:5" ht="15">
      <c r="A45" s="13" t="s">
        <v>547</v>
      </c>
      <c r="B45" s="5" t="s">
        <v>154</v>
      </c>
      <c r="C45" s="165"/>
      <c r="D45" s="165"/>
      <c r="E45" s="165">
        <f t="shared" si="0"/>
        <v>0</v>
      </c>
    </row>
    <row r="46" spans="1:5" ht="15">
      <c r="A46" s="13" t="s">
        <v>548</v>
      </c>
      <c r="B46" s="5" t="s">
        <v>154</v>
      </c>
      <c r="C46" s="165"/>
      <c r="D46" s="165"/>
      <c r="E46" s="165">
        <f t="shared" si="0"/>
        <v>0</v>
      </c>
    </row>
    <row r="47" spans="1:5" ht="15">
      <c r="A47" s="13" t="s">
        <v>549</v>
      </c>
      <c r="B47" s="5" t="s">
        <v>154</v>
      </c>
      <c r="C47" s="165"/>
      <c r="D47" s="165"/>
      <c r="E47" s="165">
        <f t="shared" si="0"/>
        <v>0</v>
      </c>
    </row>
    <row r="48" spans="1:5" ht="15">
      <c r="A48" s="13" t="s">
        <v>550</v>
      </c>
      <c r="B48" s="5" t="s">
        <v>154</v>
      </c>
      <c r="C48" s="165"/>
      <c r="D48" s="165"/>
      <c r="E48" s="165">
        <f t="shared" si="0"/>
        <v>0</v>
      </c>
    </row>
    <row r="49" spans="1:5" s="92" customFormat="1" ht="25.5">
      <c r="A49" s="11" t="s">
        <v>397</v>
      </c>
      <c r="B49" s="8" t="s">
        <v>154</v>
      </c>
      <c r="C49" s="166">
        <f>SUM(C39:C48)</f>
        <v>0</v>
      </c>
      <c r="D49" s="166">
        <f>SUM(D39:D48)</f>
        <v>0</v>
      </c>
      <c r="E49" s="166">
        <f t="shared" si="0"/>
        <v>0</v>
      </c>
    </row>
    <row r="50" spans="1:5" s="92" customFormat="1" ht="15">
      <c r="A50" s="11" t="s">
        <v>601</v>
      </c>
      <c r="B50" s="8" t="s">
        <v>159</v>
      </c>
      <c r="C50" s="166"/>
      <c r="D50" s="166"/>
      <c r="E50" s="166"/>
    </row>
    <row r="51" spans="1:5" ht="15">
      <c r="A51" s="13" t="s">
        <v>541</v>
      </c>
      <c r="B51" s="5" t="s">
        <v>160</v>
      </c>
      <c r="C51" s="165"/>
      <c r="D51" s="165"/>
      <c r="E51" s="165">
        <f t="shared" si="0"/>
        <v>0</v>
      </c>
    </row>
    <row r="52" spans="1:5" ht="15">
      <c r="A52" s="13" t="s">
        <v>542</v>
      </c>
      <c r="B52" s="5" t="s">
        <v>160</v>
      </c>
      <c r="C52" s="165">
        <v>1945000</v>
      </c>
      <c r="D52" s="165"/>
      <c r="E52" s="165">
        <f t="shared" si="0"/>
        <v>1945000</v>
      </c>
    </row>
    <row r="53" spans="1:5" ht="15">
      <c r="A53" s="13" t="s">
        <v>593</v>
      </c>
      <c r="B53" s="5" t="s">
        <v>160</v>
      </c>
      <c r="C53" s="165">
        <f>140000</f>
        <v>140000</v>
      </c>
      <c r="D53" s="165"/>
      <c r="E53" s="165"/>
    </row>
    <row r="54" spans="1:5" ht="15">
      <c r="A54" s="13" t="s">
        <v>543</v>
      </c>
      <c r="B54" s="5" t="s">
        <v>160</v>
      </c>
      <c r="C54" s="165"/>
      <c r="D54" s="165"/>
      <c r="E54" s="165">
        <f t="shared" si="0"/>
        <v>0</v>
      </c>
    </row>
    <row r="55" spans="1:5" ht="15">
      <c r="A55" s="5" t="s">
        <v>544</v>
      </c>
      <c r="B55" s="5" t="s">
        <v>160</v>
      </c>
      <c r="C55" s="165"/>
      <c r="D55" s="165"/>
      <c r="E55" s="165">
        <f t="shared" si="0"/>
        <v>0</v>
      </c>
    </row>
    <row r="56" spans="1:5" ht="15">
      <c r="A56" s="5" t="s">
        <v>545</v>
      </c>
      <c r="B56" s="5" t="s">
        <v>160</v>
      </c>
      <c r="C56" s="165"/>
      <c r="D56" s="165"/>
      <c r="E56" s="165">
        <f t="shared" si="0"/>
        <v>0</v>
      </c>
    </row>
    <row r="57" spans="1:5" ht="15">
      <c r="A57" s="5" t="s">
        <v>546</v>
      </c>
      <c r="B57" s="5" t="s">
        <v>160</v>
      </c>
      <c r="C57" s="165">
        <v>6740100</v>
      </c>
      <c r="D57" s="165"/>
      <c r="E57" s="165">
        <f t="shared" si="0"/>
        <v>6740100</v>
      </c>
    </row>
    <row r="58" spans="1:5" ht="15">
      <c r="A58" s="13" t="s">
        <v>547</v>
      </c>
      <c r="B58" s="5" t="s">
        <v>160</v>
      </c>
      <c r="C58" s="165"/>
      <c r="D58" s="165"/>
      <c r="E58" s="165">
        <f t="shared" si="0"/>
        <v>0</v>
      </c>
    </row>
    <row r="59" spans="1:5" ht="15">
      <c r="A59" s="13" t="s">
        <v>551</v>
      </c>
      <c r="B59" s="5" t="s">
        <v>160</v>
      </c>
      <c r="C59" s="165"/>
      <c r="D59" s="165"/>
      <c r="E59" s="165">
        <f t="shared" si="0"/>
        <v>0</v>
      </c>
    </row>
    <row r="60" spans="1:5" ht="15">
      <c r="A60" s="13" t="s">
        <v>549</v>
      </c>
      <c r="B60" s="5" t="s">
        <v>160</v>
      </c>
      <c r="C60" s="165"/>
      <c r="D60" s="165"/>
      <c r="E60" s="165">
        <f t="shared" si="0"/>
        <v>0</v>
      </c>
    </row>
    <row r="61" spans="1:5" ht="15">
      <c r="A61" s="13" t="s">
        <v>550</v>
      </c>
      <c r="B61" s="5" t="s">
        <v>160</v>
      </c>
      <c r="C61" s="165"/>
      <c r="D61" s="165"/>
      <c r="E61" s="165">
        <f t="shared" si="0"/>
        <v>0</v>
      </c>
    </row>
    <row r="62" spans="1:5" s="92" customFormat="1" ht="15">
      <c r="A62" s="15" t="s">
        <v>398</v>
      </c>
      <c r="B62" s="7" t="s">
        <v>160</v>
      </c>
      <c r="C62" s="166">
        <f>SUM(C51:C61)</f>
        <v>8825100</v>
      </c>
      <c r="D62" s="166">
        <f>SUM(D51:D61)</f>
        <v>0</v>
      </c>
      <c r="E62" s="166">
        <f t="shared" si="0"/>
        <v>8825100</v>
      </c>
    </row>
    <row r="63" spans="1:5" ht="15">
      <c r="A63" s="13" t="s">
        <v>531</v>
      </c>
      <c r="B63" s="6" t="s">
        <v>187</v>
      </c>
      <c r="C63" s="165"/>
      <c r="D63" s="165"/>
      <c r="E63" s="165">
        <f t="shared" si="0"/>
        <v>0</v>
      </c>
    </row>
    <row r="64" spans="1:5" ht="15">
      <c r="A64" s="13" t="s">
        <v>532</v>
      </c>
      <c r="B64" s="6" t="s">
        <v>187</v>
      </c>
      <c r="C64" s="165"/>
      <c r="D64" s="165"/>
      <c r="E64" s="165">
        <f t="shared" si="0"/>
        <v>0</v>
      </c>
    </row>
    <row r="65" spans="1:5" ht="15">
      <c r="A65" s="13" t="s">
        <v>533</v>
      </c>
      <c r="B65" s="6" t="s">
        <v>187</v>
      </c>
      <c r="C65" s="165"/>
      <c r="D65" s="165"/>
      <c r="E65" s="165">
        <f t="shared" si="0"/>
        <v>0</v>
      </c>
    </row>
    <row r="66" spans="1:5" ht="15">
      <c r="A66" s="13" t="s">
        <v>534</v>
      </c>
      <c r="B66" s="6" t="s">
        <v>187</v>
      </c>
      <c r="C66" s="165"/>
      <c r="D66" s="165"/>
      <c r="E66" s="165">
        <f t="shared" si="0"/>
        <v>0</v>
      </c>
    </row>
    <row r="67" spans="1:5" ht="15">
      <c r="A67" s="13" t="s">
        <v>535</v>
      </c>
      <c r="B67" s="6" t="s">
        <v>187</v>
      </c>
      <c r="C67" s="165"/>
      <c r="D67" s="165"/>
      <c r="E67" s="165">
        <f t="shared" si="0"/>
        <v>0</v>
      </c>
    </row>
    <row r="68" spans="1:5" ht="15">
      <c r="A68" s="13" t="s">
        <v>536</v>
      </c>
      <c r="B68" s="6" t="s">
        <v>187</v>
      </c>
      <c r="C68" s="165"/>
      <c r="D68" s="165"/>
      <c r="E68" s="165">
        <f t="shared" si="0"/>
        <v>0</v>
      </c>
    </row>
    <row r="69" spans="1:5" ht="15">
      <c r="A69" s="13" t="s">
        <v>537</v>
      </c>
      <c r="B69" s="6" t="s">
        <v>187</v>
      </c>
      <c r="C69" s="165"/>
      <c r="D69" s="165"/>
      <c r="E69" s="165">
        <f t="shared" si="0"/>
        <v>0</v>
      </c>
    </row>
    <row r="70" spans="1:5" ht="15">
      <c r="A70" s="13" t="s">
        <v>538</v>
      </c>
      <c r="B70" s="6" t="s">
        <v>187</v>
      </c>
      <c r="C70" s="165"/>
      <c r="D70" s="165"/>
      <c r="E70" s="165">
        <f t="shared" si="0"/>
        <v>0</v>
      </c>
    </row>
    <row r="71" spans="1:5" ht="15">
      <c r="A71" s="13" t="s">
        <v>539</v>
      </c>
      <c r="B71" s="6" t="s">
        <v>187</v>
      </c>
      <c r="C71" s="165"/>
      <c r="D71" s="165"/>
      <c r="E71" s="165">
        <f t="shared" si="0"/>
        <v>0</v>
      </c>
    </row>
    <row r="72" spans="1:5" ht="15">
      <c r="A72" s="13" t="s">
        <v>540</v>
      </c>
      <c r="B72" s="6" t="s">
        <v>187</v>
      </c>
      <c r="C72" s="165"/>
      <c r="D72" s="165"/>
      <c r="E72" s="165">
        <f t="shared" si="0"/>
        <v>0</v>
      </c>
    </row>
    <row r="73" spans="1:5" s="92" customFormat="1" ht="25.5">
      <c r="A73" s="11" t="s">
        <v>407</v>
      </c>
      <c r="B73" s="8" t="s">
        <v>187</v>
      </c>
      <c r="C73" s="166">
        <f>SUM(C63:C72)</f>
        <v>0</v>
      </c>
      <c r="D73" s="166">
        <f>SUM(D63:D72)</f>
        <v>0</v>
      </c>
      <c r="E73" s="166">
        <f aca="true" t="shared" si="1" ref="E73:E117">C73+D73</f>
        <v>0</v>
      </c>
    </row>
    <row r="74" spans="1:5" ht="15">
      <c r="A74" s="13" t="s">
        <v>531</v>
      </c>
      <c r="B74" s="6" t="s">
        <v>188</v>
      </c>
      <c r="C74" s="165"/>
      <c r="D74" s="165"/>
      <c r="E74" s="165">
        <f t="shared" si="1"/>
        <v>0</v>
      </c>
    </row>
    <row r="75" spans="1:5" ht="15">
      <c r="A75" s="13" t="s">
        <v>532</v>
      </c>
      <c r="B75" s="6" t="s">
        <v>188</v>
      </c>
      <c r="C75" s="165"/>
      <c r="D75" s="165"/>
      <c r="E75" s="165">
        <f t="shared" si="1"/>
        <v>0</v>
      </c>
    </row>
    <row r="76" spans="1:5" ht="15">
      <c r="A76" s="13" t="s">
        <v>533</v>
      </c>
      <c r="B76" s="6" t="s">
        <v>188</v>
      </c>
      <c r="C76" s="165"/>
      <c r="D76" s="165"/>
      <c r="E76" s="165">
        <f t="shared" si="1"/>
        <v>0</v>
      </c>
    </row>
    <row r="77" spans="1:5" ht="15">
      <c r="A77" s="13" t="s">
        <v>534</v>
      </c>
      <c r="B77" s="6" t="s">
        <v>188</v>
      </c>
      <c r="C77" s="165"/>
      <c r="D77" s="165"/>
      <c r="E77" s="165">
        <f t="shared" si="1"/>
        <v>0</v>
      </c>
    </row>
    <row r="78" spans="1:5" ht="15">
      <c r="A78" s="13" t="s">
        <v>535</v>
      </c>
      <c r="B78" s="6" t="s">
        <v>188</v>
      </c>
      <c r="C78" s="165"/>
      <c r="D78" s="165"/>
      <c r="E78" s="165">
        <f t="shared" si="1"/>
        <v>0</v>
      </c>
    </row>
    <row r="79" spans="1:5" ht="15">
      <c r="A79" s="13" t="s">
        <v>536</v>
      </c>
      <c r="B79" s="6" t="s">
        <v>188</v>
      </c>
      <c r="C79" s="165"/>
      <c r="D79" s="165"/>
      <c r="E79" s="165">
        <f t="shared" si="1"/>
        <v>0</v>
      </c>
    </row>
    <row r="80" spans="1:5" ht="15">
      <c r="A80" s="13" t="s">
        <v>537</v>
      </c>
      <c r="B80" s="6" t="s">
        <v>188</v>
      </c>
      <c r="C80" s="165"/>
      <c r="D80" s="165"/>
      <c r="E80" s="165">
        <f t="shared" si="1"/>
        <v>0</v>
      </c>
    </row>
    <row r="81" spans="1:5" ht="15">
      <c r="A81" s="13" t="s">
        <v>538</v>
      </c>
      <c r="B81" s="6" t="s">
        <v>188</v>
      </c>
      <c r="C81" s="165"/>
      <c r="D81" s="165"/>
      <c r="E81" s="165">
        <f t="shared" si="1"/>
        <v>0</v>
      </c>
    </row>
    <row r="82" spans="1:5" ht="15">
      <c r="A82" s="13" t="s">
        <v>539</v>
      </c>
      <c r="B82" s="6" t="s">
        <v>188</v>
      </c>
      <c r="C82" s="165"/>
      <c r="D82" s="165"/>
      <c r="E82" s="165">
        <f t="shared" si="1"/>
        <v>0</v>
      </c>
    </row>
    <row r="83" spans="1:5" ht="15">
      <c r="A83" s="13" t="s">
        <v>540</v>
      </c>
      <c r="B83" s="6" t="s">
        <v>188</v>
      </c>
      <c r="C83" s="165"/>
      <c r="D83" s="165"/>
      <c r="E83" s="165">
        <f t="shared" si="1"/>
        <v>0</v>
      </c>
    </row>
    <row r="84" spans="1:5" s="92" customFormat="1" ht="25.5">
      <c r="A84" s="11" t="s">
        <v>406</v>
      </c>
      <c r="B84" s="8" t="s">
        <v>188</v>
      </c>
      <c r="C84" s="166">
        <f>SUM(C74:C83)</f>
        <v>0</v>
      </c>
      <c r="D84" s="166">
        <f>SUM(D74:D83)</f>
        <v>0</v>
      </c>
      <c r="E84" s="166">
        <f t="shared" si="1"/>
        <v>0</v>
      </c>
    </row>
    <row r="85" spans="1:5" ht="15">
      <c r="A85" s="13" t="s">
        <v>531</v>
      </c>
      <c r="B85" s="6" t="s">
        <v>189</v>
      </c>
      <c r="C85" s="165"/>
      <c r="D85" s="165"/>
      <c r="E85" s="165">
        <f t="shared" si="1"/>
        <v>0</v>
      </c>
    </row>
    <row r="86" spans="1:5" ht="15">
      <c r="A86" s="13" t="s">
        <v>532</v>
      </c>
      <c r="B86" s="6" t="s">
        <v>189</v>
      </c>
      <c r="C86" s="165"/>
      <c r="D86" s="165"/>
      <c r="E86" s="165">
        <f t="shared" si="1"/>
        <v>0</v>
      </c>
    </row>
    <row r="87" spans="1:5" ht="15">
      <c r="A87" s="13" t="s">
        <v>533</v>
      </c>
      <c r="B87" s="6" t="s">
        <v>189</v>
      </c>
      <c r="C87" s="165"/>
      <c r="D87" s="165"/>
      <c r="E87" s="165">
        <f t="shared" si="1"/>
        <v>0</v>
      </c>
    </row>
    <row r="88" spans="1:5" ht="15">
      <c r="A88" s="13" t="s">
        <v>534</v>
      </c>
      <c r="B88" s="6" t="s">
        <v>189</v>
      </c>
      <c r="C88" s="165"/>
      <c r="D88" s="165"/>
      <c r="E88" s="165">
        <f t="shared" si="1"/>
        <v>0</v>
      </c>
    </row>
    <row r="89" spans="1:5" ht="15">
      <c r="A89" s="13" t="s">
        <v>535</v>
      </c>
      <c r="B89" s="6" t="s">
        <v>189</v>
      </c>
      <c r="C89" s="165"/>
      <c r="D89" s="165"/>
      <c r="E89" s="165">
        <f t="shared" si="1"/>
        <v>0</v>
      </c>
    </row>
    <row r="90" spans="1:5" ht="15">
      <c r="A90" s="13" t="s">
        <v>536</v>
      </c>
      <c r="B90" s="6" t="s">
        <v>189</v>
      </c>
      <c r="C90" s="165"/>
      <c r="D90" s="165"/>
      <c r="E90" s="165">
        <f t="shared" si="1"/>
        <v>0</v>
      </c>
    </row>
    <row r="91" spans="1:5" ht="15">
      <c r="A91" s="13" t="s">
        <v>537</v>
      </c>
      <c r="B91" s="6" t="s">
        <v>189</v>
      </c>
      <c r="C91" s="165"/>
      <c r="D91" s="165"/>
      <c r="E91" s="165">
        <f t="shared" si="1"/>
        <v>0</v>
      </c>
    </row>
    <row r="92" spans="1:5" ht="15">
      <c r="A92" s="13" t="s">
        <v>538</v>
      </c>
      <c r="B92" s="6" t="s">
        <v>189</v>
      </c>
      <c r="C92" s="165">
        <v>433500</v>
      </c>
      <c r="D92" s="165"/>
      <c r="E92" s="165">
        <f t="shared" si="1"/>
        <v>433500</v>
      </c>
    </row>
    <row r="93" spans="1:5" ht="15">
      <c r="A93" s="13" t="s">
        <v>539</v>
      </c>
      <c r="B93" s="6" t="s">
        <v>189</v>
      </c>
      <c r="C93" s="165"/>
      <c r="D93" s="165"/>
      <c r="E93" s="165">
        <f t="shared" si="1"/>
        <v>0</v>
      </c>
    </row>
    <row r="94" spans="1:5" ht="15">
      <c r="A94" s="13" t="s">
        <v>540</v>
      </c>
      <c r="B94" s="6" t="s">
        <v>189</v>
      </c>
      <c r="C94" s="165"/>
      <c r="D94" s="165"/>
      <c r="E94" s="165">
        <f t="shared" si="1"/>
        <v>0</v>
      </c>
    </row>
    <row r="95" spans="1:5" s="92" customFormat="1" ht="15">
      <c r="A95" s="11" t="s">
        <v>405</v>
      </c>
      <c r="B95" s="8" t="s">
        <v>189</v>
      </c>
      <c r="C95" s="166">
        <f>SUM(C85:C94)</f>
        <v>433500</v>
      </c>
      <c r="D95" s="166">
        <f>SUM(D85:D94)</f>
        <v>0</v>
      </c>
      <c r="E95" s="166">
        <f t="shared" si="1"/>
        <v>433500</v>
      </c>
    </row>
    <row r="96" spans="1:5" ht="15">
      <c r="A96" s="13" t="s">
        <v>541</v>
      </c>
      <c r="B96" s="5" t="s">
        <v>191</v>
      </c>
      <c r="C96" s="165"/>
      <c r="D96" s="165"/>
      <c r="E96" s="165">
        <f t="shared" si="1"/>
        <v>0</v>
      </c>
    </row>
    <row r="97" spans="1:5" ht="15">
      <c r="A97" s="13" t="s">
        <v>542</v>
      </c>
      <c r="B97" s="6" t="s">
        <v>191</v>
      </c>
      <c r="C97" s="165"/>
      <c r="D97" s="165"/>
      <c r="E97" s="165">
        <f t="shared" si="1"/>
        <v>0</v>
      </c>
    </row>
    <row r="98" spans="1:5" ht="15">
      <c r="A98" s="13" t="s">
        <v>543</v>
      </c>
      <c r="B98" s="5" t="s">
        <v>191</v>
      </c>
      <c r="C98" s="165"/>
      <c r="D98" s="165"/>
      <c r="E98" s="165">
        <f t="shared" si="1"/>
        <v>0</v>
      </c>
    </row>
    <row r="99" spans="1:5" ht="15">
      <c r="A99" s="5" t="s">
        <v>544</v>
      </c>
      <c r="B99" s="6" t="s">
        <v>191</v>
      </c>
      <c r="C99" s="165"/>
      <c r="D99" s="165"/>
      <c r="E99" s="165">
        <f t="shared" si="1"/>
        <v>0</v>
      </c>
    </row>
    <row r="100" spans="1:5" ht="15">
      <c r="A100" s="5" t="s">
        <v>545</v>
      </c>
      <c r="B100" s="5" t="s">
        <v>191</v>
      </c>
      <c r="C100" s="165"/>
      <c r="D100" s="165"/>
      <c r="E100" s="165">
        <f t="shared" si="1"/>
        <v>0</v>
      </c>
    </row>
    <row r="101" spans="1:5" ht="15">
      <c r="A101" s="5" t="s">
        <v>546</v>
      </c>
      <c r="B101" s="6" t="s">
        <v>191</v>
      </c>
      <c r="C101" s="165"/>
      <c r="D101" s="165"/>
      <c r="E101" s="165">
        <f t="shared" si="1"/>
        <v>0</v>
      </c>
    </row>
    <row r="102" spans="1:5" ht="15">
      <c r="A102" s="13" t="s">
        <v>547</v>
      </c>
      <c r="B102" s="5" t="s">
        <v>191</v>
      </c>
      <c r="C102" s="165"/>
      <c r="D102" s="165"/>
      <c r="E102" s="165">
        <f t="shared" si="1"/>
        <v>0</v>
      </c>
    </row>
    <row r="103" spans="1:5" ht="15">
      <c r="A103" s="13" t="s">
        <v>551</v>
      </c>
      <c r="B103" s="6" t="s">
        <v>191</v>
      </c>
      <c r="C103" s="165"/>
      <c r="D103" s="165"/>
      <c r="E103" s="165">
        <f t="shared" si="1"/>
        <v>0</v>
      </c>
    </row>
    <row r="104" spans="1:5" ht="15">
      <c r="A104" s="13" t="s">
        <v>549</v>
      </c>
      <c r="B104" s="5" t="s">
        <v>191</v>
      </c>
      <c r="C104" s="165"/>
      <c r="D104" s="165"/>
      <c r="E104" s="165">
        <f t="shared" si="1"/>
        <v>0</v>
      </c>
    </row>
    <row r="105" spans="1:5" ht="15">
      <c r="A105" s="13" t="s">
        <v>550</v>
      </c>
      <c r="B105" s="6" t="s">
        <v>191</v>
      </c>
      <c r="C105" s="165"/>
      <c r="D105" s="165"/>
      <c r="E105" s="165">
        <f t="shared" si="1"/>
        <v>0</v>
      </c>
    </row>
    <row r="106" spans="1:5" s="92" customFormat="1" ht="25.5">
      <c r="A106" s="11" t="s">
        <v>404</v>
      </c>
      <c r="B106" s="8" t="s">
        <v>191</v>
      </c>
      <c r="C106" s="166">
        <f>SUM(C96:C105)</f>
        <v>0</v>
      </c>
      <c r="D106" s="166">
        <f>SUM(D96:D105)</f>
        <v>0</v>
      </c>
      <c r="E106" s="166">
        <f t="shared" si="1"/>
        <v>0</v>
      </c>
    </row>
    <row r="107" spans="1:5" ht="15">
      <c r="A107" s="13" t="s">
        <v>541</v>
      </c>
      <c r="B107" s="5" t="s">
        <v>194</v>
      </c>
      <c r="C107" s="165"/>
      <c r="D107" s="165"/>
      <c r="E107" s="165">
        <f t="shared" si="1"/>
        <v>0</v>
      </c>
    </row>
    <row r="108" spans="1:5" ht="15">
      <c r="A108" s="13" t="s">
        <v>542</v>
      </c>
      <c r="B108" s="5" t="s">
        <v>194</v>
      </c>
      <c r="C108" s="165"/>
      <c r="D108" s="165"/>
      <c r="E108" s="165">
        <f t="shared" si="1"/>
        <v>0</v>
      </c>
    </row>
    <row r="109" spans="1:5" ht="15">
      <c r="A109" s="13" t="s">
        <v>543</v>
      </c>
      <c r="B109" s="5" t="s">
        <v>194</v>
      </c>
      <c r="C109" s="165"/>
      <c r="D109" s="165"/>
      <c r="E109" s="165">
        <f t="shared" si="1"/>
        <v>0</v>
      </c>
    </row>
    <row r="110" spans="1:5" ht="15">
      <c r="A110" s="5" t="s">
        <v>544</v>
      </c>
      <c r="B110" s="5" t="s">
        <v>194</v>
      </c>
      <c r="C110" s="165"/>
      <c r="D110" s="165"/>
      <c r="E110" s="165">
        <f t="shared" si="1"/>
        <v>0</v>
      </c>
    </row>
    <row r="111" spans="1:5" ht="15">
      <c r="A111" s="5" t="s">
        <v>545</v>
      </c>
      <c r="B111" s="5" t="s">
        <v>194</v>
      </c>
      <c r="C111" s="165"/>
      <c r="D111" s="165"/>
      <c r="E111" s="165">
        <f t="shared" si="1"/>
        <v>0</v>
      </c>
    </row>
    <row r="112" spans="1:5" ht="15">
      <c r="A112" s="5" t="s">
        <v>546</v>
      </c>
      <c r="B112" s="5" t="s">
        <v>194</v>
      </c>
      <c r="C112" s="165"/>
      <c r="D112" s="165"/>
      <c r="E112" s="165">
        <f t="shared" si="1"/>
        <v>0</v>
      </c>
    </row>
    <row r="113" spans="1:5" ht="15">
      <c r="A113" s="13" t="s">
        <v>547</v>
      </c>
      <c r="B113" s="5" t="s">
        <v>194</v>
      </c>
      <c r="C113" s="165"/>
      <c r="D113" s="165"/>
      <c r="E113" s="165">
        <f t="shared" si="1"/>
        <v>0</v>
      </c>
    </row>
    <row r="114" spans="1:5" ht="15">
      <c r="A114" s="13" t="s">
        <v>551</v>
      </c>
      <c r="B114" s="5" t="s">
        <v>194</v>
      </c>
      <c r="C114" s="165"/>
      <c r="D114" s="165"/>
      <c r="E114" s="165">
        <f t="shared" si="1"/>
        <v>0</v>
      </c>
    </row>
    <row r="115" spans="1:5" ht="15">
      <c r="A115" s="13" t="s">
        <v>549</v>
      </c>
      <c r="B115" s="5" t="s">
        <v>194</v>
      </c>
      <c r="C115" s="165"/>
      <c r="D115" s="165"/>
      <c r="E115" s="165">
        <f t="shared" si="1"/>
        <v>0</v>
      </c>
    </row>
    <row r="116" spans="1:5" ht="15">
      <c r="A116" s="13" t="s">
        <v>550</v>
      </c>
      <c r="B116" s="5" t="s">
        <v>194</v>
      </c>
      <c r="C116" s="165"/>
      <c r="D116" s="165"/>
      <c r="E116" s="165">
        <f t="shared" si="1"/>
        <v>0</v>
      </c>
    </row>
    <row r="117" spans="1:5" s="92" customFormat="1" ht="15">
      <c r="A117" s="15" t="s">
        <v>438</v>
      </c>
      <c r="B117" s="8" t="s">
        <v>194</v>
      </c>
      <c r="C117" s="166">
        <f>SUM(C107:C116)</f>
        <v>0</v>
      </c>
      <c r="D117" s="166">
        <f>SUM(D107:D116)</f>
        <v>0</v>
      </c>
      <c r="E117" s="166">
        <f t="shared" si="1"/>
        <v>0</v>
      </c>
    </row>
  </sheetData>
  <sheetProtection/>
  <mergeCells count="2">
    <mergeCell ref="A2:E2"/>
    <mergeCell ref="A1:E1"/>
  </mergeCells>
  <printOptions horizontalCentered="1"/>
  <pageMargins left="0.5118110236220472" right="0.5118110236220472" top="0.7480314960629921" bottom="0.7480314960629921" header="0.31496062992125984" footer="0.31496062992125984"/>
  <pageSetup fitToHeight="2" fitToWidth="1" horizontalDpi="600" verticalDpi="600" orientation="portrait" paperSize="9" scale="59" r:id="rId1"/>
  <headerFooter>
    <oddHeader>&amp;C10. melléklet az 5/2019. (V.31.)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9"/>
  <sheetViews>
    <sheetView view="pageLayout" workbookViewId="0" topLeftCell="A1">
      <selection activeCell="A98" sqref="A1:E99"/>
    </sheetView>
  </sheetViews>
  <sheetFormatPr defaultColWidth="9.140625" defaultRowHeight="15"/>
  <cols>
    <col min="1" max="1" width="64.7109375" style="115" customWidth="1"/>
    <col min="2" max="2" width="9.421875" style="115" customWidth="1"/>
    <col min="3" max="3" width="22.421875" style="145" customWidth="1"/>
    <col min="4" max="4" width="18.8515625" style="145" customWidth="1"/>
    <col min="5" max="5" width="18.7109375" style="145" customWidth="1"/>
    <col min="6" max="16384" width="9.140625" style="115" customWidth="1"/>
  </cols>
  <sheetData>
    <row r="1" spans="1:5" ht="21.75" customHeight="1">
      <c r="A1" s="209" t="s">
        <v>623</v>
      </c>
      <c r="B1" s="215"/>
      <c r="C1" s="215"/>
      <c r="D1" s="215"/>
      <c r="E1" s="215"/>
    </row>
    <row r="2" spans="1:5" ht="26.25" customHeight="1">
      <c r="A2" s="211" t="s">
        <v>610</v>
      </c>
      <c r="B2" s="215"/>
      <c r="C2" s="215"/>
      <c r="D2" s="215"/>
      <c r="E2" s="215"/>
    </row>
    <row r="3" spans="1:5" ht="26.25" customHeight="1">
      <c r="A3" s="85"/>
      <c r="B3" s="137"/>
      <c r="C3" s="138"/>
      <c r="D3" s="138"/>
      <c r="E3" s="138"/>
    </row>
    <row r="5" spans="1:5" ht="30">
      <c r="A5" s="2" t="s">
        <v>59</v>
      </c>
      <c r="B5" s="3" t="s">
        <v>60</v>
      </c>
      <c r="C5" s="148" t="s">
        <v>0</v>
      </c>
      <c r="D5" s="148" t="s">
        <v>1</v>
      </c>
      <c r="E5" s="139" t="s">
        <v>2</v>
      </c>
    </row>
    <row r="6" spans="1:5" ht="15" hidden="1">
      <c r="A6" s="117"/>
      <c r="B6" s="117"/>
      <c r="C6" s="140"/>
      <c r="D6" s="140"/>
      <c r="E6" s="140">
        <f>C6+D6</f>
        <v>0</v>
      </c>
    </row>
    <row r="7" spans="1:5" ht="15" hidden="1">
      <c r="A7" s="117"/>
      <c r="B7" s="117"/>
      <c r="C7" s="140"/>
      <c r="D7" s="140"/>
      <c r="E7" s="140">
        <f aca="true" t="shared" si="0" ref="E7:E51">C7+D7</f>
        <v>0</v>
      </c>
    </row>
    <row r="8" spans="1:5" ht="15" hidden="1">
      <c r="A8" s="117"/>
      <c r="B8" s="117"/>
      <c r="C8" s="140"/>
      <c r="D8" s="140"/>
      <c r="E8" s="140">
        <f t="shared" si="0"/>
        <v>0</v>
      </c>
    </row>
    <row r="9" spans="1:5" ht="15" hidden="1">
      <c r="A9" s="117"/>
      <c r="B9" s="117"/>
      <c r="C9" s="140"/>
      <c r="D9" s="140"/>
      <c r="E9" s="140">
        <f t="shared" si="0"/>
        <v>0</v>
      </c>
    </row>
    <row r="10" spans="1:5" ht="30">
      <c r="A10" s="13" t="s">
        <v>629</v>
      </c>
      <c r="B10" s="6" t="s">
        <v>163</v>
      </c>
      <c r="C10" s="140">
        <v>4300000</v>
      </c>
      <c r="D10" s="140"/>
      <c r="E10" s="141">
        <f t="shared" si="0"/>
        <v>4300000</v>
      </c>
    </row>
    <row r="11" spans="1:5" s="119" customFormat="1" ht="15">
      <c r="A11" s="15" t="s">
        <v>162</v>
      </c>
      <c r="B11" s="8" t="s">
        <v>163</v>
      </c>
      <c r="C11" s="141">
        <f>C10</f>
        <v>4300000</v>
      </c>
      <c r="D11" s="141">
        <f>SUM(D6:D9)</f>
        <v>0</v>
      </c>
      <c r="E11" s="141">
        <f t="shared" si="0"/>
        <v>4300000</v>
      </c>
    </row>
    <row r="12" spans="1:5" s="119" customFormat="1" ht="15" hidden="1">
      <c r="A12" s="15"/>
      <c r="B12" s="8"/>
      <c r="C12" s="141"/>
      <c r="D12" s="141"/>
      <c r="E12" s="141">
        <f t="shared" si="0"/>
        <v>0</v>
      </c>
    </row>
    <row r="13" spans="1:5" s="119" customFormat="1" ht="15" hidden="1">
      <c r="A13" s="15"/>
      <c r="B13" s="8"/>
      <c r="C13" s="141"/>
      <c r="D13" s="141"/>
      <c r="E13" s="141">
        <f t="shared" si="0"/>
        <v>0</v>
      </c>
    </row>
    <row r="14" spans="1:5" s="119" customFormat="1" ht="15" hidden="1">
      <c r="A14" s="15"/>
      <c r="B14" s="8"/>
      <c r="C14" s="141"/>
      <c r="D14" s="141"/>
      <c r="E14" s="141">
        <f t="shared" si="0"/>
        <v>0</v>
      </c>
    </row>
    <row r="15" spans="1:5" s="119" customFormat="1" ht="15" hidden="1">
      <c r="A15" s="15"/>
      <c r="B15" s="8"/>
      <c r="C15" s="141"/>
      <c r="D15" s="141"/>
      <c r="E15" s="141">
        <f t="shared" si="0"/>
        <v>0</v>
      </c>
    </row>
    <row r="16" spans="1:5" ht="15">
      <c r="A16" s="13" t="s">
        <v>628</v>
      </c>
      <c r="B16" s="6" t="s">
        <v>164</v>
      </c>
      <c r="C16" s="140">
        <v>78818816</v>
      </c>
      <c r="D16" s="140">
        <f>SUM(D12:D15)</f>
        <v>0</v>
      </c>
      <c r="E16" s="141">
        <f t="shared" si="0"/>
        <v>78818816</v>
      </c>
    </row>
    <row r="17" spans="1:5" ht="15" hidden="1">
      <c r="A17" s="13"/>
      <c r="B17" s="6"/>
      <c r="C17" s="140"/>
      <c r="D17" s="140"/>
      <c r="E17" s="141">
        <f t="shared" si="0"/>
        <v>0</v>
      </c>
    </row>
    <row r="18" spans="1:5" ht="15" hidden="1">
      <c r="A18" s="13"/>
      <c r="B18" s="6" t="s">
        <v>164</v>
      </c>
      <c r="C18" s="140"/>
      <c r="D18" s="140"/>
      <c r="E18" s="141">
        <f t="shared" si="0"/>
        <v>0</v>
      </c>
    </row>
    <row r="19" spans="1:5" s="119" customFormat="1" ht="15">
      <c r="A19" s="15" t="s">
        <v>400</v>
      </c>
      <c r="B19" s="8" t="s">
        <v>164</v>
      </c>
      <c r="C19" s="141">
        <f>SUM(C16:C18)</f>
        <v>78818816</v>
      </c>
      <c r="D19" s="141">
        <f>SUM(D16:D18)</f>
        <v>0</v>
      </c>
      <c r="E19" s="141">
        <f t="shared" si="0"/>
        <v>78818816</v>
      </c>
    </row>
    <row r="20" spans="1:5" ht="15" hidden="1">
      <c r="A20" s="5"/>
      <c r="B20" s="6"/>
      <c r="C20" s="140"/>
      <c r="D20" s="140"/>
      <c r="E20" s="141">
        <f t="shared" si="0"/>
        <v>0</v>
      </c>
    </row>
    <row r="21" spans="1:5" ht="15" hidden="1">
      <c r="A21" s="13"/>
      <c r="B21" s="6"/>
      <c r="C21" s="140"/>
      <c r="D21" s="140"/>
      <c r="E21" s="141">
        <f t="shared" si="0"/>
        <v>0</v>
      </c>
    </row>
    <row r="22" spans="1:5" ht="15" hidden="1">
      <c r="A22" s="13"/>
      <c r="B22" s="6"/>
      <c r="C22" s="140"/>
      <c r="D22" s="140"/>
      <c r="E22" s="141">
        <f t="shared" si="0"/>
        <v>0</v>
      </c>
    </row>
    <row r="23" spans="1:5" s="119" customFormat="1" ht="15">
      <c r="A23" s="7" t="s">
        <v>165</v>
      </c>
      <c r="B23" s="8" t="s">
        <v>166</v>
      </c>
      <c r="C23" s="141">
        <f>SUM(C20:C22)</f>
        <v>0</v>
      </c>
      <c r="D23" s="141">
        <f>SUM(D20:D22)</f>
        <v>0</v>
      </c>
      <c r="E23" s="141">
        <f t="shared" si="0"/>
        <v>0</v>
      </c>
    </row>
    <row r="24" spans="1:5" ht="15">
      <c r="A24" s="13" t="s">
        <v>630</v>
      </c>
      <c r="B24" s="6" t="s">
        <v>168</v>
      </c>
      <c r="C24" s="140">
        <v>6041827</v>
      </c>
      <c r="D24" s="140"/>
      <c r="E24" s="141">
        <f t="shared" si="0"/>
        <v>6041827</v>
      </c>
    </row>
    <row r="25" spans="1:5" ht="15">
      <c r="A25" s="13" t="s">
        <v>640</v>
      </c>
      <c r="B25" s="6" t="s">
        <v>168</v>
      </c>
      <c r="C25" s="140">
        <v>8780000</v>
      </c>
      <c r="D25" s="140"/>
      <c r="E25" s="141">
        <f t="shared" si="0"/>
        <v>8780000</v>
      </c>
    </row>
    <row r="26" spans="1:5" ht="15">
      <c r="A26" s="13" t="s">
        <v>641</v>
      </c>
      <c r="B26" s="6" t="s">
        <v>168</v>
      </c>
      <c r="C26" s="140">
        <v>3100100</v>
      </c>
      <c r="D26" s="140"/>
      <c r="E26" s="141">
        <f t="shared" si="0"/>
        <v>3100100</v>
      </c>
    </row>
    <row r="27" spans="1:5" s="119" customFormat="1" ht="15">
      <c r="A27" s="15" t="s">
        <v>167</v>
      </c>
      <c r="B27" s="8" t="s">
        <v>168</v>
      </c>
      <c r="C27" s="141">
        <f>SUM(C24:C26)</f>
        <v>17921927</v>
      </c>
      <c r="D27" s="141">
        <f>SUM(D24:D26)</f>
        <v>0</v>
      </c>
      <c r="E27" s="141">
        <f t="shared" si="0"/>
        <v>17921927</v>
      </c>
    </row>
    <row r="28" spans="1:5" ht="15" hidden="1">
      <c r="A28" s="13"/>
      <c r="B28" s="6"/>
      <c r="C28" s="140"/>
      <c r="D28" s="140"/>
      <c r="E28" s="141">
        <f t="shared" si="0"/>
        <v>0</v>
      </c>
    </row>
    <row r="29" spans="1:5" ht="15" hidden="1">
      <c r="A29" s="13"/>
      <c r="B29" s="6"/>
      <c r="C29" s="140"/>
      <c r="D29" s="140"/>
      <c r="E29" s="141">
        <f t="shared" si="0"/>
        <v>0</v>
      </c>
    </row>
    <row r="30" spans="1:5" s="119" customFormat="1" ht="15">
      <c r="A30" s="15" t="s">
        <v>169</v>
      </c>
      <c r="B30" s="8" t="s">
        <v>170</v>
      </c>
      <c r="C30" s="141">
        <v>0</v>
      </c>
      <c r="D30" s="141">
        <v>0</v>
      </c>
      <c r="E30" s="141">
        <f t="shared" si="0"/>
        <v>0</v>
      </c>
    </row>
    <row r="31" spans="1:5" s="119" customFormat="1" ht="15" hidden="1">
      <c r="A31" s="15"/>
      <c r="B31" s="8"/>
      <c r="C31" s="141"/>
      <c r="D31" s="141"/>
      <c r="E31" s="141">
        <f t="shared" si="0"/>
        <v>0</v>
      </c>
    </row>
    <row r="32" spans="1:5" s="119" customFormat="1" ht="15" hidden="1">
      <c r="A32" s="15"/>
      <c r="B32" s="8"/>
      <c r="C32" s="141"/>
      <c r="D32" s="141"/>
      <c r="E32" s="141">
        <f t="shared" si="0"/>
        <v>0</v>
      </c>
    </row>
    <row r="33" spans="1:5" s="119" customFormat="1" ht="15">
      <c r="A33" s="7" t="s">
        <v>171</v>
      </c>
      <c r="B33" s="8" t="s">
        <v>172</v>
      </c>
      <c r="C33" s="141"/>
      <c r="D33" s="141"/>
      <c r="E33" s="141">
        <f t="shared" si="0"/>
        <v>0</v>
      </c>
    </row>
    <row r="34" spans="1:5" s="119" customFormat="1" ht="25.5">
      <c r="A34" s="7" t="s">
        <v>173</v>
      </c>
      <c r="B34" s="8" t="s">
        <v>174</v>
      </c>
      <c r="C34" s="141">
        <v>27281000</v>
      </c>
      <c r="D34" s="141"/>
      <c r="E34" s="141">
        <f t="shared" si="0"/>
        <v>27281000</v>
      </c>
    </row>
    <row r="35" spans="1:5" s="121" customFormat="1" ht="15.75">
      <c r="A35" s="19" t="s">
        <v>401</v>
      </c>
      <c r="B35" s="136" t="s">
        <v>175</v>
      </c>
      <c r="C35" s="142">
        <f>C11+C19+C23+C27+C30+C33+C34</f>
        <v>128321743</v>
      </c>
      <c r="D35" s="142">
        <f>D34+D33+D30+D27+D23+D16+D11</f>
        <v>0</v>
      </c>
      <c r="E35" s="141">
        <f t="shared" si="0"/>
        <v>128321743</v>
      </c>
    </row>
    <row r="36" spans="1:5" ht="15.75" hidden="1">
      <c r="A36" s="23"/>
      <c r="B36" s="8"/>
      <c r="C36" s="140"/>
      <c r="D36" s="140"/>
      <c r="E36" s="141">
        <f t="shared" si="0"/>
        <v>0</v>
      </c>
    </row>
    <row r="37" spans="1:5" ht="15.75" hidden="1">
      <c r="A37" s="23"/>
      <c r="B37" s="8"/>
      <c r="C37" s="140"/>
      <c r="D37" s="140"/>
      <c r="E37" s="141">
        <f t="shared" si="0"/>
        <v>0</v>
      </c>
    </row>
    <row r="38" spans="1:5" s="119" customFormat="1" ht="15">
      <c r="A38" s="13" t="s">
        <v>625</v>
      </c>
      <c r="B38" s="6" t="s">
        <v>177</v>
      </c>
      <c r="C38" s="140">
        <v>7217939</v>
      </c>
      <c r="D38" s="140">
        <f>SUM(D36:D37)</f>
        <v>0</v>
      </c>
      <c r="E38" s="140">
        <f t="shared" si="0"/>
        <v>7217939</v>
      </c>
    </row>
    <row r="39" spans="1:5" ht="15">
      <c r="A39" s="13" t="s">
        <v>626</v>
      </c>
      <c r="B39" s="6" t="s">
        <v>177</v>
      </c>
      <c r="C39" s="140">
        <v>15323827</v>
      </c>
      <c r="D39" s="140"/>
      <c r="E39" s="140">
        <f t="shared" si="0"/>
        <v>15323827</v>
      </c>
    </row>
    <row r="40" spans="1:5" ht="15">
      <c r="A40" s="13" t="s">
        <v>642</v>
      </c>
      <c r="B40" s="6" t="s">
        <v>177</v>
      </c>
      <c r="C40" s="140">
        <v>34691142</v>
      </c>
      <c r="D40" s="140"/>
      <c r="E40" s="140">
        <f t="shared" si="0"/>
        <v>34691142</v>
      </c>
    </row>
    <row r="41" spans="1:5" ht="15">
      <c r="A41" s="13" t="s">
        <v>643</v>
      </c>
      <c r="B41" s="6" t="s">
        <v>177</v>
      </c>
      <c r="C41" s="140">
        <v>24865304</v>
      </c>
      <c r="D41" s="140"/>
      <c r="E41" s="140">
        <f t="shared" si="0"/>
        <v>24865304</v>
      </c>
    </row>
    <row r="42" spans="1:5" ht="15">
      <c r="A42" s="13" t="s">
        <v>627</v>
      </c>
      <c r="B42" s="6" t="s">
        <v>177</v>
      </c>
      <c r="C42" s="140">
        <v>13632920</v>
      </c>
      <c r="D42" s="140"/>
      <c r="E42" s="141">
        <f t="shared" si="0"/>
        <v>13632920</v>
      </c>
    </row>
    <row r="43" spans="1:5" ht="15">
      <c r="A43" s="15" t="s">
        <v>619</v>
      </c>
      <c r="B43" s="8" t="s">
        <v>177</v>
      </c>
      <c r="C43" s="141">
        <f>C38+C39+C42+C40+C41</f>
        <v>95731132</v>
      </c>
      <c r="D43" s="141"/>
      <c r="E43" s="141">
        <f t="shared" si="0"/>
        <v>95731132</v>
      </c>
    </row>
    <row r="44" spans="1:5" s="119" customFormat="1" ht="15">
      <c r="A44" s="15" t="s">
        <v>178</v>
      </c>
      <c r="B44" s="8" t="s">
        <v>179</v>
      </c>
      <c r="C44" s="141">
        <v>981000</v>
      </c>
      <c r="D44" s="141"/>
      <c r="E44" s="141">
        <f t="shared" si="0"/>
        <v>981000</v>
      </c>
    </row>
    <row r="45" spans="1:5" s="119" customFormat="1" ht="15" hidden="1">
      <c r="A45" s="15"/>
      <c r="B45" s="8"/>
      <c r="C45" s="141"/>
      <c r="D45" s="141"/>
      <c r="E45" s="141">
        <f t="shared" si="0"/>
        <v>0</v>
      </c>
    </row>
    <row r="46" spans="1:5" s="119" customFormat="1" ht="15" hidden="1">
      <c r="A46" s="15"/>
      <c r="B46" s="8"/>
      <c r="C46" s="141"/>
      <c r="D46" s="141"/>
      <c r="E46" s="141">
        <f t="shared" si="0"/>
        <v>0</v>
      </c>
    </row>
    <row r="47" spans="1:5" s="119" customFormat="1" ht="15" hidden="1">
      <c r="A47" s="15"/>
      <c r="B47" s="8"/>
      <c r="C47" s="141"/>
      <c r="D47" s="141"/>
      <c r="E47" s="141">
        <f t="shared" si="0"/>
        <v>0</v>
      </c>
    </row>
    <row r="48" spans="1:5" s="119" customFormat="1" ht="15" hidden="1">
      <c r="A48" s="15"/>
      <c r="B48" s="8"/>
      <c r="C48" s="141"/>
      <c r="D48" s="141"/>
      <c r="E48" s="141">
        <f t="shared" si="0"/>
        <v>0</v>
      </c>
    </row>
    <row r="49" spans="1:5" s="119" customFormat="1" ht="15">
      <c r="A49" s="15" t="s">
        <v>180</v>
      </c>
      <c r="B49" s="8" t="s">
        <v>181</v>
      </c>
      <c r="C49" s="141"/>
      <c r="D49" s="141"/>
      <c r="E49" s="141">
        <f t="shared" si="0"/>
        <v>0</v>
      </c>
    </row>
    <row r="50" spans="1:5" s="119" customFormat="1" ht="15">
      <c r="A50" s="15" t="s">
        <v>182</v>
      </c>
      <c r="B50" s="8" t="s">
        <v>183</v>
      </c>
      <c r="C50" s="141">
        <v>26112274</v>
      </c>
      <c r="D50" s="141"/>
      <c r="E50" s="141">
        <f t="shared" si="0"/>
        <v>26112274</v>
      </c>
    </row>
    <row r="51" spans="1:5" s="119" customFormat="1" ht="15.75">
      <c r="A51" s="19" t="s">
        <v>402</v>
      </c>
      <c r="B51" s="9" t="s">
        <v>184</v>
      </c>
      <c r="C51" s="141">
        <f>C43+C50+C44+C49</f>
        <v>122824406</v>
      </c>
      <c r="D51" s="141">
        <f>D38+D50</f>
        <v>0</v>
      </c>
      <c r="E51" s="141">
        <f t="shared" si="0"/>
        <v>122824406</v>
      </c>
    </row>
    <row r="53" spans="1:5" s="135" customFormat="1" ht="14.25">
      <c r="A53" s="135" t="s">
        <v>588</v>
      </c>
      <c r="C53" s="146">
        <f>C35+C51</f>
        <v>251146149</v>
      </c>
      <c r="D53" s="146">
        <f>D35+D51</f>
        <v>0</v>
      </c>
      <c r="E53" s="146">
        <f>E35+E51</f>
        <v>251146149</v>
      </c>
    </row>
    <row r="54" spans="1:5" ht="15" hidden="1">
      <c r="A54" s="89" t="s">
        <v>578</v>
      </c>
      <c r="B54" s="117"/>
      <c r="C54" s="90" t="s">
        <v>579</v>
      </c>
      <c r="D54" s="90" t="s">
        <v>580</v>
      </c>
      <c r="E54" s="90" t="s">
        <v>581</v>
      </c>
    </row>
    <row r="55" spans="1:5" ht="15" hidden="1">
      <c r="A55" s="102"/>
      <c r="B55" s="102"/>
      <c r="C55" s="143"/>
      <c r="D55" s="143"/>
      <c r="E55" s="140"/>
    </row>
    <row r="56" spans="1:5" ht="15" hidden="1">
      <c r="A56" s="102"/>
      <c r="B56" s="102"/>
      <c r="C56" s="143"/>
      <c r="D56" s="143"/>
      <c r="E56" s="140"/>
    </row>
    <row r="57" spans="1:5" ht="15" hidden="1">
      <c r="A57" s="102"/>
      <c r="B57" s="102"/>
      <c r="C57" s="143"/>
      <c r="D57" s="143"/>
      <c r="E57" s="140"/>
    </row>
    <row r="58" spans="1:5" ht="15" hidden="1">
      <c r="A58" s="102"/>
      <c r="B58" s="102"/>
      <c r="C58" s="143"/>
      <c r="D58" s="143"/>
      <c r="E58" s="140"/>
    </row>
    <row r="59" spans="1:5" ht="15" hidden="1">
      <c r="A59" s="13" t="s">
        <v>162</v>
      </c>
      <c r="B59" s="6" t="s">
        <v>163</v>
      </c>
      <c r="C59" s="143"/>
      <c r="D59" s="143"/>
      <c r="E59" s="140"/>
    </row>
    <row r="60" spans="1:5" ht="15" hidden="1">
      <c r="A60" s="13"/>
      <c r="B60" s="6"/>
      <c r="C60" s="143"/>
      <c r="D60" s="143"/>
      <c r="E60" s="140"/>
    </row>
    <row r="61" spans="1:5" ht="15" hidden="1">
      <c r="A61" s="13"/>
      <c r="B61" s="6"/>
      <c r="C61" s="143"/>
      <c r="D61" s="143"/>
      <c r="E61" s="140"/>
    </row>
    <row r="62" spans="1:5" ht="15" hidden="1">
      <c r="A62" s="13"/>
      <c r="B62" s="6"/>
      <c r="C62" s="143"/>
      <c r="D62" s="143"/>
      <c r="E62" s="140"/>
    </row>
    <row r="63" spans="1:5" ht="15" hidden="1">
      <c r="A63" s="13"/>
      <c r="B63" s="6"/>
      <c r="C63" s="143"/>
      <c r="D63" s="143"/>
      <c r="E63" s="140"/>
    </row>
    <row r="64" spans="1:5" ht="15" hidden="1">
      <c r="A64" s="13" t="s">
        <v>400</v>
      </c>
      <c r="B64" s="6" t="s">
        <v>164</v>
      </c>
      <c r="C64" s="143"/>
      <c r="D64" s="143"/>
      <c r="E64" s="140"/>
    </row>
    <row r="65" spans="1:5" ht="15" hidden="1">
      <c r="A65" s="13"/>
      <c r="B65" s="6"/>
      <c r="C65" s="143"/>
      <c r="D65" s="143"/>
      <c r="E65" s="140"/>
    </row>
    <row r="66" spans="1:5" ht="15" hidden="1">
      <c r="A66" s="13"/>
      <c r="B66" s="6"/>
      <c r="C66" s="143"/>
      <c r="D66" s="143"/>
      <c r="E66" s="140"/>
    </row>
    <row r="67" spans="1:5" ht="15" hidden="1">
      <c r="A67" s="13"/>
      <c r="B67" s="6"/>
      <c r="C67" s="143"/>
      <c r="D67" s="143"/>
      <c r="E67" s="140"/>
    </row>
    <row r="68" spans="1:5" ht="15" hidden="1">
      <c r="A68" s="13"/>
      <c r="B68" s="6"/>
      <c r="C68" s="143"/>
      <c r="D68" s="143"/>
      <c r="E68" s="140"/>
    </row>
    <row r="69" spans="1:5" ht="15" hidden="1">
      <c r="A69" s="5" t="s">
        <v>165</v>
      </c>
      <c r="B69" s="6" t="s">
        <v>166</v>
      </c>
      <c r="C69" s="143"/>
      <c r="D69" s="143"/>
      <c r="E69" s="140"/>
    </row>
    <row r="70" spans="1:5" ht="15" hidden="1">
      <c r="A70" s="5"/>
      <c r="B70" s="6"/>
      <c r="C70" s="143"/>
      <c r="D70" s="143"/>
      <c r="E70" s="140"/>
    </row>
    <row r="71" spans="1:5" ht="15" hidden="1">
      <c r="A71" s="5"/>
      <c r="B71" s="6"/>
      <c r="C71" s="143"/>
      <c r="D71" s="143"/>
      <c r="E71" s="140"/>
    </row>
    <row r="72" spans="1:5" ht="15" hidden="1">
      <c r="A72" s="13" t="s">
        <v>167</v>
      </c>
      <c r="B72" s="6" t="s">
        <v>168</v>
      </c>
      <c r="C72" s="143"/>
      <c r="D72" s="143"/>
      <c r="E72" s="140"/>
    </row>
    <row r="73" spans="1:5" ht="15.75" hidden="1">
      <c r="A73" s="19" t="s">
        <v>401</v>
      </c>
      <c r="B73" s="9" t="s">
        <v>175</v>
      </c>
      <c r="C73" s="143"/>
      <c r="D73" s="143"/>
      <c r="E73" s="140"/>
    </row>
    <row r="74" spans="1:5" ht="15.75" hidden="1">
      <c r="A74" s="23"/>
      <c r="B74" s="8"/>
      <c r="C74" s="143"/>
      <c r="D74" s="143"/>
      <c r="E74" s="140"/>
    </row>
    <row r="75" spans="1:5" ht="15.75" hidden="1">
      <c r="A75" s="23"/>
      <c r="B75" s="8"/>
      <c r="C75" s="143"/>
      <c r="D75" s="143"/>
      <c r="E75" s="140"/>
    </row>
    <row r="76" spans="1:5" ht="15.75" hidden="1">
      <c r="A76" s="23"/>
      <c r="B76" s="8"/>
      <c r="C76" s="143"/>
      <c r="D76" s="143"/>
      <c r="E76" s="140"/>
    </row>
    <row r="77" spans="1:5" ht="15.75" hidden="1">
      <c r="A77" s="23"/>
      <c r="B77" s="8"/>
      <c r="C77" s="143"/>
      <c r="D77" s="143"/>
      <c r="E77" s="140"/>
    </row>
    <row r="78" spans="1:5" ht="15" hidden="1">
      <c r="A78" s="13" t="s">
        <v>176</v>
      </c>
      <c r="B78" s="6" t="s">
        <v>177</v>
      </c>
      <c r="C78" s="143"/>
      <c r="D78" s="143"/>
      <c r="E78" s="140"/>
    </row>
    <row r="79" spans="1:5" ht="15" hidden="1">
      <c r="A79" s="13"/>
      <c r="B79" s="6"/>
      <c r="C79" s="143"/>
      <c r="D79" s="143"/>
      <c r="E79" s="140"/>
    </row>
    <row r="80" spans="1:5" ht="15" hidden="1">
      <c r="A80" s="13"/>
      <c r="B80" s="6"/>
      <c r="C80" s="143"/>
      <c r="D80" s="143"/>
      <c r="E80" s="140"/>
    </row>
    <row r="81" spans="1:5" ht="15" hidden="1">
      <c r="A81" s="13"/>
      <c r="B81" s="6"/>
      <c r="C81" s="143"/>
      <c r="D81" s="143"/>
      <c r="E81" s="140"/>
    </row>
    <row r="82" spans="1:5" ht="15" hidden="1">
      <c r="A82" s="13"/>
      <c r="B82" s="6"/>
      <c r="C82" s="143"/>
      <c r="D82" s="143"/>
      <c r="E82" s="140"/>
    </row>
    <row r="83" spans="1:5" ht="15" hidden="1">
      <c r="A83" s="13" t="s">
        <v>178</v>
      </c>
      <c r="B83" s="6" t="s">
        <v>179</v>
      </c>
      <c r="C83" s="143"/>
      <c r="D83" s="143"/>
      <c r="E83" s="140"/>
    </row>
    <row r="84" spans="1:5" ht="15" hidden="1">
      <c r="A84" s="13"/>
      <c r="B84" s="6"/>
      <c r="C84" s="143"/>
      <c r="D84" s="143"/>
      <c r="E84" s="140"/>
    </row>
    <row r="85" spans="1:5" ht="15" hidden="1">
      <c r="A85" s="13"/>
      <c r="B85" s="6"/>
      <c r="C85" s="143"/>
      <c r="D85" s="143"/>
      <c r="E85" s="140"/>
    </row>
    <row r="86" spans="1:5" ht="15" hidden="1">
      <c r="A86" s="13"/>
      <c r="B86" s="6"/>
      <c r="C86" s="143"/>
      <c r="D86" s="143"/>
      <c r="E86" s="140"/>
    </row>
    <row r="87" spans="1:5" ht="15" hidden="1">
      <c r="A87" s="13"/>
      <c r="B87" s="6"/>
      <c r="C87" s="143"/>
      <c r="D87" s="143"/>
      <c r="E87" s="140"/>
    </row>
    <row r="88" spans="1:5" ht="15" hidden="1">
      <c r="A88" s="13" t="s">
        <v>180</v>
      </c>
      <c r="B88" s="6" t="s">
        <v>181</v>
      </c>
      <c r="C88" s="143"/>
      <c r="D88" s="143"/>
      <c r="E88" s="140"/>
    </row>
    <row r="89" spans="1:5" ht="15.75" hidden="1">
      <c r="A89" s="19" t="s">
        <v>402</v>
      </c>
      <c r="B89" s="9" t="s">
        <v>184</v>
      </c>
      <c r="C89" s="143"/>
      <c r="D89" s="143"/>
      <c r="E89" s="140"/>
    </row>
    <row r="90" spans="1:4" ht="15" hidden="1">
      <c r="A90" s="101"/>
      <c r="B90" s="101"/>
      <c r="C90" s="144"/>
      <c r="D90" s="144"/>
    </row>
    <row r="91" spans="1:4" ht="15" hidden="1">
      <c r="A91" s="101"/>
      <c r="B91" s="101"/>
      <c r="C91" s="144"/>
      <c r="D91" s="144"/>
    </row>
    <row r="92" spans="1:4" ht="15" hidden="1">
      <c r="A92" s="101"/>
      <c r="B92" s="101"/>
      <c r="C92" s="144"/>
      <c r="D92" s="144"/>
    </row>
    <row r="93" spans="1:4" ht="15" hidden="1">
      <c r="A93" s="101"/>
      <c r="B93" s="101"/>
      <c r="C93" s="144"/>
      <c r="D93" s="144"/>
    </row>
    <row r="94" spans="1:4" ht="15">
      <c r="A94" s="101"/>
      <c r="B94" s="101"/>
      <c r="C94" s="144"/>
      <c r="D94" s="144"/>
    </row>
    <row r="95" spans="1:4" ht="15">
      <c r="A95" s="101"/>
      <c r="B95" s="101"/>
      <c r="C95" s="144"/>
      <c r="D95" s="144"/>
    </row>
    <row r="96" spans="1:4" ht="15">
      <c r="A96" s="101"/>
      <c r="B96" s="101"/>
      <c r="C96" s="144"/>
      <c r="D96" s="144"/>
    </row>
    <row r="97" spans="1:4" ht="15">
      <c r="A97" s="101"/>
      <c r="B97" s="101"/>
      <c r="C97" s="144"/>
      <c r="D97" s="144"/>
    </row>
    <row r="98" spans="1:10" ht="15">
      <c r="A98" s="217" t="s">
        <v>594</v>
      </c>
      <c r="B98" s="218"/>
      <c r="C98" s="218"/>
      <c r="D98" s="218"/>
      <c r="E98" s="218"/>
      <c r="F98" s="169"/>
      <c r="G98" s="169"/>
      <c r="H98" s="169"/>
      <c r="I98" s="169"/>
      <c r="J98" s="169"/>
    </row>
    <row r="99" spans="1:10" ht="15">
      <c r="A99" s="218"/>
      <c r="B99" s="218"/>
      <c r="C99" s="218"/>
      <c r="D99" s="218"/>
      <c r="E99" s="218"/>
      <c r="F99" s="1"/>
      <c r="G99" s="1"/>
      <c r="H99" s="1"/>
      <c r="I99" s="1"/>
      <c r="J99" s="1"/>
    </row>
  </sheetData>
  <sheetProtection/>
  <mergeCells count="3">
    <mergeCell ref="A1:E1"/>
    <mergeCell ref="A2:E2"/>
    <mergeCell ref="A98:E99"/>
  </mergeCells>
  <printOptions horizontalCentered="1"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68" r:id="rId1"/>
  <headerFooter>
    <oddHeader>&amp;C11. melléklet az 5/2019. (V.31.)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8"/>
  <sheetViews>
    <sheetView view="pageLayout" workbookViewId="0" topLeftCell="A1">
      <selection activeCell="B108" sqref="A1:F108"/>
    </sheetView>
  </sheetViews>
  <sheetFormatPr defaultColWidth="9.140625" defaultRowHeight="15"/>
  <cols>
    <col min="1" max="1" width="83.28125" style="0" customWidth="1"/>
    <col min="2" max="2" width="19.57421875" style="86" customWidth="1"/>
  </cols>
  <sheetData>
    <row r="1" spans="1:6" ht="27" customHeight="1">
      <c r="A1" s="209" t="s">
        <v>623</v>
      </c>
      <c r="B1" s="220"/>
      <c r="C1" s="210"/>
      <c r="D1" s="210"/>
      <c r="E1" s="210"/>
      <c r="F1" s="210"/>
    </row>
    <row r="2" spans="1:7" ht="71.25" customHeight="1">
      <c r="A2" s="211" t="s">
        <v>611</v>
      </c>
      <c r="B2" s="208"/>
      <c r="C2" s="207"/>
      <c r="D2" s="207"/>
      <c r="E2" s="207"/>
      <c r="F2" s="207"/>
      <c r="G2" s="64"/>
    </row>
    <row r="3" spans="1:7" ht="24" customHeight="1">
      <c r="A3" s="61"/>
      <c r="B3" s="193"/>
      <c r="C3" s="64"/>
      <c r="D3" s="64"/>
      <c r="E3" s="64"/>
      <c r="F3" s="64"/>
      <c r="G3" s="64"/>
    </row>
    <row r="4" spans="1:7" ht="24" customHeight="1">
      <c r="A4" s="4" t="s">
        <v>0</v>
      </c>
      <c r="B4" s="193"/>
      <c r="C4" s="64"/>
      <c r="D4" s="64"/>
      <c r="E4" s="64"/>
      <c r="F4" s="64"/>
      <c r="G4" s="64"/>
    </row>
    <row r="5" spans="1:7" ht="24" customHeight="1">
      <c r="A5" s="4"/>
      <c r="B5" s="193"/>
      <c r="C5" s="64"/>
      <c r="D5" s="64"/>
      <c r="E5" s="64"/>
      <c r="F5" s="64"/>
      <c r="G5" s="64"/>
    </row>
    <row r="6" spans="1:7" s="191" customFormat="1" ht="24" customHeight="1">
      <c r="A6" s="200" t="s">
        <v>612</v>
      </c>
      <c r="B6" s="194"/>
      <c r="C6" s="192"/>
      <c r="D6" s="192"/>
      <c r="E6" s="192"/>
      <c r="F6" s="192"/>
      <c r="G6" s="192"/>
    </row>
    <row r="7" spans="1:7" ht="24" customHeight="1">
      <c r="A7" s="219" t="s">
        <v>633</v>
      </c>
      <c r="B7" s="221"/>
      <c r="C7" s="210"/>
      <c r="D7" s="210"/>
      <c r="E7" s="210"/>
      <c r="F7" s="210"/>
      <c r="G7" s="64"/>
    </row>
    <row r="8" spans="1:7" ht="24" customHeight="1">
      <c r="A8" s="221"/>
      <c r="B8" s="221"/>
      <c r="C8" s="210"/>
      <c r="D8" s="210"/>
      <c r="E8" s="210"/>
      <c r="F8" s="210"/>
      <c r="G8" s="64"/>
    </row>
    <row r="9" spans="1:7" ht="24" customHeight="1">
      <c r="A9" s="189" t="s">
        <v>631</v>
      </c>
      <c r="B9" s="195"/>
      <c r="C9" s="171"/>
      <c r="D9" s="171"/>
      <c r="E9" s="171"/>
      <c r="F9" s="172"/>
      <c r="G9" s="64"/>
    </row>
    <row r="10" spans="1:2" ht="22.5" customHeight="1">
      <c r="A10" s="190" t="s">
        <v>632</v>
      </c>
      <c r="B10" s="196"/>
    </row>
    <row r="11" spans="1:6" ht="22.5" customHeight="1">
      <c r="A11" s="222" t="s">
        <v>634</v>
      </c>
      <c r="B11" s="210"/>
      <c r="C11" s="210"/>
      <c r="D11" s="210"/>
      <c r="E11" s="210"/>
      <c r="F11" s="210"/>
    </row>
    <row r="12" spans="1:6" ht="22.5" customHeight="1">
      <c r="A12" s="210"/>
      <c r="B12" s="210"/>
      <c r="C12" s="210"/>
      <c r="D12" s="210"/>
      <c r="E12" s="210"/>
      <c r="F12" s="210"/>
    </row>
    <row r="13" ht="22.5" customHeight="1">
      <c r="A13" s="101"/>
    </row>
    <row r="14" spans="1:2" ht="18">
      <c r="A14" s="45"/>
      <c r="B14" s="197" t="s">
        <v>8</v>
      </c>
    </row>
    <row r="15" spans="1:2" ht="15">
      <c r="A15" s="43" t="s">
        <v>41</v>
      </c>
      <c r="B15" s="88">
        <v>5219669</v>
      </c>
    </row>
    <row r="16" spans="1:2" ht="15">
      <c r="A16" s="65" t="s">
        <v>42</v>
      </c>
      <c r="B16" s="88">
        <v>1017835</v>
      </c>
    </row>
    <row r="17" spans="1:2" ht="15">
      <c r="A17" s="43" t="s">
        <v>43</v>
      </c>
      <c r="B17" s="88">
        <v>5700386</v>
      </c>
    </row>
    <row r="18" spans="1:2" ht="15">
      <c r="A18" s="43" t="s">
        <v>44</v>
      </c>
      <c r="B18" s="88"/>
    </row>
    <row r="19" spans="1:2" ht="15">
      <c r="A19" s="43" t="s">
        <v>45</v>
      </c>
      <c r="B19" s="88"/>
    </row>
    <row r="20" spans="1:2" ht="15">
      <c r="A20" s="43" t="s">
        <v>46</v>
      </c>
      <c r="B20" s="88">
        <v>7673120</v>
      </c>
    </row>
    <row r="21" spans="1:2" ht="15">
      <c r="A21" s="43" t="s">
        <v>47</v>
      </c>
      <c r="B21" s="88">
        <v>19461260</v>
      </c>
    </row>
    <row r="22" spans="1:2" ht="15">
      <c r="A22" s="43" t="s">
        <v>48</v>
      </c>
      <c r="B22" s="88"/>
    </row>
    <row r="23" spans="1:2" ht="15">
      <c r="A23" s="63" t="s">
        <v>11</v>
      </c>
      <c r="B23" s="94">
        <f>B15+B16+B17+B18+B19+B20+B21+B22</f>
        <v>39072270</v>
      </c>
    </row>
    <row r="24" spans="1:2" ht="30">
      <c r="A24" s="66" t="s">
        <v>3</v>
      </c>
      <c r="B24" s="88">
        <v>11340996</v>
      </c>
    </row>
    <row r="25" spans="1:2" ht="30">
      <c r="A25" s="66" t="s">
        <v>4</v>
      </c>
      <c r="B25" s="88">
        <v>25777661</v>
      </c>
    </row>
    <row r="26" spans="1:2" ht="15">
      <c r="A26" s="67" t="s">
        <v>5</v>
      </c>
      <c r="B26" s="88"/>
    </row>
    <row r="27" spans="1:2" ht="15">
      <c r="A27" s="67" t="s">
        <v>6</v>
      </c>
      <c r="B27" s="88"/>
    </row>
    <row r="28" spans="1:2" ht="15">
      <c r="A28" s="43" t="s">
        <v>9</v>
      </c>
      <c r="B28" s="88"/>
    </row>
    <row r="29" spans="1:2" ht="15">
      <c r="A29" s="49" t="s">
        <v>7</v>
      </c>
      <c r="B29" s="90">
        <f>B24+B25</f>
        <v>37118657</v>
      </c>
    </row>
    <row r="30" spans="1:2" ht="31.5">
      <c r="A30" s="68" t="s">
        <v>10</v>
      </c>
      <c r="B30" s="198">
        <v>1953613</v>
      </c>
    </row>
    <row r="31" spans="1:2" ht="15.75">
      <c r="A31" s="46" t="s">
        <v>528</v>
      </c>
      <c r="B31" s="199">
        <f>B29+B30</f>
        <v>39072270</v>
      </c>
    </row>
    <row r="34" spans="1:7" ht="24" customHeight="1">
      <c r="A34" s="170" t="s">
        <v>612</v>
      </c>
      <c r="B34" s="185"/>
      <c r="C34" s="1"/>
      <c r="D34" s="1"/>
      <c r="E34" s="1"/>
      <c r="F34" s="1"/>
      <c r="G34" s="64"/>
    </row>
    <row r="35" spans="1:7" ht="24" customHeight="1">
      <c r="A35" s="219" t="s">
        <v>635</v>
      </c>
      <c r="B35" s="210"/>
      <c r="C35" s="210"/>
      <c r="D35" s="210"/>
      <c r="E35" s="210"/>
      <c r="F35" s="210"/>
      <c r="G35" s="64"/>
    </row>
    <row r="36" spans="1:7" ht="24" customHeight="1">
      <c r="A36" s="210"/>
      <c r="B36" s="210"/>
      <c r="C36" s="210"/>
      <c r="D36" s="210"/>
      <c r="E36" s="210"/>
      <c r="F36" s="210"/>
      <c r="G36" s="64"/>
    </row>
    <row r="37" spans="1:7" ht="24" customHeight="1">
      <c r="A37" s="190" t="s">
        <v>636</v>
      </c>
      <c r="B37" s="188"/>
      <c r="C37" s="171"/>
      <c r="D37" s="171"/>
      <c r="E37" s="171"/>
      <c r="F37" s="172"/>
      <c r="G37" s="64"/>
    </row>
    <row r="38" ht="22.5" customHeight="1">
      <c r="A38" s="4"/>
    </row>
    <row r="39" spans="1:2" ht="18">
      <c r="A39" s="45"/>
      <c r="B39" s="197" t="s">
        <v>8</v>
      </c>
    </row>
    <row r="40" spans="1:2" ht="15">
      <c r="A40" s="43" t="s">
        <v>41</v>
      </c>
      <c r="B40" s="88"/>
    </row>
    <row r="41" spans="1:2" ht="15">
      <c r="A41" s="65" t="s">
        <v>42</v>
      </c>
      <c r="B41" s="88"/>
    </row>
    <row r="42" spans="1:2" ht="15">
      <c r="A42" s="43" t="s">
        <v>43</v>
      </c>
      <c r="B42" s="88"/>
    </row>
    <row r="43" spans="1:2" ht="15">
      <c r="A43" s="43" t="s">
        <v>44</v>
      </c>
      <c r="B43" s="88"/>
    </row>
    <row r="44" spans="1:2" ht="15">
      <c r="A44" s="43" t="s">
        <v>45</v>
      </c>
      <c r="B44" s="88"/>
    </row>
    <row r="45" spans="1:2" ht="15">
      <c r="A45" s="43" t="s">
        <v>46</v>
      </c>
      <c r="B45" s="88">
        <v>100099896</v>
      </c>
    </row>
    <row r="46" spans="1:2" ht="15">
      <c r="A46" s="43" t="s">
        <v>47</v>
      </c>
      <c r="B46" s="88"/>
    </row>
    <row r="47" spans="1:2" ht="15">
      <c r="A47" s="43" t="s">
        <v>48</v>
      </c>
      <c r="B47" s="88"/>
    </row>
    <row r="48" spans="1:2" ht="15">
      <c r="A48" s="63" t="s">
        <v>11</v>
      </c>
      <c r="B48" s="94">
        <v>100099896</v>
      </c>
    </row>
    <row r="49" spans="1:2" ht="30">
      <c r="A49" s="66" t="s">
        <v>3</v>
      </c>
      <c r="B49" s="88"/>
    </row>
    <row r="50" spans="1:2" ht="30">
      <c r="A50" s="66" t="s">
        <v>4</v>
      </c>
      <c r="B50" s="88"/>
    </row>
    <row r="51" spans="1:2" ht="15">
      <c r="A51" s="67" t="s">
        <v>5</v>
      </c>
      <c r="B51" s="88"/>
    </row>
    <row r="52" spans="1:2" ht="15">
      <c r="A52" s="67" t="s">
        <v>6</v>
      </c>
      <c r="B52" s="88"/>
    </row>
    <row r="53" spans="1:2" ht="15">
      <c r="A53" s="43" t="s">
        <v>9</v>
      </c>
      <c r="B53" s="88"/>
    </row>
    <row r="54" spans="1:2" ht="15">
      <c r="A54" s="49" t="s">
        <v>7</v>
      </c>
      <c r="B54" s="88">
        <v>0</v>
      </c>
    </row>
    <row r="55" spans="1:2" ht="31.5">
      <c r="A55" s="68" t="s">
        <v>637</v>
      </c>
      <c r="B55" s="198">
        <v>100099896</v>
      </c>
    </row>
    <row r="56" spans="1:2" ht="15.75">
      <c r="A56" s="46" t="s">
        <v>528</v>
      </c>
      <c r="B56" s="199">
        <v>100099896</v>
      </c>
    </row>
    <row r="57" spans="1:2" s="74" customFormat="1" ht="15.75">
      <c r="A57" s="202"/>
      <c r="B57" s="203"/>
    </row>
    <row r="58" spans="1:2" s="74" customFormat="1" ht="15.75">
      <c r="A58" s="202"/>
      <c r="B58" s="203"/>
    </row>
    <row r="59" spans="1:2" s="74" customFormat="1" ht="15.75">
      <c r="A59" s="202"/>
      <c r="B59" s="203"/>
    </row>
    <row r="60" spans="1:6" ht="15">
      <c r="A60" s="170" t="s">
        <v>612</v>
      </c>
      <c r="B60" s="185"/>
      <c r="C60" s="1"/>
      <c r="D60" s="1"/>
      <c r="E60" s="1"/>
      <c r="F60" s="1"/>
    </row>
    <row r="61" spans="1:6" ht="15">
      <c r="A61" s="219" t="s">
        <v>644</v>
      </c>
      <c r="B61" s="210"/>
      <c r="C61" s="210"/>
      <c r="D61" s="210"/>
      <c r="E61" s="210"/>
      <c r="F61" s="210"/>
    </row>
    <row r="62" spans="1:6" ht="15">
      <c r="A62" s="210"/>
      <c r="B62" s="210"/>
      <c r="C62" s="210"/>
      <c r="D62" s="210"/>
      <c r="E62" s="210"/>
      <c r="F62" s="210"/>
    </row>
    <row r="63" spans="1:6" ht="15">
      <c r="A63" s="190" t="s">
        <v>645</v>
      </c>
      <c r="B63" s="201"/>
      <c r="C63" s="171"/>
      <c r="D63" s="171"/>
      <c r="E63" s="171"/>
      <c r="F63" s="172"/>
    </row>
    <row r="64" ht="15">
      <c r="A64" s="4"/>
    </row>
    <row r="65" spans="1:2" ht="18">
      <c r="A65" s="45"/>
      <c r="B65" s="197" t="s">
        <v>8</v>
      </c>
    </row>
    <row r="66" spans="1:2" ht="15">
      <c r="A66" s="43" t="s">
        <v>41</v>
      </c>
      <c r="B66" s="88">
        <v>968872</v>
      </c>
    </row>
    <row r="67" spans="1:2" ht="15">
      <c r="A67" s="65" t="s">
        <v>42</v>
      </c>
      <c r="B67" s="88">
        <v>276128</v>
      </c>
    </row>
    <row r="68" spans="1:2" ht="15">
      <c r="A68" s="43" t="s">
        <v>43</v>
      </c>
      <c r="B68" s="88">
        <v>735150</v>
      </c>
    </row>
    <row r="69" spans="1:2" ht="15">
      <c r="A69" s="43" t="s">
        <v>44</v>
      </c>
      <c r="B69" s="88"/>
    </row>
    <row r="70" spans="1:2" ht="15">
      <c r="A70" s="43" t="s">
        <v>45</v>
      </c>
      <c r="B70" s="88"/>
    </row>
    <row r="71" spans="1:2" ht="15">
      <c r="A71" s="43" t="s">
        <v>46</v>
      </c>
      <c r="B71" s="88">
        <v>3937127</v>
      </c>
    </row>
    <row r="72" spans="1:2" ht="15">
      <c r="A72" s="43" t="s">
        <v>47</v>
      </c>
      <c r="B72" s="88">
        <v>44057750</v>
      </c>
    </row>
    <row r="73" spans="1:2" ht="15">
      <c r="A73" s="43" t="s">
        <v>48</v>
      </c>
      <c r="B73" s="88"/>
    </row>
    <row r="74" spans="1:2" ht="15">
      <c r="A74" s="63" t="s">
        <v>11</v>
      </c>
      <c r="B74" s="94">
        <f>B66+B67+B68+B69+B70+B72+B73+B71</f>
        <v>49975027</v>
      </c>
    </row>
    <row r="75" spans="1:2" ht="30">
      <c r="A75" s="66" t="s">
        <v>3</v>
      </c>
      <c r="B75" s="88">
        <v>1980150</v>
      </c>
    </row>
    <row r="76" spans="1:2" ht="30">
      <c r="A76" s="66" t="s">
        <v>4</v>
      </c>
      <c r="B76" s="88">
        <v>47994877</v>
      </c>
    </row>
    <row r="77" spans="1:2" ht="15">
      <c r="A77" s="67" t="s">
        <v>5</v>
      </c>
      <c r="B77" s="88"/>
    </row>
    <row r="78" spans="1:2" ht="15">
      <c r="A78" s="67" t="s">
        <v>6</v>
      </c>
      <c r="B78" s="88"/>
    </row>
    <row r="79" spans="1:2" ht="15">
      <c r="A79" s="43" t="s">
        <v>9</v>
      </c>
      <c r="B79" s="88"/>
    </row>
    <row r="80" spans="1:2" ht="15">
      <c r="A80" s="49" t="s">
        <v>7</v>
      </c>
      <c r="B80" s="88">
        <v>0</v>
      </c>
    </row>
    <row r="81" spans="1:2" ht="31.5">
      <c r="A81" s="68" t="s">
        <v>637</v>
      </c>
      <c r="B81" s="198">
        <v>0</v>
      </c>
    </row>
    <row r="82" spans="1:2" ht="15.75">
      <c r="A82" s="46" t="s">
        <v>528</v>
      </c>
      <c r="B82" s="199">
        <f>B75+B76</f>
        <v>49975027</v>
      </c>
    </row>
    <row r="83" spans="1:2" s="74" customFormat="1" ht="15.75">
      <c r="A83" s="202"/>
      <c r="B83" s="203"/>
    </row>
    <row r="84" spans="1:2" s="74" customFormat="1" ht="15.75">
      <c r="A84" s="202"/>
      <c r="B84" s="203"/>
    </row>
    <row r="85" spans="1:2" s="74" customFormat="1" ht="15.75">
      <c r="A85" s="202"/>
      <c r="B85" s="203"/>
    </row>
    <row r="86" spans="1:6" ht="15">
      <c r="A86" s="170" t="s">
        <v>612</v>
      </c>
      <c r="B86" s="185"/>
      <c r="C86" s="1"/>
      <c r="D86" s="1"/>
      <c r="E86" s="1"/>
      <c r="F86" s="1"/>
    </row>
    <row r="87" spans="1:6" ht="15">
      <c r="A87" s="219" t="s">
        <v>646</v>
      </c>
      <c r="B87" s="210"/>
      <c r="C87" s="210"/>
      <c r="D87" s="210"/>
      <c r="E87" s="210"/>
      <c r="F87" s="210"/>
    </row>
    <row r="88" spans="1:6" ht="15">
      <c r="A88" s="210"/>
      <c r="B88" s="210"/>
      <c r="C88" s="210"/>
      <c r="D88" s="210"/>
      <c r="E88" s="210"/>
      <c r="F88" s="210"/>
    </row>
    <row r="89" spans="1:6" ht="15">
      <c r="A89" s="190" t="s">
        <v>647</v>
      </c>
      <c r="B89" s="201"/>
      <c r="C89" s="171"/>
      <c r="D89" s="171"/>
      <c r="E89" s="171"/>
      <c r="F89" s="172"/>
    </row>
    <row r="90" ht="15">
      <c r="A90" s="4"/>
    </row>
    <row r="91" spans="1:2" ht="18">
      <c r="A91" s="45"/>
      <c r="B91" s="197" t="s">
        <v>8</v>
      </c>
    </row>
    <row r="92" spans="1:2" ht="15">
      <c r="A92" s="43" t="s">
        <v>41</v>
      </c>
      <c r="B92" s="88"/>
    </row>
    <row r="93" spans="1:2" ht="15">
      <c r="A93" s="65" t="s">
        <v>42</v>
      </c>
      <c r="B93" s="88"/>
    </row>
    <row r="94" spans="1:2" ht="15">
      <c r="A94" s="43" t="s">
        <v>43</v>
      </c>
      <c r="B94" s="88">
        <v>971550</v>
      </c>
    </row>
    <row r="95" spans="1:2" ht="15">
      <c r="A95" s="43" t="s">
        <v>44</v>
      </c>
      <c r="B95" s="88"/>
    </row>
    <row r="96" spans="1:2" ht="15">
      <c r="A96" s="43" t="s">
        <v>45</v>
      </c>
      <c r="B96" s="88"/>
    </row>
    <row r="97" spans="1:2" ht="15">
      <c r="A97" s="43" t="s">
        <v>46</v>
      </c>
      <c r="B97" s="88">
        <v>11150600</v>
      </c>
    </row>
    <row r="98" spans="1:2" ht="15">
      <c r="A98" s="43" t="s">
        <v>47</v>
      </c>
      <c r="B98" s="88"/>
    </row>
    <row r="99" spans="1:2" ht="15">
      <c r="A99" s="43" t="s">
        <v>48</v>
      </c>
      <c r="B99" s="88"/>
    </row>
    <row r="100" spans="1:2" ht="15">
      <c r="A100" s="63" t="s">
        <v>11</v>
      </c>
      <c r="B100" s="94">
        <f>B94+B97</f>
        <v>12122150</v>
      </c>
    </row>
    <row r="101" spans="1:2" ht="30">
      <c r="A101" s="66" t="s">
        <v>3</v>
      </c>
      <c r="B101" s="88">
        <v>971550</v>
      </c>
    </row>
    <row r="102" spans="1:2" ht="30">
      <c r="A102" s="66" t="s">
        <v>4</v>
      </c>
      <c r="B102" s="88">
        <v>11150600</v>
      </c>
    </row>
    <row r="103" spans="1:2" ht="15">
      <c r="A103" s="67" t="s">
        <v>5</v>
      </c>
      <c r="B103" s="88"/>
    </row>
    <row r="104" spans="1:2" ht="15">
      <c r="A104" s="67" t="s">
        <v>6</v>
      </c>
      <c r="B104" s="88"/>
    </row>
    <row r="105" spans="1:2" ht="15">
      <c r="A105" s="43" t="s">
        <v>9</v>
      </c>
      <c r="B105" s="88"/>
    </row>
    <row r="106" spans="1:2" ht="15">
      <c r="A106" s="49" t="s">
        <v>7</v>
      </c>
      <c r="B106" s="88">
        <v>0</v>
      </c>
    </row>
    <row r="107" spans="1:2" ht="31.5">
      <c r="A107" s="68" t="s">
        <v>637</v>
      </c>
      <c r="B107" s="198">
        <v>0</v>
      </c>
    </row>
    <row r="108" spans="1:2" ht="15.75">
      <c r="A108" s="46" t="s">
        <v>528</v>
      </c>
      <c r="B108" s="199">
        <f>B101+B102</f>
        <v>12122150</v>
      </c>
    </row>
  </sheetData>
  <sheetProtection/>
  <mergeCells count="7">
    <mergeCell ref="A87:F88"/>
    <mergeCell ref="A2:F2"/>
    <mergeCell ref="A1:F1"/>
    <mergeCell ref="A7:F8"/>
    <mergeCell ref="A11:F12"/>
    <mergeCell ref="A35:F36"/>
    <mergeCell ref="A61:F62"/>
  </mergeCells>
  <printOptions/>
  <pageMargins left="0.5118110236220472" right="0.5118110236220472" top="0.7480314960629921" bottom="0.7480314960629921" header="0.31496062992125984" footer="0.31496062992125984"/>
  <pageSetup fitToHeight="0" fitToWidth="1" horizontalDpi="600" verticalDpi="600" orientation="portrait" paperSize="9" scale="66" r:id="rId1"/>
  <headerFooter>
    <oddHeader>&amp;C12. melléklet az 5/2019. (V.31.)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view="pageLayout" workbookViewId="0" topLeftCell="A1">
      <selection activeCell="F42" sqref="A1:F42"/>
    </sheetView>
  </sheetViews>
  <sheetFormatPr defaultColWidth="9.140625" defaultRowHeight="15"/>
  <cols>
    <col min="1" max="1" width="64.140625" style="0" customWidth="1"/>
    <col min="2" max="2" width="15.421875" style="0" customWidth="1"/>
    <col min="3" max="3" width="14.7109375" style="0" customWidth="1"/>
    <col min="4" max="4" width="13.28125" style="0" customWidth="1"/>
    <col min="5" max="5" width="23.140625" style="0" customWidth="1"/>
    <col min="6" max="6" width="14.28125" style="0" customWidth="1"/>
    <col min="7" max="7" width="16.28125" style="0" customWidth="1"/>
  </cols>
  <sheetData>
    <row r="1" spans="1:6" ht="25.5" customHeight="1">
      <c r="A1" s="209" t="s">
        <v>623</v>
      </c>
      <c r="B1" s="220"/>
      <c r="C1" s="220"/>
      <c r="D1" s="220"/>
      <c r="E1" s="220"/>
      <c r="F1" s="220"/>
    </row>
    <row r="2" spans="1:6" ht="82.5" customHeight="1">
      <c r="A2" s="211" t="s">
        <v>621</v>
      </c>
      <c r="B2" s="208"/>
      <c r="C2" s="208"/>
      <c r="D2" s="208"/>
      <c r="E2" s="208"/>
      <c r="F2" s="208"/>
    </row>
    <row r="3" spans="1:6" ht="20.25" customHeight="1">
      <c r="A3" s="59"/>
      <c r="B3" s="60"/>
      <c r="C3" s="60"/>
      <c r="D3" s="60"/>
      <c r="E3" s="60"/>
      <c r="F3" s="60"/>
    </row>
    <row r="4" ht="15">
      <c r="A4" s="4" t="s">
        <v>0</v>
      </c>
    </row>
    <row r="5" spans="1:7" ht="86.25" customHeight="1">
      <c r="A5" s="2" t="s">
        <v>59</v>
      </c>
      <c r="B5" s="3" t="s">
        <v>60</v>
      </c>
      <c r="C5" s="57" t="s">
        <v>582</v>
      </c>
      <c r="D5" s="57" t="s">
        <v>583</v>
      </c>
      <c r="E5" s="57" t="s">
        <v>584</v>
      </c>
      <c r="F5" s="78"/>
      <c r="G5" s="79"/>
    </row>
    <row r="6" spans="1:7" ht="15">
      <c r="A6" s="20" t="s">
        <v>476</v>
      </c>
      <c r="B6" s="5" t="s">
        <v>321</v>
      </c>
      <c r="C6" s="43"/>
      <c r="D6" s="43"/>
      <c r="E6" s="58"/>
      <c r="F6" s="80"/>
      <c r="G6" s="81"/>
    </row>
    <row r="7" spans="1:7" ht="15">
      <c r="A7" s="53" t="s">
        <v>198</v>
      </c>
      <c r="B7" s="53" t="s">
        <v>321</v>
      </c>
      <c r="C7" s="43"/>
      <c r="D7" s="43"/>
      <c r="E7" s="43"/>
      <c r="F7" s="80"/>
      <c r="G7" s="81"/>
    </row>
    <row r="8" spans="1:7" ht="30">
      <c r="A8" s="12" t="s">
        <v>322</v>
      </c>
      <c r="B8" s="5" t="s">
        <v>323</v>
      </c>
      <c r="C8" s="43"/>
      <c r="D8" s="43"/>
      <c r="E8" s="43"/>
      <c r="F8" s="80"/>
      <c r="G8" s="81"/>
    </row>
    <row r="9" spans="1:7" ht="15">
      <c r="A9" s="20" t="s">
        <v>525</v>
      </c>
      <c r="B9" s="5" t="s">
        <v>324</v>
      </c>
      <c r="C9" s="43"/>
      <c r="D9" s="43"/>
      <c r="E9" s="43"/>
      <c r="F9" s="80"/>
      <c r="G9" s="81"/>
    </row>
    <row r="10" spans="1:7" ht="15">
      <c r="A10" s="53" t="s">
        <v>198</v>
      </c>
      <c r="B10" s="53" t="s">
        <v>324</v>
      </c>
      <c r="C10" s="43"/>
      <c r="D10" s="43"/>
      <c r="E10" s="43"/>
      <c r="F10" s="80"/>
      <c r="G10" s="81"/>
    </row>
    <row r="11" spans="1:7" ht="15">
      <c r="A11" s="11" t="s">
        <v>496</v>
      </c>
      <c r="B11" s="7" t="s">
        <v>325</v>
      </c>
      <c r="C11" s="43"/>
      <c r="D11" s="43"/>
      <c r="E11" s="43"/>
      <c r="F11" s="80"/>
      <c r="G11" s="81"/>
    </row>
    <row r="12" spans="1:7" ht="15">
      <c r="A12" s="12" t="s">
        <v>526</v>
      </c>
      <c r="B12" s="5" t="s">
        <v>326</v>
      </c>
      <c r="C12" s="43"/>
      <c r="D12" s="43"/>
      <c r="E12" s="43"/>
      <c r="F12" s="80"/>
      <c r="G12" s="81"/>
    </row>
    <row r="13" spans="1:7" ht="15">
      <c r="A13" s="53" t="s">
        <v>204</v>
      </c>
      <c r="B13" s="53" t="s">
        <v>326</v>
      </c>
      <c r="C13" s="43"/>
      <c r="D13" s="43"/>
      <c r="E13" s="43"/>
      <c r="F13" s="80"/>
      <c r="G13" s="81"/>
    </row>
    <row r="14" spans="1:7" ht="15">
      <c r="A14" s="20" t="s">
        <v>327</v>
      </c>
      <c r="B14" s="5" t="s">
        <v>328</v>
      </c>
      <c r="C14" s="43"/>
      <c r="D14" s="43"/>
      <c r="E14" s="43"/>
      <c r="F14" s="80"/>
      <c r="G14" s="81"/>
    </row>
    <row r="15" spans="1:7" ht="15">
      <c r="A15" s="13" t="s">
        <v>527</v>
      </c>
      <c r="B15" s="5" t="s">
        <v>329</v>
      </c>
      <c r="C15" s="29"/>
      <c r="D15" s="29"/>
      <c r="E15" s="29"/>
      <c r="F15" s="82"/>
      <c r="G15" s="25"/>
    </row>
    <row r="16" spans="1:7" ht="15">
      <c r="A16" s="53" t="s">
        <v>205</v>
      </c>
      <c r="B16" s="53" t="s">
        <v>329</v>
      </c>
      <c r="C16" s="29"/>
      <c r="D16" s="29"/>
      <c r="E16" s="29"/>
      <c r="F16" s="82"/>
      <c r="G16" s="25"/>
    </row>
    <row r="17" spans="1:7" ht="15">
      <c r="A17" s="20" t="s">
        <v>330</v>
      </c>
      <c r="B17" s="5" t="s">
        <v>331</v>
      </c>
      <c r="C17" s="29"/>
      <c r="D17" s="29"/>
      <c r="E17" s="29"/>
      <c r="F17" s="82"/>
      <c r="G17" s="25"/>
    </row>
    <row r="18" spans="1:7" ht="15">
      <c r="A18" s="21" t="s">
        <v>497</v>
      </c>
      <c r="B18" s="7" t="s">
        <v>332</v>
      </c>
      <c r="C18" s="29"/>
      <c r="D18" s="29"/>
      <c r="E18" s="29"/>
      <c r="F18" s="82"/>
      <c r="G18" s="25"/>
    </row>
    <row r="19" spans="1:7" ht="15">
      <c r="A19" s="12" t="s">
        <v>346</v>
      </c>
      <c r="B19" s="5" t="s">
        <v>347</v>
      </c>
      <c r="C19" s="29"/>
      <c r="D19" s="29"/>
      <c r="E19" s="29"/>
      <c r="F19" s="82"/>
      <c r="G19" s="25"/>
    </row>
    <row r="20" spans="1:7" ht="15">
      <c r="A20" s="13" t="s">
        <v>348</v>
      </c>
      <c r="B20" s="5" t="s">
        <v>349</v>
      </c>
      <c r="C20" s="29"/>
      <c r="D20" s="29"/>
      <c r="E20" s="29"/>
      <c r="F20" s="82"/>
      <c r="G20" s="25"/>
    </row>
    <row r="21" spans="1:7" ht="15">
      <c r="A21" s="20" t="s">
        <v>350</v>
      </c>
      <c r="B21" s="5" t="s">
        <v>351</v>
      </c>
      <c r="C21" s="29"/>
      <c r="D21" s="29"/>
      <c r="E21" s="29"/>
      <c r="F21" s="82"/>
      <c r="G21" s="25"/>
    </row>
    <row r="22" spans="1:7" ht="15">
      <c r="A22" s="20" t="s">
        <v>481</v>
      </c>
      <c r="B22" s="5" t="s">
        <v>352</v>
      </c>
      <c r="C22" s="29"/>
      <c r="D22" s="29"/>
      <c r="E22" s="29"/>
      <c r="F22" s="82"/>
      <c r="G22" s="25"/>
    </row>
    <row r="23" spans="1:7" ht="15">
      <c r="A23" s="53" t="s">
        <v>230</v>
      </c>
      <c r="B23" s="53" t="s">
        <v>352</v>
      </c>
      <c r="C23" s="29"/>
      <c r="D23" s="29"/>
      <c r="E23" s="29"/>
      <c r="F23" s="82"/>
      <c r="G23" s="25"/>
    </row>
    <row r="24" spans="1:7" ht="15">
      <c r="A24" s="53" t="s">
        <v>231</v>
      </c>
      <c r="B24" s="53" t="s">
        <v>352</v>
      </c>
      <c r="C24" s="29"/>
      <c r="D24" s="29"/>
      <c r="E24" s="29"/>
      <c r="F24" s="82"/>
      <c r="G24" s="25"/>
    </row>
    <row r="25" spans="1:7" ht="15">
      <c r="A25" s="54" t="s">
        <v>232</v>
      </c>
      <c r="B25" s="54" t="s">
        <v>352</v>
      </c>
      <c r="C25" s="29"/>
      <c r="D25" s="29"/>
      <c r="E25" s="29"/>
      <c r="F25" s="82"/>
      <c r="G25" s="25"/>
    </row>
    <row r="26" spans="1:7" ht="15">
      <c r="A26" s="55" t="s">
        <v>500</v>
      </c>
      <c r="B26" s="40" t="s">
        <v>353</v>
      </c>
      <c r="C26" s="29"/>
      <c r="D26" s="29"/>
      <c r="E26" s="29"/>
      <c r="F26" s="82"/>
      <c r="G26" s="25"/>
    </row>
    <row r="27" spans="1:2" ht="15">
      <c r="A27" s="75"/>
      <c r="B27" s="76"/>
    </row>
    <row r="28" spans="1:6" ht="47.25" customHeight="1">
      <c r="A28" s="2" t="s">
        <v>59</v>
      </c>
      <c r="B28" s="3" t="s">
        <v>60</v>
      </c>
      <c r="C28" s="84" t="s">
        <v>36</v>
      </c>
      <c r="D28" s="84" t="s">
        <v>613</v>
      </c>
      <c r="E28" s="84" t="s">
        <v>620</v>
      </c>
      <c r="F28" s="84" t="s">
        <v>638</v>
      </c>
    </row>
    <row r="29" spans="1:6" ht="26.25">
      <c r="A29" s="83" t="s">
        <v>27</v>
      </c>
      <c r="B29" s="40"/>
      <c r="C29" s="165"/>
      <c r="D29" s="165"/>
      <c r="E29" s="165"/>
      <c r="F29" s="165"/>
    </row>
    <row r="30" spans="1:6" ht="15.75">
      <c r="A30" s="84" t="s">
        <v>38</v>
      </c>
      <c r="B30" s="40"/>
      <c r="C30" s="165">
        <v>14675971</v>
      </c>
      <c r="D30" s="165">
        <v>14300000</v>
      </c>
      <c r="E30" s="165">
        <v>14300000</v>
      </c>
      <c r="F30" s="165">
        <v>14300000</v>
      </c>
    </row>
    <row r="31" spans="1:6" ht="45">
      <c r="A31" s="84" t="s">
        <v>24</v>
      </c>
      <c r="B31" s="40"/>
      <c r="C31" s="165">
        <v>6502513</v>
      </c>
      <c r="D31" s="165">
        <v>4900000</v>
      </c>
      <c r="E31" s="165">
        <v>4900000</v>
      </c>
      <c r="F31" s="165">
        <v>4900000</v>
      </c>
    </row>
    <row r="32" spans="1:6" ht="15.75">
      <c r="A32" s="84" t="s">
        <v>25</v>
      </c>
      <c r="B32" s="40"/>
      <c r="C32" s="165">
        <v>0</v>
      </c>
      <c r="D32" s="165"/>
      <c r="E32" s="165"/>
      <c r="F32" s="165"/>
    </row>
    <row r="33" spans="1:6" ht="30.75" customHeight="1">
      <c r="A33" s="84" t="s">
        <v>26</v>
      </c>
      <c r="B33" s="40"/>
      <c r="C33" s="165">
        <v>0</v>
      </c>
      <c r="D33" s="165"/>
      <c r="E33" s="165"/>
      <c r="F33" s="165"/>
    </row>
    <row r="34" spans="1:6" ht="15.75">
      <c r="A34" s="84" t="s">
        <v>39</v>
      </c>
      <c r="B34" s="40"/>
      <c r="C34" s="165">
        <v>0</v>
      </c>
      <c r="D34" s="165"/>
      <c r="E34" s="165"/>
      <c r="F34" s="165"/>
    </row>
    <row r="35" spans="1:6" ht="21" customHeight="1">
      <c r="A35" s="84" t="s">
        <v>37</v>
      </c>
      <c r="B35" s="40"/>
      <c r="C35" s="165">
        <v>0</v>
      </c>
      <c r="D35" s="165"/>
      <c r="E35" s="165"/>
      <c r="F35" s="165"/>
    </row>
    <row r="36" spans="1:6" ht="15">
      <c r="A36" s="21" t="s">
        <v>16</v>
      </c>
      <c r="B36" s="40"/>
      <c r="C36" s="165">
        <f>SUM(C30:C35)</f>
        <v>21178484</v>
      </c>
      <c r="D36" s="165">
        <f>SUM(D30:D35)</f>
        <v>19200000</v>
      </c>
      <c r="E36" s="165">
        <f>SUM(E30:E35)</f>
        <v>19200000</v>
      </c>
      <c r="F36" s="165">
        <f>SUM(F30:F35)</f>
        <v>19200000</v>
      </c>
    </row>
    <row r="37" spans="1:2" ht="15">
      <c r="A37" s="75"/>
      <c r="B37" s="76"/>
    </row>
    <row r="38" spans="1:2" ht="15">
      <c r="A38" s="75"/>
      <c r="B38" s="76"/>
    </row>
    <row r="39" spans="1:5" ht="15">
      <c r="A39" s="223" t="s">
        <v>35</v>
      </c>
      <c r="B39" s="223"/>
      <c r="C39" s="223"/>
      <c r="D39" s="223"/>
      <c r="E39" s="223"/>
    </row>
    <row r="40" spans="1:5" ht="15">
      <c r="A40" s="223"/>
      <c r="B40" s="223"/>
      <c r="C40" s="223"/>
      <c r="D40" s="223"/>
      <c r="E40" s="223"/>
    </row>
    <row r="41" spans="1:5" ht="27.75" customHeight="1">
      <c r="A41" s="223"/>
      <c r="B41" s="223"/>
      <c r="C41" s="223"/>
      <c r="D41" s="223"/>
      <c r="E41" s="223"/>
    </row>
    <row r="42" spans="1:2" ht="15">
      <c r="A42" s="75"/>
      <c r="B42" s="76"/>
    </row>
  </sheetData>
  <sheetProtection/>
  <mergeCells count="3">
    <mergeCell ref="A2:F2"/>
    <mergeCell ref="A1:F1"/>
    <mergeCell ref="A39:E41"/>
  </mergeCells>
  <hyperlinks>
    <hyperlink ref="A18" r:id="rId1" display="http://njt.hu/cgi_bin/njt_doc.cgi?docid=142896.245143#foot4"/>
  </hyperlinks>
  <printOptions horizontalCentered="1"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63" r:id="rId2"/>
  <headerFooter>
    <oddHeader>&amp;C13. melléklet az 5/2019. (V.31.)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1"/>
  <sheetViews>
    <sheetView view="pageLayout" workbookViewId="0" topLeftCell="A1">
      <selection activeCell="C41" sqref="A1:C41"/>
    </sheetView>
  </sheetViews>
  <sheetFormatPr defaultColWidth="9.140625" defaultRowHeight="15"/>
  <cols>
    <col min="1" max="1" width="100.00390625" style="0" customWidth="1"/>
    <col min="3" max="3" width="17.00390625" style="185" customWidth="1"/>
  </cols>
  <sheetData>
    <row r="1" spans="1:3" ht="28.5" customHeight="1">
      <c r="A1" s="209" t="s">
        <v>623</v>
      </c>
      <c r="B1" s="220"/>
      <c r="C1" s="220"/>
    </row>
    <row r="2" spans="1:3" ht="26.25" customHeight="1">
      <c r="A2" s="211" t="s">
        <v>614</v>
      </c>
      <c r="B2" s="208"/>
      <c r="C2" s="208"/>
    </row>
    <row r="3" spans="1:3" ht="18.75" customHeight="1">
      <c r="A3" s="71"/>
      <c r="B3" s="73"/>
      <c r="C3" s="184"/>
    </row>
    <row r="4" ht="23.25" customHeight="1">
      <c r="A4" s="4" t="s">
        <v>0</v>
      </c>
    </row>
    <row r="5" spans="1:3" ht="25.5">
      <c r="A5" s="44" t="s">
        <v>578</v>
      </c>
      <c r="B5" s="3" t="s">
        <v>60</v>
      </c>
      <c r="C5" s="175" t="s">
        <v>17</v>
      </c>
    </row>
    <row r="6" spans="1:3" ht="15.75">
      <c r="A6" s="12" t="s">
        <v>648</v>
      </c>
      <c r="B6" s="6" t="s">
        <v>137</v>
      </c>
      <c r="C6" s="204">
        <v>388000</v>
      </c>
    </row>
    <row r="7" spans="1:3" ht="15">
      <c r="A7" s="205" t="s">
        <v>364</v>
      </c>
      <c r="B7" s="7" t="s">
        <v>137</v>
      </c>
      <c r="C7" s="206">
        <f>C6</f>
        <v>388000</v>
      </c>
    </row>
    <row r="8" spans="1:3" ht="15">
      <c r="A8" s="12" t="s">
        <v>365</v>
      </c>
      <c r="B8" s="6" t="s">
        <v>139</v>
      </c>
      <c r="C8" s="186"/>
    </row>
    <row r="9" spans="1:3" ht="15">
      <c r="A9" s="12" t="s">
        <v>366</v>
      </c>
      <c r="B9" s="6" t="s">
        <v>139</v>
      </c>
      <c r="C9" s="186"/>
    </row>
    <row r="10" spans="1:3" ht="15">
      <c r="A10" s="12" t="s">
        <v>367</v>
      </c>
      <c r="B10" s="6" t="s">
        <v>139</v>
      </c>
      <c r="C10" s="186"/>
    </row>
    <row r="11" spans="1:3" ht="15">
      <c r="A11" s="12" t="s">
        <v>368</v>
      </c>
      <c r="B11" s="6" t="s">
        <v>139</v>
      </c>
      <c r="C11" s="186"/>
    </row>
    <row r="12" spans="1:3" ht="15">
      <c r="A12" s="13" t="s">
        <v>369</v>
      </c>
      <c r="B12" s="6" t="s">
        <v>139</v>
      </c>
      <c r="C12" s="186"/>
    </row>
    <row r="13" spans="1:3" ht="15">
      <c r="A13" s="13" t="s">
        <v>370</v>
      </c>
      <c r="B13" s="6" t="s">
        <v>139</v>
      </c>
      <c r="C13" s="186"/>
    </row>
    <row r="14" spans="1:3" ht="15">
      <c r="A14" s="15" t="s">
        <v>21</v>
      </c>
      <c r="B14" s="14" t="s">
        <v>139</v>
      </c>
      <c r="C14" s="186"/>
    </row>
    <row r="15" spans="1:3" ht="15">
      <c r="A15" s="12" t="s">
        <v>371</v>
      </c>
      <c r="B15" s="6" t="s">
        <v>140</v>
      </c>
      <c r="C15" s="186"/>
    </row>
    <row r="16" spans="1:3" ht="15">
      <c r="A16" s="16" t="s">
        <v>20</v>
      </c>
      <c r="B16" s="14" t="s">
        <v>140</v>
      </c>
      <c r="C16" s="187">
        <f>SUM(C15)</f>
        <v>0</v>
      </c>
    </row>
    <row r="17" spans="1:3" ht="15">
      <c r="A17" s="12" t="s">
        <v>372</v>
      </c>
      <c r="B17" s="6" t="s">
        <v>141</v>
      </c>
      <c r="C17" s="186"/>
    </row>
    <row r="18" spans="1:3" ht="15">
      <c r="A18" s="12" t="s">
        <v>373</v>
      </c>
      <c r="B18" s="6" t="s">
        <v>141</v>
      </c>
      <c r="C18" s="186"/>
    </row>
    <row r="19" spans="1:3" ht="15">
      <c r="A19" s="13" t="s">
        <v>374</v>
      </c>
      <c r="B19" s="6" t="s">
        <v>141</v>
      </c>
      <c r="C19" s="186"/>
    </row>
    <row r="20" spans="1:3" ht="15">
      <c r="A20" s="13" t="s">
        <v>375</v>
      </c>
      <c r="B20" s="6" t="s">
        <v>141</v>
      </c>
      <c r="C20" s="186"/>
    </row>
    <row r="21" spans="1:3" ht="15">
      <c r="A21" s="13" t="s">
        <v>376</v>
      </c>
      <c r="B21" s="6" t="s">
        <v>141</v>
      </c>
      <c r="C21" s="186"/>
    </row>
    <row r="22" spans="1:3" ht="30">
      <c r="A22" s="17" t="s">
        <v>377</v>
      </c>
      <c r="B22" s="6" t="s">
        <v>141</v>
      </c>
      <c r="C22" s="186"/>
    </row>
    <row r="23" spans="1:3" ht="15">
      <c r="A23" s="11" t="s">
        <v>19</v>
      </c>
      <c r="B23" s="14" t="s">
        <v>141</v>
      </c>
      <c r="C23" s="187">
        <f>SUM(C17:C22)</f>
        <v>0</v>
      </c>
    </row>
    <row r="24" spans="1:3" ht="15">
      <c r="A24" s="12" t="s">
        <v>378</v>
      </c>
      <c r="B24" s="6" t="s">
        <v>142</v>
      </c>
      <c r="C24" s="186"/>
    </row>
    <row r="25" spans="1:3" ht="15">
      <c r="A25" s="12" t="s">
        <v>379</v>
      </c>
      <c r="B25" s="6" t="s">
        <v>142</v>
      </c>
      <c r="C25" s="186"/>
    </row>
    <row r="26" spans="1:3" ht="15">
      <c r="A26" s="11" t="s">
        <v>18</v>
      </c>
      <c r="B26" s="8" t="s">
        <v>142</v>
      </c>
      <c r="C26" s="186"/>
    </row>
    <row r="27" spans="1:3" ht="15">
      <c r="A27" s="12" t="s">
        <v>380</v>
      </c>
      <c r="B27" s="6" t="s">
        <v>143</v>
      </c>
      <c r="C27" s="186"/>
    </row>
    <row r="28" spans="1:3" ht="15">
      <c r="A28" s="12" t="s">
        <v>381</v>
      </c>
      <c r="B28" s="6" t="s">
        <v>143</v>
      </c>
      <c r="C28" s="186"/>
    </row>
    <row r="29" spans="1:3" ht="15">
      <c r="A29" s="13" t="s">
        <v>382</v>
      </c>
      <c r="B29" s="6" t="s">
        <v>143</v>
      </c>
      <c r="C29" s="186"/>
    </row>
    <row r="30" spans="1:3" ht="15">
      <c r="A30" s="13" t="s">
        <v>383</v>
      </c>
      <c r="B30" s="6" t="s">
        <v>143</v>
      </c>
      <c r="C30" s="186"/>
    </row>
    <row r="31" spans="1:3" ht="15">
      <c r="A31" s="13" t="s">
        <v>615</v>
      </c>
      <c r="B31" s="6" t="s">
        <v>143</v>
      </c>
      <c r="C31" s="186">
        <v>3251609</v>
      </c>
    </row>
    <row r="32" spans="1:3" ht="15">
      <c r="A32" s="13" t="s">
        <v>384</v>
      </c>
      <c r="B32" s="6" t="s">
        <v>143</v>
      </c>
      <c r="C32" s="186"/>
    </row>
    <row r="33" spans="1:3" ht="15">
      <c r="A33" s="13" t="s">
        <v>385</v>
      </c>
      <c r="B33" s="6" t="s">
        <v>143</v>
      </c>
      <c r="C33" s="186"/>
    </row>
    <row r="34" spans="1:3" ht="15">
      <c r="A34" s="13" t="s">
        <v>386</v>
      </c>
      <c r="B34" s="6" t="s">
        <v>143</v>
      </c>
      <c r="C34" s="186"/>
    </row>
    <row r="35" spans="1:3" ht="15">
      <c r="A35" s="13" t="s">
        <v>387</v>
      </c>
      <c r="B35" s="6" t="s">
        <v>143</v>
      </c>
      <c r="C35" s="186"/>
    </row>
    <row r="36" spans="1:3" ht="15">
      <c r="A36" s="13" t="s">
        <v>388</v>
      </c>
      <c r="B36" s="6" t="s">
        <v>143</v>
      </c>
      <c r="C36" s="186"/>
    </row>
    <row r="37" spans="1:3" ht="15">
      <c r="A37" s="13" t="s">
        <v>389</v>
      </c>
      <c r="B37" s="6" t="s">
        <v>143</v>
      </c>
      <c r="C37" s="186"/>
    </row>
    <row r="38" spans="1:3" ht="30">
      <c r="A38" s="13" t="s">
        <v>390</v>
      </c>
      <c r="B38" s="6" t="s">
        <v>143</v>
      </c>
      <c r="C38" s="186"/>
    </row>
    <row r="39" spans="1:3" ht="30">
      <c r="A39" s="13" t="s">
        <v>391</v>
      </c>
      <c r="B39" s="6" t="s">
        <v>143</v>
      </c>
      <c r="C39" s="186"/>
    </row>
    <row r="40" spans="1:3" ht="15">
      <c r="A40" s="11" t="s">
        <v>392</v>
      </c>
      <c r="B40" s="14" t="s">
        <v>143</v>
      </c>
      <c r="C40" s="187">
        <f>SUM(C27:C39)</f>
        <v>3251609</v>
      </c>
    </row>
    <row r="41" spans="1:3" ht="15.75">
      <c r="A41" s="18" t="s">
        <v>393</v>
      </c>
      <c r="B41" s="9" t="s">
        <v>144</v>
      </c>
      <c r="C41" s="187">
        <f>C40+C26+C23+C16+C14+C7</f>
        <v>3639609</v>
      </c>
    </row>
  </sheetData>
  <sheetProtection/>
  <mergeCells count="2">
    <mergeCell ref="A1:C1"/>
    <mergeCell ref="A2:C2"/>
  </mergeCells>
  <printOptions/>
  <pageMargins left="0.5118110236220472" right="0.5118110236220472" top="0.7480314960629921" bottom="0.7480314960629921" header="0.31496062992125984" footer="0.31496062992125984"/>
  <pageSetup fitToHeight="1" fitToWidth="1" horizontalDpi="300" verticalDpi="300" orientation="portrait" paperSize="9" scale="73" r:id="rId1"/>
  <headerFooter>
    <oddHeader>&amp;C14. melléklet az 5/2019. (V.31.)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view="pageLayout" workbookViewId="0" topLeftCell="A1">
      <selection activeCell="B21" sqref="B21"/>
    </sheetView>
  </sheetViews>
  <sheetFormatPr defaultColWidth="9.140625" defaultRowHeight="15"/>
  <cols>
    <col min="1" max="1" width="78.421875" style="0" customWidth="1"/>
    <col min="2" max="2" width="14.57421875" style="0" customWidth="1"/>
    <col min="3" max="3" width="23.7109375" style="0" customWidth="1"/>
    <col min="4" max="4" width="19.57421875" style="0" customWidth="1"/>
  </cols>
  <sheetData>
    <row r="1" spans="1:4" ht="23.25" customHeight="1">
      <c r="A1" s="209" t="s">
        <v>623</v>
      </c>
      <c r="B1" s="209"/>
      <c r="C1" s="209"/>
      <c r="D1" s="209"/>
    </row>
    <row r="2" spans="1:4" ht="25.5" customHeight="1">
      <c r="A2" s="224" t="s">
        <v>616</v>
      </c>
      <c r="B2" s="224"/>
      <c r="C2" s="224"/>
      <c r="D2" s="224"/>
    </row>
    <row r="3" spans="1:4" ht="25.5" customHeight="1">
      <c r="A3" s="71"/>
      <c r="B3" s="71"/>
      <c r="C3" s="71"/>
      <c r="D3" s="71"/>
    </row>
    <row r="4" spans="1:4" ht="25.5" customHeight="1">
      <c r="A4" s="71"/>
      <c r="B4" s="71"/>
      <c r="C4" s="71"/>
      <c r="D4" s="71"/>
    </row>
    <row r="5" spans="1:4" ht="21.75" customHeight="1">
      <c r="A5" s="71"/>
      <c r="B5" s="62"/>
      <c r="C5" s="62"/>
      <c r="D5" s="62"/>
    </row>
    <row r="6" ht="20.25" customHeight="1">
      <c r="A6" s="4" t="s">
        <v>0</v>
      </c>
    </row>
    <row r="7" spans="1:4" ht="15">
      <c r="A7" s="44" t="s">
        <v>578</v>
      </c>
      <c r="B7" s="3" t="s">
        <v>60</v>
      </c>
      <c r="C7" s="69" t="s">
        <v>14</v>
      </c>
      <c r="D7" s="44" t="s">
        <v>15</v>
      </c>
    </row>
    <row r="8" spans="1:4" ht="36.75" customHeight="1">
      <c r="A8" s="70" t="s">
        <v>12</v>
      </c>
      <c r="B8" s="5" t="s">
        <v>216</v>
      </c>
      <c r="C8" s="173" t="s">
        <v>595</v>
      </c>
      <c r="D8" s="165">
        <v>40849213</v>
      </c>
    </row>
    <row r="9" spans="1:4" ht="26.25" customHeight="1">
      <c r="A9" s="70" t="s">
        <v>13</v>
      </c>
      <c r="B9" s="5" t="s">
        <v>216</v>
      </c>
      <c r="C9" s="29"/>
      <c r="D9" s="29"/>
    </row>
    <row r="10" spans="1:4" ht="22.5" customHeight="1">
      <c r="A10" s="44" t="s">
        <v>16</v>
      </c>
      <c r="B10" s="44"/>
      <c r="C10" s="29"/>
      <c r="D10" s="166">
        <f>SUM(D8:D9)</f>
        <v>40849213</v>
      </c>
    </row>
  </sheetData>
  <sheetProtection/>
  <mergeCells count="2">
    <mergeCell ref="A1:D1"/>
    <mergeCell ref="A2:D2"/>
  </mergeCells>
  <printOptions/>
  <pageMargins left="0.5118110236220472" right="0.5118110236220472" top="0.7480314960629921" bottom="0.7480314960629921" header="0.31496062992125984" footer="0.31496062992125984"/>
  <pageSetup fitToHeight="1" fitToWidth="1" horizontalDpi="300" verticalDpi="300" orientation="portrait" paperSize="9" scale="67" r:id="rId1"/>
  <headerFooter>
    <oddHeader>&amp;C15. melléklet az 5/2019. (V.31.)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2"/>
  <sheetViews>
    <sheetView view="pageLayout" workbookViewId="0" topLeftCell="A1">
      <selection activeCell="F123" sqref="A1:F123"/>
    </sheetView>
  </sheetViews>
  <sheetFormatPr defaultColWidth="9.140625" defaultRowHeight="15"/>
  <cols>
    <col min="1" max="1" width="84.8515625" style="0" customWidth="1"/>
    <col min="3" max="3" width="17.7109375" style="145" customWidth="1"/>
    <col min="4" max="4" width="15.00390625" style="145" customWidth="1"/>
    <col min="5" max="5" width="14.140625" style="145" customWidth="1"/>
    <col min="6" max="6" width="19.57421875" style="145" customWidth="1"/>
  </cols>
  <sheetData>
    <row r="1" spans="1:6" ht="21" customHeight="1">
      <c r="A1" s="209" t="s">
        <v>623</v>
      </c>
      <c r="B1" s="207"/>
      <c r="C1" s="207"/>
      <c r="D1" s="207"/>
      <c r="E1" s="207"/>
      <c r="F1" s="210"/>
    </row>
    <row r="2" spans="1:6" ht="18.75" customHeight="1">
      <c r="A2" s="211" t="s">
        <v>597</v>
      </c>
      <c r="B2" s="207"/>
      <c r="C2" s="207"/>
      <c r="D2" s="207"/>
      <c r="E2" s="207"/>
      <c r="F2" s="210"/>
    </row>
    <row r="3" ht="18">
      <c r="A3" s="48"/>
    </row>
    <row r="4" ht="15">
      <c r="A4" s="101" t="s">
        <v>0</v>
      </c>
    </row>
    <row r="5" spans="1:6" ht="53.25" customHeight="1">
      <c r="A5" s="2" t="s">
        <v>59</v>
      </c>
      <c r="B5" s="3" t="s">
        <v>60</v>
      </c>
      <c r="C5" s="148" t="s">
        <v>529</v>
      </c>
      <c r="D5" s="148" t="s">
        <v>530</v>
      </c>
      <c r="E5" s="183" t="s">
        <v>30</v>
      </c>
      <c r="F5" s="149" t="s">
        <v>15</v>
      </c>
    </row>
    <row r="6" spans="1:6" ht="15">
      <c r="A6" s="30" t="s">
        <v>61</v>
      </c>
      <c r="B6" s="31" t="s">
        <v>62</v>
      </c>
      <c r="C6" s="143">
        <v>20934729</v>
      </c>
      <c r="D6" s="143"/>
      <c r="E6" s="143"/>
      <c r="F6" s="140">
        <f>C6+D6+E6</f>
        <v>20934729</v>
      </c>
    </row>
    <row r="7" spans="1:6" ht="15">
      <c r="A7" s="30" t="s">
        <v>63</v>
      </c>
      <c r="B7" s="32" t="s">
        <v>64</v>
      </c>
      <c r="C7" s="143"/>
      <c r="D7" s="143"/>
      <c r="E7" s="143"/>
      <c r="F7" s="140">
        <f aca="true" t="shared" si="0" ref="F7:F70">C7+D7+E7</f>
        <v>0</v>
      </c>
    </row>
    <row r="8" spans="1:6" ht="15">
      <c r="A8" s="30" t="s">
        <v>65</v>
      </c>
      <c r="B8" s="32" t="s">
        <v>66</v>
      </c>
      <c r="C8" s="143"/>
      <c r="D8" s="143"/>
      <c r="E8" s="143"/>
      <c r="F8" s="140">
        <f t="shared" si="0"/>
        <v>0</v>
      </c>
    </row>
    <row r="9" spans="1:6" ht="15">
      <c r="A9" s="33" t="s">
        <v>67</v>
      </c>
      <c r="B9" s="32" t="s">
        <v>68</v>
      </c>
      <c r="C9" s="143"/>
      <c r="D9" s="143"/>
      <c r="E9" s="143"/>
      <c r="F9" s="140">
        <f t="shared" si="0"/>
        <v>0</v>
      </c>
    </row>
    <row r="10" spans="1:6" ht="15">
      <c r="A10" s="33" t="s">
        <v>69</v>
      </c>
      <c r="B10" s="32" t="s">
        <v>70</v>
      </c>
      <c r="C10" s="143"/>
      <c r="D10" s="143"/>
      <c r="E10" s="143"/>
      <c r="F10" s="140">
        <f t="shared" si="0"/>
        <v>0</v>
      </c>
    </row>
    <row r="11" spans="1:6" ht="15">
      <c r="A11" s="33" t="s">
        <v>71</v>
      </c>
      <c r="B11" s="32" t="s">
        <v>72</v>
      </c>
      <c r="C11" s="143"/>
      <c r="D11" s="143"/>
      <c r="E11" s="143"/>
      <c r="F11" s="140">
        <f t="shared" si="0"/>
        <v>0</v>
      </c>
    </row>
    <row r="12" spans="1:6" ht="15">
      <c r="A12" s="33" t="s">
        <v>73</v>
      </c>
      <c r="B12" s="32" t="s">
        <v>74</v>
      </c>
      <c r="C12" s="143">
        <v>400000</v>
      </c>
      <c r="D12" s="143"/>
      <c r="E12" s="143"/>
      <c r="F12" s="140">
        <f t="shared" si="0"/>
        <v>400000</v>
      </c>
    </row>
    <row r="13" spans="1:6" ht="15">
      <c r="A13" s="33" t="s">
        <v>75</v>
      </c>
      <c r="B13" s="32" t="s">
        <v>76</v>
      </c>
      <c r="C13" s="143"/>
      <c r="D13" s="143"/>
      <c r="E13" s="143"/>
      <c r="F13" s="140">
        <f t="shared" si="0"/>
        <v>0</v>
      </c>
    </row>
    <row r="14" spans="1:6" ht="15">
      <c r="A14" s="5" t="s">
        <v>77</v>
      </c>
      <c r="B14" s="32" t="s">
        <v>78</v>
      </c>
      <c r="C14" s="143">
        <v>450000</v>
      </c>
      <c r="D14" s="143"/>
      <c r="E14" s="143"/>
      <c r="F14" s="140">
        <f t="shared" si="0"/>
        <v>450000</v>
      </c>
    </row>
    <row r="15" spans="1:6" ht="15">
      <c r="A15" s="5" t="s">
        <v>79</v>
      </c>
      <c r="B15" s="32" t="s">
        <v>80</v>
      </c>
      <c r="C15" s="143">
        <v>48000</v>
      </c>
      <c r="D15" s="143"/>
      <c r="E15" s="143"/>
      <c r="F15" s="140">
        <f t="shared" si="0"/>
        <v>48000</v>
      </c>
    </row>
    <row r="16" spans="1:6" ht="15">
      <c r="A16" s="5" t="s">
        <v>81</v>
      </c>
      <c r="B16" s="32" t="s">
        <v>82</v>
      </c>
      <c r="C16" s="143"/>
      <c r="D16" s="143"/>
      <c r="E16" s="143"/>
      <c r="F16" s="140">
        <f t="shared" si="0"/>
        <v>0</v>
      </c>
    </row>
    <row r="17" spans="1:6" ht="15">
      <c r="A17" s="5" t="s">
        <v>83</v>
      </c>
      <c r="B17" s="32" t="s">
        <v>84</v>
      </c>
      <c r="C17" s="143"/>
      <c r="D17" s="143"/>
      <c r="E17" s="143"/>
      <c r="F17" s="140">
        <f t="shared" si="0"/>
        <v>0</v>
      </c>
    </row>
    <row r="18" spans="1:6" ht="15">
      <c r="A18" s="5" t="s">
        <v>414</v>
      </c>
      <c r="B18" s="32" t="s">
        <v>85</v>
      </c>
      <c r="C18" s="143">
        <v>233054</v>
      </c>
      <c r="D18" s="143"/>
      <c r="E18" s="143"/>
      <c r="F18" s="140">
        <f t="shared" si="0"/>
        <v>233054</v>
      </c>
    </row>
    <row r="19" spans="1:6" s="103" customFormat="1" ht="12.75">
      <c r="A19" s="34" t="s">
        <v>357</v>
      </c>
      <c r="B19" s="35" t="s">
        <v>86</v>
      </c>
      <c r="C19" s="150">
        <f>SUM(C6:C18)</f>
        <v>22065783</v>
      </c>
      <c r="D19" s="150">
        <f>SUM(D6:D18)</f>
        <v>0</v>
      </c>
      <c r="E19" s="150">
        <f>SUM(E6:E18)</f>
        <v>0</v>
      </c>
      <c r="F19" s="150">
        <f>SUM(F6:F18)</f>
        <v>22065783</v>
      </c>
    </row>
    <row r="20" spans="1:6" ht="15">
      <c r="A20" s="5" t="s">
        <v>87</v>
      </c>
      <c r="B20" s="32" t="s">
        <v>88</v>
      </c>
      <c r="C20" s="143">
        <v>7265000</v>
      </c>
      <c r="D20" s="143"/>
      <c r="E20" s="143"/>
      <c r="F20" s="140">
        <f t="shared" si="0"/>
        <v>7265000</v>
      </c>
    </row>
    <row r="21" spans="1:6" ht="21" customHeight="1">
      <c r="A21" s="5" t="s">
        <v>89</v>
      </c>
      <c r="B21" s="32" t="s">
        <v>90</v>
      </c>
      <c r="C21" s="143">
        <v>1227886</v>
      </c>
      <c r="D21" s="143"/>
      <c r="E21" s="143"/>
      <c r="F21" s="140">
        <f t="shared" si="0"/>
        <v>1227886</v>
      </c>
    </row>
    <row r="22" spans="1:6" ht="13.5" customHeight="1">
      <c r="A22" s="6" t="s">
        <v>91</v>
      </c>
      <c r="B22" s="32" t="s">
        <v>92</v>
      </c>
      <c r="C22" s="143">
        <v>1063885</v>
      </c>
      <c r="D22" s="143"/>
      <c r="E22" s="143"/>
      <c r="F22" s="140">
        <f t="shared" si="0"/>
        <v>1063885</v>
      </c>
    </row>
    <row r="23" spans="1:6" s="103" customFormat="1" ht="16.5" customHeight="1">
      <c r="A23" s="7" t="s">
        <v>358</v>
      </c>
      <c r="B23" s="35" t="s">
        <v>93</v>
      </c>
      <c r="C23" s="150">
        <f>SUM(C20:C22)</f>
        <v>9556771</v>
      </c>
      <c r="D23" s="150">
        <f>SUM(D20:D22)</f>
        <v>0</v>
      </c>
      <c r="E23" s="150">
        <f>SUM(E20:E22)</f>
        <v>0</v>
      </c>
      <c r="F23" s="150">
        <f>SUM(F20:F22)</f>
        <v>9556771</v>
      </c>
    </row>
    <row r="24" spans="1:6" s="92" customFormat="1" ht="15">
      <c r="A24" s="51" t="s">
        <v>444</v>
      </c>
      <c r="B24" s="52" t="s">
        <v>94</v>
      </c>
      <c r="C24" s="90">
        <f>C19+C23</f>
        <v>31622554</v>
      </c>
      <c r="D24" s="90">
        <f>D19+D23</f>
        <v>0</v>
      </c>
      <c r="E24" s="90">
        <f>E19+E23</f>
        <v>0</v>
      </c>
      <c r="F24" s="90">
        <f>F19+F23</f>
        <v>31622554</v>
      </c>
    </row>
    <row r="25" spans="1:6" s="92" customFormat="1" ht="15">
      <c r="A25" s="40" t="s">
        <v>415</v>
      </c>
      <c r="B25" s="52" t="s">
        <v>95</v>
      </c>
      <c r="C25" s="90">
        <v>5246295</v>
      </c>
      <c r="D25" s="90"/>
      <c r="E25" s="90"/>
      <c r="F25" s="141">
        <f t="shared" si="0"/>
        <v>5246295</v>
      </c>
    </row>
    <row r="26" spans="1:6" ht="15">
      <c r="A26" s="5" t="s">
        <v>96</v>
      </c>
      <c r="B26" s="32" t="s">
        <v>97</v>
      </c>
      <c r="C26" s="143">
        <v>50000</v>
      </c>
      <c r="D26" s="143"/>
      <c r="E26" s="143"/>
      <c r="F26" s="140">
        <f t="shared" si="0"/>
        <v>50000</v>
      </c>
    </row>
    <row r="27" spans="1:6" ht="15">
      <c r="A27" s="5" t="s">
        <v>98</v>
      </c>
      <c r="B27" s="32" t="s">
        <v>99</v>
      </c>
      <c r="C27" s="143">
        <v>3950455</v>
      </c>
      <c r="D27" s="143"/>
      <c r="E27" s="143"/>
      <c r="F27" s="140">
        <f t="shared" si="0"/>
        <v>3950455</v>
      </c>
    </row>
    <row r="28" spans="1:6" ht="15">
      <c r="A28" s="5" t="s">
        <v>100</v>
      </c>
      <c r="B28" s="32" t="s">
        <v>101</v>
      </c>
      <c r="C28" s="143"/>
      <c r="D28" s="143"/>
      <c r="E28" s="143"/>
      <c r="F28" s="140">
        <f t="shared" si="0"/>
        <v>0</v>
      </c>
    </row>
    <row r="29" spans="1:6" s="103" customFormat="1" ht="12.75">
      <c r="A29" s="7" t="s">
        <v>359</v>
      </c>
      <c r="B29" s="35" t="s">
        <v>102</v>
      </c>
      <c r="C29" s="150">
        <f>SUM(C26:C28)</f>
        <v>4000455</v>
      </c>
      <c r="D29" s="150">
        <f>SUM(D26:D28)</f>
        <v>0</v>
      </c>
      <c r="E29" s="150">
        <f>SUM(E26:E28)</f>
        <v>0</v>
      </c>
      <c r="F29" s="150">
        <f>SUM(F26:F28)</f>
        <v>4000455</v>
      </c>
    </row>
    <row r="30" spans="1:6" ht="15">
      <c r="A30" s="5" t="s">
        <v>103</v>
      </c>
      <c r="B30" s="32" t="s">
        <v>104</v>
      </c>
      <c r="C30" s="143">
        <v>260000</v>
      </c>
      <c r="D30" s="143"/>
      <c r="E30" s="143"/>
      <c r="F30" s="140">
        <f t="shared" si="0"/>
        <v>260000</v>
      </c>
    </row>
    <row r="31" spans="1:6" ht="15">
      <c r="A31" s="5" t="s">
        <v>105</v>
      </c>
      <c r="B31" s="32" t="s">
        <v>106</v>
      </c>
      <c r="C31" s="143">
        <v>130000</v>
      </c>
      <c r="D31" s="143"/>
      <c r="E31" s="143"/>
      <c r="F31" s="140">
        <f t="shared" si="0"/>
        <v>130000</v>
      </c>
    </row>
    <row r="32" spans="1:6" s="103" customFormat="1" ht="15" customHeight="1">
      <c r="A32" s="7" t="s">
        <v>445</v>
      </c>
      <c r="B32" s="35" t="s">
        <v>107</v>
      </c>
      <c r="C32" s="150">
        <f>SUM(C30:C31)</f>
        <v>390000</v>
      </c>
      <c r="D32" s="150">
        <f>SUM(D30:D31)</f>
        <v>0</v>
      </c>
      <c r="E32" s="150">
        <f>SUM(E30:E31)</f>
        <v>0</v>
      </c>
      <c r="F32" s="150">
        <f>SUM(F30:F31)</f>
        <v>390000</v>
      </c>
    </row>
    <row r="33" spans="1:6" ht="15">
      <c r="A33" s="5" t="s">
        <v>108</v>
      </c>
      <c r="B33" s="32" t="s">
        <v>109</v>
      </c>
      <c r="C33" s="143">
        <v>5170000</v>
      </c>
      <c r="D33" s="143"/>
      <c r="E33" s="143"/>
      <c r="F33" s="140">
        <f t="shared" si="0"/>
        <v>5170000</v>
      </c>
    </row>
    <row r="34" spans="1:6" ht="15">
      <c r="A34" s="5" t="s">
        <v>110</v>
      </c>
      <c r="B34" s="32" t="s">
        <v>111</v>
      </c>
      <c r="C34" s="143">
        <v>7826503</v>
      </c>
      <c r="D34" s="143"/>
      <c r="E34" s="143"/>
      <c r="F34" s="140">
        <f t="shared" si="0"/>
        <v>7826503</v>
      </c>
    </row>
    <row r="35" spans="1:6" ht="15">
      <c r="A35" s="5" t="s">
        <v>416</v>
      </c>
      <c r="B35" s="32" t="s">
        <v>112</v>
      </c>
      <c r="C35" s="143">
        <v>2150000</v>
      </c>
      <c r="D35" s="143"/>
      <c r="E35" s="143"/>
      <c r="F35" s="140">
        <f t="shared" si="0"/>
        <v>2150000</v>
      </c>
    </row>
    <row r="36" spans="1:6" ht="15">
      <c r="A36" s="5" t="s">
        <v>113</v>
      </c>
      <c r="B36" s="32" t="s">
        <v>114</v>
      </c>
      <c r="C36" s="143">
        <v>2255000</v>
      </c>
      <c r="D36" s="143"/>
      <c r="E36" s="143"/>
      <c r="F36" s="140">
        <f t="shared" si="0"/>
        <v>2255000</v>
      </c>
    </row>
    <row r="37" spans="1:6" ht="15">
      <c r="A37" s="10" t="s">
        <v>417</v>
      </c>
      <c r="B37" s="32" t="s">
        <v>115</v>
      </c>
      <c r="C37" s="143">
        <v>1563984</v>
      </c>
      <c r="D37" s="143"/>
      <c r="E37" s="143"/>
      <c r="F37" s="140">
        <f t="shared" si="0"/>
        <v>1563984</v>
      </c>
    </row>
    <row r="38" spans="1:6" ht="15">
      <c r="A38" s="6" t="s">
        <v>116</v>
      </c>
      <c r="B38" s="32" t="s">
        <v>117</v>
      </c>
      <c r="C38" s="143">
        <v>7144334</v>
      </c>
      <c r="D38" s="143"/>
      <c r="E38" s="143"/>
      <c r="F38" s="140">
        <f t="shared" si="0"/>
        <v>7144334</v>
      </c>
    </row>
    <row r="39" spans="1:6" ht="15">
      <c r="A39" s="5" t="s">
        <v>418</v>
      </c>
      <c r="B39" s="32" t="s">
        <v>118</v>
      </c>
      <c r="C39" s="143">
        <v>5152000</v>
      </c>
      <c r="D39" s="143"/>
      <c r="E39" s="143"/>
      <c r="F39" s="140">
        <f t="shared" si="0"/>
        <v>5152000</v>
      </c>
    </row>
    <row r="40" spans="1:6" s="103" customFormat="1" ht="12.75">
      <c r="A40" s="7" t="s">
        <v>360</v>
      </c>
      <c r="B40" s="35" t="s">
        <v>119</v>
      </c>
      <c r="C40" s="150">
        <f>SUM(C33:C39)</f>
        <v>31261821</v>
      </c>
      <c r="D40" s="150">
        <f>SUM(D33:D39)</f>
        <v>0</v>
      </c>
      <c r="E40" s="150">
        <f>SUM(E33:E39)</f>
        <v>0</v>
      </c>
      <c r="F40" s="150">
        <f>SUM(F33:F39)</f>
        <v>31261821</v>
      </c>
    </row>
    <row r="41" spans="1:6" ht="15">
      <c r="A41" s="5" t="s">
        <v>120</v>
      </c>
      <c r="B41" s="32" t="s">
        <v>121</v>
      </c>
      <c r="C41" s="143">
        <v>853500</v>
      </c>
      <c r="D41" s="143"/>
      <c r="E41" s="143"/>
      <c r="F41" s="140">
        <f t="shared" si="0"/>
        <v>853500</v>
      </c>
    </row>
    <row r="42" spans="1:6" ht="15">
      <c r="A42" s="5" t="s">
        <v>122</v>
      </c>
      <c r="B42" s="32" t="s">
        <v>123</v>
      </c>
      <c r="C42" s="143">
        <v>50000</v>
      </c>
      <c r="D42" s="143"/>
      <c r="E42" s="143"/>
      <c r="F42" s="140">
        <f t="shared" si="0"/>
        <v>50000</v>
      </c>
    </row>
    <row r="43" spans="1:6" s="103" customFormat="1" ht="12.75">
      <c r="A43" s="7" t="s">
        <v>361</v>
      </c>
      <c r="B43" s="35" t="s">
        <v>124</v>
      </c>
      <c r="C43" s="150">
        <f>SUM(C41:C42)</f>
        <v>903500</v>
      </c>
      <c r="D43" s="150">
        <f>SUM(D41:D42)</f>
        <v>0</v>
      </c>
      <c r="E43" s="150">
        <f>SUM(E41:E42)</f>
        <v>0</v>
      </c>
      <c r="F43" s="150">
        <f>SUM(F41:F42)</f>
        <v>903500</v>
      </c>
    </row>
    <row r="44" spans="1:6" ht="15">
      <c r="A44" s="5" t="s">
        <v>125</v>
      </c>
      <c r="B44" s="32" t="s">
        <v>126</v>
      </c>
      <c r="C44" s="143">
        <v>8646054</v>
      </c>
      <c r="D44" s="143"/>
      <c r="E44" s="143"/>
      <c r="F44" s="140">
        <f t="shared" si="0"/>
        <v>8646054</v>
      </c>
    </row>
    <row r="45" spans="1:6" ht="15">
      <c r="A45" s="5" t="s">
        <v>127</v>
      </c>
      <c r="B45" s="32" t="s">
        <v>128</v>
      </c>
      <c r="C45" s="143">
        <v>3377000</v>
      </c>
      <c r="D45" s="143"/>
      <c r="E45" s="143"/>
      <c r="F45" s="140">
        <f t="shared" si="0"/>
        <v>3377000</v>
      </c>
    </row>
    <row r="46" spans="1:6" ht="15">
      <c r="A46" s="5" t="s">
        <v>419</v>
      </c>
      <c r="B46" s="32" t="s">
        <v>129</v>
      </c>
      <c r="C46" s="143"/>
      <c r="D46" s="143"/>
      <c r="E46" s="143"/>
      <c r="F46" s="140">
        <f t="shared" si="0"/>
        <v>0</v>
      </c>
    </row>
    <row r="47" spans="1:6" ht="15">
      <c r="A47" s="5" t="s">
        <v>420</v>
      </c>
      <c r="B47" s="32" t="s">
        <v>130</v>
      </c>
      <c r="C47" s="143"/>
      <c r="D47" s="143"/>
      <c r="E47" s="143"/>
      <c r="F47" s="140">
        <f t="shared" si="0"/>
        <v>0</v>
      </c>
    </row>
    <row r="48" spans="1:6" ht="15">
      <c r="A48" s="5" t="s">
        <v>131</v>
      </c>
      <c r="B48" s="32" t="s">
        <v>132</v>
      </c>
      <c r="C48" s="143">
        <v>10000</v>
      </c>
      <c r="D48" s="143"/>
      <c r="E48" s="143"/>
      <c r="F48" s="140">
        <f t="shared" si="0"/>
        <v>10000</v>
      </c>
    </row>
    <row r="49" spans="1:6" s="103" customFormat="1" ht="12.75">
      <c r="A49" s="7" t="s">
        <v>362</v>
      </c>
      <c r="B49" s="35" t="s">
        <v>133</v>
      </c>
      <c r="C49" s="150">
        <f>SUM(C44:C48)</f>
        <v>12033054</v>
      </c>
      <c r="D49" s="150">
        <f>SUM(D44:D48)</f>
        <v>0</v>
      </c>
      <c r="E49" s="150">
        <f>SUM(E44:E48)</f>
        <v>0</v>
      </c>
      <c r="F49" s="150">
        <f>SUM(F44:F48)</f>
        <v>12033054</v>
      </c>
    </row>
    <row r="50" spans="1:6" s="92" customFormat="1" ht="15">
      <c r="A50" s="40" t="s">
        <v>363</v>
      </c>
      <c r="B50" s="52" t="s">
        <v>134</v>
      </c>
      <c r="C50" s="90">
        <f>C49+C43+C40+C32+C29</f>
        <v>48588830</v>
      </c>
      <c r="D50" s="90">
        <f>D49+D43+D40+D32+D29</f>
        <v>0</v>
      </c>
      <c r="E50" s="90">
        <f>E49+E43+E40+E32+E29</f>
        <v>0</v>
      </c>
      <c r="F50" s="90">
        <f>F49+F43+F40+F32+F29</f>
        <v>48588830</v>
      </c>
    </row>
    <row r="51" spans="1:6" ht="15">
      <c r="A51" s="13" t="s">
        <v>135</v>
      </c>
      <c r="B51" s="32" t="s">
        <v>136</v>
      </c>
      <c r="C51" s="143"/>
      <c r="D51" s="143"/>
      <c r="E51" s="143"/>
      <c r="F51" s="140">
        <f t="shared" si="0"/>
        <v>0</v>
      </c>
    </row>
    <row r="52" spans="1:6" ht="15">
      <c r="A52" s="13" t="s">
        <v>364</v>
      </c>
      <c r="B52" s="32" t="s">
        <v>137</v>
      </c>
      <c r="C52" s="143">
        <v>388000</v>
      </c>
      <c r="D52" s="143"/>
      <c r="E52" s="143"/>
      <c r="F52" s="140">
        <f t="shared" si="0"/>
        <v>388000</v>
      </c>
    </row>
    <row r="53" spans="1:6" ht="15">
      <c r="A53" s="17" t="s">
        <v>421</v>
      </c>
      <c r="B53" s="32" t="s">
        <v>138</v>
      </c>
      <c r="C53" s="143"/>
      <c r="D53" s="143"/>
      <c r="E53" s="143"/>
      <c r="F53" s="140">
        <f t="shared" si="0"/>
        <v>0</v>
      </c>
    </row>
    <row r="54" spans="1:6" ht="15">
      <c r="A54" s="17" t="s">
        <v>422</v>
      </c>
      <c r="B54" s="32" t="s">
        <v>139</v>
      </c>
      <c r="C54" s="143"/>
      <c r="D54" s="143"/>
      <c r="E54" s="143"/>
      <c r="F54" s="140">
        <f t="shared" si="0"/>
        <v>0</v>
      </c>
    </row>
    <row r="55" spans="1:6" ht="15">
      <c r="A55" s="17" t="s">
        <v>423</v>
      </c>
      <c r="B55" s="32" t="s">
        <v>140</v>
      </c>
      <c r="C55" s="143"/>
      <c r="D55" s="143"/>
      <c r="E55" s="143"/>
      <c r="F55" s="140">
        <f t="shared" si="0"/>
        <v>0</v>
      </c>
    </row>
    <row r="56" spans="1:6" ht="15">
      <c r="A56" s="13" t="s">
        <v>424</v>
      </c>
      <c r="B56" s="32" t="s">
        <v>141</v>
      </c>
      <c r="C56" s="143"/>
      <c r="D56" s="143"/>
      <c r="E56" s="143"/>
      <c r="F56" s="140">
        <f t="shared" si="0"/>
        <v>0</v>
      </c>
    </row>
    <row r="57" spans="1:6" ht="15">
      <c r="A57" s="13" t="s">
        <v>425</v>
      </c>
      <c r="B57" s="32" t="s">
        <v>142</v>
      </c>
      <c r="C57" s="143"/>
      <c r="D57" s="143"/>
      <c r="E57" s="143"/>
      <c r="F57" s="140">
        <f t="shared" si="0"/>
        <v>0</v>
      </c>
    </row>
    <row r="58" spans="1:6" ht="15">
      <c r="A58" s="13" t="s">
        <v>426</v>
      </c>
      <c r="B58" s="32" t="s">
        <v>143</v>
      </c>
      <c r="C58" s="143">
        <v>3251609</v>
      </c>
      <c r="D58" s="143"/>
      <c r="E58" s="143"/>
      <c r="F58" s="140">
        <f t="shared" si="0"/>
        <v>3251609</v>
      </c>
    </row>
    <row r="59" spans="1:6" s="92" customFormat="1" ht="15">
      <c r="A59" s="49" t="s">
        <v>393</v>
      </c>
      <c r="B59" s="52" t="s">
        <v>144</v>
      </c>
      <c r="C59" s="90">
        <f>SUM(C51:C58)</f>
        <v>3639609</v>
      </c>
      <c r="D59" s="90">
        <f>SUM(D51:D58)</f>
        <v>0</v>
      </c>
      <c r="E59" s="90">
        <f>SUM(E51:E58)</f>
        <v>0</v>
      </c>
      <c r="F59" s="90">
        <f>SUM(F51:F58)</f>
        <v>3639609</v>
      </c>
    </row>
    <row r="60" spans="1:6" ht="15">
      <c r="A60" s="12" t="s">
        <v>427</v>
      </c>
      <c r="B60" s="32" t="s">
        <v>145</v>
      </c>
      <c r="C60" s="143"/>
      <c r="D60" s="143"/>
      <c r="E60" s="143"/>
      <c r="F60" s="140">
        <f t="shared" si="0"/>
        <v>0</v>
      </c>
    </row>
    <row r="61" spans="1:6" ht="15">
      <c r="A61" s="12" t="s">
        <v>146</v>
      </c>
      <c r="B61" s="32" t="s">
        <v>147</v>
      </c>
      <c r="C61" s="143">
        <v>211448</v>
      </c>
      <c r="D61" s="143"/>
      <c r="E61" s="143"/>
      <c r="F61" s="140">
        <f t="shared" si="0"/>
        <v>211448</v>
      </c>
    </row>
    <row r="62" spans="1:6" ht="30">
      <c r="A62" s="12" t="s">
        <v>148</v>
      </c>
      <c r="B62" s="32" t="s">
        <v>149</v>
      </c>
      <c r="C62" s="143"/>
      <c r="D62" s="143"/>
      <c r="E62" s="143"/>
      <c r="F62" s="140">
        <f t="shared" si="0"/>
        <v>0</v>
      </c>
    </row>
    <row r="63" spans="1:6" ht="30">
      <c r="A63" s="12" t="s">
        <v>394</v>
      </c>
      <c r="B63" s="32" t="s">
        <v>150</v>
      </c>
      <c r="C63" s="143"/>
      <c r="D63" s="143"/>
      <c r="E63" s="143"/>
      <c r="F63" s="140">
        <f t="shared" si="0"/>
        <v>0</v>
      </c>
    </row>
    <row r="64" spans="1:6" ht="30">
      <c r="A64" s="12" t="s">
        <v>428</v>
      </c>
      <c r="B64" s="32" t="s">
        <v>151</v>
      </c>
      <c r="C64" s="143"/>
      <c r="D64" s="143"/>
      <c r="E64" s="143"/>
      <c r="F64" s="140">
        <f t="shared" si="0"/>
        <v>0</v>
      </c>
    </row>
    <row r="65" spans="1:6" ht="15">
      <c r="A65" s="12" t="s">
        <v>396</v>
      </c>
      <c r="B65" s="32" t="s">
        <v>152</v>
      </c>
      <c r="C65" s="143">
        <v>15008695</v>
      </c>
      <c r="D65" s="143"/>
      <c r="E65" s="143"/>
      <c r="F65" s="140">
        <f t="shared" si="0"/>
        <v>15008695</v>
      </c>
    </row>
    <row r="66" spans="1:6" ht="30">
      <c r="A66" s="12" t="s">
        <v>429</v>
      </c>
      <c r="B66" s="32" t="s">
        <v>153</v>
      </c>
      <c r="C66" s="143"/>
      <c r="D66" s="143"/>
      <c r="E66" s="143"/>
      <c r="F66" s="140">
        <f t="shared" si="0"/>
        <v>0</v>
      </c>
    </row>
    <row r="67" spans="1:6" ht="30">
      <c r="A67" s="12" t="s">
        <v>430</v>
      </c>
      <c r="B67" s="32" t="s">
        <v>154</v>
      </c>
      <c r="C67" s="143"/>
      <c r="D67" s="143"/>
      <c r="E67" s="143"/>
      <c r="F67" s="140">
        <f t="shared" si="0"/>
        <v>0</v>
      </c>
    </row>
    <row r="68" spans="1:6" ht="15">
      <c r="A68" s="12" t="s">
        <v>155</v>
      </c>
      <c r="B68" s="32" t="s">
        <v>156</v>
      </c>
      <c r="C68" s="143"/>
      <c r="D68" s="143"/>
      <c r="E68" s="143"/>
      <c r="F68" s="140">
        <f t="shared" si="0"/>
        <v>0</v>
      </c>
    </row>
    <row r="69" spans="1:6" ht="15">
      <c r="A69" s="20" t="s">
        <v>157</v>
      </c>
      <c r="B69" s="32" t="s">
        <v>158</v>
      </c>
      <c r="C69" s="143"/>
      <c r="D69" s="143"/>
      <c r="E69" s="143"/>
      <c r="F69" s="140">
        <f t="shared" si="0"/>
        <v>0</v>
      </c>
    </row>
    <row r="70" spans="1:6" ht="15">
      <c r="A70" s="12" t="s">
        <v>601</v>
      </c>
      <c r="B70" s="32" t="s">
        <v>159</v>
      </c>
      <c r="C70" s="143"/>
      <c r="D70" s="143"/>
      <c r="E70" s="143"/>
      <c r="F70" s="140">
        <f t="shared" si="0"/>
        <v>0</v>
      </c>
    </row>
    <row r="71" spans="1:6" ht="15">
      <c r="A71" s="12" t="s">
        <v>431</v>
      </c>
      <c r="B71" s="32" t="s">
        <v>160</v>
      </c>
      <c r="C71" s="143">
        <v>8825100</v>
      </c>
      <c r="D71" s="143"/>
      <c r="E71" s="143"/>
      <c r="F71" s="140">
        <f aca="true" t="shared" si="1" ref="F71:F121">C71+D71+E71</f>
        <v>8825100</v>
      </c>
    </row>
    <row r="72" spans="1:6" ht="15">
      <c r="A72" s="20" t="s">
        <v>600</v>
      </c>
      <c r="B72" s="32" t="s">
        <v>602</v>
      </c>
      <c r="C72" s="143"/>
      <c r="D72" s="143"/>
      <c r="E72" s="143"/>
      <c r="F72" s="140">
        <f t="shared" si="1"/>
        <v>0</v>
      </c>
    </row>
    <row r="73" spans="1:6" s="92" customFormat="1" ht="15">
      <c r="A73" s="49" t="s">
        <v>399</v>
      </c>
      <c r="B73" s="52" t="s">
        <v>161</v>
      </c>
      <c r="C73" s="90">
        <f>SUM(C60:C72)</f>
        <v>24045243</v>
      </c>
      <c r="D73" s="90">
        <f>SUM(D60:D72)</f>
        <v>0</v>
      </c>
      <c r="E73" s="90">
        <f>SUM(E60:E72)</f>
        <v>0</v>
      </c>
      <c r="F73" s="90">
        <f>SUM(F60:F72)</f>
        <v>24045243</v>
      </c>
    </row>
    <row r="74" spans="1:6" s="112" customFormat="1" ht="15.75">
      <c r="A74" s="95" t="s">
        <v>28</v>
      </c>
      <c r="B74" s="111"/>
      <c r="C74" s="179">
        <f>C73+C59+C50+C25+C24</f>
        <v>113142531</v>
      </c>
      <c r="D74" s="179">
        <f>D73+D59+D50+D25+D24</f>
        <v>0</v>
      </c>
      <c r="E74" s="179">
        <f>E73+E59+E50+E25+E24</f>
        <v>0</v>
      </c>
      <c r="F74" s="179">
        <f>F73+F59+F50+F25+F24</f>
        <v>113142531</v>
      </c>
    </row>
    <row r="75" spans="1:6" ht="15">
      <c r="A75" s="36" t="s">
        <v>162</v>
      </c>
      <c r="B75" s="32" t="s">
        <v>163</v>
      </c>
      <c r="C75" s="143">
        <v>4300000</v>
      </c>
      <c r="D75" s="143"/>
      <c r="E75" s="143"/>
      <c r="F75" s="140">
        <f t="shared" si="1"/>
        <v>4300000</v>
      </c>
    </row>
    <row r="76" spans="1:6" ht="15">
      <c r="A76" s="36" t="s">
        <v>432</v>
      </c>
      <c r="B76" s="32" t="s">
        <v>164</v>
      </c>
      <c r="C76" s="143">
        <v>78818816</v>
      </c>
      <c r="D76" s="143"/>
      <c r="E76" s="143"/>
      <c r="F76" s="140">
        <f t="shared" si="1"/>
        <v>78818816</v>
      </c>
    </row>
    <row r="77" spans="1:6" ht="15">
      <c r="A77" s="36" t="s">
        <v>165</v>
      </c>
      <c r="B77" s="32" t="s">
        <v>166</v>
      </c>
      <c r="C77" s="143">
        <v>0</v>
      </c>
      <c r="D77" s="143"/>
      <c r="E77" s="143"/>
      <c r="F77" s="140">
        <f t="shared" si="1"/>
        <v>0</v>
      </c>
    </row>
    <row r="78" spans="1:6" ht="15">
      <c r="A78" s="36" t="s">
        <v>167</v>
      </c>
      <c r="B78" s="32" t="s">
        <v>168</v>
      </c>
      <c r="C78" s="143">
        <v>17921927</v>
      </c>
      <c r="D78" s="143"/>
      <c r="E78" s="143"/>
      <c r="F78" s="140">
        <f t="shared" si="1"/>
        <v>17921927</v>
      </c>
    </row>
    <row r="79" spans="1:6" ht="15">
      <c r="A79" s="6" t="s">
        <v>169</v>
      </c>
      <c r="B79" s="32" t="s">
        <v>170</v>
      </c>
      <c r="C79" s="143"/>
      <c r="D79" s="143"/>
      <c r="E79" s="143"/>
      <c r="F79" s="140">
        <f t="shared" si="1"/>
        <v>0</v>
      </c>
    </row>
    <row r="80" spans="1:6" ht="15">
      <c r="A80" s="6" t="s">
        <v>171</v>
      </c>
      <c r="B80" s="32" t="s">
        <v>172</v>
      </c>
      <c r="C80" s="143"/>
      <c r="D80" s="143"/>
      <c r="E80" s="143"/>
      <c r="F80" s="140">
        <f t="shared" si="1"/>
        <v>0</v>
      </c>
    </row>
    <row r="81" spans="1:6" ht="15">
      <c r="A81" s="6" t="s">
        <v>173</v>
      </c>
      <c r="B81" s="32" t="s">
        <v>174</v>
      </c>
      <c r="C81" s="143">
        <v>27281000</v>
      </c>
      <c r="D81" s="143"/>
      <c r="E81" s="143"/>
      <c r="F81" s="140">
        <f t="shared" si="1"/>
        <v>27281000</v>
      </c>
    </row>
    <row r="82" spans="1:6" s="92" customFormat="1" ht="15">
      <c r="A82" s="50" t="s">
        <v>401</v>
      </c>
      <c r="B82" s="52" t="s">
        <v>175</v>
      </c>
      <c r="C82" s="90">
        <f>SUM(C75:C81)</f>
        <v>128321743</v>
      </c>
      <c r="D82" s="90">
        <f>SUM(D75:D81)</f>
        <v>0</v>
      </c>
      <c r="E82" s="90">
        <f>SUM(E75:E81)</f>
        <v>0</v>
      </c>
      <c r="F82" s="90">
        <f>SUM(F75:F81)</f>
        <v>128321743</v>
      </c>
    </row>
    <row r="83" spans="1:6" ht="15">
      <c r="A83" s="13" t="s">
        <v>176</v>
      </c>
      <c r="B83" s="32" t="s">
        <v>177</v>
      </c>
      <c r="C83" s="143">
        <v>100731133</v>
      </c>
      <c r="D83" s="143"/>
      <c r="E83" s="143"/>
      <c r="F83" s="140">
        <f t="shared" si="1"/>
        <v>100731133</v>
      </c>
    </row>
    <row r="84" spans="1:6" ht="15">
      <c r="A84" s="13" t="s">
        <v>178</v>
      </c>
      <c r="B84" s="32" t="s">
        <v>179</v>
      </c>
      <c r="C84" s="143">
        <v>981000</v>
      </c>
      <c r="D84" s="143"/>
      <c r="E84" s="143"/>
      <c r="F84" s="140">
        <f t="shared" si="1"/>
        <v>981000</v>
      </c>
    </row>
    <row r="85" spans="1:6" ht="15">
      <c r="A85" s="13" t="s">
        <v>180</v>
      </c>
      <c r="B85" s="32" t="s">
        <v>181</v>
      </c>
      <c r="C85" s="143"/>
      <c r="D85" s="143"/>
      <c r="E85" s="143"/>
      <c r="F85" s="140">
        <f t="shared" si="1"/>
        <v>0</v>
      </c>
    </row>
    <row r="86" spans="1:6" ht="15">
      <c r="A86" s="13" t="s">
        <v>182</v>
      </c>
      <c r="B86" s="32" t="s">
        <v>183</v>
      </c>
      <c r="C86" s="143">
        <v>26112274</v>
      </c>
      <c r="D86" s="143"/>
      <c r="E86" s="143"/>
      <c r="F86" s="140">
        <f t="shared" si="1"/>
        <v>26112274</v>
      </c>
    </row>
    <row r="87" spans="1:6" s="92" customFormat="1" ht="15">
      <c r="A87" s="49" t="s">
        <v>402</v>
      </c>
      <c r="B87" s="52" t="s">
        <v>184</v>
      </c>
      <c r="C87" s="90">
        <f>SUM(C83:C86)</f>
        <v>127824407</v>
      </c>
      <c r="D87" s="90">
        <f>SUM(D83:D86)</f>
        <v>0</v>
      </c>
      <c r="E87" s="90">
        <f>SUM(E83:E86)</f>
        <v>0</v>
      </c>
      <c r="F87" s="90">
        <f>SUM(F83:F86)</f>
        <v>127824407</v>
      </c>
    </row>
    <row r="88" spans="1:6" ht="30">
      <c r="A88" s="13" t="s">
        <v>185</v>
      </c>
      <c r="B88" s="32" t="s">
        <v>186</v>
      </c>
      <c r="C88" s="143"/>
      <c r="D88" s="143"/>
      <c r="E88" s="143"/>
      <c r="F88" s="140">
        <f t="shared" si="1"/>
        <v>0</v>
      </c>
    </row>
    <row r="89" spans="1:6" ht="30">
      <c r="A89" s="13" t="s">
        <v>433</v>
      </c>
      <c r="B89" s="32" t="s">
        <v>187</v>
      </c>
      <c r="C89" s="143"/>
      <c r="D89" s="143"/>
      <c r="E89" s="143"/>
      <c r="F89" s="140">
        <f t="shared" si="1"/>
        <v>0</v>
      </c>
    </row>
    <row r="90" spans="1:6" ht="30">
      <c r="A90" s="13" t="s">
        <v>434</v>
      </c>
      <c r="B90" s="32" t="s">
        <v>188</v>
      </c>
      <c r="C90" s="143"/>
      <c r="D90" s="143"/>
      <c r="E90" s="143"/>
      <c r="F90" s="140">
        <f t="shared" si="1"/>
        <v>0</v>
      </c>
    </row>
    <row r="91" spans="1:6" ht="15">
      <c r="A91" s="13" t="s">
        <v>435</v>
      </c>
      <c r="B91" s="32" t="s">
        <v>189</v>
      </c>
      <c r="C91" s="143">
        <v>433500</v>
      </c>
      <c r="D91" s="143"/>
      <c r="E91" s="143"/>
      <c r="F91" s="140">
        <f t="shared" si="1"/>
        <v>433500</v>
      </c>
    </row>
    <row r="92" spans="1:6" ht="30">
      <c r="A92" s="13" t="s">
        <v>436</v>
      </c>
      <c r="B92" s="32" t="s">
        <v>190</v>
      </c>
      <c r="C92" s="143"/>
      <c r="D92" s="143"/>
      <c r="E92" s="143"/>
      <c r="F92" s="140">
        <f t="shared" si="1"/>
        <v>0</v>
      </c>
    </row>
    <row r="93" spans="1:6" ht="30">
      <c r="A93" s="13" t="s">
        <v>437</v>
      </c>
      <c r="B93" s="32" t="s">
        <v>191</v>
      </c>
      <c r="C93" s="143"/>
      <c r="D93" s="143"/>
      <c r="E93" s="143"/>
      <c r="F93" s="140">
        <f t="shared" si="1"/>
        <v>0</v>
      </c>
    </row>
    <row r="94" spans="1:6" ht="15">
      <c r="A94" s="13" t="s">
        <v>192</v>
      </c>
      <c r="B94" s="32" t="s">
        <v>193</v>
      </c>
      <c r="C94" s="143"/>
      <c r="D94" s="143"/>
      <c r="E94" s="143"/>
      <c r="F94" s="140">
        <f t="shared" si="1"/>
        <v>0</v>
      </c>
    </row>
    <row r="95" spans="1:6" ht="15">
      <c r="A95" s="13" t="s">
        <v>603</v>
      </c>
      <c r="B95" s="32" t="s">
        <v>194</v>
      </c>
      <c r="C95" s="143"/>
      <c r="D95" s="143"/>
      <c r="E95" s="143"/>
      <c r="F95" s="140"/>
    </row>
    <row r="96" spans="1:6" ht="15">
      <c r="A96" s="13" t="s">
        <v>438</v>
      </c>
      <c r="B96" s="32" t="s">
        <v>604</v>
      </c>
      <c r="C96" s="143"/>
      <c r="D96" s="143"/>
      <c r="E96" s="143"/>
      <c r="F96" s="140">
        <f t="shared" si="1"/>
        <v>0</v>
      </c>
    </row>
    <row r="97" spans="1:6" s="92" customFormat="1" ht="15">
      <c r="A97" s="49" t="s">
        <v>403</v>
      </c>
      <c r="B97" s="52" t="s">
        <v>195</v>
      </c>
      <c r="C97" s="90">
        <f>SUM(C88:C96)</f>
        <v>433500</v>
      </c>
      <c r="D97" s="90">
        <f>SUM(D88:D96)</f>
        <v>0</v>
      </c>
      <c r="E97" s="90">
        <f>SUM(E88:E96)</f>
        <v>0</v>
      </c>
      <c r="F97" s="90">
        <f>SUM(F88:F96)</f>
        <v>433500</v>
      </c>
    </row>
    <row r="98" spans="1:6" s="113" customFormat="1" ht="15.75">
      <c r="A98" s="95" t="s">
        <v>29</v>
      </c>
      <c r="B98" s="114"/>
      <c r="C98" s="180">
        <f>C82+C87+C97</f>
        <v>256579650</v>
      </c>
      <c r="D98" s="180">
        <f>D82+D87+D97</f>
        <v>0</v>
      </c>
      <c r="E98" s="180">
        <f>E82+E87+E97</f>
        <v>0</v>
      </c>
      <c r="F98" s="180">
        <f>F82+F87+F97</f>
        <v>256579650</v>
      </c>
    </row>
    <row r="99" spans="1:6" s="98" customFormat="1" ht="15.75">
      <c r="A99" s="96" t="s">
        <v>446</v>
      </c>
      <c r="B99" s="109" t="s">
        <v>196</v>
      </c>
      <c r="C99" s="181">
        <f>C98+C74</f>
        <v>369722181</v>
      </c>
      <c r="D99" s="181">
        <f>D98+D74</f>
        <v>0</v>
      </c>
      <c r="E99" s="181">
        <f>E98+E74</f>
        <v>0</v>
      </c>
      <c r="F99" s="181">
        <f>F98+F74</f>
        <v>369722181</v>
      </c>
    </row>
    <row r="100" spans="1:25" ht="15">
      <c r="A100" s="13" t="s">
        <v>439</v>
      </c>
      <c r="B100" s="5" t="s">
        <v>197</v>
      </c>
      <c r="C100" s="155"/>
      <c r="D100" s="155"/>
      <c r="E100" s="155"/>
      <c r="F100" s="140">
        <f t="shared" si="1"/>
        <v>0</v>
      </c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5"/>
      <c r="Y100" s="25"/>
    </row>
    <row r="101" spans="1:25" ht="15">
      <c r="A101" s="13" t="s">
        <v>199</v>
      </c>
      <c r="B101" s="5" t="s">
        <v>200</v>
      </c>
      <c r="C101" s="155"/>
      <c r="D101" s="155"/>
      <c r="E101" s="155"/>
      <c r="F101" s="140">
        <f t="shared" si="1"/>
        <v>0</v>
      </c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5"/>
      <c r="Y101" s="25"/>
    </row>
    <row r="102" spans="1:25" ht="15">
      <c r="A102" s="13" t="s">
        <v>440</v>
      </c>
      <c r="B102" s="5" t="s">
        <v>201</v>
      </c>
      <c r="C102" s="155"/>
      <c r="D102" s="155"/>
      <c r="E102" s="155"/>
      <c r="F102" s="140">
        <f t="shared" si="1"/>
        <v>0</v>
      </c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5"/>
      <c r="Y102" s="25"/>
    </row>
    <row r="103" spans="1:25" s="103" customFormat="1" ht="12.75">
      <c r="A103" s="15" t="s">
        <v>408</v>
      </c>
      <c r="B103" s="7" t="s">
        <v>202</v>
      </c>
      <c r="C103" s="156">
        <f>SUM(C100:C102)</f>
        <v>0</v>
      </c>
      <c r="D103" s="156">
        <f>SUM(D100:D102)</f>
        <v>0</v>
      </c>
      <c r="E103" s="156">
        <f>SUM(E100:E102)</f>
        <v>0</v>
      </c>
      <c r="F103" s="156">
        <f>SUM(F100:F102)</f>
        <v>0</v>
      </c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104"/>
      <c r="Y103" s="104"/>
    </row>
    <row r="104" spans="1:25" ht="15">
      <c r="A104" s="38" t="s">
        <v>441</v>
      </c>
      <c r="B104" s="5" t="s">
        <v>203</v>
      </c>
      <c r="C104" s="157"/>
      <c r="D104" s="157"/>
      <c r="E104" s="157"/>
      <c r="F104" s="140">
        <f t="shared" si="1"/>
        <v>0</v>
      </c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5"/>
      <c r="Y104" s="25"/>
    </row>
    <row r="105" spans="1:25" ht="15">
      <c r="A105" s="38" t="s">
        <v>411</v>
      </c>
      <c r="B105" s="5" t="s">
        <v>206</v>
      </c>
      <c r="C105" s="157"/>
      <c r="D105" s="157"/>
      <c r="E105" s="157"/>
      <c r="F105" s="140">
        <f t="shared" si="1"/>
        <v>0</v>
      </c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5"/>
      <c r="Y105" s="25"/>
    </row>
    <row r="106" spans="1:25" ht="15">
      <c r="A106" s="13" t="s">
        <v>207</v>
      </c>
      <c r="B106" s="5" t="s">
        <v>208</v>
      </c>
      <c r="C106" s="155"/>
      <c r="D106" s="155"/>
      <c r="E106" s="155"/>
      <c r="F106" s="140">
        <f t="shared" si="1"/>
        <v>0</v>
      </c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5"/>
      <c r="Y106" s="25"/>
    </row>
    <row r="107" spans="1:25" ht="15">
      <c r="A107" s="13" t="s">
        <v>442</v>
      </c>
      <c r="B107" s="5" t="s">
        <v>209</v>
      </c>
      <c r="C107" s="155"/>
      <c r="D107" s="155"/>
      <c r="E107" s="155"/>
      <c r="F107" s="140">
        <f t="shared" si="1"/>
        <v>0</v>
      </c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5"/>
      <c r="Y107" s="25"/>
    </row>
    <row r="108" spans="1:25" s="103" customFormat="1" ht="12.75">
      <c r="A108" s="14" t="s">
        <v>409</v>
      </c>
      <c r="B108" s="7" t="s">
        <v>210</v>
      </c>
      <c r="C108" s="158">
        <f>SUM(C104:C107)</f>
        <v>0</v>
      </c>
      <c r="D108" s="158">
        <f>SUM(D104:D107)</f>
        <v>0</v>
      </c>
      <c r="E108" s="158">
        <f>SUM(E104:E107)</f>
        <v>0</v>
      </c>
      <c r="F108" s="158">
        <f>SUM(F104:F107)</f>
        <v>0</v>
      </c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104"/>
      <c r="Y108" s="104"/>
    </row>
    <row r="109" spans="1:25" ht="15">
      <c r="A109" s="38" t="s">
        <v>211</v>
      </c>
      <c r="B109" s="5" t="s">
        <v>212</v>
      </c>
      <c r="C109" s="157"/>
      <c r="D109" s="157"/>
      <c r="E109" s="157"/>
      <c r="F109" s="140">
        <f t="shared" si="1"/>
        <v>0</v>
      </c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5"/>
      <c r="Y109" s="25"/>
    </row>
    <row r="110" spans="1:25" ht="15">
      <c r="A110" s="38" t="s">
        <v>213</v>
      </c>
      <c r="B110" s="5" t="s">
        <v>214</v>
      </c>
      <c r="C110" s="178">
        <v>3113651</v>
      </c>
      <c r="D110" s="157"/>
      <c r="E110" s="157"/>
      <c r="F110" s="140">
        <f t="shared" si="1"/>
        <v>3113651</v>
      </c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5"/>
      <c r="Y110" s="25"/>
    </row>
    <row r="111" spans="1:25" s="103" customFormat="1" ht="12.75">
      <c r="A111" s="14" t="s">
        <v>215</v>
      </c>
      <c r="B111" s="7" t="s">
        <v>216</v>
      </c>
      <c r="C111" s="158">
        <v>40849213</v>
      </c>
      <c r="D111" s="177"/>
      <c r="E111" s="177"/>
      <c r="F111" s="151">
        <f t="shared" si="1"/>
        <v>40849213</v>
      </c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104"/>
      <c r="Y111" s="104"/>
    </row>
    <row r="112" spans="1:25" ht="15">
      <c r="A112" s="38" t="s">
        <v>217</v>
      </c>
      <c r="B112" s="5" t="s">
        <v>218</v>
      </c>
      <c r="C112" s="157"/>
      <c r="D112" s="157"/>
      <c r="E112" s="157"/>
      <c r="F112" s="140">
        <f t="shared" si="1"/>
        <v>0</v>
      </c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5"/>
      <c r="Y112" s="25"/>
    </row>
    <row r="113" spans="1:25" ht="15">
      <c r="A113" s="38" t="s">
        <v>219</v>
      </c>
      <c r="B113" s="5" t="s">
        <v>220</v>
      </c>
      <c r="C113" s="157"/>
      <c r="D113" s="157"/>
      <c r="E113" s="157"/>
      <c r="F113" s="140">
        <f t="shared" si="1"/>
        <v>0</v>
      </c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5"/>
      <c r="Y113" s="25"/>
    </row>
    <row r="114" spans="1:25" ht="15">
      <c r="A114" s="38" t="s">
        <v>221</v>
      </c>
      <c r="B114" s="5" t="s">
        <v>222</v>
      </c>
      <c r="C114" s="157"/>
      <c r="D114" s="157"/>
      <c r="E114" s="157"/>
      <c r="F114" s="140">
        <f t="shared" si="1"/>
        <v>0</v>
      </c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5"/>
      <c r="Y114" s="25"/>
    </row>
    <row r="115" spans="1:25" s="92" customFormat="1" ht="15">
      <c r="A115" s="39" t="s">
        <v>410</v>
      </c>
      <c r="B115" s="40" t="s">
        <v>223</v>
      </c>
      <c r="C115" s="159">
        <f>C103+C108+C109+C110+C111+C112+C113+C114</f>
        <v>43962864</v>
      </c>
      <c r="D115" s="159">
        <f>D103+D108+D109+D110+D111+D112+D113+D114</f>
        <v>0</v>
      </c>
      <c r="E115" s="159">
        <f>E103+E108+E109+E110+E111+E112+E113+E114</f>
        <v>0</v>
      </c>
      <c r="F115" s="159">
        <f>F103+F108+F109+F110+F111+F112+F113+F114</f>
        <v>43962864</v>
      </c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97"/>
      <c r="Y115" s="97"/>
    </row>
    <row r="116" spans="1:25" ht="15">
      <c r="A116" s="38" t="s">
        <v>224</v>
      </c>
      <c r="B116" s="5" t="s">
        <v>225</v>
      </c>
      <c r="C116" s="157"/>
      <c r="D116" s="157"/>
      <c r="E116" s="157"/>
      <c r="F116" s="140">
        <f t="shared" si="1"/>
        <v>0</v>
      </c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5"/>
      <c r="Y116" s="25"/>
    </row>
    <row r="117" spans="1:25" ht="15">
      <c r="A117" s="13" t="s">
        <v>226</v>
      </c>
      <c r="B117" s="5" t="s">
        <v>227</v>
      </c>
      <c r="C117" s="155"/>
      <c r="D117" s="155"/>
      <c r="E117" s="155"/>
      <c r="F117" s="140">
        <f t="shared" si="1"/>
        <v>0</v>
      </c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5"/>
      <c r="Y117" s="25"/>
    </row>
    <row r="118" spans="1:25" ht="15">
      <c r="A118" s="38" t="s">
        <v>443</v>
      </c>
      <c r="B118" s="5" t="s">
        <v>228</v>
      </c>
      <c r="C118" s="157"/>
      <c r="D118" s="157"/>
      <c r="E118" s="157"/>
      <c r="F118" s="140">
        <f t="shared" si="1"/>
        <v>0</v>
      </c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5"/>
      <c r="Y118" s="25"/>
    </row>
    <row r="119" spans="1:25" ht="15">
      <c r="A119" s="38" t="s">
        <v>412</v>
      </c>
      <c r="B119" s="5" t="s">
        <v>229</v>
      </c>
      <c r="C119" s="157"/>
      <c r="D119" s="157"/>
      <c r="E119" s="157"/>
      <c r="F119" s="140">
        <f t="shared" si="1"/>
        <v>0</v>
      </c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5"/>
      <c r="Y119" s="25"/>
    </row>
    <row r="120" spans="1:25" s="92" customFormat="1" ht="15">
      <c r="A120" s="39" t="s">
        <v>413</v>
      </c>
      <c r="B120" s="40" t="s">
        <v>233</v>
      </c>
      <c r="C120" s="159">
        <f>SUM(C116:C119)</f>
        <v>0</v>
      </c>
      <c r="D120" s="159">
        <f>SUM(D116:D119)</f>
        <v>0</v>
      </c>
      <c r="E120" s="159">
        <f>SUM(E116:E119)</f>
        <v>0</v>
      </c>
      <c r="F120" s="159">
        <f>SUM(F116:F119)</f>
        <v>0</v>
      </c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97"/>
      <c r="Y120" s="97"/>
    </row>
    <row r="121" spans="1:25" ht="15">
      <c r="A121" s="13" t="s">
        <v>234</v>
      </c>
      <c r="B121" s="5" t="s">
        <v>235</v>
      </c>
      <c r="C121" s="155"/>
      <c r="D121" s="155"/>
      <c r="E121" s="155"/>
      <c r="F121" s="140">
        <f t="shared" si="1"/>
        <v>0</v>
      </c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5"/>
      <c r="Y121" s="25"/>
    </row>
    <row r="122" spans="1:25" s="108" customFormat="1" ht="15.75">
      <c r="A122" s="99" t="s">
        <v>447</v>
      </c>
      <c r="B122" s="22" t="s">
        <v>236</v>
      </c>
      <c r="C122" s="160">
        <f>C115+C120</f>
        <v>43962864</v>
      </c>
      <c r="D122" s="160">
        <f>D115+D120</f>
        <v>0</v>
      </c>
      <c r="E122" s="160">
        <f>E115+E120</f>
        <v>0</v>
      </c>
      <c r="F122" s="160">
        <f>F115+F120</f>
        <v>43962864</v>
      </c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S122" s="106"/>
      <c r="T122" s="106"/>
      <c r="U122" s="106"/>
      <c r="V122" s="106"/>
      <c r="W122" s="106"/>
      <c r="X122" s="107"/>
      <c r="Y122" s="107"/>
    </row>
    <row r="123" spans="1:25" s="108" customFormat="1" ht="15.75">
      <c r="A123" s="100" t="s">
        <v>482</v>
      </c>
      <c r="B123" s="110"/>
      <c r="C123" s="182">
        <f>C99+C122</f>
        <v>413685045</v>
      </c>
      <c r="D123" s="182">
        <f>D99+D122</f>
        <v>0</v>
      </c>
      <c r="E123" s="182">
        <f>E99+E122</f>
        <v>0</v>
      </c>
      <c r="F123" s="182">
        <f>F99+F122</f>
        <v>413685045</v>
      </c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</row>
    <row r="124" spans="2:25" ht="15">
      <c r="B124" s="25"/>
      <c r="C124" s="161"/>
      <c r="D124" s="161"/>
      <c r="E124" s="161"/>
      <c r="F124" s="161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</row>
    <row r="125" spans="2:25" ht="15">
      <c r="B125" s="25"/>
      <c r="C125" s="161"/>
      <c r="D125" s="161"/>
      <c r="E125" s="161"/>
      <c r="F125" s="161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</row>
    <row r="126" spans="2:25" ht="15">
      <c r="B126" s="25"/>
      <c r="C126" s="161"/>
      <c r="D126" s="161"/>
      <c r="E126" s="161"/>
      <c r="F126" s="161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</row>
    <row r="127" spans="2:25" ht="15">
      <c r="B127" s="25"/>
      <c r="C127" s="161"/>
      <c r="D127" s="161"/>
      <c r="E127" s="161"/>
      <c r="F127" s="161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</row>
    <row r="128" spans="2:25" ht="15">
      <c r="B128" s="25"/>
      <c r="C128" s="161"/>
      <c r="D128" s="161"/>
      <c r="E128" s="161"/>
      <c r="F128" s="161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</row>
    <row r="129" spans="2:25" ht="15">
      <c r="B129" s="25"/>
      <c r="C129" s="161"/>
      <c r="D129" s="161"/>
      <c r="E129" s="161"/>
      <c r="F129" s="161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</row>
    <row r="130" spans="2:25" ht="15">
      <c r="B130" s="25"/>
      <c r="C130" s="161"/>
      <c r="D130" s="161"/>
      <c r="E130" s="161"/>
      <c r="F130" s="161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</row>
    <row r="131" spans="2:25" ht="15">
      <c r="B131" s="25"/>
      <c r="C131" s="161"/>
      <c r="D131" s="161"/>
      <c r="E131" s="161"/>
      <c r="F131" s="161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</row>
    <row r="132" spans="2:25" ht="15">
      <c r="B132" s="25"/>
      <c r="C132" s="161"/>
      <c r="D132" s="161"/>
      <c r="E132" s="161"/>
      <c r="F132" s="161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</row>
    <row r="133" spans="2:25" ht="15">
      <c r="B133" s="25"/>
      <c r="C133" s="161"/>
      <c r="D133" s="161"/>
      <c r="E133" s="161"/>
      <c r="F133" s="161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</row>
    <row r="134" spans="2:25" ht="15">
      <c r="B134" s="25"/>
      <c r="C134" s="161"/>
      <c r="D134" s="161"/>
      <c r="E134" s="161"/>
      <c r="F134" s="161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</row>
    <row r="135" spans="2:25" ht="15">
      <c r="B135" s="25"/>
      <c r="C135" s="161"/>
      <c r="D135" s="161"/>
      <c r="E135" s="161"/>
      <c r="F135" s="161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</row>
    <row r="136" spans="2:25" ht="15">
      <c r="B136" s="25"/>
      <c r="C136" s="161"/>
      <c r="D136" s="161"/>
      <c r="E136" s="161"/>
      <c r="F136" s="161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</row>
    <row r="137" spans="2:25" ht="15">
      <c r="B137" s="25"/>
      <c r="C137" s="161"/>
      <c r="D137" s="161"/>
      <c r="E137" s="161"/>
      <c r="F137" s="161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</row>
    <row r="138" spans="2:25" ht="15">
      <c r="B138" s="25"/>
      <c r="C138" s="161"/>
      <c r="D138" s="161"/>
      <c r="E138" s="161"/>
      <c r="F138" s="161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</row>
    <row r="139" spans="2:25" ht="15">
      <c r="B139" s="25"/>
      <c r="C139" s="161"/>
      <c r="D139" s="161"/>
      <c r="E139" s="161"/>
      <c r="F139" s="161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</row>
    <row r="140" spans="2:25" ht="15">
      <c r="B140" s="25"/>
      <c r="C140" s="161"/>
      <c r="D140" s="161"/>
      <c r="E140" s="161"/>
      <c r="F140" s="161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</row>
    <row r="141" spans="2:25" ht="15">
      <c r="B141" s="25"/>
      <c r="C141" s="161"/>
      <c r="D141" s="161"/>
      <c r="E141" s="161"/>
      <c r="F141" s="161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</row>
    <row r="142" spans="2:25" ht="15">
      <c r="B142" s="25"/>
      <c r="C142" s="161"/>
      <c r="D142" s="161"/>
      <c r="E142" s="161"/>
      <c r="F142" s="161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</row>
    <row r="143" spans="2:25" ht="15">
      <c r="B143" s="25"/>
      <c r="C143" s="161"/>
      <c r="D143" s="161"/>
      <c r="E143" s="161"/>
      <c r="F143" s="161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</row>
    <row r="144" spans="2:25" ht="15">
      <c r="B144" s="25"/>
      <c r="C144" s="161"/>
      <c r="D144" s="161"/>
      <c r="E144" s="161"/>
      <c r="F144" s="161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</row>
    <row r="145" spans="2:25" ht="15">
      <c r="B145" s="25"/>
      <c r="C145" s="161"/>
      <c r="D145" s="161"/>
      <c r="E145" s="161"/>
      <c r="F145" s="161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</row>
    <row r="146" spans="2:25" ht="15">
      <c r="B146" s="25"/>
      <c r="C146" s="161"/>
      <c r="D146" s="161"/>
      <c r="E146" s="161"/>
      <c r="F146" s="161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</row>
    <row r="147" spans="2:25" ht="15">
      <c r="B147" s="25"/>
      <c r="C147" s="161"/>
      <c r="D147" s="161"/>
      <c r="E147" s="161"/>
      <c r="F147" s="161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</row>
    <row r="148" spans="2:25" ht="15">
      <c r="B148" s="25"/>
      <c r="C148" s="161"/>
      <c r="D148" s="161"/>
      <c r="E148" s="161"/>
      <c r="F148" s="161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</row>
    <row r="149" spans="2:25" ht="15">
      <c r="B149" s="25"/>
      <c r="C149" s="161"/>
      <c r="D149" s="161"/>
      <c r="E149" s="161"/>
      <c r="F149" s="161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</row>
    <row r="150" spans="2:25" ht="15">
      <c r="B150" s="25"/>
      <c r="C150" s="161"/>
      <c r="D150" s="161"/>
      <c r="E150" s="161"/>
      <c r="F150" s="161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</row>
    <row r="151" spans="2:25" ht="15">
      <c r="B151" s="25"/>
      <c r="C151" s="161"/>
      <c r="D151" s="161"/>
      <c r="E151" s="161"/>
      <c r="F151" s="161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</row>
    <row r="152" spans="2:25" ht="15">
      <c r="B152" s="25"/>
      <c r="C152" s="161"/>
      <c r="D152" s="161"/>
      <c r="E152" s="161"/>
      <c r="F152" s="161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</row>
    <row r="153" spans="2:25" ht="15">
      <c r="B153" s="25"/>
      <c r="C153" s="161"/>
      <c r="D153" s="161"/>
      <c r="E153" s="161"/>
      <c r="F153" s="161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</row>
    <row r="154" spans="2:25" ht="15">
      <c r="B154" s="25"/>
      <c r="C154" s="161"/>
      <c r="D154" s="161"/>
      <c r="E154" s="161"/>
      <c r="F154" s="161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</row>
    <row r="155" spans="2:25" ht="15">
      <c r="B155" s="25"/>
      <c r="C155" s="161"/>
      <c r="D155" s="161"/>
      <c r="E155" s="161"/>
      <c r="F155" s="161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</row>
    <row r="156" spans="2:25" ht="15">
      <c r="B156" s="25"/>
      <c r="C156" s="161"/>
      <c r="D156" s="161"/>
      <c r="E156" s="161"/>
      <c r="F156" s="161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</row>
    <row r="157" spans="2:25" ht="15">
      <c r="B157" s="25"/>
      <c r="C157" s="161"/>
      <c r="D157" s="161"/>
      <c r="E157" s="161"/>
      <c r="F157" s="161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</row>
    <row r="158" spans="2:25" ht="15">
      <c r="B158" s="25"/>
      <c r="C158" s="161"/>
      <c r="D158" s="161"/>
      <c r="E158" s="161"/>
      <c r="F158" s="161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</row>
    <row r="159" spans="2:25" ht="15">
      <c r="B159" s="25"/>
      <c r="C159" s="161"/>
      <c r="D159" s="161"/>
      <c r="E159" s="161"/>
      <c r="F159" s="161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</row>
    <row r="160" spans="2:25" ht="15">
      <c r="B160" s="25"/>
      <c r="C160" s="161"/>
      <c r="D160" s="161"/>
      <c r="E160" s="161"/>
      <c r="F160" s="161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</row>
    <row r="161" spans="2:25" ht="15">
      <c r="B161" s="25"/>
      <c r="C161" s="161"/>
      <c r="D161" s="161"/>
      <c r="E161" s="161"/>
      <c r="F161" s="161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</row>
    <row r="162" spans="2:25" ht="15">
      <c r="B162" s="25"/>
      <c r="C162" s="161"/>
      <c r="D162" s="161"/>
      <c r="E162" s="161"/>
      <c r="F162" s="161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</row>
    <row r="163" spans="2:25" ht="15">
      <c r="B163" s="25"/>
      <c r="C163" s="161"/>
      <c r="D163" s="161"/>
      <c r="E163" s="161"/>
      <c r="F163" s="161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</row>
    <row r="164" spans="2:25" ht="15">
      <c r="B164" s="25"/>
      <c r="C164" s="161"/>
      <c r="D164" s="161"/>
      <c r="E164" s="161"/>
      <c r="F164" s="161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</row>
    <row r="165" spans="2:25" ht="15">
      <c r="B165" s="25"/>
      <c r="C165" s="161"/>
      <c r="D165" s="161"/>
      <c r="E165" s="161"/>
      <c r="F165" s="161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</row>
    <row r="166" spans="2:25" ht="15">
      <c r="B166" s="25"/>
      <c r="C166" s="161"/>
      <c r="D166" s="161"/>
      <c r="E166" s="161"/>
      <c r="F166" s="161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</row>
    <row r="167" spans="2:25" ht="15">
      <c r="B167" s="25"/>
      <c r="C167" s="161"/>
      <c r="D167" s="161"/>
      <c r="E167" s="161"/>
      <c r="F167" s="161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</row>
    <row r="168" spans="2:25" ht="15">
      <c r="B168" s="25"/>
      <c r="C168" s="161"/>
      <c r="D168" s="161"/>
      <c r="E168" s="161"/>
      <c r="F168" s="161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</row>
    <row r="169" spans="2:25" ht="15">
      <c r="B169" s="25"/>
      <c r="C169" s="161"/>
      <c r="D169" s="161"/>
      <c r="E169" s="161"/>
      <c r="F169" s="161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</row>
    <row r="170" spans="2:25" ht="15">
      <c r="B170" s="25"/>
      <c r="C170" s="161"/>
      <c r="D170" s="161"/>
      <c r="E170" s="161"/>
      <c r="F170" s="161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</row>
    <row r="171" spans="2:25" ht="15">
      <c r="B171" s="25"/>
      <c r="C171" s="161"/>
      <c r="D171" s="161"/>
      <c r="E171" s="161"/>
      <c r="F171" s="161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</row>
    <row r="172" spans="2:25" ht="15">
      <c r="B172" s="25"/>
      <c r="C172" s="161"/>
      <c r="D172" s="161"/>
      <c r="E172" s="161"/>
      <c r="F172" s="161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</row>
  </sheetData>
  <sheetProtection/>
  <mergeCells count="2">
    <mergeCell ref="A1:F1"/>
    <mergeCell ref="A2:F2"/>
  </mergeCells>
  <printOptions horizontalCentered="1"/>
  <pageMargins left="0.5118110236220472" right="0.3937007874015748" top="0.7480314960629921" bottom="0.7480314960629921" header="0.31496062992125984" footer="0.31496062992125984"/>
  <pageSetup fitToHeight="2" fitToWidth="1" horizontalDpi="600" verticalDpi="600" orientation="portrait" paperSize="9" scale="58" r:id="rId1"/>
  <headerFooter>
    <oddHeader>&amp;C2. melléklet az 5/2019. (V.31.)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2"/>
  <sheetViews>
    <sheetView view="pageLayout" workbookViewId="0" topLeftCell="A1">
      <selection activeCell="F123" sqref="A1:F123"/>
    </sheetView>
  </sheetViews>
  <sheetFormatPr defaultColWidth="9.140625" defaultRowHeight="15"/>
  <cols>
    <col min="1" max="1" width="87.8515625" style="0" customWidth="1"/>
    <col min="3" max="3" width="17.140625" style="145" customWidth="1"/>
    <col min="4" max="4" width="12.28125" style="145" customWidth="1"/>
    <col min="5" max="5" width="14.00390625" style="145" customWidth="1"/>
    <col min="6" max="6" width="15.7109375" style="145" customWidth="1"/>
  </cols>
  <sheetData>
    <row r="1" spans="1:6" ht="20.25" customHeight="1">
      <c r="A1" s="212" t="s">
        <v>623</v>
      </c>
      <c r="B1" s="213"/>
      <c r="C1" s="213"/>
      <c r="D1" s="213"/>
      <c r="E1" s="213"/>
      <c r="F1" s="214"/>
    </row>
    <row r="2" spans="1:6" ht="19.5" customHeight="1">
      <c r="A2" s="211" t="s">
        <v>599</v>
      </c>
      <c r="B2" s="207"/>
      <c r="C2" s="207"/>
      <c r="D2" s="207"/>
      <c r="E2" s="207"/>
      <c r="F2" s="210"/>
    </row>
    <row r="3" ht="18">
      <c r="A3" s="48"/>
    </row>
    <row r="4" ht="15">
      <c r="A4" s="101" t="s">
        <v>585</v>
      </c>
    </row>
    <row r="5" spans="1:6" ht="52.5" customHeight="1">
      <c r="A5" s="2" t="s">
        <v>59</v>
      </c>
      <c r="B5" s="3" t="s">
        <v>60</v>
      </c>
      <c r="C5" s="148" t="s">
        <v>529</v>
      </c>
      <c r="D5" s="148" t="s">
        <v>530</v>
      </c>
      <c r="E5" s="183" t="s">
        <v>30</v>
      </c>
      <c r="F5" s="149" t="s">
        <v>15</v>
      </c>
    </row>
    <row r="6" spans="1:6" ht="15">
      <c r="A6" s="30" t="s">
        <v>61</v>
      </c>
      <c r="B6" s="31" t="s">
        <v>62</v>
      </c>
      <c r="C6" s="143">
        <v>25162572</v>
      </c>
      <c r="D6" s="143"/>
      <c r="E6" s="143"/>
      <c r="F6" s="140">
        <f>C6+E6</f>
        <v>25162572</v>
      </c>
    </row>
    <row r="7" spans="1:6" ht="15">
      <c r="A7" s="30" t="s">
        <v>63</v>
      </c>
      <c r="B7" s="32" t="s">
        <v>64</v>
      </c>
      <c r="C7" s="143"/>
      <c r="D7" s="143"/>
      <c r="E7" s="143"/>
      <c r="F7" s="140">
        <f aca="true" t="shared" si="0" ref="F7:F18">C7+E7</f>
        <v>0</v>
      </c>
    </row>
    <row r="8" spans="1:6" ht="15">
      <c r="A8" s="30" t="s">
        <v>65</v>
      </c>
      <c r="B8" s="32" t="s">
        <v>66</v>
      </c>
      <c r="C8" s="143">
        <v>1051884</v>
      </c>
      <c r="D8" s="143"/>
      <c r="E8" s="143"/>
      <c r="F8" s="140">
        <f t="shared" si="0"/>
        <v>1051884</v>
      </c>
    </row>
    <row r="9" spans="1:6" ht="15">
      <c r="A9" s="33" t="s">
        <v>67</v>
      </c>
      <c r="B9" s="32" t="s">
        <v>68</v>
      </c>
      <c r="C9" s="143"/>
      <c r="D9" s="143"/>
      <c r="E9" s="143"/>
      <c r="F9" s="140">
        <f t="shared" si="0"/>
        <v>0</v>
      </c>
    </row>
    <row r="10" spans="1:6" ht="15">
      <c r="A10" s="33" t="s">
        <v>69</v>
      </c>
      <c r="B10" s="32" t="s">
        <v>70</v>
      </c>
      <c r="C10" s="143"/>
      <c r="D10" s="143"/>
      <c r="E10" s="143"/>
      <c r="F10" s="140">
        <f t="shared" si="0"/>
        <v>0</v>
      </c>
    </row>
    <row r="11" spans="1:6" ht="15">
      <c r="A11" s="33" t="s">
        <v>71</v>
      </c>
      <c r="B11" s="32" t="s">
        <v>72</v>
      </c>
      <c r="C11" s="143"/>
      <c r="D11" s="143"/>
      <c r="E11" s="143"/>
      <c r="F11" s="140">
        <f t="shared" si="0"/>
        <v>0</v>
      </c>
    </row>
    <row r="12" spans="1:6" ht="15">
      <c r="A12" s="33" t="s">
        <v>73</v>
      </c>
      <c r="B12" s="32" t="s">
        <v>74</v>
      </c>
      <c r="C12" s="143">
        <v>1662700</v>
      </c>
      <c r="D12" s="143"/>
      <c r="E12" s="143"/>
      <c r="F12" s="140">
        <f t="shared" si="0"/>
        <v>1662700</v>
      </c>
    </row>
    <row r="13" spans="1:6" ht="15">
      <c r="A13" s="33" t="s">
        <v>75</v>
      </c>
      <c r="B13" s="32" t="s">
        <v>76</v>
      </c>
      <c r="C13" s="143"/>
      <c r="D13" s="143"/>
      <c r="E13" s="143"/>
      <c r="F13" s="140">
        <f t="shared" si="0"/>
        <v>0</v>
      </c>
    </row>
    <row r="14" spans="1:6" ht="15">
      <c r="A14" s="5" t="s">
        <v>77</v>
      </c>
      <c r="B14" s="32" t="s">
        <v>78</v>
      </c>
      <c r="C14" s="143">
        <v>315000</v>
      </c>
      <c r="D14" s="143"/>
      <c r="E14" s="143"/>
      <c r="F14" s="140">
        <f t="shared" si="0"/>
        <v>315000</v>
      </c>
    </row>
    <row r="15" spans="1:6" ht="15">
      <c r="A15" s="5" t="s">
        <v>79</v>
      </c>
      <c r="B15" s="32" t="s">
        <v>80</v>
      </c>
      <c r="C15" s="143">
        <v>576000</v>
      </c>
      <c r="D15" s="143"/>
      <c r="E15" s="143"/>
      <c r="F15" s="140">
        <f t="shared" si="0"/>
        <v>576000</v>
      </c>
    </row>
    <row r="16" spans="1:6" ht="15">
      <c r="A16" s="5" t="s">
        <v>81</v>
      </c>
      <c r="B16" s="32" t="s">
        <v>82</v>
      </c>
      <c r="C16" s="143"/>
      <c r="D16" s="143"/>
      <c r="E16" s="143"/>
      <c r="F16" s="140">
        <f t="shared" si="0"/>
        <v>0</v>
      </c>
    </row>
    <row r="17" spans="1:6" ht="15">
      <c r="A17" s="5" t="s">
        <v>83</v>
      </c>
      <c r="B17" s="32" t="s">
        <v>84</v>
      </c>
      <c r="C17" s="143"/>
      <c r="D17" s="143"/>
      <c r="E17" s="143"/>
      <c r="F17" s="140">
        <f t="shared" si="0"/>
        <v>0</v>
      </c>
    </row>
    <row r="18" spans="1:6" ht="15">
      <c r="A18" s="5" t="s">
        <v>414</v>
      </c>
      <c r="B18" s="32" t="s">
        <v>85</v>
      </c>
      <c r="C18" s="143">
        <v>109800</v>
      </c>
      <c r="D18" s="143"/>
      <c r="E18" s="143"/>
      <c r="F18" s="140">
        <f t="shared" si="0"/>
        <v>109800</v>
      </c>
    </row>
    <row r="19" spans="1:6" s="103" customFormat="1" ht="12.75">
      <c r="A19" s="34" t="s">
        <v>357</v>
      </c>
      <c r="B19" s="35" t="s">
        <v>86</v>
      </c>
      <c r="C19" s="150">
        <f>SUM(C6:C18)</f>
        <v>28877956</v>
      </c>
      <c r="D19" s="150">
        <f>SUM(D6:D18)</f>
        <v>0</v>
      </c>
      <c r="E19" s="150">
        <f>SUM(E6:E18)</f>
        <v>0</v>
      </c>
      <c r="F19" s="150">
        <f>SUM(F6:F18)</f>
        <v>28877956</v>
      </c>
    </row>
    <row r="20" spans="1:6" ht="15">
      <c r="A20" s="5" t="s">
        <v>87</v>
      </c>
      <c r="B20" s="32" t="s">
        <v>88</v>
      </c>
      <c r="C20" s="143"/>
      <c r="D20" s="143"/>
      <c r="E20" s="143"/>
      <c r="F20" s="140">
        <f>C20+D20+E20</f>
        <v>0</v>
      </c>
    </row>
    <row r="21" spans="1:6" ht="30">
      <c r="A21" s="5" t="s">
        <v>89</v>
      </c>
      <c r="B21" s="32" t="s">
        <v>90</v>
      </c>
      <c r="C21" s="143">
        <v>471000</v>
      </c>
      <c r="D21" s="143"/>
      <c r="E21" s="143"/>
      <c r="F21" s="140">
        <f>C21+D21+E21</f>
        <v>471000</v>
      </c>
    </row>
    <row r="22" spans="1:6" ht="15">
      <c r="A22" s="6" t="s">
        <v>91</v>
      </c>
      <c r="B22" s="32" t="s">
        <v>92</v>
      </c>
      <c r="C22" s="143">
        <v>628891</v>
      </c>
      <c r="D22" s="143"/>
      <c r="E22" s="143"/>
      <c r="F22" s="140">
        <f>C22+D22+E22</f>
        <v>628891</v>
      </c>
    </row>
    <row r="23" spans="1:6" s="103" customFormat="1" ht="12.75">
      <c r="A23" s="7" t="s">
        <v>358</v>
      </c>
      <c r="B23" s="35" t="s">
        <v>93</v>
      </c>
      <c r="C23" s="150">
        <f>SUM(C20:C22)</f>
        <v>1099891</v>
      </c>
      <c r="D23" s="150">
        <f>SUM(D20:D22)</f>
        <v>0</v>
      </c>
      <c r="E23" s="150">
        <f>SUM(E20:E22)</f>
        <v>0</v>
      </c>
      <c r="F23" s="150">
        <f>SUM(F20:F22)</f>
        <v>1099891</v>
      </c>
    </row>
    <row r="24" spans="1:6" s="92" customFormat="1" ht="15">
      <c r="A24" s="51" t="s">
        <v>444</v>
      </c>
      <c r="B24" s="52" t="s">
        <v>94</v>
      </c>
      <c r="C24" s="90">
        <f>C19+C23</f>
        <v>29977847</v>
      </c>
      <c r="D24" s="90">
        <f>D19+D23</f>
        <v>0</v>
      </c>
      <c r="E24" s="90">
        <f>E19+E23</f>
        <v>0</v>
      </c>
      <c r="F24" s="90">
        <f>F19+F23</f>
        <v>29977847</v>
      </c>
    </row>
    <row r="25" spans="1:6" s="92" customFormat="1" ht="15">
      <c r="A25" s="40" t="s">
        <v>415</v>
      </c>
      <c r="B25" s="52" t="s">
        <v>95</v>
      </c>
      <c r="C25" s="90">
        <v>6000148</v>
      </c>
      <c r="D25" s="90"/>
      <c r="E25" s="90"/>
      <c r="F25" s="141">
        <f aca="true" t="shared" si="1" ref="F25:F48">C25+D25+E25</f>
        <v>6000148</v>
      </c>
    </row>
    <row r="26" spans="1:6" ht="15">
      <c r="A26" s="5" t="s">
        <v>96</v>
      </c>
      <c r="B26" s="32" t="s">
        <v>97</v>
      </c>
      <c r="C26" s="143">
        <v>154000</v>
      </c>
      <c r="D26" s="143"/>
      <c r="E26" s="143"/>
      <c r="F26" s="140">
        <f t="shared" si="1"/>
        <v>154000</v>
      </c>
    </row>
    <row r="27" spans="1:6" ht="15">
      <c r="A27" s="5" t="s">
        <v>98</v>
      </c>
      <c r="B27" s="32" t="s">
        <v>99</v>
      </c>
      <c r="C27" s="143">
        <v>718664</v>
      </c>
      <c r="D27" s="143"/>
      <c r="E27" s="143"/>
      <c r="F27" s="140">
        <f t="shared" si="1"/>
        <v>718664</v>
      </c>
    </row>
    <row r="28" spans="1:6" ht="15">
      <c r="A28" s="5" t="s">
        <v>100</v>
      </c>
      <c r="B28" s="32" t="s">
        <v>101</v>
      </c>
      <c r="C28" s="143"/>
      <c r="D28" s="143"/>
      <c r="E28" s="143"/>
      <c r="F28" s="140">
        <f t="shared" si="1"/>
        <v>0</v>
      </c>
    </row>
    <row r="29" spans="1:6" s="103" customFormat="1" ht="12.75">
      <c r="A29" s="7" t="s">
        <v>359</v>
      </c>
      <c r="B29" s="35" t="s">
        <v>102</v>
      </c>
      <c r="C29" s="150">
        <f>SUM(C26:C28)</f>
        <v>872664</v>
      </c>
      <c r="D29" s="150">
        <f>SUM(D26:D28)</f>
        <v>0</v>
      </c>
      <c r="E29" s="150">
        <f>SUM(E26:E28)</f>
        <v>0</v>
      </c>
      <c r="F29" s="150">
        <f>SUM(F26:F28)</f>
        <v>872664</v>
      </c>
    </row>
    <row r="30" spans="1:6" ht="15">
      <c r="A30" s="5" t="s">
        <v>103</v>
      </c>
      <c r="B30" s="32" t="s">
        <v>104</v>
      </c>
      <c r="C30" s="143">
        <v>2300000</v>
      </c>
      <c r="D30" s="143"/>
      <c r="E30" s="143"/>
      <c r="F30" s="140">
        <f t="shared" si="1"/>
        <v>2300000</v>
      </c>
    </row>
    <row r="31" spans="1:6" ht="15">
      <c r="A31" s="5" t="s">
        <v>105</v>
      </c>
      <c r="B31" s="32" t="s">
        <v>106</v>
      </c>
      <c r="C31" s="143">
        <v>394193</v>
      </c>
      <c r="D31" s="143"/>
      <c r="E31" s="143"/>
      <c r="F31" s="140">
        <f t="shared" si="1"/>
        <v>394193</v>
      </c>
    </row>
    <row r="32" spans="1:6" s="103" customFormat="1" ht="15" customHeight="1">
      <c r="A32" s="7" t="s">
        <v>445</v>
      </c>
      <c r="B32" s="35" t="s">
        <v>107</v>
      </c>
      <c r="C32" s="150">
        <f>SUM(C30:C31)</f>
        <v>2694193</v>
      </c>
      <c r="D32" s="150">
        <f>SUM(D30:D31)</f>
        <v>0</v>
      </c>
      <c r="E32" s="150">
        <f>SUM(E30:E31)</f>
        <v>0</v>
      </c>
      <c r="F32" s="150">
        <f>SUM(F30:F31)</f>
        <v>2694193</v>
      </c>
    </row>
    <row r="33" spans="1:6" ht="15">
      <c r="A33" s="5" t="s">
        <v>108</v>
      </c>
      <c r="B33" s="32" t="s">
        <v>109</v>
      </c>
      <c r="C33" s="143">
        <v>872000</v>
      </c>
      <c r="D33" s="143"/>
      <c r="E33" s="143"/>
      <c r="F33" s="140">
        <f t="shared" si="1"/>
        <v>872000</v>
      </c>
    </row>
    <row r="34" spans="1:6" ht="15">
      <c r="A34" s="5" t="s">
        <v>110</v>
      </c>
      <c r="B34" s="32" t="s">
        <v>111</v>
      </c>
      <c r="C34" s="143"/>
      <c r="D34" s="143"/>
      <c r="E34" s="143"/>
      <c r="F34" s="140">
        <f t="shared" si="1"/>
        <v>0</v>
      </c>
    </row>
    <row r="35" spans="1:6" ht="15">
      <c r="A35" s="5" t="s">
        <v>416</v>
      </c>
      <c r="B35" s="32" t="s">
        <v>112</v>
      </c>
      <c r="C35" s="143">
        <v>40000</v>
      </c>
      <c r="D35" s="143"/>
      <c r="E35" s="143"/>
      <c r="F35" s="140">
        <f t="shared" si="1"/>
        <v>40000</v>
      </c>
    </row>
    <row r="36" spans="1:6" ht="15">
      <c r="A36" s="5" t="s">
        <v>113</v>
      </c>
      <c r="B36" s="32" t="s">
        <v>114</v>
      </c>
      <c r="C36" s="143"/>
      <c r="D36" s="143"/>
      <c r="E36" s="143"/>
      <c r="F36" s="140">
        <f t="shared" si="1"/>
        <v>0</v>
      </c>
    </row>
    <row r="37" spans="1:6" ht="15">
      <c r="A37" s="10" t="s">
        <v>417</v>
      </c>
      <c r="B37" s="32" t="s">
        <v>115</v>
      </c>
      <c r="C37" s="143"/>
      <c r="D37" s="143"/>
      <c r="E37" s="143"/>
      <c r="F37" s="140">
        <f t="shared" si="1"/>
        <v>0</v>
      </c>
    </row>
    <row r="38" spans="1:6" ht="15">
      <c r="A38" s="6" t="s">
        <v>116</v>
      </c>
      <c r="B38" s="32" t="s">
        <v>117</v>
      </c>
      <c r="C38" s="143">
        <v>440000</v>
      </c>
      <c r="D38" s="143"/>
      <c r="E38" s="143"/>
      <c r="F38" s="140">
        <f t="shared" si="1"/>
        <v>440000</v>
      </c>
    </row>
    <row r="39" spans="1:6" ht="15">
      <c r="A39" s="5" t="s">
        <v>418</v>
      </c>
      <c r="B39" s="32" t="s">
        <v>118</v>
      </c>
      <c r="C39" s="143">
        <v>1320747</v>
      </c>
      <c r="D39" s="143"/>
      <c r="E39" s="143"/>
      <c r="F39" s="140">
        <f t="shared" si="1"/>
        <v>1320747</v>
      </c>
    </row>
    <row r="40" spans="1:6" s="103" customFormat="1" ht="12.75">
      <c r="A40" s="7" t="s">
        <v>360</v>
      </c>
      <c r="B40" s="35" t="s">
        <v>119</v>
      </c>
      <c r="C40" s="150">
        <f>SUM(C33:C39)</f>
        <v>2672747</v>
      </c>
      <c r="D40" s="150">
        <f>SUM(D33:D39)</f>
        <v>0</v>
      </c>
      <c r="E40" s="150">
        <f>SUM(E33:E39)</f>
        <v>0</v>
      </c>
      <c r="F40" s="150">
        <f>SUM(F33:F39)</f>
        <v>2672747</v>
      </c>
    </row>
    <row r="41" spans="1:6" ht="15">
      <c r="A41" s="5" t="s">
        <v>120</v>
      </c>
      <c r="B41" s="32" t="s">
        <v>121</v>
      </c>
      <c r="C41" s="143">
        <v>102625</v>
      </c>
      <c r="D41" s="143"/>
      <c r="E41" s="143"/>
      <c r="F41" s="140">
        <f t="shared" si="1"/>
        <v>102625</v>
      </c>
    </row>
    <row r="42" spans="1:6" ht="15">
      <c r="A42" s="5" t="s">
        <v>122</v>
      </c>
      <c r="B42" s="32" t="s">
        <v>123</v>
      </c>
      <c r="C42" s="143"/>
      <c r="D42" s="143"/>
      <c r="E42" s="143"/>
      <c r="F42" s="140">
        <f t="shared" si="1"/>
        <v>0</v>
      </c>
    </row>
    <row r="43" spans="1:6" s="103" customFormat="1" ht="12.75">
      <c r="A43" s="7" t="s">
        <v>361</v>
      </c>
      <c r="B43" s="35" t="s">
        <v>124</v>
      </c>
      <c r="C43" s="150">
        <f>SUM(C41:C42)</f>
        <v>102625</v>
      </c>
      <c r="D43" s="150">
        <f>SUM(D41:D42)</f>
        <v>0</v>
      </c>
      <c r="E43" s="150">
        <f>SUM(E41:E42)</f>
        <v>0</v>
      </c>
      <c r="F43" s="150">
        <f>SUM(F41:F42)</f>
        <v>102625</v>
      </c>
    </row>
    <row r="44" spans="1:6" ht="15">
      <c r="A44" s="5" t="s">
        <v>125</v>
      </c>
      <c r="B44" s="32" t="s">
        <v>126</v>
      </c>
      <c r="C44" s="143">
        <v>1351257</v>
      </c>
      <c r="D44" s="143"/>
      <c r="E44" s="143"/>
      <c r="F44" s="140">
        <f t="shared" si="1"/>
        <v>1351257</v>
      </c>
    </row>
    <row r="45" spans="1:6" ht="15">
      <c r="A45" s="5" t="s">
        <v>127</v>
      </c>
      <c r="B45" s="32" t="s">
        <v>128</v>
      </c>
      <c r="C45" s="143"/>
      <c r="D45" s="143"/>
      <c r="E45" s="143"/>
      <c r="F45" s="140">
        <f t="shared" si="1"/>
        <v>0</v>
      </c>
    </row>
    <row r="46" spans="1:6" ht="15">
      <c r="A46" s="5" t="s">
        <v>419</v>
      </c>
      <c r="B46" s="32" t="s">
        <v>129</v>
      </c>
      <c r="C46" s="143"/>
      <c r="D46" s="143"/>
      <c r="E46" s="143"/>
      <c r="F46" s="140">
        <f t="shared" si="1"/>
        <v>0</v>
      </c>
    </row>
    <row r="47" spans="1:6" ht="15">
      <c r="A47" s="5" t="s">
        <v>420</v>
      </c>
      <c r="B47" s="32" t="s">
        <v>130</v>
      </c>
      <c r="C47" s="143"/>
      <c r="D47" s="143"/>
      <c r="E47" s="143"/>
      <c r="F47" s="140">
        <f t="shared" si="1"/>
        <v>0</v>
      </c>
    </row>
    <row r="48" spans="1:6" ht="15">
      <c r="A48" s="5" t="s">
        <v>131</v>
      </c>
      <c r="B48" s="32" t="s">
        <v>132</v>
      </c>
      <c r="C48" s="143">
        <v>2000</v>
      </c>
      <c r="D48" s="143"/>
      <c r="E48" s="143"/>
      <c r="F48" s="140">
        <f t="shared" si="1"/>
        <v>2000</v>
      </c>
    </row>
    <row r="49" spans="1:6" s="103" customFormat="1" ht="12.75">
      <c r="A49" s="7" t="s">
        <v>362</v>
      </c>
      <c r="B49" s="35" t="s">
        <v>133</v>
      </c>
      <c r="C49" s="150">
        <f>SUM(C44:C48)</f>
        <v>1353257</v>
      </c>
      <c r="D49" s="150">
        <f>SUM(D44:D48)</f>
        <v>0</v>
      </c>
      <c r="E49" s="150">
        <f>SUM(E44:E48)</f>
        <v>0</v>
      </c>
      <c r="F49" s="150">
        <f>SUM(F44:F48)</f>
        <v>1353257</v>
      </c>
    </row>
    <row r="50" spans="1:6" s="92" customFormat="1" ht="15">
      <c r="A50" s="40" t="s">
        <v>363</v>
      </c>
      <c r="B50" s="52" t="s">
        <v>134</v>
      </c>
      <c r="C50" s="90">
        <f>C49+C43+C40+C32+C29</f>
        <v>7695486</v>
      </c>
      <c r="D50" s="90">
        <f>D49+D43+D40+D32+D29</f>
        <v>0</v>
      </c>
      <c r="E50" s="90">
        <f>E49+E43+E40+E32+E29</f>
        <v>0</v>
      </c>
      <c r="F50" s="90">
        <f>F49+F43+F40+F32+F29</f>
        <v>7695486</v>
      </c>
    </row>
    <row r="51" spans="1:6" ht="15">
      <c r="A51" s="13" t="s">
        <v>135</v>
      </c>
      <c r="B51" s="32" t="s">
        <v>136</v>
      </c>
      <c r="C51" s="143"/>
      <c r="D51" s="143"/>
      <c r="E51" s="143"/>
      <c r="F51" s="140">
        <f aca="true" t="shared" si="2" ref="F51:F72">C51+D51+E51</f>
        <v>0</v>
      </c>
    </row>
    <row r="52" spans="1:6" ht="15">
      <c r="A52" s="13" t="s">
        <v>364</v>
      </c>
      <c r="B52" s="32" t="s">
        <v>137</v>
      </c>
      <c r="C52" s="143"/>
      <c r="D52" s="143"/>
      <c r="E52" s="143"/>
      <c r="F52" s="140">
        <f t="shared" si="2"/>
        <v>0</v>
      </c>
    </row>
    <row r="53" spans="1:6" ht="15">
      <c r="A53" s="17" t="s">
        <v>421</v>
      </c>
      <c r="B53" s="32" t="s">
        <v>138</v>
      </c>
      <c r="C53" s="143"/>
      <c r="D53" s="143"/>
      <c r="E53" s="143"/>
      <c r="F53" s="140">
        <f t="shared" si="2"/>
        <v>0</v>
      </c>
    </row>
    <row r="54" spans="1:6" ht="15">
      <c r="A54" s="17" t="s">
        <v>422</v>
      </c>
      <c r="B54" s="32" t="s">
        <v>139</v>
      </c>
      <c r="C54" s="143"/>
      <c r="D54" s="143"/>
      <c r="E54" s="143"/>
      <c r="F54" s="140">
        <f t="shared" si="2"/>
        <v>0</v>
      </c>
    </row>
    <row r="55" spans="1:6" ht="15">
      <c r="A55" s="17" t="s">
        <v>423</v>
      </c>
      <c r="B55" s="32" t="s">
        <v>140</v>
      </c>
      <c r="C55" s="143"/>
      <c r="D55" s="143"/>
      <c r="E55" s="143"/>
      <c r="F55" s="140">
        <f t="shared" si="2"/>
        <v>0</v>
      </c>
    </row>
    <row r="56" spans="1:6" ht="15">
      <c r="A56" s="13" t="s">
        <v>424</v>
      </c>
      <c r="B56" s="32" t="s">
        <v>141</v>
      </c>
      <c r="C56" s="143"/>
      <c r="D56" s="143"/>
      <c r="E56" s="143"/>
      <c r="F56" s="140">
        <f t="shared" si="2"/>
        <v>0</v>
      </c>
    </row>
    <row r="57" spans="1:6" ht="15">
      <c r="A57" s="13" t="s">
        <v>425</v>
      </c>
      <c r="B57" s="32" t="s">
        <v>142</v>
      </c>
      <c r="C57" s="143"/>
      <c r="D57" s="143"/>
      <c r="E57" s="143"/>
      <c r="F57" s="140">
        <f t="shared" si="2"/>
        <v>0</v>
      </c>
    </row>
    <row r="58" spans="1:6" ht="15">
      <c r="A58" s="13" t="s">
        <v>426</v>
      </c>
      <c r="B58" s="32" t="s">
        <v>143</v>
      </c>
      <c r="C58" s="143"/>
      <c r="D58" s="143"/>
      <c r="E58" s="143"/>
      <c r="F58" s="140">
        <f t="shared" si="2"/>
        <v>0</v>
      </c>
    </row>
    <row r="59" spans="1:6" s="92" customFormat="1" ht="15">
      <c r="A59" s="49" t="s">
        <v>393</v>
      </c>
      <c r="B59" s="52" t="s">
        <v>144</v>
      </c>
      <c r="C59" s="90">
        <f>SUM(C51:C58)</f>
        <v>0</v>
      </c>
      <c r="D59" s="90">
        <f>SUM(D51:D58)</f>
        <v>0</v>
      </c>
      <c r="E59" s="90">
        <f>SUM(E51:E58)</f>
        <v>0</v>
      </c>
      <c r="F59" s="90">
        <f>SUM(F51:F58)</f>
        <v>0</v>
      </c>
    </row>
    <row r="60" spans="1:6" ht="15">
      <c r="A60" s="12" t="s">
        <v>427</v>
      </c>
      <c r="B60" s="32" t="s">
        <v>145</v>
      </c>
      <c r="C60" s="143"/>
      <c r="D60" s="143"/>
      <c r="E60" s="143"/>
      <c r="F60" s="140">
        <f t="shared" si="2"/>
        <v>0</v>
      </c>
    </row>
    <row r="61" spans="1:6" ht="15">
      <c r="A61" s="12" t="s">
        <v>146</v>
      </c>
      <c r="B61" s="32" t="s">
        <v>147</v>
      </c>
      <c r="C61" s="143"/>
      <c r="D61" s="143"/>
      <c r="E61" s="143"/>
      <c r="F61" s="140">
        <f t="shared" si="2"/>
        <v>0</v>
      </c>
    </row>
    <row r="62" spans="1:6" ht="30">
      <c r="A62" s="12" t="s">
        <v>148</v>
      </c>
      <c r="B62" s="32" t="s">
        <v>149</v>
      </c>
      <c r="C62" s="143"/>
      <c r="D62" s="143"/>
      <c r="E62" s="143"/>
      <c r="F62" s="140">
        <f t="shared" si="2"/>
        <v>0</v>
      </c>
    </row>
    <row r="63" spans="1:6" ht="30">
      <c r="A63" s="12" t="s">
        <v>394</v>
      </c>
      <c r="B63" s="32" t="s">
        <v>150</v>
      </c>
      <c r="C63" s="143"/>
      <c r="D63" s="143"/>
      <c r="E63" s="143"/>
      <c r="F63" s="140">
        <f t="shared" si="2"/>
        <v>0</v>
      </c>
    </row>
    <row r="64" spans="1:6" ht="30">
      <c r="A64" s="12" t="s">
        <v>428</v>
      </c>
      <c r="B64" s="32" t="s">
        <v>151</v>
      </c>
      <c r="C64" s="143"/>
      <c r="D64" s="143"/>
      <c r="E64" s="143"/>
      <c r="F64" s="140">
        <f t="shared" si="2"/>
        <v>0</v>
      </c>
    </row>
    <row r="65" spans="1:6" ht="15">
      <c r="A65" s="12" t="s">
        <v>396</v>
      </c>
      <c r="B65" s="32" t="s">
        <v>152</v>
      </c>
      <c r="C65" s="143"/>
      <c r="D65" s="143"/>
      <c r="E65" s="143"/>
      <c r="F65" s="140">
        <f t="shared" si="2"/>
        <v>0</v>
      </c>
    </row>
    <row r="66" spans="1:6" ht="30">
      <c r="A66" s="12" t="s">
        <v>429</v>
      </c>
      <c r="B66" s="32" t="s">
        <v>153</v>
      </c>
      <c r="C66" s="143"/>
      <c r="D66" s="143"/>
      <c r="E66" s="143"/>
      <c r="F66" s="140">
        <f t="shared" si="2"/>
        <v>0</v>
      </c>
    </row>
    <row r="67" spans="1:6" ht="30">
      <c r="A67" s="12" t="s">
        <v>430</v>
      </c>
      <c r="B67" s="32" t="s">
        <v>154</v>
      </c>
      <c r="C67" s="143"/>
      <c r="D67" s="143"/>
      <c r="E67" s="143"/>
      <c r="F67" s="140">
        <f t="shared" si="2"/>
        <v>0</v>
      </c>
    </row>
    <row r="68" spans="1:6" ht="15">
      <c r="A68" s="12" t="s">
        <v>155</v>
      </c>
      <c r="B68" s="32" t="s">
        <v>156</v>
      </c>
      <c r="C68" s="143"/>
      <c r="D68" s="143"/>
      <c r="E68" s="143"/>
      <c r="F68" s="140">
        <f t="shared" si="2"/>
        <v>0</v>
      </c>
    </row>
    <row r="69" spans="1:6" ht="15">
      <c r="A69" s="20" t="s">
        <v>157</v>
      </c>
      <c r="B69" s="32" t="s">
        <v>158</v>
      </c>
      <c r="C69" s="143"/>
      <c r="D69" s="143"/>
      <c r="E69" s="143"/>
      <c r="F69" s="140">
        <f t="shared" si="2"/>
        <v>0</v>
      </c>
    </row>
    <row r="70" spans="1:6" ht="15">
      <c r="A70" s="12" t="s">
        <v>601</v>
      </c>
      <c r="B70" s="32" t="s">
        <v>159</v>
      </c>
      <c r="C70" s="143"/>
      <c r="D70" s="143"/>
      <c r="E70" s="143"/>
      <c r="F70" s="140">
        <f t="shared" si="2"/>
        <v>0</v>
      </c>
    </row>
    <row r="71" spans="1:6" ht="15">
      <c r="A71" s="12" t="s">
        <v>431</v>
      </c>
      <c r="B71" s="32" t="s">
        <v>160</v>
      </c>
      <c r="C71" s="143"/>
      <c r="D71" s="143"/>
      <c r="E71" s="143"/>
      <c r="F71" s="140">
        <f t="shared" si="2"/>
        <v>0</v>
      </c>
    </row>
    <row r="72" spans="1:6" ht="15">
      <c r="A72" s="20" t="s">
        <v>600</v>
      </c>
      <c r="B72" s="32" t="s">
        <v>602</v>
      </c>
      <c r="C72" s="143"/>
      <c r="D72" s="143"/>
      <c r="E72" s="143"/>
      <c r="F72" s="140">
        <f t="shared" si="2"/>
        <v>0</v>
      </c>
    </row>
    <row r="73" spans="1:6" s="92" customFormat="1" ht="15">
      <c r="A73" s="49" t="s">
        <v>399</v>
      </c>
      <c r="B73" s="52" t="s">
        <v>161</v>
      </c>
      <c r="C73" s="90">
        <f>SUM(C60:C72)</f>
        <v>0</v>
      </c>
      <c r="D73" s="90">
        <f>SUM(D60:D72)</f>
        <v>0</v>
      </c>
      <c r="E73" s="90">
        <f>SUM(E60:E72)</f>
        <v>0</v>
      </c>
      <c r="F73" s="90">
        <f>SUM(F60:F72)</f>
        <v>0</v>
      </c>
    </row>
    <row r="74" spans="1:6" s="112" customFormat="1" ht="15.75">
      <c r="A74" s="95" t="s">
        <v>28</v>
      </c>
      <c r="B74" s="111"/>
      <c r="C74" s="179">
        <f>C73+C59+C50+C25+C24</f>
        <v>43673481</v>
      </c>
      <c r="D74" s="179">
        <f>D73+D59+D50+D25+D24</f>
        <v>0</v>
      </c>
      <c r="E74" s="179">
        <f>E73+E59+E50+E25+E24</f>
        <v>0</v>
      </c>
      <c r="F74" s="179">
        <f>F73+F59+F50+F25+F24</f>
        <v>43673481</v>
      </c>
    </row>
    <row r="75" spans="1:6" ht="15">
      <c r="A75" s="36" t="s">
        <v>162</v>
      </c>
      <c r="B75" s="32" t="s">
        <v>163</v>
      </c>
      <c r="C75" s="143"/>
      <c r="D75" s="143"/>
      <c r="E75" s="143"/>
      <c r="F75" s="140">
        <f aca="true" t="shared" si="3" ref="F75:F95">C75+D75+E75</f>
        <v>0</v>
      </c>
    </row>
    <row r="76" spans="1:6" ht="15">
      <c r="A76" s="36" t="s">
        <v>432</v>
      </c>
      <c r="B76" s="32" t="s">
        <v>164</v>
      </c>
      <c r="C76" s="143"/>
      <c r="D76" s="143"/>
      <c r="E76" s="143"/>
      <c r="F76" s="140">
        <f t="shared" si="3"/>
        <v>0</v>
      </c>
    </row>
    <row r="77" spans="1:6" ht="15">
      <c r="A77" s="36" t="s">
        <v>165</v>
      </c>
      <c r="B77" s="32" t="s">
        <v>166</v>
      </c>
      <c r="C77" s="143"/>
      <c r="D77" s="143"/>
      <c r="E77" s="143"/>
      <c r="F77" s="140">
        <f t="shared" si="3"/>
        <v>0</v>
      </c>
    </row>
    <row r="78" spans="1:6" ht="15">
      <c r="A78" s="36" t="s">
        <v>167</v>
      </c>
      <c r="B78" s="32" t="s">
        <v>168</v>
      </c>
      <c r="C78" s="143">
        <v>100000</v>
      </c>
      <c r="D78" s="143"/>
      <c r="E78" s="143"/>
      <c r="F78" s="140">
        <f t="shared" si="3"/>
        <v>100000</v>
      </c>
    </row>
    <row r="79" spans="1:6" ht="15">
      <c r="A79" s="6" t="s">
        <v>169</v>
      </c>
      <c r="B79" s="32" t="s">
        <v>170</v>
      </c>
      <c r="C79" s="143"/>
      <c r="D79" s="143"/>
      <c r="E79" s="143"/>
      <c r="F79" s="140">
        <f t="shared" si="3"/>
        <v>0</v>
      </c>
    </row>
    <row r="80" spans="1:6" ht="15">
      <c r="A80" s="6" t="s">
        <v>171</v>
      </c>
      <c r="B80" s="32" t="s">
        <v>172</v>
      </c>
      <c r="C80" s="143"/>
      <c r="D80" s="143"/>
      <c r="E80" s="143"/>
      <c r="F80" s="140">
        <f t="shared" si="3"/>
        <v>0</v>
      </c>
    </row>
    <row r="81" spans="1:6" ht="15">
      <c r="A81" s="6" t="s">
        <v>173</v>
      </c>
      <c r="B81" s="32" t="s">
        <v>174</v>
      </c>
      <c r="C81" s="143"/>
      <c r="D81" s="143"/>
      <c r="E81" s="143"/>
      <c r="F81" s="140">
        <f t="shared" si="3"/>
        <v>0</v>
      </c>
    </row>
    <row r="82" spans="1:6" s="92" customFormat="1" ht="15">
      <c r="A82" s="50" t="s">
        <v>401</v>
      </c>
      <c r="B82" s="52" t="s">
        <v>175</v>
      </c>
      <c r="C82" s="90">
        <f>SUM(C75:C81)</f>
        <v>100000</v>
      </c>
      <c r="D82" s="90">
        <f>SUM(D75:D81)</f>
        <v>0</v>
      </c>
      <c r="E82" s="90">
        <f>SUM(E75:E81)</f>
        <v>0</v>
      </c>
      <c r="F82" s="90">
        <f>SUM(F75:F81)</f>
        <v>100000</v>
      </c>
    </row>
    <row r="83" spans="1:6" ht="15">
      <c r="A83" s="13" t="s">
        <v>176</v>
      </c>
      <c r="B83" s="32" t="s">
        <v>177</v>
      </c>
      <c r="C83" s="143"/>
      <c r="D83" s="143"/>
      <c r="E83" s="143"/>
      <c r="F83" s="140">
        <f t="shared" si="3"/>
        <v>0</v>
      </c>
    </row>
    <row r="84" spans="1:6" ht="15">
      <c r="A84" s="13" t="s">
        <v>178</v>
      </c>
      <c r="B84" s="32" t="s">
        <v>179</v>
      </c>
      <c r="C84" s="143"/>
      <c r="D84" s="143"/>
      <c r="E84" s="143"/>
      <c r="F84" s="140">
        <f t="shared" si="3"/>
        <v>0</v>
      </c>
    </row>
    <row r="85" spans="1:6" ht="15">
      <c r="A85" s="13" t="s">
        <v>180</v>
      </c>
      <c r="B85" s="32" t="s">
        <v>181</v>
      </c>
      <c r="C85" s="143"/>
      <c r="D85" s="143"/>
      <c r="E85" s="143"/>
      <c r="F85" s="140">
        <f t="shared" si="3"/>
        <v>0</v>
      </c>
    </row>
    <row r="86" spans="1:6" ht="15">
      <c r="A86" s="13" t="s">
        <v>182</v>
      </c>
      <c r="B86" s="32" t="s">
        <v>183</v>
      </c>
      <c r="C86" s="143"/>
      <c r="D86" s="143"/>
      <c r="E86" s="143"/>
      <c r="F86" s="140">
        <f t="shared" si="3"/>
        <v>0</v>
      </c>
    </row>
    <row r="87" spans="1:6" s="92" customFormat="1" ht="15">
      <c r="A87" s="49" t="s">
        <v>402</v>
      </c>
      <c r="B87" s="52" t="s">
        <v>184</v>
      </c>
      <c r="C87" s="90">
        <f>SUM(C83:C86)</f>
        <v>0</v>
      </c>
      <c r="D87" s="90">
        <f>SUM(D83:D86)</f>
        <v>0</v>
      </c>
      <c r="E87" s="90">
        <f>SUM(E83:E86)</f>
        <v>0</v>
      </c>
      <c r="F87" s="90">
        <f>SUM(F83:F86)</f>
        <v>0</v>
      </c>
    </row>
    <row r="88" spans="1:6" ht="30">
      <c r="A88" s="13" t="s">
        <v>185</v>
      </c>
      <c r="B88" s="32" t="s">
        <v>186</v>
      </c>
      <c r="C88" s="143"/>
      <c r="D88" s="143"/>
      <c r="E88" s="143"/>
      <c r="F88" s="140">
        <f t="shared" si="3"/>
        <v>0</v>
      </c>
    </row>
    <row r="89" spans="1:6" ht="30">
      <c r="A89" s="13" t="s">
        <v>433</v>
      </c>
      <c r="B89" s="32" t="s">
        <v>187</v>
      </c>
      <c r="C89" s="143"/>
      <c r="D89" s="143"/>
      <c r="E89" s="143"/>
      <c r="F89" s="140">
        <f t="shared" si="3"/>
        <v>0</v>
      </c>
    </row>
    <row r="90" spans="1:6" ht="30">
      <c r="A90" s="13" t="s">
        <v>434</v>
      </c>
      <c r="B90" s="32" t="s">
        <v>188</v>
      </c>
      <c r="C90" s="143"/>
      <c r="D90" s="143"/>
      <c r="E90" s="143"/>
      <c r="F90" s="140">
        <f t="shared" si="3"/>
        <v>0</v>
      </c>
    </row>
    <row r="91" spans="1:6" ht="15">
      <c r="A91" s="13" t="s">
        <v>435</v>
      </c>
      <c r="B91" s="32" t="s">
        <v>189</v>
      </c>
      <c r="C91" s="143"/>
      <c r="D91" s="143"/>
      <c r="E91" s="143"/>
      <c r="F91" s="140">
        <f t="shared" si="3"/>
        <v>0</v>
      </c>
    </row>
    <row r="92" spans="1:6" ht="30">
      <c r="A92" s="13" t="s">
        <v>436</v>
      </c>
      <c r="B92" s="32" t="s">
        <v>190</v>
      </c>
      <c r="C92" s="143"/>
      <c r="D92" s="143"/>
      <c r="E92" s="143"/>
      <c r="F92" s="140">
        <f t="shared" si="3"/>
        <v>0</v>
      </c>
    </row>
    <row r="93" spans="1:6" ht="30">
      <c r="A93" s="13" t="s">
        <v>437</v>
      </c>
      <c r="B93" s="32" t="s">
        <v>191</v>
      </c>
      <c r="C93" s="143"/>
      <c r="D93" s="143"/>
      <c r="E93" s="143"/>
      <c r="F93" s="140">
        <f t="shared" si="3"/>
        <v>0</v>
      </c>
    </row>
    <row r="94" spans="1:6" ht="15">
      <c r="A94" s="13" t="s">
        <v>192</v>
      </c>
      <c r="B94" s="32" t="s">
        <v>193</v>
      </c>
      <c r="C94" s="143"/>
      <c r="D94" s="143"/>
      <c r="E94" s="143"/>
      <c r="F94" s="140">
        <f t="shared" si="3"/>
        <v>0</v>
      </c>
    </row>
    <row r="95" spans="1:6" ht="15">
      <c r="A95" s="13" t="s">
        <v>603</v>
      </c>
      <c r="B95" s="32" t="s">
        <v>194</v>
      </c>
      <c r="C95" s="143"/>
      <c r="D95" s="143"/>
      <c r="E95" s="143"/>
      <c r="F95" s="140">
        <f t="shared" si="3"/>
        <v>0</v>
      </c>
    </row>
    <row r="96" spans="1:6" ht="15">
      <c r="A96" s="13" t="s">
        <v>438</v>
      </c>
      <c r="B96" s="32" t="s">
        <v>604</v>
      </c>
      <c r="C96" s="143"/>
      <c r="D96" s="143"/>
      <c r="E96" s="143"/>
      <c r="F96" s="140"/>
    </row>
    <row r="97" spans="1:6" s="92" customFormat="1" ht="15">
      <c r="A97" s="49" t="s">
        <v>403</v>
      </c>
      <c r="B97" s="52" t="s">
        <v>195</v>
      </c>
      <c r="C97" s="90">
        <f>SUM(C88:C95)</f>
        <v>0</v>
      </c>
      <c r="D97" s="90">
        <f>SUM(D88:D95)</f>
        <v>0</v>
      </c>
      <c r="E97" s="90">
        <f>SUM(E88:E95)</f>
        <v>0</v>
      </c>
      <c r="F97" s="90">
        <f>SUM(F88:F95)</f>
        <v>0</v>
      </c>
    </row>
    <row r="98" spans="1:6" s="112" customFormat="1" ht="15.75">
      <c r="A98" s="95" t="s">
        <v>29</v>
      </c>
      <c r="B98" s="111"/>
      <c r="C98" s="179">
        <f>C97+C87+C82</f>
        <v>100000</v>
      </c>
      <c r="D98" s="179">
        <f>D97+D87+D82</f>
        <v>0</v>
      </c>
      <c r="E98" s="179">
        <f>E97+E87+E82</f>
        <v>0</v>
      </c>
      <c r="F98" s="179">
        <f>F97+F87+F82</f>
        <v>100000</v>
      </c>
    </row>
    <row r="99" spans="1:6" s="108" customFormat="1" ht="15.75">
      <c r="A99" s="96" t="s">
        <v>446</v>
      </c>
      <c r="B99" s="109" t="s">
        <v>196</v>
      </c>
      <c r="C99" s="182">
        <f>C98+C74</f>
        <v>43773481</v>
      </c>
      <c r="D99" s="182">
        <f>D98+D74</f>
        <v>0</v>
      </c>
      <c r="E99" s="182">
        <f>E98+E74</f>
        <v>0</v>
      </c>
      <c r="F99" s="182">
        <f>F98+F74</f>
        <v>43773481</v>
      </c>
    </row>
    <row r="100" spans="1:25" ht="15">
      <c r="A100" s="13" t="s">
        <v>439</v>
      </c>
      <c r="B100" s="5" t="s">
        <v>197</v>
      </c>
      <c r="C100" s="155"/>
      <c r="D100" s="155"/>
      <c r="E100" s="155"/>
      <c r="F100" s="140">
        <f aca="true" t="shared" si="4" ref="F100:F121">C100+D100+E100</f>
        <v>0</v>
      </c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5"/>
      <c r="Y100" s="25"/>
    </row>
    <row r="101" spans="1:25" ht="15">
      <c r="A101" s="13" t="s">
        <v>199</v>
      </c>
      <c r="B101" s="5" t="s">
        <v>200</v>
      </c>
      <c r="C101" s="155"/>
      <c r="D101" s="155"/>
      <c r="E101" s="155"/>
      <c r="F101" s="140">
        <f t="shared" si="4"/>
        <v>0</v>
      </c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5"/>
      <c r="Y101" s="25"/>
    </row>
    <row r="102" spans="1:25" ht="15">
      <c r="A102" s="13" t="s">
        <v>440</v>
      </c>
      <c r="B102" s="5" t="s">
        <v>201</v>
      </c>
      <c r="C102" s="155"/>
      <c r="D102" s="155"/>
      <c r="E102" s="155"/>
      <c r="F102" s="140">
        <f t="shared" si="4"/>
        <v>0</v>
      </c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5"/>
      <c r="Y102" s="25"/>
    </row>
    <row r="103" spans="1:25" s="103" customFormat="1" ht="12.75">
      <c r="A103" s="15" t="s">
        <v>408</v>
      </c>
      <c r="B103" s="7" t="s">
        <v>202</v>
      </c>
      <c r="C103" s="156">
        <f>SUM(C100:C102)</f>
        <v>0</v>
      </c>
      <c r="D103" s="156">
        <f>SUM(D100:D102)</f>
        <v>0</v>
      </c>
      <c r="E103" s="156">
        <f>SUM(E100:E102)</f>
        <v>0</v>
      </c>
      <c r="F103" s="156">
        <f>SUM(F100:F102)</f>
        <v>0</v>
      </c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104"/>
      <c r="Y103" s="104"/>
    </row>
    <row r="104" spans="1:25" ht="15">
      <c r="A104" s="38" t="s">
        <v>441</v>
      </c>
      <c r="B104" s="5" t="s">
        <v>203</v>
      </c>
      <c r="C104" s="157"/>
      <c r="D104" s="157"/>
      <c r="E104" s="157"/>
      <c r="F104" s="140">
        <f t="shared" si="4"/>
        <v>0</v>
      </c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5"/>
      <c r="Y104" s="25"/>
    </row>
    <row r="105" spans="1:25" ht="15">
      <c r="A105" s="38" t="s">
        <v>411</v>
      </c>
      <c r="B105" s="5" t="s">
        <v>206</v>
      </c>
      <c r="C105" s="157"/>
      <c r="D105" s="157"/>
      <c r="E105" s="157"/>
      <c r="F105" s="140">
        <f t="shared" si="4"/>
        <v>0</v>
      </c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5"/>
      <c r="Y105" s="25"/>
    </row>
    <row r="106" spans="1:25" ht="15">
      <c r="A106" s="13" t="s">
        <v>207</v>
      </c>
      <c r="B106" s="5" t="s">
        <v>208</v>
      </c>
      <c r="C106" s="155"/>
      <c r="D106" s="155"/>
      <c r="E106" s="155"/>
      <c r="F106" s="140">
        <f t="shared" si="4"/>
        <v>0</v>
      </c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5"/>
      <c r="Y106" s="25"/>
    </row>
    <row r="107" spans="1:25" ht="15">
      <c r="A107" s="13" t="s">
        <v>442</v>
      </c>
      <c r="B107" s="5" t="s">
        <v>209</v>
      </c>
      <c r="C107" s="155"/>
      <c r="D107" s="155"/>
      <c r="E107" s="155"/>
      <c r="F107" s="140">
        <f t="shared" si="4"/>
        <v>0</v>
      </c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5"/>
      <c r="Y107" s="25"/>
    </row>
    <row r="108" spans="1:25" s="103" customFormat="1" ht="12.75">
      <c r="A108" s="14" t="s">
        <v>409</v>
      </c>
      <c r="B108" s="7" t="s">
        <v>210</v>
      </c>
      <c r="C108" s="158">
        <f>SUM(C104:C107)</f>
        <v>0</v>
      </c>
      <c r="D108" s="158">
        <f>SUM(D104:D107)</f>
        <v>0</v>
      </c>
      <c r="E108" s="158">
        <f>SUM(E104:E107)</f>
        <v>0</v>
      </c>
      <c r="F108" s="158">
        <f>SUM(F104:F107)</f>
        <v>0</v>
      </c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104"/>
      <c r="Y108" s="104"/>
    </row>
    <row r="109" spans="1:25" ht="15">
      <c r="A109" s="38" t="s">
        <v>211</v>
      </c>
      <c r="B109" s="5" t="s">
        <v>212</v>
      </c>
      <c r="C109" s="157"/>
      <c r="D109" s="157"/>
      <c r="E109" s="157"/>
      <c r="F109" s="140">
        <f t="shared" si="4"/>
        <v>0</v>
      </c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5"/>
      <c r="Y109" s="25"/>
    </row>
    <row r="110" spans="1:25" ht="15">
      <c r="A110" s="38" t="s">
        <v>213</v>
      </c>
      <c r="B110" s="5" t="s">
        <v>214</v>
      </c>
      <c r="C110" s="157"/>
      <c r="D110" s="157"/>
      <c r="E110" s="157"/>
      <c r="F110" s="140">
        <f t="shared" si="4"/>
        <v>0</v>
      </c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5"/>
      <c r="Y110" s="25"/>
    </row>
    <row r="111" spans="1:25" s="103" customFormat="1" ht="15">
      <c r="A111" s="14" t="s">
        <v>215</v>
      </c>
      <c r="B111" s="7" t="s">
        <v>216</v>
      </c>
      <c r="C111" s="177"/>
      <c r="D111" s="177"/>
      <c r="E111" s="177"/>
      <c r="F111" s="140">
        <f t="shared" si="4"/>
        <v>0</v>
      </c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104"/>
      <c r="Y111" s="104"/>
    </row>
    <row r="112" spans="1:25" ht="15">
      <c r="A112" s="38" t="s">
        <v>217</v>
      </c>
      <c r="B112" s="5" t="s">
        <v>218</v>
      </c>
      <c r="C112" s="157"/>
      <c r="D112" s="157"/>
      <c r="E112" s="157"/>
      <c r="F112" s="140">
        <f t="shared" si="4"/>
        <v>0</v>
      </c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5"/>
      <c r="Y112" s="25"/>
    </row>
    <row r="113" spans="1:25" ht="15">
      <c r="A113" s="38" t="s">
        <v>219</v>
      </c>
      <c r="B113" s="5" t="s">
        <v>220</v>
      </c>
      <c r="C113" s="157"/>
      <c r="D113" s="157"/>
      <c r="E113" s="157"/>
      <c r="F113" s="140">
        <f t="shared" si="4"/>
        <v>0</v>
      </c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5"/>
      <c r="Y113" s="25"/>
    </row>
    <row r="114" spans="1:25" ht="15">
      <c r="A114" s="38" t="s">
        <v>221</v>
      </c>
      <c r="B114" s="5" t="s">
        <v>222</v>
      </c>
      <c r="C114" s="157"/>
      <c r="D114" s="157"/>
      <c r="E114" s="157"/>
      <c r="F114" s="140">
        <f t="shared" si="4"/>
        <v>0</v>
      </c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5"/>
      <c r="Y114" s="25"/>
    </row>
    <row r="115" spans="1:25" s="92" customFormat="1" ht="15">
      <c r="A115" s="39" t="s">
        <v>410</v>
      </c>
      <c r="B115" s="40" t="s">
        <v>223</v>
      </c>
      <c r="C115" s="159">
        <f>C114+C113+C112+C111+C110+C109+C108+C103</f>
        <v>0</v>
      </c>
      <c r="D115" s="159">
        <f>D114+D113+D112+D111+D110+D109+D108+D103</f>
        <v>0</v>
      </c>
      <c r="E115" s="159">
        <f>E114+E113+E112+E111+E110+E109+E108+E103</f>
        <v>0</v>
      </c>
      <c r="F115" s="159">
        <f>F114+F113+F112+F111+F110+F109+F108+F103</f>
        <v>0</v>
      </c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97"/>
      <c r="Y115" s="97"/>
    </row>
    <row r="116" spans="1:25" ht="15">
      <c r="A116" s="38" t="s">
        <v>224</v>
      </c>
      <c r="B116" s="5" t="s">
        <v>225</v>
      </c>
      <c r="C116" s="157"/>
      <c r="D116" s="157"/>
      <c r="E116" s="157"/>
      <c r="F116" s="140">
        <f t="shared" si="4"/>
        <v>0</v>
      </c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5"/>
      <c r="Y116" s="25"/>
    </row>
    <row r="117" spans="1:25" ht="15">
      <c r="A117" s="13" t="s">
        <v>226</v>
      </c>
      <c r="B117" s="5" t="s">
        <v>227</v>
      </c>
      <c r="C117" s="155"/>
      <c r="D117" s="155"/>
      <c r="E117" s="155"/>
      <c r="F117" s="140">
        <f t="shared" si="4"/>
        <v>0</v>
      </c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5"/>
      <c r="Y117" s="25"/>
    </row>
    <row r="118" spans="1:25" ht="15">
      <c r="A118" s="38" t="s">
        <v>443</v>
      </c>
      <c r="B118" s="5" t="s">
        <v>228</v>
      </c>
      <c r="C118" s="157"/>
      <c r="D118" s="157"/>
      <c r="E118" s="157"/>
      <c r="F118" s="140">
        <f t="shared" si="4"/>
        <v>0</v>
      </c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5"/>
      <c r="Y118" s="25"/>
    </row>
    <row r="119" spans="1:25" ht="15">
      <c r="A119" s="38" t="s">
        <v>412</v>
      </c>
      <c r="B119" s="5" t="s">
        <v>229</v>
      </c>
      <c r="C119" s="157"/>
      <c r="D119" s="157"/>
      <c r="E119" s="157"/>
      <c r="F119" s="140">
        <f t="shared" si="4"/>
        <v>0</v>
      </c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5"/>
      <c r="Y119" s="25"/>
    </row>
    <row r="120" spans="1:25" s="92" customFormat="1" ht="15">
      <c r="A120" s="39" t="s">
        <v>413</v>
      </c>
      <c r="B120" s="40" t="s">
        <v>233</v>
      </c>
      <c r="C120" s="159">
        <f>SUM(C116:C119)</f>
        <v>0</v>
      </c>
      <c r="D120" s="159">
        <f>SUM(D116:D119)</f>
        <v>0</v>
      </c>
      <c r="E120" s="159">
        <f>SUM(E116:E119)</f>
        <v>0</v>
      </c>
      <c r="F120" s="159">
        <f>SUM(F116:F119)</f>
        <v>0</v>
      </c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97"/>
      <c r="Y120" s="97"/>
    </row>
    <row r="121" spans="1:25" ht="15">
      <c r="A121" s="13" t="s">
        <v>234</v>
      </c>
      <c r="B121" s="5" t="s">
        <v>235</v>
      </c>
      <c r="C121" s="155"/>
      <c r="D121" s="155"/>
      <c r="E121" s="155"/>
      <c r="F121" s="140">
        <f t="shared" si="4"/>
        <v>0</v>
      </c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5"/>
      <c r="Y121" s="25"/>
    </row>
    <row r="122" spans="1:25" s="108" customFormat="1" ht="15.75">
      <c r="A122" s="99" t="s">
        <v>447</v>
      </c>
      <c r="B122" s="22" t="s">
        <v>236</v>
      </c>
      <c r="C122" s="160">
        <f>C121+C120+C115</f>
        <v>0</v>
      </c>
      <c r="D122" s="160">
        <f>D121+D120+D115</f>
        <v>0</v>
      </c>
      <c r="E122" s="160">
        <f>E121+E120+E115</f>
        <v>0</v>
      </c>
      <c r="F122" s="160">
        <f>F121+F120+F115</f>
        <v>0</v>
      </c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S122" s="106"/>
      <c r="T122" s="106"/>
      <c r="U122" s="106"/>
      <c r="V122" s="106"/>
      <c r="W122" s="106"/>
      <c r="X122" s="107"/>
      <c r="Y122" s="107"/>
    </row>
    <row r="123" spans="1:25" s="108" customFormat="1" ht="15.75">
      <c r="A123" s="100" t="s">
        <v>482</v>
      </c>
      <c r="B123" s="110"/>
      <c r="C123" s="182">
        <f>C122+C99</f>
        <v>43773481</v>
      </c>
      <c r="D123" s="182">
        <f>D122+D99</f>
        <v>0</v>
      </c>
      <c r="E123" s="182">
        <f>E122+E99</f>
        <v>0</v>
      </c>
      <c r="F123" s="182">
        <f>F122+F99</f>
        <v>43773481</v>
      </c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</row>
    <row r="124" spans="2:25" ht="15">
      <c r="B124" s="25"/>
      <c r="C124" s="161"/>
      <c r="D124" s="161"/>
      <c r="E124" s="161"/>
      <c r="F124" s="161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</row>
    <row r="125" spans="2:25" ht="15">
      <c r="B125" s="25"/>
      <c r="C125" s="161"/>
      <c r="D125" s="161"/>
      <c r="E125" s="161"/>
      <c r="F125" s="161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</row>
    <row r="126" spans="2:25" ht="15">
      <c r="B126" s="25"/>
      <c r="C126" s="161"/>
      <c r="D126" s="161"/>
      <c r="E126" s="161"/>
      <c r="F126" s="161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</row>
    <row r="127" spans="2:25" ht="15">
      <c r="B127" s="25"/>
      <c r="C127" s="161"/>
      <c r="D127" s="161"/>
      <c r="E127" s="161"/>
      <c r="F127" s="161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</row>
    <row r="128" spans="2:25" ht="15">
      <c r="B128" s="25"/>
      <c r="C128" s="161"/>
      <c r="D128" s="161"/>
      <c r="E128" s="161"/>
      <c r="F128" s="161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</row>
    <row r="129" spans="2:25" ht="15">
      <c r="B129" s="25"/>
      <c r="C129" s="161"/>
      <c r="D129" s="161"/>
      <c r="E129" s="161"/>
      <c r="F129" s="161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</row>
    <row r="130" spans="2:25" ht="15">
      <c r="B130" s="25"/>
      <c r="C130" s="161"/>
      <c r="D130" s="161"/>
      <c r="E130" s="161"/>
      <c r="F130" s="161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</row>
    <row r="131" spans="2:25" ht="15">
      <c r="B131" s="25"/>
      <c r="C131" s="161"/>
      <c r="D131" s="161"/>
      <c r="E131" s="161"/>
      <c r="F131" s="161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</row>
    <row r="132" spans="2:25" ht="15">
      <c r="B132" s="25"/>
      <c r="C132" s="161"/>
      <c r="D132" s="161"/>
      <c r="E132" s="161"/>
      <c r="F132" s="161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</row>
    <row r="133" spans="2:25" ht="15">
      <c r="B133" s="25"/>
      <c r="C133" s="161"/>
      <c r="D133" s="161"/>
      <c r="E133" s="161"/>
      <c r="F133" s="161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</row>
    <row r="134" spans="2:25" ht="15">
      <c r="B134" s="25"/>
      <c r="C134" s="161"/>
      <c r="D134" s="161"/>
      <c r="E134" s="161"/>
      <c r="F134" s="161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</row>
    <row r="135" spans="2:25" ht="15">
      <c r="B135" s="25"/>
      <c r="C135" s="161"/>
      <c r="D135" s="161"/>
      <c r="E135" s="161"/>
      <c r="F135" s="161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</row>
    <row r="136" spans="2:25" ht="15">
      <c r="B136" s="25"/>
      <c r="C136" s="161"/>
      <c r="D136" s="161"/>
      <c r="E136" s="161"/>
      <c r="F136" s="161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</row>
    <row r="137" spans="2:25" ht="15">
      <c r="B137" s="25"/>
      <c r="C137" s="161"/>
      <c r="D137" s="161"/>
      <c r="E137" s="161"/>
      <c r="F137" s="161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</row>
    <row r="138" spans="2:25" ht="15">
      <c r="B138" s="25"/>
      <c r="C138" s="161"/>
      <c r="D138" s="161"/>
      <c r="E138" s="161"/>
      <c r="F138" s="161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</row>
    <row r="139" spans="2:25" ht="15">
      <c r="B139" s="25"/>
      <c r="C139" s="161"/>
      <c r="D139" s="161"/>
      <c r="E139" s="161"/>
      <c r="F139" s="161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</row>
    <row r="140" spans="2:25" ht="15">
      <c r="B140" s="25"/>
      <c r="C140" s="161"/>
      <c r="D140" s="161"/>
      <c r="E140" s="161"/>
      <c r="F140" s="161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</row>
    <row r="141" spans="2:25" ht="15">
      <c r="B141" s="25"/>
      <c r="C141" s="161"/>
      <c r="D141" s="161"/>
      <c r="E141" s="161"/>
      <c r="F141" s="161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</row>
    <row r="142" spans="2:25" ht="15">
      <c r="B142" s="25"/>
      <c r="C142" s="161"/>
      <c r="D142" s="161"/>
      <c r="E142" s="161"/>
      <c r="F142" s="161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</row>
    <row r="143" spans="2:25" ht="15">
      <c r="B143" s="25"/>
      <c r="C143" s="161"/>
      <c r="D143" s="161"/>
      <c r="E143" s="161"/>
      <c r="F143" s="161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</row>
    <row r="144" spans="2:25" ht="15">
      <c r="B144" s="25"/>
      <c r="C144" s="161"/>
      <c r="D144" s="161"/>
      <c r="E144" s="161"/>
      <c r="F144" s="161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</row>
    <row r="145" spans="2:25" ht="15">
      <c r="B145" s="25"/>
      <c r="C145" s="161"/>
      <c r="D145" s="161"/>
      <c r="E145" s="161"/>
      <c r="F145" s="161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</row>
    <row r="146" spans="2:25" ht="15">
      <c r="B146" s="25"/>
      <c r="C146" s="161"/>
      <c r="D146" s="161"/>
      <c r="E146" s="161"/>
      <c r="F146" s="161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</row>
    <row r="147" spans="2:25" ht="15">
      <c r="B147" s="25"/>
      <c r="C147" s="161"/>
      <c r="D147" s="161"/>
      <c r="E147" s="161"/>
      <c r="F147" s="161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</row>
    <row r="148" spans="2:25" ht="15">
      <c r="B148" s="25"/>
      <c r="C148" s="161"/>
      <c r="D148" s="161"/>
      <c r="E148" s="161"/>
      <c r="F148" s="161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</row>
    <row r="149" spans="2:25" ht="15">
      <c r="B149" s="25"/>
      <c r="C149" s="161"/>
      <c r="D149" s="161"/>
      <c r="E149" s="161"/>
      <c r="F149" s="161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</row>
    <row r="150" spans="2:25" ht="15">
      <c r="B150" s="25"/>
      <c r="C150" s="161"/>
      <c r="D150" s="161"/>
      <c r="E150" s="161"/>
      <c r="F150" s="161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</row>
    <row r="151" spans="2:25" ht="15">
      <c r="B151" s="25"/>
      <c r="C151" s="161"/>
      <c r="D151" s="161"/>
      <c r="E151" s="161"/>
      <c r="F151" s="161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</row>
    <row r="152" spans="2:25" ht="15">
      <c r="B152" s="25"/>
      <c r="C152" s="161"/>
      <c r="D152" s="161"/>
      <c r="E152" s="161"/>
      <c r="F152" s="161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</row>
    <row r="153" spans="2:25" ht="15">
      <c r="B153" s="25"/>
      <c r="C153" s="161"/>
      <c r="D153" s="161"/>
      <c r="E153" s="161"/>
      <c r="F153" s="161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</row>
    <row r="154" spans="2:25" ht="15">
      <c r="B154" s="25"/>
      <c r="C154" s="161"/>
      <c r="D154" s="161"/>
      <c r="E154" s="161"/>
      <c r="F154" s="161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</row>
    <row r="155" spans="2:25" ht="15">
      <c r="B155" s="25"/>
      <c r="C155" s="161"/>
      <c r="D155" s="161"/>
      <c r="E155" s="161"/>
      <c r="F155" s="161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</row>
    <row r="156" spans="2:25" ht="15">
      <c r="B156" s="25"/>
      <c r="C156" s="161"/>
      <c r="D156" s="161"/>
      <c r="E156" s="161"/>
      <c r="F156" s="161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</row>
    <row r="157" spans="2:25" ht="15">
      <c r="B157" s="25"/>
      <c r="C157" s="161"/>
      <c r="D157" s="161"/>
      <c r="E157" s="161"/>
      <c r="F157" s="161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</row>
    <row r="158" spans="2:25" ht="15">
      <c r="B158" s="25"/>
      <c r="C158" s="161"/>
      <c r="D158" s="161"/>
      <c r="E158" s="161"/>
      <c r="F158" s="161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</row>
    <row r="159" spans="2:25" ht="15">
      <c r="B159" s="25"/>
      <c r="C159" s="161"/>
      <c r="D159" s="161"/>
      <c r="E159" s="161"/>
      <c r="F159" s="161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</row>
    <row r="160" spans="2:25" ht="15">
      <c r="B160" s="25"/>
      <c r="C160" s="161"/>
      <c r="D160" s="161"/>
      <c r="E160" s="161"/>
      <c r="F160" s="161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</row>
    <row r="161" spans="2:25" ht="15">
      <c r="B161" s="25"/>
      <c r="C161" s="161"/>
      <c r="D161" s="161"/>
      <c r="E161" s="161"/>
      <c r="F161" s="161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</row>
    <row r="162" spans="2:25" ht="15">
      <c r="B162" s="25"/>
      <c r="C162" s="161"/>
      <c r="D162" s="161"/>
      <c r="E162" s="161"/>
      <c r="F162" s="161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</row>
    <row r="163" spans="2:25" ht="15">
      <c r="B163" s="25"/>
      <c r="C163" s="161"/>
      <c r="D163" s="161"/>
      <c r="E163" s="161"/>
      <c r="F163" s="161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</row>
    <row r="164" spans="2:25" ht="15">
      <c r="B164" s="25"/>
      <c r="C164" s="161"/>
      <c r="D164" s="161"/>
      <c r="E164" s="161"/>
      <c r="F164" s="161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</row>
    <row r="165" spans="2:25" ht="15">
      <c r="B165" s="25"/>
      <c r="C165" s="161"/>
      <c r="D165" s="161"/>
      <c r="E165" s="161"/>
      <c r="F165" s="161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</row>
    <row r="166" spans="2:25" ht="15">
      <c r="B166" s="25"/>
      <c r="C166" s="161"/>
      <c r="D166" s="161"/>
      <c r="E166" s="161"/>
      <c r="F166" s="161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</row>
    <row r="167" spans="2:25" ht="15">
      <c r="B167" s="25"/>
      <c r="C167" s="161"/>
      <c r="D167" s="161"/>
      <c r="E167" s="161"/>
      <c r="F167" s="161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</row>
    <row r="168" spans="2:25" ht="15">
      <c r="B168" s="25"/>
      <c r="C168" s="161"/>
      <c r="D168" s="161"/>
      <c r="E168" s="161"/>
      <c r="F168" s="161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</row>
    <row r="169" spans="2:25" ht="15">
      <c r="B169" s="25"/>
      <c r="C169" s="161"/>
      <c r="D169" s="161"/>
      <c r="E169" s="161"/>
      <c r="F169" s="161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</row>
    <row r="170" spans="2:25" ht="15">
      <c r="B170" s="25"/>
      <c r="C170" s="161"/>
      <c r="D170" s="161"/>
      <c r="E170" s="161"/>
      <c r="F170" s="161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</row>
    <row r="171" spans="2:25" ht="15">
      <c r="B171" s="25"/>
      <c r="C171" s="161"/>
      <c r="D171" s="161"/>
      <c r="E171" s="161"/>
      <c r="F171" s="161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</row>
    <row r="172" spans="2:25" ht="15">
      <c r="B172" s="25"/>
      <c r="C172" s="161"/>
      <c r="D172" s="161"/>
      <c r="E172" s="161"/>
      <c r="F172" s="161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</row>
  </sheetData>
  <sheetProtection/>
  <mergeCells count="2">
    <mergeCell ref="A1:F1"/>
    <mergeCell ref="A2:F2"/>
  </mergeCells>
  <printOptions horizontalCentered="1"/>
  <pageMargins left="0.5118110236220472" right="0.5118110236220472" top="0.7480314960629921" bottom="0.7480314960629921" header="0.31496062992125984" footer="0.31496062992125984"/>
  <pageSetup fitToHeight="2" fitToWidth="1" horizontalDpi="600" verticalDpi="600" orientation="portrait" paperSize="9" scale="59" r:id="rId1"/>
  <headerFooter>
    <oddHeader>&amp;C3. melléklet az 5/2019. (V.31.)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2"/>
  <sheetViews>
    <sheetView view="pageLayout" workbookViewId="0" topLeftCell="A1">
      <selection activeCell="F123" sqref="A1:F123"/>
    </sheetView>
  </sheetViews>
  <sheetFormatPr defaultColWidth="9.140625" defaultRowHeight="15"/>
  <cols>
    <col min="1" max="1" width="90.7109375" style="115" customWidth="1"/>
    <col min="2" max="2" width="9.140625" style="115" customWidth="1"/>
    <col min="3" max="3" width="17.57421875" style="145" customWidth="1"/>
    <col min="4" max="4" width="15.421875" style="145" customWidth="1"/>
    <col min="5" max="5" width="13.8515625" style="145" customWidth="1"/>
    <col min="6" max="6" width="17.140625" style="145" customWidth="1"/>
    <col min="7" max="16384" width="9.140625" style="115" customWidth="1"/>
  </cols>
  <sheetData>
    <row r="1" spans="1:6" ht="24.75" customHeight="1">
      <c r="A1" s="209" t="s">
        <v>623</v>
      </c>
      <c r="B1" s="215"/>
      <c r="C1" s="215"/>
      <c r="D1" s="215"/>
      <c r="E1" s="215"/>
      <c r="F1" s="216"/>
    </row>
    <row r="2" spans="1:6" ht="21.75" customHeight="1">
      <c r="A2" s="211" t="s">
        <v>599</v>
      </c>
      <c r="B2" s="215"/>
      <c r="C2" s="215"/>
      <c r="D2" s="215"/>
      <c r="E2" s="215"/>
      <c r="F2" s="216"/>
    </row>
    <row r="3" ht="18">
      <c r="A3" s="116"/>
    </row>
    <row r="4" ht="15">
      <c r="A4" s="101" t="s">
        <v>587</v>
      </c>
    </row>
    <row r="5" spans="1:6" ht="33" customHeight="1">
      <c r="A5" s="2" t="s">
        <v>59</v>
      </c>
      <c r="B5" s="3" t="s">
        <v>60</v>
      </c>
      <c r="C5" s="148" t="s">
        <v>529</v>
      </c>
      <c r="D5" s="148" t="s">
        <v>530</v>
      </c>
      <c r="E5" s="183" t="s">
        <v>30</v>
      </c>
      <c r="F5" s="149" t="s">
        <v>15</v>
      </c>
    </row>
    <row r="6" spans="1:6" ht="15">
      <c r="A6" s="30" t="s">
        <v>61</v>
      </c>
      <c r="B6" s="31" t="s">
        <v>62</v>
      </c>
      <c r="C6" s="143">
        <v>46097301</v>
      </c>
      <c r="D6" s="143"/>
      <c r="E6" s="143"/>
      <c r="F6" s="140">
        <f>C6+D6+E6</f>
        <v>46097301</v>
      </c>
    </row>
    <row r="7" spans="1:6" ht="15">
      <c r="A7" s="30" t="s">
        <v>63</v>
      </c>
      <c r="B7" s="32" t="s">
        <v>64</v>
      </c>
      <c r="C7" s="143"/>
      <c r="D7" s="143"/>
      <c r="E7" s="143"/>
      <c r="F7" s="140">
        <f aca="true" t="shared" si="0" ref="F7:F70">C7+D7+E7</f>
        <v>0</v>
      </c>
    </row>
    <row r="8" spans="1:6" ht="15">
      <c r="A8" s="30" t="s">
        <v>65</v>
      </c>
      <c r="B8" s="32" t="s">
        <v>66</v>
      </c>
      <c r="C8" s="143">
        <v>1051884</v>
      </c>
      <c r="D8" s="143"/>
      <c r="E8" s="143"/>
      <c r="F8" s="140">
        <f t="shared" si="0"/>
        <v>1051884</v>
      </c>
    </row>
    <row r="9" spans="1:6" ht="15">
      <c r="A9" s="33" t="s">
        <v>67</v>
      </c>
      <c r="B9" s="32" t="s">
        <v>68</v>
      </c>
      <c r="C9" s="143"/>
      <c r="D9" s="143"/>
      <c r="E9" s="143"/>
      <c r="F9" s="140">
        <f t="shared" si="0"/>
        <v>0</v>
      </c>
    </row>
    <row r="10" spans="1:6" ht="15">
      <c r="A10" s="33" t="s">
        <v>69</v>
      </c>
      <c r="B10" s="32" t="s">
        <v>70</v>
      </c>
      <c r="C10" s="143"/>
      <c r="D10" s="143"/>
      <c r="E10" s="143"/>
      <c r="F10" s="140">
        <f t="shared" si="0"/>
        <v>0</v>
      </c>
    </row>
    <row r="11" spans="1:6" ht="15">
      <c r="A11" s="33" t="s">
        <v>71</v>
      </c>
      <c r="B11" s="32" t="s">
        <v>72</v>
      </c>
      <c r="C11" s="143"/>
      <c r="D11" s="143"/>
      <c r="E11" s="143"/>
      <c r="F11" s="140">
        <f t="shared" si="0"/>
        <v>0</v>
      </c>
    </row>
    <row r="12" spans="1:6" ht="15">
      <c r="A12" s="33" t="s">
        <v>73</v>
      </c>
      <c r="B12" s="32" t="s">
        <v>74</v>
      </c>
      <c r="C12" s="143">
        <v>2062700</v>
      </c>
      <c r="D12" s="143"/>
      <c r="E12" s="143"/>
      <c r="F12" s="140">
        <f t="shared" si="0"/>
        <v>2062700</v>
      </c>
    </row>
    <row r="13" spans="1:6" ht="15">
      <c r="A13" s="33" t="s">
        <v>75</v>
      </c>
      <c r="B13" s="32" t="s">
        <v>76</v>
      </c>
      <c r="C13" s="143"/>
      <c r="D13" s="143"/>
      <c r="E13" s="143"/>
      <c r="F13" s="140">
        <f t="shared" si="0"/>
        <v>0</v>
      </c>
    </row>
    <row r="14" spans="1:6" ht="15">
      <c r="A14" s="5" t="s">
        <v>77</v>
      </c>
      <c r="B14" s="32" t="s">
        <v>78</v>
      </c>
      <c r="C14" s="143">
        <v>765000</v>
      </c>
      <c r="D14" s="143"/>
      <c r="E14" s="143"/>
      <c r="F14" s="140">
        <f t="shared" si="0"/>
        <v>765000</v>
      </c>
    </row>
    <row r="15" spans="1:6" ht="15">
      <c r="A15" s="5" t="s">
        <v>79</v>
      </c>
      <c r="B15" s="32" t="s">
        <v>80</v>
      </c>
      <c r="C15" s="143">
        <v>624000</v>
      </c>
      <c r="D15" s="143"/>
      <c r="E15" s="143"/>
      <c r="F15" s="140">
        <f t="shared" si="0"/>
        <v>624000</v>
      </c>
    </row>
    <row r="16" spans="1:6" ht="15">
      <c r="A16" s="5" t="s">
        <v>81</v>
      </c>
      <c r="B16" s="32" t="s">
        <v>82</v>
      </c>
      <c r="C16" s="143"/>
      <c r="D16" s="143"/>
      <c r="E16" s="143"/>
      <c r="F16" s="140">
        <f t="shared" si="0"/>
        <v>0</v>
      </c>
    </row>
    <row r="17" spans="1:6" ht="15">
      <c r="A17" s="5" t="s">
        <v>83</v>
      </c>
      <c r="B17" s="32" t="s">
        <v>84</v>
      </c>
      <c r="C17" s="143"/>
      <c r="D17" s="143"/>
      <c r="E17" s="143"/>
      <c r="F17" s="140">
        <f t="shared" si="0"/>
        <v>0</v>
      </c>
    </row>
    <row r="18" spans="1:6" ht="15">
      <c r="A18" s="5" t="s">
        <v>414</v>
      </c>
      <c r="B18" s="32" t="s">
        <v>85</v>
      </c>
      <c r="C18" s="143">
        <v>342854</v>
      </c>
      <c r="D18" s="143"/>
      <c r="E18" s="143"/>
      <c r="F18" s="140">
        <f t="shared" si="0"/>
        <v>342854</v>
      </c>
    </row>
    <row r="19" spans="1:6" s="118" customFormat="1" ht="12.75">
      <c r="A19" s="34" t="s">
        <v>357</v>
      </c>
      <c r="B19" s="35" t="s">
        <v>86</v>
      </c>
      <c r="C19" s="150">
        <f>SUM(C6:C18)</f>
        <v>50943739</v>
      </c>
      <c r="D19" s="150">
        <f>SUM(D6:D18)</f>
        <v>0</v>
      </c>
      <c r="E19" s="150">
        <f>SUM(E6:E18)</f>
        <v>0</v>
      </c>
      <c r="F19" s="151">
        <f t="shared" si="0"/>
        <v>50943739</v>
      </c>
    </row>
    <row r="20" spans="1:6" ht="15">
      <c r="A20" s="5" t="s">
        <v>87</v>
      </c>
      <c r="B20" s="32" t="s">
        <v>88</v>
      </c>
      <c r="C20" s="143">
        <v>7265000</v>
      </c>
      <c r="D20" s="143"/>
      <c r="E20" s="143"/>
      <c r="F20" s="140">
        <f t="shared" si="0"/>
        <v>7265000</v>
      </c>
    </row>
    <row r="21" spans="1:6" ht="30">
      <c r="A21" s="5" t="s">
        <v>89</v>
      </c>
      <c r="B21" s="32" t="s">
        <v>90</v>
      </c>
      <c r="C21" s="143">
        <v>1698886</v>
      </c>
      <c r="D21" s="143"/>
      <c r="E21" s="143"/>
      <c r="F21" s="140">
        <f t="shared" si="0"/>
        <v>1698886</v>
      </c>
    </row>
    <row r="22" spans="1:6" ht="15">
      <c r="A22" s="6" t="s">
        <v>91</v>
      </c>
      <c r="B22" s="32" t="s">
        <v>92</v>
      </c>
      <c r="C22" s="143">
        <v>1692776</v>
      </c>
      <c r="D22" s="143"/>
      <c r="E22" s="143"/>
      <c r="F22" s="140">
        <f t="shared" si="0"/>
        <v>1692776</v>
      </c>
    </row>
    <row r="23" spans="1:6" s="118" customFormat="1" ht="12.75">
      <c r="A23" s="7" t="s">
        <v>358</v>
      </c>
      <c r="B23" s="35" t="s">
        <v>93</v>
      </c>
      <c r="C23" s="150">
        <f>SUM(C20:C22)</f>
        <v>10656662</v>
      </c>
      <c r="D23" s="150">
        <f>SUM(D20:D22)</f>
        <v>0</v>
      </c>
      <c r="E23" s="150">
        <f>SUM(E20:E22)</f>
        <v>0</v>
      </c>
      <c r="F23" s="151">
        <f t="shared" si="0"/>
        <v>10656662</v>
      </c>
    </row>
    <row r="24" spans="1:6" s="119" customFormat="1" ht="15">
      <c r="A24" s="51" t="s">
        <v>444</v>
      </c>
      <c r="B24" s="52" t="s">
        <v>94</v>
      </c>
      <c r="C24" s="90">
        <f>C19+C23</f>
        <v>61600401</v>
      </c>
      <c r="D24" s="90">
        <f>D19+D23</f>
        <v>0</v>
      </c>
      <c r="E24" s="90">
        <f>E19+E23</f>
        <v>0</v>
      </c>
      <c r="F24" s="141">
        <f t="shared" si="0"/>
        <v>61600401</v>
      </c>
    </row>
    <row r="25" spans="1:6" s="119" customFormat="1" ht="15">
      <c r="A25" s="40" t="s">
        <v>415</v>
      </c>
      <c r="B25" s="52" t="s">
        <v>95</v>
      </c>
      <c r="C25" s="90">
        <v>11246443</v>
      </c>
      <c r="D25" s="90"/>
      <c r="E25" s="90"/>
      <c r="F25" s="141">
        <f t="shared" si="0"/>
        <v>11246443</v>
      </c>
    </row>
    <row r="26" spans="1:6" ht="15">
      <c r="A26" s="5" t="s">
        <v>96</v>
      </c>
      <c r="B26" s="32" t="s">
        <v>97</v>
      </c>
      <c r="C26" s="143">
        <v>204000</v>
      </c>
      <c r="D26" s="143"/>
      <c r="E26" s="143"/>
      <c r="F26" s="140">
        <f t="shared" si="0"/>
        <v>204000</v>
      </c>
    </row>
    <row r="27" spans="1:6" ht="15">
      <c r="A27" s="5" t="s">
        <v>98</v>
      </c>
      <c r="B27" s="32" t="s">
        <v>99</v>
      </c>
      <c r="C27" s="143">
        <v>4669119</v>
      </c>
      <c r="D27" s="143"/>
      <c r="E27" s="143"/>
      <c r="F27" s="140">
        <f t="shared" si="0"/>
        <v>4669119</v>
      </c>
    </row>
    <row r="28" spans="1:6" ht="15">
      <c r="A28" s="5" t="s">
        <v>100</v>
      </c>
      <c r="B28" s="32" t="s">
        <v>101</v>
      </c>
      <c r="C28" s="143">
        <v>0</v>
      </c>
      <c r="D28" s="143"/>
      <c r="E28" s="143"/>
      <c r="F28" s="140">
        <f t="shared" si="0"/>
        <v>0</v>
      </c>
    </row>
    <row r="29" spans="1:6" s="118" customFormat="1" ht="12.75">
      <c r="A29" s="7" t="s">
        <v>359</v>
      </c>
      <c r="B29" s="35" t="s">
        <v>102</v>
      </c>
      <c r="C29" s="150">
        <f>SUM(C26:C28)</f>
        <v>4873119</v>
      </c>
      <c r="D29" s="150">
        <f>SUM(D26:D28)</f>
        <v>0</v>
      </c>
      <c r="E29" s="150">
        <f>SUM(E26:E28)</f>
        <v>0</v>
      </c>
      <c r="F29" s="151">
        <f t="shared" si="0"/>
        <v>4873119</v>
      </c>
    </row>
    <row r="30" spans="1:6" ht="15">
      <c r="A30" s="5" t="s">
        <v>103</v>
      </c>
      <c r="B30" s="32" t="s">
        <v>104</v>
      </c>
      <c r="C30" s="143">
        <v>2560000</v>
      </c>
      <c r="D30" s="143"/>
      <c r="E30" s="143"/>
      <c r="F30" s="140">
        <f t="shared" si="0"/>
        <v>2560000</v>
      </c>
    </row>
    <row r="31" spans="1:6" ht="15">
      <c r="A31" s="5" t="s">
        <v>105</v>
      </c>
      <c r="B31" s="32" t="s">
        <v>106</v>
      </c>
      <c r="C31" s="143">
        <v>524193</v>
      </c>
      <c r="D31" s="143"/>
      <c r="E31" s="143"/>
      <c r="F31" s="140">
        <f t="shared" si="0"/>
        <v>524193</v>
      </c>
    </row>
    <row r="32" spans="1:6" s="118" customFormat="1" ht="15" customHeight="1">
      <c r="A32" s="7" t="s">
        <v>445</v>
      </c>
      <c r="B32" s="35" t="s">
        <v>107</v>
      </c>
      <c r="C32" s="150">
        <f>SUM(C30:C31)</f>
        <v>3084193</v>
      </c>
      <c r="D32" s="150">
        <f>SUM(D30:D31)</f>
        <v>0</v>
      </c>
      <c r="E32" s="150">
        <f>SUM(E30:E31)</f>
        <v>0</v>
      </c>
      <c r="F32" s="151">
        <f t="shared" si="0"/>
        <v>3084193</v>
      </c>
    </row>
    <row r="33" spans="1:6" ht="15">
      <c r="A33" s="5" t="s">
        <v>108</v>
      </c>
      <c r="B33" s="32" t="s">
        <v>109</v>
      </c>
      <c r="C33" s="143">
        <v>6042000</v>
      </c>
      <c r="D33" s="143"/>
      <c r="E33" s="143"/>
      <c r="F33" s="140">
        <f t="shared" si="0"/>
        <v>6042000</v>
      </c>
    </row>
    <row r="34" spans="1:6" ht="15">
      <c r="A34" s="5" t="s">
        <v>110</v>
      </c>
      <c r="B34" s="32" t="s">
        <v>111</v>
      </c>
      <c r="C34" s="143">
        <v>7826503</v>
      </c>
      <c r="D34" s="143"/>
      <c r="E34" s="143"/>
      <c r="F34" s="140">
        <f t="shared" si="0"/>
        <v>7826503</v>
      </c>
    </row>
    <row r="35" spans="1:6" ht="15">
      <c r="A35" s="5" t="s">
        <v>416</v>
      </c>
      <c r="B35" s="32" t="s">
        <v>112</v>
      </c>
      <c r="C35" s="143">
        <v>2190000</v>
      </c>
      <c r="D35" s="143"/>
      <c r="E35" s="143"/>
      <c r="F35" s="140">
        <f t="shared" si="0"/>
        <v>2190000</v>
      </c>
    </row>
    <row r="36" spans="1:6" ht="15">
      <c r="A36" s="5" t="s">
        <v>113</v>
      </c>
      <c r="B36" s="32" t="s">
        <v>114</v>
      </c>
      <c r="C36" s="143">
        <v>2255000</v>
      </c>
      <c r="D36" s="143"/>
      <c r="E36" s="143"/>
      <c r="F36" s="140">
        <f t="shared" si="0"/>
        <v>2255000</v>
      </c>
    </row>
    <row r="37" spans="1:6" ht="15">
      <c r="A37" s="10" t="s">
        <v>417</v>
      </c>
      <c r="B37" s="32" t="s">
        <v>115</v>
      </c>
      <c r="C37" s="143">
        <v>1563984</v>
      </c>
      <c r="D37" s="143"/>
      <c r="E37" s="143"/>
      <c r="F37" s="140">
        <f t="shared" si="0"/>
        <v>1563984</v>
      </c>
    </row>
    <row r="38" spans="1:6" ht="15">
      <c r="A38" s="6" t="s">
        <v>116</v>
      </c>
      <c r="B38" s="32" t="s">
        <v>117</v>
      </c>
      <c r="C38" s="143">
        <v>7584334</v>
      </c>
      <c r="D38" s="143"/>
      <c r="E38" s="143"/>
      <c r="F38" s="140">
        <f t="shared" si="0"/>
        <v>7584334</v>
      </c>
    </row>
    <row r="39" spans="1:6" ht="15">
      <c r="A39" s="5" t="s">
        <v>418</v>
      </c>
      <c r="B39" s="32" t="s">
        <v>118</v>
      </c>
      <c r="C39" s="143">
        <v>6472747</v>
      </c>
      <c r="D39" s="143"/>
      <c r="E39" s="143"/>
      <c r="F39" s="140">
        <f t="shared" si="0"/>
        <v>6472747</v>
      </c>
    </row>
    <row r="40" spans="1:6" s="118" customFormat="1" ht="14.25" customHeight="1">
      <c r="A40" s="7" t="s">
        <v>360</v>
      </c>
      <c r="B40" s="35" t="s">
        <v>119</v>
      </c>
      <c r="C40" s="150">
        <f>SUM(C33:C39)</f>
        <v>33934568</v>
      </c>
      <c r="D40" s="150">
        <f>SUM(D33:D39)</f>
        <v>0</v>
      </c>
      <c r="E40" s="150">
        <f>SUM(E33:E39)</f>
        <v>0</v>
      </c>
      <c r="F40" s="151">
        <f t="shared" si="0"/>
        <v>33934568</v>
      </c>
    </row>
    <row r="41" spans="1:6" ht="15">
      <c r="A41" s="5" t="s">
        <v>120</v>
      </c>
      <c r="B41" s="32" t="s">
        <v>121</v>
      </c>
      <c r="C41" s="143">
        <v>956125</v>
      </c>
      <c r="D41" s="143"/>
      <c r="E41" s="143"/>
      <c r="F41" s="140">
        <f t="shared" si="0"/>
        <v>956125</v>
      </c>
    </row>
    <row r="42" spans="1:6" ht="15">
      <c r="A42" s="5" t="s">
        <v>122</v>
      </c>
      <c r="B42" s="32" t="s">
        <v>123</v>
      </c>
      <c r="C42" s="143">
        <v>50000</v>
      </c>
      <c r="D42" s="143"/>
      <c r="E42" s="143"/>
      <c r="F42" s="140">
        <f t="shared" si="0"/>
        <v>50000</v>
      </c>
    </row>
    <row r="43" spans="1:6" s="118" customFormat="1" ht="12.75">
      <c r="A43" s="7" t="s">
        <v>361</v>
      </c>
      <c r="B43" s="35" t="s">
        <v>124</v>
      </c>
      <c r="C43" s="150">
        <f>SUM(C41:C42)</f>
        <v>1006125</v>
      </c>
      <c r="D43" s="150">
        <f>SUM(D41:D42)</f>
        <v>0</v>
      </c>
      <c r="E43" s="150">
        <f>SUM(E41:E42)</f>
        <v>0</v>
      </c>
      <c r="F43" s="151">
        <f t="shared" si="0"/>
        <v>1006125</v>
      </c>
    </row>
    <row r="44" spans="1:6" ht="15">
      <c r="A44" s="5" t="s">
        <v>125</v>
      </c>
      <c r="B44" s="32" t="s">
        <v>126</v>
      </c>
      <c r="C44" s="143">
        <v>9997311</v>
      </c>
      <c r="D44" s="143"/>
      <c r="E44" s="143"/>
      <c r="F44" s="140">
        <f t="shared" si="0"/>
        <v>9997311</v>
      </c>
    </row>
    <row r="45" spans="1:6" ht="15">
      <c r="A45" s="5" t="s">
        <v>127</v>
      </c>
      <c r="B45" s="32" t="s">
        <v>128</v>
      </c>
      <c r="C45" s="143">
        <v>3377000</v>
      </c>
      <c r="D45" s="143"/>
      <c r="E45" s="143"/>
      <c r="F45" s="140">
        <f t="shared" si="0"/>
        <v>3377000</v>
      </c>
    </row>
    <row r="46" spans="1:6" ht="15">
      <c r="A46" s="5" t="s">
        <v>419</v>
      </c>
      <c r="B46" s="32" t="s">
        <v>129</v>
      </c>
      <c r="C46" s="143"/>
      <c r="D46" s="143"/>
      <c r="E46" s="143"/>
      <c r="F46" s="140">
        <f t="shared" si="0"/>
        <v>0</v>
      </c>
    </row>
    <row r="47" spans="1:6" ht="15">
      <c r="A47" s="5" t="s">
        <v>420</v>
      </c>
      <c r="B47" s="32" t="s">
        <v>130</v>
      </c>
      <c r="C47" s="143"/>
      <c r="D47" s="143"/>
      <c r="E47" s="143"/>
      <c r="F47" s="140">
        <f t="shared" si="0"/>
        <v>0</v>
      </c>
    </row>
    <row r="48" spans="1:6" ht="15">
      <c r="A48" s="5" t="s">
        <v>131</v>
      </c>
      <c r="B48" s="32" t="s">
        <v>132</v>
      </c>
      <c r="C48" s="143">
        <v>12000</v>
      </c>
      <c r="D48" s="143"/>
      <c r="E48" s="143"/>
      <c r="F48" s="140">
        <f t="shared" si="0"/>
        <v>12000</v>
      </c>
    </row>
    <row r="49" spans="1:6" s="118" customFormat="1" ht="12.75">
      <c r="A49" s="7" t="s">
        <v>362</v>
      </c>
      <c r="B49" s="35" t="s">
        <v>133</v>
      </c>
      <c r="C49" s="150">
        <f>SUM(C44:C48)</f>
        <v>13386311</v>
      </c>
      <c r="D49" s="150">
        <f>SUM(D44:D48)</f>
        <v>0</v>
      </c>
      <c r="E49" s="150">
        <f>SUM(E44:E48)</f>
        <v>0</v>
      </c>
      <c r="F49" s="151">
        <f t="shared" si="0"/>
        <v>13386311</v>
      </c>
    </row>
    <row r="50" spans="1:6" s="119" customFormat="1" ht="15">
      <c r="A50" s="40" t="s">
        <v>363</v>
      </c>
      <c r="B50" s="52" t="s">
        <v>134</v>
      </c>
      <c r="C50" s="90">
        <f>C49+C43+C40+C32+C29</f>
        <v>56284316</v>
      </c>
      <c r="D50" s="90">
        <f>D49+D43+D40+D32+D29</f>
        <v>0</v>
      </c>
      <c r="E50" s="90">
        <f>E49+E43+E40+E32+E29</f>
        <v>0</v>
      </c>
      <c r="F50" s="141">
        <f t="shared" si="0"/>
        <v>56284316</v>
      </c>
    </row>
    <row r="51" spans="1:6" ht="15">
      <c r="A51" s="13" t="s">
        <v>135</v>
      </c>
      <c r="B51" s="32" t="s">
        <v>136</v>
      </c>
      <c r="C51" s="143"/>
      <c r="D51" s="143"/>
      <c r="E51" s="143"/>
      <c r="F51" s="140">
        <f t="shared" si="0"/>
        <v>0</v>
      </c>
    </row>
    <row r="52" spans="1:6" ht="15">
      <c r="A52" s="13" t="s">
        <v>364</v>
      </c>
      <c r="B52" s="32" t="s">
        <v>137</v>
      </c>
      <c r="C52" s="143">
        <v>388000</v>
      </c>
      <c r="D52" s="143"/>
      <c r="E52" s="143"/>
      <c r="F52" s="140">
        <f t="shared" si="0"/>
        <v>388000</v>
      </c>
    </row>
    <row r="53" spans="1:6" ht="15">
      <c r="A53" s="17" t="s">
        <v>421</v>
      </c>
      <c r="B53" s="32" t="s">
        <v>138</v>
      </c>
      <c r="C53" s="143"/>
      <c r="D53" s="143"/>
      <c r="E53" s="143"/>
      <c r="F53" s="140">
        <f t="shared" si="0"/>
        <v>0</v>
      </c>
    </row>
    <row r="54" spans="1:6" ht="15">
      <c r="A54" s="17" t="s">
        <v>422</v>
      </c>
      <c r="B54" s="32" t="s">
        <v>139</v>
      </c>
      <c r="C54" s="143"/>
      <c r="D54" s="143"/>
      <c r="E54" s="143"/>
      <c r="F54" s="140">
        <f t="shared" si="0"/>
        <v>0</v>
      </c>
    </row>
    <row r="55" spans="1:6" ht="15">
      <c r="A55" s="17" t="s">
        <v>423</v>
      </c>
      <c r="B55" s="32" t="s">
        <v>140</v>
      </c>
      <c r="C55" s="143"/>
      <c r="D55" s="143"/>
      <c r="E55" s="143"/>
      <c r="F55" s="140">
        <f t="shared" si="0"/>
        <v>0</v>
      </c>
    </row>
    <row r="56" spans="1:6" ht="15">
      <c r="A56" s="13" t="s">
        <v>424</v>
      </c>
      <c r="B56" s="32" t="s">
        <v>141</v>
      </c>
      <c r="C56" s="143"/>
      <c r="D56" s="143"/>
      <c r="E56" s="143"/>
      <c r="F56" s="140">
        <f t="shared" si="0"/>
        <v>0</v>
      </c>
    </row>
    <row r="57" spans="1:6" ht="15">
      <c r="A57" s="13" t="s">
        <v>425</v>
      </c>
      <c r="B57" s="32" t="s">
        <v>142</v>
      </c>
      <c r="C57" s="143"/>
      <c r="D57" s="143"/>
      <c r="E57" s="143"/>
      <c r="F57" s="140">
        <f t="shared" si="0"/>
        <v>0</v>
      </c>
    </row>
    <row r="58" spans="1:6" ht="15">
      <c r="A58" s="13" t="s">
        <v>426</v>
      </c>
      <c r="B58" s="32" t="s">
        <v>143</v>
      </c>
      <c r="C58" s="143">
        <v>3251609</v>
      </c>
      <c r="D58" s="143"/>
      <c r="E58" s="143"/>
      <c r="F58" s="140">
        <f t="shared" si="0"/>
        <v>3251609</v>
      </c>
    </row>
    <row r="59" spans="1:6" s="119" customFormat="1" ht="15">
      <c r="A59" s="49" t="s">
        <v>393</v>
      </c>
      <c r="B59" s="52" t="s">
        <v>144</v>
      </c>
      <c r="C59" s="90">
        <f>SUM(C51:C58)</f>
        <v>3639609</v>
      </c>
      <c r="D59" s="90">
        <f>SUM(D51:D58)</f>
        <v>0</v>
      </c>
      <c r="E59" s="90">
        <f>SUM(E51:E58)</f>
        <v>0</v>
      </c>
      <c r="F59" s="141">
        <f t="shared" si="0"/>
        <v>3639609</v>
      </c>
    </row>
    <row r="60" spans="1:6" ht="15">
      <c r="A60" s="12" t="s">
        <v>427</v>
      </c>
      <c r="B60" s="32" t="s">
        <v>145</v>
      </c>
      <c r="C60" s="143"/>
      <c r="D60" s="143"/>
      <c r="E60" s="143"/>
      <c r="F60" s="140">
        <f t="shared" si="0"/>
        <v>0</v>
      </c>
    </row>
    <row r="61" spans="1:6" ht="15">
      <c r="A61" s="12" t="s">
        <v>146</v>
      </c>
      <c r="B61" s="32" t="s">
        <v>147</v>
      </c>
      <c r="C61" s="143">
        <v>211448</v>
      </c>
      <c r="D61" s="143"/>
      <c r="E61" s="143"/>
      <c r="F61" s="140">
        <f t="shared" si="0"/>
        <v>211448</v>
      </c>
    </row>
    <row r="62" spans="1:6" ht="15">
      <c r="A62" s="12" t="s">
        <v>148</v>
      </c>
      <c r="B62" s="32" t="s">
        <v>149</v>
      </c>
      <c r="C62" s="143"/>
      <c r="D62" s="143"/>
      <c r="E62" s="143"/>
      <c r="F62" s="140">
        <f t="shared" si="0"/>
        <v>0</v>
      </c>
    </row>
    <row r="63" spans="1:6" ht="15">
      <c r="A63" s="12" t="s">
        <v>394</v>
      </c>
      <c r="B63" s="32" t="s">
        <v>150</v>
      </c>
      <c r="C63" s="143"/>
      <c r="D63" s="143"/>
      <c r="E63" s="143"/>
      <c r="F63" s="140">
        <f t="shared" si="0"/>
        <v>0</v>
      </c>
    </row>
    <row r="64" spans="1:6" ht="15">
      <c r="A64" s="12" t="s">
        <v>428</v>
      </c>
      <c r="B64" s="32" t="s">
        <v>151</v>
      </c>
      <c r="C64" s="143"/>
      <c r="D64" s="143"/>
      <c r="E64" s="143"/>
      <c r="F64" s="140">
        <f t="shared" si="0"/>
        <v>0</v>
      </c>
    </row>
    <row r="65" spans="1:6" ht="15">
      <c r="A65" s="12" t="s">
        <v>396</v>
      </c>
      <c r="B65" s="32" t="s">
        <v>152</v>
      </c>
      <c r="C65" s="143">
        <v>15008695</v>
      </c>
      <c r="D65" s="143"/>
      <c r="E65" s="143"/>
      <c r="F65" s="140">
        <f t="shared" si="0"/>
        <v>15008695</v>
      </c>
    </row>
    <row r="66" spans="1:6" ht="30">
      <c r="A66" s="12" t="s">
        <v>429</v>
      </c>
      <c r="B66" s="32" t="s">
        <v>153</v>
      </c>
      <c r="C66" s="143"/>
      <c r="D66" s="143"/>
      <c r="E66" s="143"/>
      <c r="F66" s="140">
        <f t="shared" si="0"/>
        <v>0</v>
      </c>
    </row>
    <row r="67" spans="1:6" ht="15">
      <c r="A67" s="12" t="s">
        <v>430</v>
      </c>
      <c r="B67" s="32" t="s">
        <v>154</v>
      </c>
      <c r="C67" s="143"/>
      <c r="D67" s="143"/>
      <c r="E67" s="143"/>
      <c r="F67" s="140">
        <f t="shared" si="0"/>
        <v>0</v>
      </c>
    </row>
    <row r="68" spans="1:6" ht="15">
      <c r="A68" s="12" t="s">
        <v>155</v>
      </c>
      <c r="B68" s="32" t="s">
        <v>156</v>
      </c>
      <c r="C68" s="143"/>
      <c r="D68" s="143"/>
      <c r="E68" s="143"/>
      <c r="F68" s="140">
        <f t="shared" si="0"/>
        <v>0</v>
      </c>
    </row>
    <row r="69" spans="1:6" ht="15">
      <c r="A69" s="20" t="s">
        <v>157</v>
      </c>
      <c r="B69" s="32" t="s">
        <v>158</v>
      </c>
      <c r="C69" s="143"/>
      <c r="D69" s="143"/>
      <c r="E69" s="143"/>
      <c r="F69" s="140">
        <f t="shared" si="0"/>
        <v>0</v>
      </c>
    </row>
    <row r="70" spans="1:6" ht="15">
      <c r="A70" s="12" t="s">
        <v>601</v>
      </c>
      <c r="B70" s="32" t="s">
        <v>159</v>
      </c>
      <c r="C70" s="143"/>
      <c r="D70" s="143"/>
      <c r="E70" s="143"/>
      <c r="F70" s="140">
        <f t="shared" si="0"/>
        <v>0</v>
      </c>
    </row>
    <row r="71" spans="1:6" ht="15">
      <c r="A71" s="12" t="s">
        <v>431</v>
      </c>
      <c r="B71" s="32" t="s">
        <v>160</v>
      </c>
      <c r="C71" s="143">
        <v>8825100</v>
      </c>
      <c r="D71" s="143"/>
      <c r="E71" s="143"/>
      <c r="F71" s="140">
        <f aca="true" t="shared" si="1" ref="F71:F123">C71+D71+E71</f>
        <v>8825100</v>
      </c>
    </row>
    <row r="72" spans="1:6" ht="15">
      <c r="A72" s="20" t="s">
        <v>600</v>
      </c>
      <c r="B72" s="32" t="s">
        <v>602</v>
      </c>
      <c r="C72" s="143"/>
      <c r="D72" s="143"/>
      <c r="E72" s="143"/>
      <c r="F72" s="140">
        <f t="shared" si="1"/>
        <v>0</v>
      </c>
    </row>
    <row r="73" spans="1:6" s="119" customFormat="1" ht="15">
      <c r="A73" s="49" t="s">
        <v>399</v>
      </c>
      <c r="B73" s="52" t="s">
        <v>161</v>
      </c>
      <c r="C73" s="90">
        <f>SUM(C60:C72)</f>
        <v>24045243</v>
      </c>
      <c r="D73" s="90">
        <f>SUM(D60:D72)</f>
        <v>0</v>
      </c>
      <c r="E73" s="90">
        <f>SUM(E60:E72)</f>
        <v>0</v>
      </c>
      <c r="F73" s="141">
        <f t="shared" si="1"/>
        <v>24045243</v>
      </c>
    </row>
    <row r="74" spans="1:6" s="120" customFormat="1" ht="15.75">
      <c r="A74" s="56" t="s">
        <v>28</v>
      </c>
      <c r="B74" s="111"/>
      <c r="C74" s="152">
        <f>C73+C59+C50+C25+C24</f>
        <v>156816012</v>
      </c>
      <c r="D74" s="152">
        <f>D73+D59+D50+D25+D24</f>
        <v>0</v>
      </c>
      <c r="E74" s="152">
        <f>E73+E59+E50+E25+E24</f>
        <v>0</v>
      </c>
      <c r="F74" s="153">
        <f t="shared" si="1"/>
        <v>156816012</v>
      </c>
    </row>
    <row r="75" spans="1:6" ht="15">
      <c r="A75" s="36" t="s">
        <v>162</v>
      </c>
      <c r="B75" s="32" t="s">
        <v>163</v>
      </c>
      <c r="C75" s="143">
        <v>4300000</v>
      </c>
      <c r="D75" s="143"/>
      <c r="E75" s="143"/>
      <c r="F75" s="140">
        <f t="shared" si="1"/>
        <v>4300000</v>
      </c>
    </row>
    <row r="76" spans="1:6" ht="15">
      <c r="A76" s="36" t="s">
        <v>432</v>
      </c>
      <c r="B76" s="32" t="s">
        <v>164</v>
      </c>
      <c r="C76" s="143">
        <v>78818816</v>
      </c>
      <c r="D76" s="143"/>
      <c r="E76" s="143"/>
      <c r="F76" s="140">
        <f t="shared" si="1"/>
        <v>78818816</v>
      </c>
    </row>
    <row r="77" spans="1:6" ht="15">
      <c r="A77" s="36" t="s">
        <v>165</v>
      </c>
      <c r="B77" s="32" t="s">
        <v>166</v>
      </c>
      <c r="C77" s="143">
        <v>0</v>
      </c>
      <c r="D77" s="143"/>
      <c r="E77" s="143"/>
      <c r="F77" s="140">
        <f t="shared" si="1"/>
        <v>0</v>
      </c>
    </row>
    <row r="78" spans="1:6" ht="15">
      <c r="A78" s="36" t="s">
        <v>167</v>
      </c>
      <c r="B78" s="32" t="s">
        <v>168</v>
      </c>
      <c r="C78" s="143">
        <v>18000667</v>
      </c>
      <c r="D78" s="143"/>
      <c r="E78" s="143"/>
      <c r="F78" s="140">
        <f t="shared" si="1"/>
        <v>18000667</v>
      </c>
    </row>
    <row r="79" spans="1:6" ht="15">
      <c r="A79" s="6" t="s">
        <v>169</v>
      </c>
      <c r="B79" s="32" t="s">
        <v>170</v>
      </c>
      <c r="C79" s="143"/>
      <c r="D79" s="143"/>
      <c r="E79" s="143"/>
      <c r="F79" s="140">
        <f t="shared" si="1"/>
        <v>0</v>
      </c>
    </row>
    <row r="80" spans="1:6" ht="15">
      <c r="A80" s="6" t="s">
        <v>171</v>
      </c>
      <c r="B80" s="32" t="s">
        <v>172</v>
      </c>
      <c r="C80" s="143"/>
      <c r="D80" s="143"/>
      <c r="E80" s="143"/>
      <c r="F80" s="140">
        <f t="shared" si="1"/>
        <v>0</v>
      </c>
    </row>
    <row r="81" spans="1:6" ht="15">
      <c r="A81" s="6" t="s">
        <v>173</v>
      </c>
      <c r="B81" s="32" t="s">
        <v>174</v>
      </c>
      <c r="C81" s="143">
        <v>27302260</v>
      </c>
      <c r="D81" s="143"/>
      <c r="E81" s="143"/>
      <c r="F81" s="140">
        <f t="shared" si="1"/>
        <v>27302260</v>
      </c>
    </row>
    <row r="82" spans="1:6" s="119" customFormat="1" ht="15">
      <c r="A82" s="50" t="s">
        <v>401</v>
      </c>
      <c r="B82" s="52" t="s">
        <v>175</v>
      </c>
      <c r="C82" s="90">
        <f>SUM(C75:C81)</f>
        <v>128421743</v>
      </c>
      <c r="D82" s="90">
        <f>SUM(D75:D81)</f>
        <v>0</v>
      </c>
      <c r="E82" s="90">
        <f>SUM(E75:E81)</f>
        <v>0</v>
      </c>
      <c r="F82" s="141">
        <f t="shared" si="1"/>
        <v>128421743</v>
      </c>
    </row>
    <row r="83" spans="1:6" ht="15">
      <c r="A83" s="13" t="s">
        <v>176</v>
      </c>
      <c r="B83" s="32" t="s">
        <v>177</v>
      </c>
      <c r="C83" s="143">
        <v>100731133</v>
      </c>
      <c r="D83" s="143"/>
      <c r="E83" s="143"/>
      <c r="F83" s="140">
        <f t="shared" si="1"/>
        <v>100731133</v>
      </c>
    </row>
    <row r="84" spans="1:6" ht="15">
      <c r="A84" s="13" t="s">
        <v>178</v>
      </c>
      <c r="B84" s="32" t="s">
        <v>179</v>
      </c>
      <c r="C84" s="143">
        <v>981000</v>
      </c>
      <c r="D84" s="143"/>
      <c r="E84" s="143"/>
      <c r="F84" s="140">
        <f t="shared" si="1"/>
        <v>981000</v>
      </c>
    </row>
    <row r="85" spans="1:6" ht="15">
      <c r="A85" s="13" t="s">
        <v>180</v>
      </c>
      <c r="B85" s="32" t="s">
        <v>181</v>
      </c>
      <c r="C85" s="143"/>
      <c r="D85" s="143"/>
      <c r="E85" s="143"/>
      <c r="F85" s="140">
        <f t="shared" si="1"/>
        <v>0</v>
      </c>
    </row>
    <row r="86" spans="1:6" ht="15">
      <c r="A86" s="13" t="s">
        <v>182</v>
      </c>
      <c r="B86" s="32" t="s">
        <v>183</v>
      </c>
      <c r="C86" s="143">
        <v>26112274</v>
      </c>
      <c r="D86" s="143"/>
      <c r="E86" s="143"/>
      <c r="F86" s="140">
        <f t="shared" si="1"/>
        <v>26112274</v>
      </c>
    </row>
    <row r="87" spans="1:6" s="119" customFormat="1" ht="15">
      <c r="A87" s="49" t="s">
        <v>402</v>
      </c>
      <c r="B87" s="52" t="s">
        <v>184</v>
      </c>
      <c r="C87" s="90">
        <f>SUM(C83:C86)</f>
        <v>127824407</v>
      </c>
      <c r="D87" s="90">
        <f>SUM(D83:D86)</f>
        <v>0</v>
      </c>
      <c r="E87" s="90">
        <f>SUM(E83:E86)</f>
        <v>0</v>
      </c>
      <c r="F87" s="141">
        <f t="shared" si="1"/>
        <v>127824407</v>
      </c>
    </row>
    <row r="88" spans="1:6" ht="30">
      <c r="A88" s="13" t="s">
        <v>185</v>
      </c>
      <c r="B88" s="32" t="s">
        <v>186</v>
      </c>
      <c r="C88" s="143"/>
      <c r="D88" s="143"/>
      <c r="E88" s="143"/>
      <c r="F88" s="140">
        <f t="shared" si="1"/>
        <v>0</v>
      </c>
    </row>
    <row r="89" spans="1:6" ht="30">
      <c r="A89" s="13" t="s">
        <v>433</v>
      </c>
      <c r="B89" s="32" t="s">
        <v>187</v>
      </c>
      <c r="C89" s="143"/>
      <c r="D89" s="143"/>
      <c r="E89" s="143"/>
      <c r="F89" s="140">
        <f t="shared" si="1"/>
        <v>0</v>
      </c>
    </row>
    <row r="90" spans="1:6" ht="30">
      <c r="A90" s="13" t="s">
        <v>434</v>
      </c>
      <c r="B90" s="32" t="s">
        <v>188</v>
      </c>
      <c r="C90" s="143"/>
      <c r="D90" s="143"/>
      <c r="E90" s="143"/>
      <c r="F90" s="140">
        <f t="shared" si="1"/>
        <v>0</v>
      </c>
    </row>
    <row r="91" spans="1:6" ht="15">
      <c r="A91" s="13" t="s">
        <v>435</v>
      </c>
      <c r="B91" s="32" t="s">
        <v>189</v>
      </c>
      <c r="C91" s="143">
        <v>433500</v>
      </c>
      <c r="D91" s="143"/>
      <c r="E91" s="143"/>
      <c r="F91" s="140">
        <f t="shared" si="1"/>
        <v>433500</v>
      </c>
    </row>
    <row r="92" spans="1:6" ht="30">
      <c r="A92" s="13" t="s">
        <v>436</v>
      </c>
      <c r="B92" s="32" t="s">
        <v>190</v>
      </c>
      <c r="C92" s="143"/>
      <c r="D92" s="143"/>
      <c r="E92" s="143"/>
      <c r="F92" s="140">
        <f t="shared" si="1"/>
        <v>0</v>
      </c>
    </row>
    <row r="93" spans="1:6" ht="30">
      <c r="A93" s="13" t="s">
        <v>437</v>
      </c>
      <c r="B93" s="32" t="s">
        <v>191</v>
      </c>
      <c r="C93" s="143"/>
      <c r="D93" s="143"/>
      <c r="E93" s="143"/>
      <c r="F93" s="140">
        <f t="shared" si="1"/>
        <v>0</v>
      </c>
    </row>
    <row r="94" spans="1:6" ht="15">
      <c r="A94" s="13" t="s">
        <v>192</v>
      </c>
      <c r="B94" s="32" t="s">
        <v>193</v>
      </c>
      <c r="C94" s="143"/>
      <c r="D94" s="143"/>
      <c r="E94" s="143"/>
      <c r="F94" s="140">
        <f t="shared" si="1"/>
        <v>0</v>
      </c>
    </row>
    <row r="95" spans="1:6" ht="15">
      <c r="A95" s="13" t="s">
        <v>603</v>
      </c>
      <c r="B95" s="32" t="s">
        <v>194</v>
      </c>
      <c r="C95" s="143"/>
      <c r="D95" s="143"/>
      <c r="E95" s="143"/>
      <c r="F95" s="140">
        <f t="shared" si="1"/>
        <v>0</v>
      </c>
    </row>
    <row r="96" spans="1:6" ht="15">
      <c r="A96" s="13" t="s">
        <v>438</v>
      </c>
      <c r="B96" s="32" t="s">
        <v>604</v>
      </c>
      <c r="C96" s="143"/>
      <c r="D96" s="143"/>
      <c r="E96" s="143"/>
      <c r="F96" s="140"/>
    </row>
    <row r="97" spans="1:6" s="119" customFormat="1" ht="15">
      <c r="A97" s="49" t="s">
        <v>403</v>
      </c>
      <c r="B97" s="52" t="s">
        <v>195</v>
      </c>
      <c r="C97" s="90">
        <f>SUM(C88:C95)</f>
        <v>433500</v>
      </c>
      <c r="D97" s="90">
        <f>SUM(D88:D95)</f>
        <v>0</v>
      </c>
      <c r="E97" s="90">
        <f>SUM(E88:E95)</f>
        <v>0</v>
      </c>
      <c r="F97" s="141">
        <f t="shared" si="1"/>
        <v>433500</v>
      </c>
    </row>
    <row r="98" spans="1:6" s="120" customFormat="1" ht="15.75">
      <c r="A98" s="56" t="s">
        <v>29</v>
      </c>
      <c r="B98" s="111"/>
      <c r="C98" s="152">
        <f>C97+C87+C82</f>
        <v>256679650</v>
      </c>
      <c r="D98" s="152">
        <f>D97+D87+D82</f>
        <v>0</v>
      </c>
      <c r="E98" s="152">
        <f>E97+E87+E82</f>
        <v>0</v>
      </c>
      <c r="F98" s="153">
        <f t="shared" si="1"/>
        <v>256679650</v>
      </c>
    </row>
    <row r="99" spans="1:6" s="121" customFormat="1" ht="15.75">
      <c r="A99" s="37" t="s">
        <v>446</v>
      </c>
      <c r="B99" s="109" t="s">
        <v>196</v>
      </c>
      <c r="C99" s="154">
        <f>C98+C74</f>
        <v>413495662</v>
      </c>
      <c r="D99" s="154">
        <f>D98+D74</f>
        <v>0</v>
      </c>
      <c r="E99" s="154">
        <f>E98+E74</f>
        <v>0</v>
      </c>
      <c r="F99" s="142">
        <f t="shared" si="1"/>
        <v>413495662</v>
      </c>
    </row>
    <row r="100" spans="1:25" ht="15">
      <c r="A100" s="13" t="s">
        <v>439</v>
      </c>
      <c r="B100" s="5" t="s">
        <v>197</v>
      </c>
      <c r="C100" s="155"/>
      <c r="D100" s="155"/>
      <c r="E100" s="155"/>
      <c r="F100" s="140">
        <f t="shared" si="1"/>
        <v>0</v>
      </c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3"/>
      <c r="Y100" s="123"/>
    </row>
    <row r="101" spans="1:25" ht="15">
      <c r="A101" s="13" t="s">
        <v>199</v>
      </c>
      <c r="B101" s="5" t="s">
        <v>200</v>
      </c>
      <c r="C101" s="155"/>
      <c r="D101" s="155"/>
      <c r="E101" s="155"/>
      <c r="F101" s="140">
        <f t="shared" si="1"/>
        <v>0</v>
      </c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  <c r="T101" s="122"/>
      <c r="U101" s="122"/>
      <c r="V101" s="122"/>
      <c r="W101" s="122"/>
      <c r="X101" s="123"/>
      <c r="Y101" s="123"/>
    </row>
    <row r="102" spans="1:25" ht="15">
      <c r="A102" s="13" t="s">
        <v>440</v>
      </c>
      <c r="B102" s="5" t="s">
        <v>201</v>
      </c>
      <c r="C102" s="155"/>
      <c r="D102" s="155"/>
      <c r="E102" s="155"/>
      <c r="F102" s="140">
        <f t="shared" si="1"/>
        <v>0</v>
      </c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3"/>
      <c r="Y102" s="123"/>
    </row>
    <row r="103" spans="1:25" s="118" customFormat="1" ht="12.75">
      <c r="A103" s="15" t="s">
        <v>408</v>
      </c>
      <c r="B103" s="7" t="s">
        <v>202</v>
      </c>
      <c r="C103" s="156">
        <f>SUM(C100:C102)</f>
        <v>0</v>
      </c>
      <c r="D103" s="156">
        <f>SUM(D100:D102)</f>
        <v>0</v>
      </c>
      <c r="E103" s="156">
        <f>SUM(E100:E102)</f>
        <v>0</v>
      </c>
      <c r="F103" s="151">
        <f t="shared" si="1"/>
        <v>0</v>
      </c>
      <c r="G103" s="124"/>
      <c r="H103" s="124"/>
      <c r="I103" s="124"/>
      <c r="J103" s="124"/>
      <c r="K103" s="124"/>
      <c r="L103" s="124"/>
      <c r="M103" s="124"/>
      <c r="N103" s="124"/>
      <c r="O103" s="124"/>
      <c r="P103" s="124"/>
      <c r="Q103" s="124"/>
      <c r="R103" s="124"/>
      <c r="S103" s="124"/>
      <c r="T103" s="124"/>
      <c r="U103" s="124"/>
      <c r="V103" s="124"/>
      <c r="W103" s="124"/>
      <c r="X103" s="125"/>
      <c r="Y103" s="125"/>
    </row>
    <row r="104" spans="1:25" ht="15">
      <c r="A104" s="38" t="s">
        <v>441</v>
      </c>
      <c r="B104" s="5" t="s">
        <v>203</v>
      </c>
      <c r="C104" s="157"/>
      <c r="D104" s="157"/>
      <c r="E104" s="157"/>
      <c r="F104" s="140">
        <f t="shared" si="1"/>
        <v>0</v>
      </c>
      <c r="G104" s="126"/>
      <c r="H104" s="126"/>
      <c r="I104" s="126"/>
      <c r="J104" s="126"/>
      <c r="K104" s="126"/>
      <c r="L104" s="126"/>
      <c r="M104" s="126"/>
      <c r="N104" s="126"/>
      <c r="O104" s="126"/>
      <c r="P104" s="126"/>
      <c r="Q104" s="126"/>
      <c r="R104" s="126"/>
      <c r="S104" s="126"/>
      <c r="T104" s="126"/>
      <c r="U104" s="126"/>
      <c r="V104" s="126"/>
      <c r="W104" s="126"/>
      <c r="X104" s="123"/>
      <c r="Y104" s="123"/>
    </row>
    <row r="105" spans="1:25" ht="15">
      <c r="A105" s="38" t="s">
        <v>411</v>
      </c>
      <c r="B105" s="5" t="s">
        <v>206</v>
      </c>
      <c r="C105" s="157"/>
      <c r="D105" s="157"/>
      <c r="E105" s="157"/>
      <c r="F105" s="140">
        <f t="shared" si="1"/>
        <v>0</v>
      </c>
      <c r="G105" s="126"/>
      <c r="H105" s="126"/>
      <c r="I105" s="126"/>
      <c r="J105" s="126"/>
      <c r="K105" s="126"/>
      <c r="L105" s="126"/>
      <c r="M105" s="126"/>
      <c r="N105" s="126"/>
      <c r="O105" s="126"/>
      <c r="P105" s="126"/>
      <c r="Q105" s="126"/>
      <c r="R105" s="126"/>
      <c r="S105" s="126"/>
      <c r="T105" s="126"/>
      <c r="U105" s="126"/>
      <c r="V105" s="126"/>
      <c r="W105" s="126"/>
      <c r="X105" s="123"/>
      <c r="Y105" s="123"/>
    </row>
    <row r="106" spans="1:25" ht="15">
      <c r="A106" s="13" t="s">
        <v>207</v>
      </c>
      <c r="B106" s="5" t="s">
        <v>208</v>
      </c>
      <c r="C106" s="155"/>
      <c r="D106" s="155"/>
      <c r="E106" s="155"/>
      <c r="F106" s="140">
        <f t="shared" si="1"/>
        <v>0</v>
      </c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3"/>
      <c r="Y106" s="123"/>
    </row>
    <row r="107" spans="1:25" ht="15">
      <c r="A107" s="13" t="s">
        <v>442</v>
      </c>
      <c r="B107" s="5" t="s">
        <v>209</v>
      </c>
      <c r="C107" s="155"/>
      <c r="D107" s="155"/>
      <c r="E107" s="155"/>
      <c r="F107" s="140">
        <f t="shared" si="1"/>
        <v>0</v>
      </c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  <c r="T107" s="122"/>
      <c r="U107" s="122"/>
      <c r="V107" s="122"/>
      <c r="W107" s="122"/>
      <c r="X107" s="123"/>
      <c r="Y107" s="123"/>
    </row>
    <row r="108" spans="1:25" s="118" customFormat="1" ht="12.75">
      <c r="A108" s="14" t="s">
        <v>409</v>
      </c>
      <c r="B108" s="7" t="s">
        <v>210</v>
      </c>
      <c r="C108" s="158">
        <f>SUM(C104:C107)</f>
        <v>0</v>
      </c>
      <c r="D108" s="158">
        <f>SUM(D104:D107)</f>
        <v>0</v>
      </c>
      <c r="E108" s="158">
        <f>SUM(E104:E107)</f>
        <v>0</v>
      </c>
      <c r="F108" s="151">
        <f t="shared" si="1"/>
        <v>0</v>
      </c>
      <c r="G108" s="127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127"/>
      <c r="U108" s="127"/>
      <c r="V108" s="127"/>
      <c r="W108" s="127"/>
      <c r="X108" s="125"/>
      <c r="Y108" s="125"/>
    </row>
    <row r="109" spans="1:25" ht="15">
      <c r="A109" s="38" t="s">
        <v>211</v>
      </c>
      <c r="B109" s="5" t="s">
        <v>212</v>
      </c>
      <c r="C109" s="157"/>
      <c r="D109" s="157"/>
      <c r="E109" s="157"/>
      <c r="F109" s="140">
        <f t="shared" si="1"/>
        <v>0</v>
      </c>
      <c r="G109" s="126"/>
      <c r="H109" s="126"/>
      <c r="I109" s="126"/>
      <c r="J109" s="126"/>
      <c r="K109" s="126"/>
      <c r="L109" s="126"/>
      <c r="M109" s="126"/>
      <c r="N109" s="126"/>
      <c r="O109" s="126"/>
      <c r="P109" s="126"/>
      <c r="Q109" s="126"/>
      <c r="R109" s="126"/>
      <c r="S109" s="126"/>
      <c r="T109" s="126"/>
      <c r="U109" s="126"/>
      <c r="V109" s="126"/>
      <c r="W109" s="126"/>
      <c r="X109" s="123"/>
      <c r="Y109" s="123"/>
    </row>
    <row r="110" spans="1:25" ht="15">
      <c r="A110" s="38" t="s">
        <v>213</v>
      </c>
      <c r="B110" s="5" t="s">
        <v>214</v>
      </c>
      <c r="C110" s="178">
        <v>3113651</v>
      </c>
      <c r="D110" s="157"/>
      <c r="E110" s="157"/>
      <c r="F110" s="140">
        <f t="shared" si="1"/>
        <v>3113651</v>
      </c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  <c r="Q110" s="126"/>
      <c r="R110" s="126"/>
      <c r="S110" s="126"/>
      <c r="T110" s="126"/>
      <c r="U110" s="126"/>
      <c r="V110" s="126"/>
      <c r="W110" s="126"/>
      <c r="X110" s="123"/>
      <c r="Y110" s="123"/>
    </row>
    <row r="111" spans="1:25" s="118" customFormat="1" ht="12.75">
      <c r="A111" s="14" t="s">
        <v>215</v>
      </c>
      <c r="B111" s="7" t="s">
        <v>216</v>
      </c>
      <c r="C111" s="158"/>
      <c r="D111" s="158">
        <f>SUM(D109:D110)</f>
        <v>0</v>
      </c>
      <c r="E111" s="158">
        <f>SUM(E109:E110)</f>
        <v>0</v>
      </c>
      <c r="F111" s="151">
        <f t="shared" si="1"/>
        <v>0</v>
      </c>
      <c r="G111" s="127"/>
      <c r="H111" s="127"/>
      <c r="I111" s="127"/>
      <c r="J111" s="127"/>
      <c r="K111" s="127"/>
      <c r="L111" s="127"/>
      <c r="M111" s="127"/>
      <c r="N111" s="127"/>
      <c r="O111" s="127"/>
      <c r="P111" s="127"/>
      <c r="Q111" s="127"/>
      <c r="R111" s="127"/>
      <c r="S111" s="127"/>
      <c r="T111" s="127"/>
      <c r="U111" s="127"/>
      <c r="V111" s="127"/>
      <c r="W111" s="127"/>
      <c r="X111" s="125"/>
      <c r="Y111" s="125"/>
    </row>
    <row r="112" spans="1:25" ht="15">
      <c r="A112" s="38" t="s">
        <v>217</v>
      </c>
      <c r="B112" s="5" t="s">
        <v>218</v>
      </c>
      <c r="C112" s="157"/>
      <c r="D112" s="157"/>
      <c r="E112" s="157"/>
      <c r="F112" s="140">
        <f t="shared" si="1"/>
        <v>0</v>
      </c>
      <c r="G112" s="126"/>
      <c r="H112" s="126"/>
      <c r="I112" s="126"/>
      <c r="J112" s="126"/>
      <c r="K112" s="126"/>
      <c r="L112" s="126"/>
      <c r="M112" s="126"/>
      <c r="N112" s="126"/>
      <c r="O112" s="126"/>
      <c r="P112" s="126"/>
      <c r="Q112" s="126"/>
      <c r="R112" s="126"/>
      <c r="S112" s="126"/>
      <c r="T112" s="126"/>
      <c r="U112" s="126"/>
      <c r="V112" s="126"/>
      <c r="W112" s="126"/>
      <c r="X112" s="123"/>
      <c r="Y112" s="123"/>
    </row>
    <row r="113" spans="1:25" ht="15">
      <c r="A113" s="38" t="s">
        <v>219</v>
      </c>
      <c r="B113" s="5" t="s">
        <v>220</v>
      </c>
      <c r="C113" s="157"/>
      <c r="D113" s="157"/>
      <c r="E113" s="157"/>
      <c r="F113" s="140">
        <f t="shared" si="1"/>
        <v>0</v>
      </c>
      <c r="G113" s="126"/>
      <c r="H113" s="126"/>
      <c r="I113" s="126"/>
      <c r="J113" s="126"/>
      <c r="K113" s="126"/>
      <c r="L113" s="126"/>
      <c r="M113" s="126"/>
      <c r="N113" s="126"/>
      <c r="O113" s="126"/>
      <c r="P113" s="126"/>
      <c r="Q113" s="126"/>
      <c r="R113" s="126"/>
      <c r="S113" s="126"/>
      <c r="T113" s="126"/>
      <c r="U113" s="126"/>
      <c r="V113" s="126"/>
      <c r="W113" s="126"/>
      <c r="X113" s="123"/>
      <c r="Y113" s="123"/>
    </row>
    <row r="114" spans="1:25" ht="15">
      <c r="A114" s="38" t="s">
        <v>221</v>
      </c>
      <c r="B114" s="5" t="s">
        <v>222</v>
      </c>
      <c r="C114" s="157"/>
      <c r="D114" s="157"/>
      <c r="E114" s="157"/>
      <c r="F114" s="140">
        <f t="shared" si="1"/>
        <v>0</v>
      </c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  <c r="Q114" s="126"/>
      <c r="R114" s="126"/>
      <c r="S114" s="126"/>
      <c r="T114" s="126"/>
      <c r="U114" s="126"/>
      <c r="V114" s="126"/>
      <c r="W114" s="126"/>
      <c r="X114" s="123"/>
      <c r="Y114" s="123"/>
    </row>
    <row r="115" spans="1:25" s="119" customFormat="1" ht="15">
      <c r="A115" s="39" t="s">
        <v>410</v>
      </c>
      <c r="B115" s="40" t="s">
        <v>223</v>
      </c>
      <c r="C115" s="159">
        <f>SUM(C112:C114)</f>
        <v>0</v>
      </c>
      <c r="D115" s="159">
        <f>SUM(D112:D114)</f>
        <v>0</v>
      </c>
      <c r="E115" s="159">
        <f>SUM(E112:E114)</f>
        <v>0</v>
      </c>
      <c r="F115" s="141">
        <f t="shared" si="1"/>
        <v>0</v>
      </c>
      <c r="G115" s="128"/>
      <c r="H115" s="128"/>
      <c r="I115" s="128"/>
      <c r="J115" s="128"/>
      <c r="K115" s="128"/>
      <c r="L115" s="128"/>
      <c r="M115" s="128"/>
      <c r="N115" s="128"/>
      <c r="O115" s="128"/>
      <c r="P115" s="128"/>
      <c r="Q115" s="128"/>
      <c r="R115" s="128"/>
      <c r="S115" s="128"/>
      <c r="T115" s="128"/>
      <c r="U115" s="128"/>
      <c r="V115" s="128"/>
      <c r="W115" s="128"/>
      <c r="X115" s="129"/>
      <c r="Y115" s="129"/>
    </row>
    <row r="116" spans="1:25" ht="15">
      <c r="A116" s="38" t="s">
        <v>224</v>
      </c>
      <c r="B116" s="5" t="s">
        <v>225</v>
      </c>
      <c r="C116" s="157"/>
      <c r="D116" s="157"/>
      <c r="E116" s="157"/>
      <c r="F116" s="140">
        <f t="shared" si="1"/>
        <v>0</v>
      </c>
      <c r="G116" s="126"/>
      <c r="H116" s="126"/>
      <c r="I116" s="126"/>
      <c r="J116" s="126"/>
      <c r="K116" s="126"/>
      <c r="L116" s="126"/>
      <c r="M116" s="126"/>
      <c r="N116" s="126"/>
      <c r="O116" s="126"/>
      <c r="P116" s="126"/>
      <c r="Q116" s="126"/>
      <c r="R116" s="126"/>
      <c r="S116" s="126"/>
      <c r="T116" s="126"/>
      <c r="U116" s="126"/>
      <c r="V116" s="126"/>
      <c r="W116" s="126"/>
      <c r="X116" s="123"/>
      <c r="Y116" s="123"/>
    </row>
    <row r="117" spans="1:25" ht="15">
      <c r="A117" s="13" t="s">
        <v>226</v>
      </c>
      <c r="B117" s="5" t="s">
        <v>227</v>
      </c>
      <c r="C117" s="155"/>
      <c r="D117" s="155"/>
      <c r="E117" s="155"/>
      <c r="F117" s="140">
        <f t="shared" si="1"/>
        <v>0</v>
      </c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  <c r="T117" s="122"/>
      <c r="U117" s="122"/>
      <c r="V117" s="122"/>
      <c r="W117" s="122"/>
      <c r="X117" s="123"/>
      <c r="Y117" s="123"/>
    </row>
    <row r="118" spans="1:25" ht="15">
      <c r="A118" s="38" t="s">
        <v>443</v>
      </c>
      <c r="B118" s="5" t="s">
        <v>228</v>
      </c>
      <c r="C118" s="157"/>
      <c r="D118" s="157"/>
      <c r="E118" s="157"/>
      <c r="F118" s="140">
        <f t="shared" si="1"/>
        <v>0</v>
      </c>
      <c r="G118" s="126"/>
      <c r="H118" s="126"/>
      <c r="I118" s="126"/>
      <c r="J118" s="126"/>
      <c r="K118" s="126"/>
      <c r="L118" s="126"/>
      <c r="M118" s="126"/>
      <c r="N118" s="126"/>
      <c r="O118" s="126"/>
      <c r="P118" s="126"/>
      <c r="Q118" s="126"/>
      <c r="R118" s="126"/>
      <c r="S118" s="126"/>
      <c r="T118" s="126"/>
      <c r="U118" s="126"/>
      <c r="V118" s="126"/>
      <c r="W118" s="126"/>
      <c r="X118" s="123"/>
      <c r="Y118" s="123"/>
    </row>
    <row r="119" spans="1:25" ht="15">
      <c r="A119" s="38" t="s">
        <v>412</v>
      </c>
      <c r="B119" s="5" t="s">
        <v>229</v>
      </c>
      <c r="C119" s="157"/>
      <c r="D119" s="157"/>
      <c r="E119" s="157"/>
      <c r="F119" s="140">
        <f t="shared" si="1"/>
        <v>0</v>
      </c>
      <c r="G119" s="126"/>
      <c r="H119" s="126"/>
      <c r="I119" s="126"/>
      <c r="J119" s="126"/>
      <c r="K119" s="126"/>
      <c r="L119" s="126"/>
      <c r="M119" s="126"/>
      <c r="N119" s="126"/>
      <c r="O119" s="126"/>
      <c r="P119" s="126"/>
      <c r="Q119" s="126"/>
      <c r="R119" s="126"/>
      <c r="S119" s="126"/>
      <c r="T119" s="126"/>
      <c r="U119" s="126"/>
      <c r="V119" s="126"/>
      <c r="W119" s="126"/>
      <c r="X119" s="123"/>
      <c r="Y119" s="123"/>
    </row>
    <row r="120" spans="1:25" s="119" customFormat="1" ht="15">
      <c r="A120" s="39" t="s">
        <v>413</v>
      </c>
      <c r="B120" s="40" t="s">
        <v>233</v>
      </c>
      <c r="C120" s="159">
        <f>SUM(C116:C119)</f>
        <v>0</v>
      </c>
      <c r="D120" s="159">
        <f>SUM(D116:D119)</f>
        <v>0</v>
      </c>
      <c r="E120" s="159">
        <f>SUM(E116:E119)</f>
        <v>0</v>
      </c>
      <c r="F120" s="141">
        <f t="shared" si="1"/>
        <v>0</v>
      </c>
      <c r="G120" s="128"/>
      <c r="H120" s="128"/>
      <c r="I120" s="128"/>
      <c r="J120" s="128"/>
      <c r="K120" s="128"/>
      <c r="L120" s="128"/>
      <c r="M120" s="128"/>
      <c r="N120" s="128"/>
      <c r="O120" s="128"/>
      <c r="P120" s="128"/>
      <c r="Q120" s="128"/>
      <c r="R120" s="128"/>
      <c r="S120" s="128"/>
      <c r="T120" s="128"/>
      <c r="U120" s="128"/>
      <c r="V120" s="128"/>
      <c r="W120" s="128"/>
      <c r="X120" s="129"/>
      <c r="Y120" s="129"/>
    </row>
    <row r="121" spans="1:25" ht="15">
      <c r="A121" s="13" t="s">
        <v>234</v>
      </c>
      <c r="B121" s="5" t="s">
        <v>235</v>
      </c>
      <c r="C121" s="155"/>
      <c r="D121" s="155"/>
      <c r="E121" s="155"/>
      <c r="F121" s="140">
        <f t="shared" si="1"/>
        <v>0</v>
      </c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  <c r="T121" s="122"/>
      <c r="U121" s="122"/>
      <c r="V121" s="122"/>
      <c r="W121" s="122"/>
      <c r="X121" s="123"/>
      <c r="Y121" s="123"/>
    </row>
    <row r="122" spans="1:25" s="121" customFormat="1" ht="15.75">
      <c r="A122" s="41" t="s">
        <v>447</v>
      </c>
      <c r="B122" s="22" t="s">
        <v>236</v>
      </c>
      <c r="C122" s="160">
        <f>C121+C120+C115+C114+C113+C112+C111+C110+C109+C108+C103</f>
        <v>3113651</v>
      </c>
      <c r="D122" s="160">
        <f>D121+D120+D115+D114+D113+D112+D111+D110+D109+D108+D103</f>
        <v>0</v>
      </c>
      <c r="E122" s="160">
        <f>E121+E120+E115+E114+E113+E112+E111+E110+E109+E108+E103</f>
        <v>0</v>
      </c>
      <c r="F122" s="142">
        <f t="shared" si="1"/>
        <v>3113651</v>
      </c>
      <c r="G122" s="130"/>
      <c r="H122" s="130"/>
      <c r="I122" s="130"/>
      <c r="J122" s="130"/>
      <c r="K122" s="130"/>
      <c r="L122" s="130"/>
      <c r="M122" s="130"/>
      <c r="N122" s="130"/>
      <c r="O122" s="130"/>
      <c r="P122" s="130"/>
      <c r="Q122" s="130"/>
      <c r="R122" s="130"/>
      <c r="S122" s="130"/>
      <c r="T122" s="130"/>
      <c r="U122" s="130"/>
      <c r="V122" s="130"/>
      <c r="W122" s="130"/>
      <c r="X122" s="131"/>
      <c r="Y122" s="131"/>
    </row>
    <row r="123" spans="1:25" s="121" customFormat="1" ht="15.75">
      <c r="A123" s="100" t="s">
        <v>482</v>
      </c>
      <c r="B123" s="110"/>
      <c r="C123" s="154">
        <f>C122+C99</f>
        <v>416609313</v>
      </c>
      <c r="D123" s="154">
        <f>D122+D99</f>
        <v>0</v>
      </c>
      <c r="E123" s="154">
        <f>E122+E99</f>
        <v>0</v>
      </c>
      <c r="F123" s="142">
        <f t="shared" si="1"/>
        <v>416609313</v>
      </c>
      <c r="G123" s="131"/>
      <c r="H123" s="131"/>
      <c r="I123" s="131"/>
      <c r="J123" s="131"/>
      <c r="K123" s="131"/>
      <c r="L123" s="131"/>
      <c r="M123" s="131"/>
      <c r="N123" s="131"/>
      <c r="O123" s="131"/>
      <c r="P123" s="131"/>
      <c r="Q123" s="131"/>
      <c r="R123" s="131"/>
      <c r="S123" s="131"/>
      <c r="T123" s="131"/>
      <c r="U123" s="131"/>
      <c r="V123" s="131"/>
      <c r="W123" s="131"/>
      <c r="X123" s="131"/>
      <c r="Y123" s="131"/>
    </row>
    <row r="124" spans="2:25" ht="15">
      <c r="B124" s="123"/>
      <c r="C124" s="161"/>
      <c r="D124" s="161"/>
      <c r="E124" s="161"/>
      <c r="F124" s="161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123"/>
      <c r="T124" s="123"/>
      <c r="U124" s="123"/>
      <c r="V124" s="123"/>
      <c r="W124" s="123"/>
      <c r="X124" s="123"/>
      <c r="Y124" s="123"/>
    </row>
    <row r="125" spans="2:25" ht="15">
      <c r="B125" s="123"/>
      <c r="C125" s="161"/>
      <c r="D125" s="161"/>
      <c r="E125" s="161"/>
      <c r="F125" s="161"/>
      <c r="G125" s="123"/>
      <c r="H125" s="123"/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123"/>
      <c r="T125" s="123"/>
      <c r="U125" s="123"/>
      <c r="V125" s="123"/>
      <c r="W125" s="123"/>
      <c r="X125" s="123"/>
      <c r="Y125" s="123"/>
    </row>
    <row r="126" spans="2:25" ht="15">
      <c r="B126" s="123"/>
      <c r="C126" s="161"/>
      <c r="D126" s="161"/>
      <c r="E126" s="161"/>
      <c r="F126" s="161"/>
      <c r="G126" s="123"/>
      <c r="H126" s="123"/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123"/>
      <c r="T126" s="123"/>
      <c r="U126" s="123"/>
      <c r="V126" s="123"/>
      <c r="W126" s="123"/>
      <c r="X126" s="123"/>
      <c r="Y126" s="123"/>
    </row>
    <row r="127" spans="2:25" ht="15">
      <c r="B127" s="123"/>
      <c r="C127" s="161"/>
      <c r="D127" s="161"/>
      <c r="E127" s="161"/>
      <c r="F127" s="161"/>
      <c r="G127" s="123"/>
      <c r="H127" s="123"/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123"/>
      <c r="T127" s="123"/>
      <c r="U127" s="123"/>
      <c r="V127" s="123"/>
      <c r="W127" s="123"/>
      <c r="X127" s="123"/>
      <c r="Y127" s="123"/>
    </row>
    <row r="128" spans="2:25" ht="15">
      <c r="B128" s="123"/>
      <c r="C128" s="161"/>
      <c r="D128" s="161"/>
      <c r="E128" s="161"/>
      <c r="F128" s="161"/>
      <c r="G128" s="123"/>
      <c r="H128" s="123"/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  <c r="S128" s="123"/>
      <c r="T128" s="123"/>
      <c r="U128" s="123"/>
      <c r="V128" s="123"/>
      <c r="W128" s="123"/>
      <c r="X128" s="123"/>
      <c r="Y128" s="123"/>
    </row>
    <row r="129" spans="2:25" ht="15">
      <c r="B129" s="123"/>
      <c r="C129" s="161"/>
      <c r="D129" s="161"/>
      <c r="E129" s="161"/>
      <c r="F129" s="161"/>
      <c r="G129" s="123"/>
      <c r="H129" s="123"/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123"/>
      <c r="T129" s="123"/>
      <c r="U129" s="123"/>
      <c r="V129" s="123"/>
      <c r="W129" s="123"/>
      <c r="X129" s="123"/>
      <c r="Y129" s="123"/>
    </row>
    <row r="130" spans="2:25" ht="15">
      <c r="B130" s="123"/>
      <c r="C130" s="161"/>
      <c r="D130" s="161"/>
      <c r="E130" s="161"/>
      <c r="F130" s="161"/>
      <c r="G130" s="123"/>
      <c r="H130" s="123"/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123"/>
      <c r="T130" s="123"/>
      <c r="U130" s="123"/>
      <c r="V130" s="123"/>
      <c r="W130" s="123"/>
      <c r="X130" s="123"/>
      <c r="Y130" s="123"/>
    </row>
    <row r="131" spans="2:25" ht="15">
      <c r="B131" s="123"/>
      <c r="C131" s="161"/>
      <c r="D131" s="161"/>
      <c r="E131" s="161"/>
      <c r="F131" s="161"/>
      <c r="G131" s="123"/>
      <c r="H131" s="123"/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123"/>
      <c r="T131" s="123"/>
      <c r="U131" s="123"/>
      <c r="V131" s="123"/>
      <c r="W131" s="123"/>
      <c r="X131" s="123"/>
      <c r="Y131" s="123"/>
    </row>
    <row r="132" spans="2:25" ht="15">
      <c r="B132" s="123"/>
      <c r="C132" s="161"/>
      <c r="D132" s="161"/>
      <c r="E132" s="161"/>
      <c r="F132" s="161"/>
      <c r="G132" s="123"/>
      <c r="H132" s="123"/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123"/>
      <c r="T132" s="123"/>
      <c r="U132" s="123"/>
      <c r="V132" s="123"/>
      <c r="W132" s="123"/>
      <c r="X132" s="123"/>
      <c r="Y132" s="123"/>
    </row>
    <row r="133" spans="2:25" ht="15">
      <c r="B133" s="123"/>
      <c r="C133" s="161"/>
      <c r="D133" s="161"/>
      <c r="E133" s="161"/>
      <c r="F133" s="161"/>
      <c r="G133" s="123"/>
      <c r="H133" s="123"/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123"/>
      <c r="T133" s="123"/>
      <c r="U133" s="123"/>
      <c r="V133" s="123"/>
      <c r="W133" s="123"/>
      <c r="X133" s="123"/>
      <c r="Y133" s="123"/>
    </row>
    <row r="134" spans="2:25" ht="15">
      <c r="B134" s="123"/>
      <c r="C134" s="161"/>
      <c r="D134" s="161"/>
      <c r="E134" s="161"/>
      <c r="F134" s="161"/>
      <c r="G134" s="123"/>
      <c r="H134" s="123"/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123"/>
      <c r="T134" s="123"/>
      <c r="U134" s="123"/>
      <c r="V134" s="123"/>
      <c r="W134" s="123"/>
      <c r="X134" s="123"/>
      <c r="Y134" s="123"/>
    </row>
    <row r="135" spans="2:25" ht="15">
      <c r="B135" s="123"/>
      <c r="C135" s="161"/>
      <c r="D135" s="161"/>
      <c r="E135" s="161"/>
      <c r="F135" s="161"/>
      <c r="G135" s="123"/>
      <c r="H135" s="123"/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123"/>
      <c r="T135" s="123"/>
      <c r="U135" s="123"/>
      <c r="V135" s="123"/>
      <c r="W135" s="123"/>
      <c r="X135" s="123"/>
      <c r="Y135" s="123"/>
    </row>
    <row r="136" spans="2:25" ht="15">
      <c r="B136" s="123"/>
      <c r="C136" s="161"/>
      <c r="D136" s="161"/>
      <c r="E136" s="161"/>
      <c r="F136" s="161"/>
      <c r="G136" s="123"/>
      <c r="H136" s="123"/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S136" s="123"/>
      <c r="T136" s="123"/>
      <c r="U136" s="123"/>
      <c r="V136" s="123"/>
      <c r="W136" s="123"/>
      <c r="X136" s="123"/>
      <c r="Y136" s="123"/>
    </row>
    <row r="137" spans="2:25" ht="15">
      <c r="B137" s="123"/>
      <c r="C137" s="161"/>
      <c r="D137" s="161"/>
      <c r="E137" s="161"/>
      <c r="F137" s="161"/>
      <c r="G137" s="123"/>
      <c r="H137" s="123"/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123"/>
      <c r="T137" s="123"/>
      <c r="U137" s="123"/>
      <c r="V137" s="123"/>
      <c r="W137" s="123"/>
      <c r="X137" s="123"/>
      <c r="Y137" s="123"/>
    </row>
    <row r="138" spans="2:25" ht="15">
      <c r="B138" s="123"/>
      <c r="C138" s="161"/>
      <c r="D138" s="161"/>
      <c r="E138" s="161"/>
      <c r="F138" s="161"/>
      <c r="G138" s="123"/>
      <c r="H138" s="123"/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123"/>
      <c r="T138" s="123"/>
      <c r="U138" s="123"/>
      <c r="V138" s="123"/>
      <c r="W138" s="123"/>
      <c r="X138" s="123"/>
      <c r="Y138" s="123"/>
    </row>
    <row r="139" spans="2:25" ht="15">
      <c r="B139" s="123"/>
      <c r="C139" s="161"/>
      <c r="D139" s="161"/>
      <c r="E139" s="161"/>
      <c r="F139" s="161"/>
      <c r="G139" s="123"/>
      <c r="H139" s="123"/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123"/>
      <c r="T139" s="123"/>
      <c r="U139" s="123"/>
      <c r="V139" s="123"/>
      <c r="W139" s="123"/>
      <c r="X139" s="123"/>
      <c r="Y139" s="123"/>
    </row>
    <row r="140" spans="2:25" ht="15">
      <c r="B140" s="123"/>
      <c r="C140" s="161"/>
      <c r="D140" s="161"/>
      <c r="E140" s="161"/>
      <c r="F140" s="161"/>
      <c r="G140" s="123"/>
      <c r="H140" s="123"/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123"/>
      <c r="T140" s="123"/>
      <c r="U140" s="123"/>
      <c r="V140" s="123"/>
      <c r="W140" s="123"/>
      <c r="X140" s="123"/>
      <c r="Y140" s="123"/>
    </row>
    <row r="141" spans="2:25" ht="15">
      <c r="B141" s="123"/>
      <c r="C141" s="161"/>
      <c r="D141" s="161"/>
      <c r="E141" s="161"/>
      <c r="F141" s="161"/>
      <c r="G141" s="123"/>
      <c r="H141" s="123"/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  <c r="S141" s="123"/>
      <c r="T141" s="123"/>
      <c r="U141" s="123"/>
      <c r="V141" s="123"/>
      <c r="W141" s="123"/>
      <c r="X141" s="123"/>
      <c r="Y141" s="123"/>
    </row>
    <row r="142" spans="2:25" ht="15">
      <c r="B142" s="123"/>
      <c r="C142" s="161"/>
      <c r="D142" s="161"/>
      <c r="E142" s="161"/>
      <c r="F142" s="161"/>
      <c r="G142" s="123"/>
      <c r="H142" s="123"/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123"/>
      <c r="T142" s="123"/>
      <c r="U142" s="123"/>
      <c r="V142" s="123"/>
      <c r="W142" s="123"/>
      <c r="X142" s="123"/>
      <c r="Y142" s="123"/>
    </row>
    <row r="143" spans="2:25" ht="15">
      <c r="B143" s="123"/>
      <c r="C143" s="161"/>
      <c r="D143" s="161"/>
      <c r="E143" s="161"/>
      <c r="F143" s="161"/>
      <c r="G143" s="123"/>
      <c r="H143" s="123"/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123"/>
      <c r="T143" s="123"/>
      <c r="U143" s="123"/>
      <c r="V143" s="123"/>
      <c r="W143" s="123"/>
      <c r="X143" s="123"/>
      <c r="Y143" s="123"/>
    </row>
    <row r="144" spans="2:25" ht="15">
      <c r="B144" s="123"/>
      <c r="C144" s="161"/>
      <c r="D144" s="161"/>
      <c r="E144" s="161"/>
      <c r="F144" s="161"/>
      <c r="G144" s="123"/>
      <c r="H144" s="123"/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123"/>
      <c r="T144" s="123"/>
      <c r="U144" s="123"/>
      <c r="V144" s="123"/>
      <c r="W144" s="123"/>
      <c r="X144" s="123"/>
      <c r="Y144" s="123"/>
    </row>
    <row r="145" spans="2:25" ht="15">
      <c r="B145" s="123"/>
      <c r="C145" s="161"/>
      <c r="D145" s="161"/>
      <c r="E145" s="161"/>
      <c r="F145" s="161"/>
      <c r="G145" s="123"/>
      <c r="H145" s="123"/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123"/>
      <c r="T145" s="123"/>
      <c r="U145" s="123"/>
      <c r="V145" s="123"/>
      <c r="W145" s="123"/>
      <c r="X145" s="123"/>
      <c r="Y145" s="123"/>
    </row>
    <row r="146" spans="2:25" ht="15">
      <c r="B146" s="123"/>
      <c r="C146" s="161"/>
      <c r="D146" s="161"/>
      <c r="E146" s="161"/>
      <c r="F146" s="161"/>
      <c r="G146" s="123"/>
      <c r="H146" s="123"/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123"/>
      <c r="T146" s="123"/>
      <c r="U146" s="123"/>
      <c r="V146" s="123"/>
      <c r="W146" s="123"/>
      <c r="X146" s="123"/>
      <c r="Y146" s="123"/>
    </row>
    <row r="147" spans="2:25" ht="15">
      <c r="B147" s="123"/>
      <c r="C147" s="161"/>
      <c r="D147" s="161"/>
      <c r="E147" s="161"/>
      <c r="F147" s="161"/>
      <c r="G147" s="123"/>
      <c r="H147" s="123"/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123"/>
      <c r="T147" s="123"/>
      <c r="U147" s="123"/>
      <c r="V147" s="123"/>
      <c r="W147" s="123"/>
      <c r="X147" s="123"/>
      <c r="Y147" s="123"/>
    </row>
    <row r="148" spans="2:25" ht="15">
      <c r="B148" s="123"/>
      <c r="C148" s="161"/>
      <c r="D148" s="161"/>
      <c r="E148" s="161"/>
      <c r="F148" s="161"/>
      <c r="G148" s="123"/>
      <c r="H148" s="123"/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123"/>
      <c r="T148" s="123"/>
      <c r="U148" s="123"/>
      <c r="V148" s="123"/>
      <c r="W148" s="123"/>
      <c r="X148" s="123"/>
      <c r="Y148" s="123"/>
    </row>
    <row r="149" spans="2:25" ht="15">
      <c r="B149" s="123"/>
      <c r="C149" s="161"/>
      <c r="D149" s="161"/>
      <c r="E149" s="161"/>
      <c r="F149" s="161"/>
      <c r="G149" s="123"/>
      <c r="H149" s="123"/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  <c r="S149" s="123"/>
      <c r="T149" s="123"/>
      <c r="U149" s="123"/>
      <c r="V149" s="123"/>
      <c r="W149" s="123"/>
      <c r="X149" s="123"/>
      <c r="Y149" s="123"/>
    </row>
    <row r="150" spans="2:25" ht="15">
      <c r="B150" s="123"/>
      <c r="C150" s="161"/>
      <c r="D150" s="161"/>
      <c r="E150" s="161"/>
      <c r="F150" s="161"/>
      <c r="G150" s="123"/>
      <c r="H150" s="123"/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123"/>
      <c r="T150" s="123"/>
      <c r="U150" s="123"/>
      <c r="V150" s="123"/>
      <c r="W150" s="123"/>
      <c r="X150" s="123"/>
      <c r="Y150" s="123"/>
    </row>
    <row r="151" spans="2:25" ht="15">
      <c r="B151" s="123"/>
      <c r="C151" s="161"/>
      <c r="D151" s="161"/>
      <c r="E151" s="161"/>
      <c r="F151" s="161"/>
      <c r="G151" s="123"/>
      <c r="H151" s="123"/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  <c r="S151" s="123"/>
      <c r="T151" s="123"/>
      <c r="U151" s="123"/>
      <c r="V151" s="123"/>
      <c r="W151" s="123"/>
      <c r="X151" s="123"/>
      <c r="Y151" s="123"/>
    </row>
    <row r="152" spans="2:25" ht="15">
      <c r="B152" s="123"/>
      <c r="C152" s="161"/>
      <c r="D152" s="161"/>
      <c r="E152" s="161"/>
      <c r="F152" s="161"/>
      <c r="G152" s="123"/>
      <c r="H152" s="123"/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123"/>
      <c r="T152" s="123"/>
      <c r="U152" s="123"/>
      <c r="V152" s="123"/>
      <c r="W152" s="123"/>
      <c r="X152" s="123"/>
      <c r="Y152" s="123"/>
    </row>
    <row r="153" spans="2:25" ht="15">
      <c r="B153" s="123"/>
      <c r="C153" s="161"/>
      <c r="D153" s="161"/>
      <c r="E153" s="161"/>
      <c r="F153" s="161"/>
      <c r="G153" s="123"/>
      <c r="H153" s="123"/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  <c r="S153" s="123"/>
      <c r="T153" s="123"/>
      <c r="U153" s="123"/>
      <c r="V153" s="123"/>
      <c r="W153" s="123"/>
      <c r="X153" s="123"/>
      <c r="Y153" s="123"/>
    </row>
    <row r="154" spans="2:25" ht="15">
      <c r="B154" s="123"/>
      <c r="C154" s="161"/>
      <c r="D154" s="161"/>
      <c r="E154" s="161"/>
      <c r="F154" s="161"/>
      <c r="G154" s="123"/>
      <c r="H154" s="123"/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  <c r="S154" s="123"/>
      <c r="T154" s="123"/>
      <c r="U154" s="123"/>
      <c r="V154" s="123"/>
      <c r="W154" s="123"/>
      <c r="X154" s="123"/>
      <c r="Y154" s="123"/>
    </row>
    <row r="155" spans="2:25" ht="15">
      <c r="B155" s="123"/>
      <c r="C155" s="161"/>
      <c r="D155" s="161"/>
      <c r="E155" s="161"/>
      <c r="F155" s="161"/>
      <c r="G155" s="123"/>
      <c r="H155" s="123"/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  <c r="S155" s="123"/>
      <c r="T155" s="123"/>
      <c r="U155" s="123"/>
      <c r="V155" s="123"/>
      <c r="W155" s="123"/>
      <c r="X155" s="123"/>
      <c r="Y155" s="123"/>
    </row>
    <row r="156" spans="2:25" ht="15">
      <c r="B156" s="123"/>
      <c r="C156" s="161"/>
      <c r="D156" s="161"/>
      <c r="E156" s="161"/>
      <c r="F156" s="161"/>
      <c r="G156" s="123"/>
      <c r="H156" s="123"/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  <c r="S156" s="123"/>
      <c r="T156" s="123"/>
      <c r="U156" s="123"/>
      <c r="V156" s="123"/>
      <c r="W156" s="123"/>
      <c r="X156" s="123"/>
      <c r="Y156" s="123"/>
    </row>
    <row r="157" spans="2:25" ht="15">
      <c r="B157" s="123"/>
      <c r="C157" s="161"/>
      <c r="D157" s="161"/>
      <c r="E157" s="161"/>
      <c r="F157" s="161"/>
      <c r="G157" s="123"/>
      <c r="H157" s="123"/>
      <c r="I157" s="123"/>
      <c r="J157" s="123"/>
      <c r="K157" s="123"/>
      <c r="L157" s="123"/>
      <c r="M157" s="123"/>
      <c r="N157" s="123"/>
      <c r="O157" s="123"/>
      <c r="P157" s="123"/>
      <c r="Q157" s="123"/>
      <c r="R157" s="123"/>
      <c r="S157" s="123"/>
      <c r="T157" s="123"/>
      <c r="U157" s="123"/>
      <c r="V157" s="123"/>
      <c r="W157" s="123"/>
      <c r="X157" s="123"/>
      <c r="Y157" s="123"/>
    </row>
    <row r="158" spans="2:25" ht="15">
      <c r="B158" s="123"/>
      <c r="C158" s="161"/>
      <c r="D158" s="161"/>
      <c r="E158" s="161"/>
      <c r="F158" s="161"/>
      <c r="G158" s="123"/>
      <c r="H158" s="123"/>
      <c r="I158" s="123"/>
      <c r="J158" s="123"/>
      <c r="K158" s="123"/>
      <c r="L158" s="123"/>
      <c r="M158" s="123"/>
      <c r="N158" s="123"/>
      <c r="O158" s="123"/>
      <c r="P158" s="123"/>
      <c r="Q158" s="123"/>
      <c r="R158" s="123"/>
      <c r="S158" s="123"/>
      <c r="T158" s="123"/>
      <c r="U158" s="123"/>
      <c r="V158" s="123"/>
      <c r="W158" s="123"/>
      <c r="X158" s="123"/>
      <c r="Y158" s="123"/>
    </row>
    <row r="159" spans="2:25" ht="15">
      <c r="B159" s="123"/>
      <c r="C159" s="161"/>
      <c r="D159" s="161"/>
      <c r="E159" s="161"/>
      <c r="F159" s="161"/>
      <c r="G159" s="123"/>
      <c r="H159" s="123"/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S159" s="123"/>
      <c r="T159" s="123"/>
      <c r="U159" s="123"/>
      <c r="V159" s="123"/>
      <c r="W159" s="123"/>
      <c r="X159" s="123"/>
      <c r="Y159" s="123"/>
    </row>
    <row r="160" spans="2:25" ht="15">
      <c r="B160" s="123"/>
      <c r="C160" s="161"/>
      <c r="D160" s="161"/>
      <c r="E160" s="161"/>
      <c r="F160" s="161"/>
      <c r="G160" s="123"/>
      <c r="H160" s="123"/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  <c r="S160" s="123"/>
      <c r="T160" s="123"/>
      <c r="U160" s="123"/>
      <c r="V160" s="123"/>
      <c r="W160" s="123"/>
      <c r="X160" s="123"/>
      <c r="Y160" s="123"/>
    </row>
    <row r="161" spans="2:25" ht="15">
      <c r="B161" s="123"/>
      <c r="C161" s="161"/>
      <c r="D161" s="161"/>
      <c r="E161" s="161"/>
      <c r="F161" s="161"/>
      <c r="G161" s="123"/>
      <c r="H161" s="123"/>
      <c r="I161" s="123"/>
      <c r="J161" s="123"/>
      <c r="K161" s="123"/>
      <c r="L161" s="123"/>
      <c r="M161" s="123"/>
      <c r="N161" s="123"/>
      <c r="O161" s="123"/>
      <c r="P161" s="123"/>
      <c r="Q161" s="123"/>
      <c r="R161" s="123"/>
      <c r="S161" s="123"/>
      <c r="T161" s="123"/>
      <c r="U161" s="123"/>
      <c r="V161" s="123"/>
      <c r="W161" s="123"/>
      <c r="X161" s="123"/>
      <c r="Y161" s="123"/>
    </row>
    <row r="162" spans="2:25" ht="15">
      <c r="B162" s="123"/>
      <c r="C162" s="161"/>
      <c r="D162" s="161"/>
      <c r="E162" s="161"/>
      <c r="F162" s="161"/>
      <c r="G162" s="123"/>
      <c r="H162" s="123"/>
      <c r="I162" s="123"/>
      <c r="J162" s="123"/>
      <c r="K162" s="123"/>
      <c r="L162" s="123"/>
      <c r="M162" s="123"/>
      <c r="N162" s="123"/>
      <c r="O162" s="123"/>
      <c r="P162" s="123"/>
      <c r="Q162" s="123"/>
      <c r="R162" s="123"/>
      <c r="S162" s="123"/>
      <c r="T162" s="123"/>
      <c r="U162" s="123"/>
      <c r="V162" s="123"/>
      <c r="W162" s="123"/>
      <c r="X162" s="123"/>
      <c r="Y162" s="123"/>
    </row>
    <row r="163" spans="2:25" ht="15">
      <c r="B163" s="123"/>
      <c r="C163" s="161"/>
      <c r="D163" s="161"/>
      <c r="E163" s="161"/>
      <c r="F163" s="161"/>
      <c r="G163" s="123"/>
      <c r="H163" s="123"/>
      <c r="I163" s="123"/>
      <c r="J163" s="123"/>
      <c r="K163" s="123"/>
      <c r="L163" s="123"/>
      <c r="M163" s="123"/>
      <c r="N163" s="123"/>
      <c r="O163" s="123"/>
      <c r="P163" s="123"/>
      <c r="Q163" s="123"/>
      <c r="R163" s="123"/>
      <c r="S163" s="123"/>
      <c r="T163" s="123"/>
      <c r="U163" s="123"/>
      <c r="V163" s="123"/>
      <c r="W163" s="123"/>
      <c r="X163" s="123"/>
      <c r="Y163" s="123"/>
    </row>
    <row r="164" spans="2:25" ht="15">
      <c r="B164" s="123"/>
      <c r="C164" s="161"/>
      <c r="D164" s="161"/>
      <c r="E164" s="161"/>
      <c r="F164" s="161"/>
      <c r="G164" s="123"/>
      <c r="H164" s="123"/>
      <c r="I164" s="123"/>
      <c r="J164" s="123"/>
      <c r="K164" s="123"/>
      <c r="L164" s="123"/>
      <c r="M164" s="123"/>
      <c r="N164" s="123"/>
      <c r="O164" s="123"/>
      <c r="P164" s="123"/>
      <c r="Q164" s="123"/>
      <c r="R164" s="123"/>
      <c r="S164" s="123"/>
      <c r="T164" s="123"/>
      <c r="U164" s="123"/>
      <c r="V164" s="123"/>
      <c r="W164" s="123"/>
      <c r="X164" s="123"/>
      <c r="Y164" s="123"/>
    </row>
    <row r="165" spans="2:25" ht="15">
      <c r="B165" s="123"/>
      <c r="C165" s="161"/>
      <c r="D165" s="161"/>
      <c r="E165" s="161"/>
      <c r="F165" s="161"/>
      <c r="G165" s="123"/>
      <c r="H165" s="123"/>
      <c r="I165" s="123"/>
      <c r="J165" s="123"/>
      <c r="K165" s="123"/>
      <c r="L165" s="123"/>
      <c r="M165" s="123"/>
      <c r="N165" s="123"/>
      <c r="O165" s="123"/>
      <c r="P165" s="123"/>
      <c r="Q165" s="123"/>
      <c r="R165" s="123"/>
      <c r="S165" s="123"/>
      <c r="T165" s="123"/>
      <c r="U165" s="123"/>
      <c r="V165" s="123"/>
      <c r="W165" s="123"/>
      <c r="X165" s="123"/>
      <c r="Y165" s="123"/>
    </row>
    <row r="166" spans="2:25" ht="15">
      <c r="B166" s="123"/>
      <c r="C166" s="161"/>
      <c r="D166" s="161"/>
      <c r="E166" s="161"/>
      <c r="F166" s="161"/>
      <c r="G166" s="123"/>
      <c r="H166" s="123"/>
      <c r="I166" s="123"/>
      <c r="J166" s="123"/>
      <c r="K166" s="123"/>
      <c r="L166" s="123"/>
      <c r="M166" s="123"/>
      <c r="N166" s="123"/>
      <c r="O166" s="123"/>
      <c r="P166" s="123"/>
      <c r="Q166" s="123"/>
      <c r="R166" s="123"/>
      <c r="S166" s="123"/>
      <c r="T166" s="123"/>
      <c r="U166" s="123"/>
      <c r="V166" s="123"/>
      <c r="W166" s="123"/>
      <c r="X166" s="123"/>
      <c r="Y166" s="123"/>
    </row>
    <row r="167" spans="2:25" ht="15">
      <c r="B167" s="123"/>
      <c r="C167" s="161"/>
      <c r="D167" s="161"/>
      <c r="E167" s="161"/>
      <c r="F167" s="161"/>
      <c r="G167" s="123"/>
      <c r="H167" s="123"/>
      <c r="I167" s="123"/>
      <c r="J167" s="123"/>
      <c r="K167" s="123"/>
      <c r="L167" s="123"/>
      <c r="M167" s="123"/>
      <c r="N167" s="123"/>
      <c r="O167" s="123"/>
      <c r="P167" s="123"/>
      <c r="Q167" s="123"/>
      <c r="R167" s="123"/>
      <c r="S167" s="123"/>
      <c r="T167" s="123"/>
      <c r="U167" s="123"/>
      <c r="V167" s="123"/>
      <c r="W167" s="123"/>
      <c r="X167" s="123"/>
      <c r="Y167" s="123"/>
    </row>
    <row r="168" spans="2:25" ht="15">
      <c r="B168" s="123"/>
      <c r="C168" s="161"/>
      <c r="D168" s="161"/>
      <c r="E168" s="161"/>
      <c r="F168" s="161"/>
      <c r="G168" s="123"/>
      <c r="H168" s="123"/>
      <c r="I168" s="123"/>
      <c r="J168" s="123"/>
      <c r="K168" s="123"/>
      <c r="L168" s="123"/>
      <c r="M168" s="123"/>
      <c r="N168" s="123"/>
      <c r="O168" s="123"/>
      <c r="P168" s="123"/>
      <c r="Q168" s="123"/>
      <c r="R168" s="123"/>
      <c r="S168" s="123"/>
      <c r="T168" s="123"/>
      <c r="U168" s="123"/>
      <c r="V168" s="123"/>
      <c r="W168" s="123"/>
      <c r="X168" s="123"/>
      <c r="Y168" s="123"/>
    </row>
    <row r="169" spans="2:25" ht="15">
      <c r="B169" s="123"/>
      <c r="C169" s="161"/>
      <c r="D169" s="161"/>
      <c r="E169" s="161"/>
      <c r="F169" s="161"/>
      <c r="G169" s="123"/>
      <c r="H169" s="123"/>
      <c r="I169" s="123"/>
      <c r="J169" s="123"/>
      <c r="K169" s="123"/>
      <c r="L169" s="123"/>
      <c r="M169" s="123"/>
      <c r="N169" s="123"/>
      <c r="O169" s="123"/>
      <c r="P169" s="123"/>
      <c r="Q169" s="123"/>
      <c r="R169" s="123"/>
      <c r="S169" s="123"/>
      <c r="T169" s="123"/>
      <c r="U169" s="123"/>
      <c r="V169" s="123"/>
      <c r="W169" s="123"/>
      <c r="X169" s="123"/>
      <c r="Y169" s="123"/>
    </row>
    <row r="170" spans="2:25" ht="15">
      <c r="B170" s="123"/>
      <c r="C170" s="161"/>
      <c r="D170" s="161"/>
      <c r="E170" s="161"/>
      <c r="F170" s="161"/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  <c r="Q170" s="123"/>
      <c r="R170" s="123"/>
      <c r="S170" s="123"/>
      <c r="T170" s="123"/>
      <c r="U170" s="123"/>
      <c r="V170" s="123"/>
      <c r="W170" s="123"/>
      <c r="X170" s="123"/>
      <c r="Y170" s="123"/>
    </row>
    <row r="171" spans="2:25" ht="15">
      <c r="B171" s="123"/>
      <c r="C171" s="161"/>
      <c r="D171" s="161"/>
      <c r="E171" s="161"/>
      <c r="F171" s="161"/>
      <c r="G171" s="123"/>
      <c r="H171" s="123"/>
      <c r="I171" s="123"/>
      <c r="J171" s="123"/>
      <c r="K171" s="123"/>
      <c r="L171" s="123"/>
      <c r="M171" s="123"/>
      <c r="N171" s="123"/>
      <c r="O171" s="123"/>
      <c r="P171" s="123"/>
      <c r="Q171" s="123"/>
      <c r="R171" s="123"/>
      <c r="S171" s="123"/>
      <c r="T171" s="123"/>
      <c r="U171" s="123"/>
      <c r="V171" s="123"/>
      <c r="W171" s="123"/>
      <c r="X171" s="123"/>
      <c r="Y171" s="123"/>
    </row>
    <row r="172" spans="2:25" ht="15">
      <c r="B172" s="123"/>
      <c r="C172" s="161"/>
      <c r="D172" s="161"/>
      <c r="E172" s="161"/>
      <c r="F172" s="161"/>
      <c r="G172" s="123"/>
      <c r="H172" s="123"/>
      <c r="I172" s="123"/>
      <c r="J172" s="123"/>
      <c r="K172" s="123"/>
      <c r="L172" s="123"/>
      <c r="M172" s="123"/>
      <c r="N172" s="123"/>
      <c r="O172" s="123"/>
      <c r="P172" s="123"/>
      <c r="Q172" s="123"/>
      <c r="R172" s="123"/>
      <c r="S172" s="123"/>
      <c r="T172" s="123"/>
      <c r="U172" s="123"/>
      <c r="V172" s="123"/>
      <c r="W172" s="123"/>
      <c r="X172" s="123"/>
      <c r="Y172" s="123"/>
    </row>
  </sheetData>
  <sheetProtection/>
  <mergeCells count="2">
    <mergeCell ref="A1:F1"/>
    <mergeCell ref="A2:F2"/>
  </mergeCells>
  <printOptions horizontalCentered="1"/>
  <pageMargins left="0.5118110236220472" right="0.5118110236220472" top="0.7480314960629921" bottom="0.7480314960629921" header="0.31496062992125984" footer="0.31496062992125984"/>
  <pageSetup fitToHeight="2" fitToWidth="1" horizontalDpi="600" verticalDpi="600" orientation="portrait" paperSize="9" scale="56" r:id="rId1"/>
  <headerFooter>
    <oddHeader>&amp;C4. melléklet az 5/2019. (V.31.)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view="pageLayout" workbookViewId="0" topLeftCell="A1">
      <selection activeCell="F96" sqref="A1:F96"/>
    </sheetView>
  </sheetViews>
  <sheetFormatPr defaultColWidth="9.140625" defaultRowHeight="15"/>
  <cols>
    <col min="1" max="1" width="92.57421875" style="115" customWidth="1"/>
    <col min="2" max="2" width="9.140625" style="115" customWidth="1"/>
    <col min="3" max="3" width="18.140625" style="145" customWidth="1"/>
    <col min="4" max="4" width="14.7109375" style="145" customWidth="1"/>
    <col min="5" max="5" width="14.8515625" style="145" customWidth="1"/>
    <col min="6" max="6" width="17.57421875" style="145" customWidth="1"/>
    <col min="7" max="16384" width="9.140625" style="115" customWidth="1"/>
  </cols>
  <sheetData>
    <row r="1" spans="1:6" ht="24" customHeight="1">
      <c r="A1" s="209" t="s">
        <v>623</v>
      </c>
      <c r="B1" s="215"/>
      <c r="C1" s="215"/>
      <c r="D1" s="215"/>
      <c r="E1" s="215"/>
      <c r="F1" s="216"/>
    </row>
    <row r="2" spans="1:8" ht="24" customHeight="1">
      <c r="A2" s="211" t="s">
        <v>605</v>
      </c>
      <c r="B2" s="215"/>
      <c r="C2" s="215"/>
      <c r="D2" s="215"/>
      <c r="E2" s="215"/>
      <c r="F2" s="216"/>
      <c r="H2" s="72"/>
    </row>
    <row r="3" ht="18">
      <c r="A3" s="116"/>
    </row>
    <row r="4" ht="15">
      <c r="A4" s="101" t="s">
        <v>0</v>
      </c>
    </row>
    <row r="5" spans="1:6" ht="30">
      <c r="A5" s="2" t="s">
        <v>59</v>
      </c>
      <c r="B5" s="3" t="s">
        <v>22</v>
      </c>
      <c r="C5" s="148" t="s">
        <v>529</v>
      </c>
      <c r="D5" s="148" t="s">
        <v>530</v>
      </c>
      <c r="E5" s="183" t="s">
        <v>30</v>
      </c>
      <c r="F5" s="149" t="s">
        <v>15</v>
      </c>
    </row>
    <row r="6" spans="1:6" ht="15" customHeight="1">
      <c r="A6" s="33" t="s">
        <v>237</v>
      </c>
      <c r="B6" s="6" t="s">
        <v>238</v>
      </c>
      <c r="C6" s="140">
        <v>66560148</v>
      </c>
      <c r="D6" s="140"/>
      <c r="E6" s="140"/>
      <c r="F6" s="140">
        <f>C6+D6+E6</f>
        <v>66560148</v>
      </c>
    </row>
    <row r="7" spans="1:6" ht="15" customHeight="1">
      <c r="A7" s="5" t="s">
        <v>239</v>
      </c>
      <c r="B7" s="6" t="s">
        <v>240</v>
      </c>
      <c r="C7" s="140"/>
      <c r="D7" s="140"/>
      <c r="E7" s="140"/>
      <c r="F7" s="140">
        <f aca="true" t="shared" si="0" ref="F7:F70">C7+D7+E7</f>
        <v>0</v>
      </c>
    </row>
    <row r="8" spans="1:6" ht="15" customHeight="1">
      <c r="A8" s="5" t="s">
        <v>241</v>
      </c>
      <c r="B8" s="6" t="s">
        <v>242</v>
      </c>
      <c r="C8" s="140">
        <v>8892196</v>
      </c>
      <c r="D8" s="140"/>
      <c r="E8" s="140"/>
      <c r="F8" s="140">
        <f t="shared" si="0"/>
        <v>8892196</v>
      </c>
    </row>
    <row r="9" spans="1:6" ht="15" customHeight="1">
      <c r="A9" s="5" t="s">
        <v>243</v>
      </c>
      <c r="B9" s="6" t="s">
        <v>244</v>
      </c>
      <c r="C9" s="140">
        <v>1800000</v>
      </c>
      <c r="D9" s="140"/>
      <c r="E9" s="140"/>
      <c r="F9" s="140">
        <f t="shared" si="0"/>
        <v>1800000</v>
      </c>
    </row>
    <row r="10" spans="1:6" ht="15" customHeight="1">
      <c r="A10" s="5" t="s">
        <v>617</v>
      </c>
      <c r="B10" s="6" t="s">
        <v>245</v>
      </c>
      <c r="C10" s="140">
        <v>13843233</v>
      </c>
      <c r="D10" s="140"/>
      <c r="E10" s="140"/>
      <c r="F10" s="140">
        <f t="shared" si="0"/>
        <v>13843233</v>
      </c>
    </row>
    <row r="11" spans="1:6" ht="15" customHeight="1">
      <c r="A11" s="5" t="s">
        <v>618</v>
      </c>
      <c r="B11" s="6" t="s">
        <v>246</v>
      </c>
      <c r="C11" s="140"/>
      <c r="D11" s="140"/>
      <c r="E11" s="140"/>
      <c r="F11" s="140">
        <f t="shared" si="0"/>
        <v>0</v>
      </c>
    </row>
    <row r="12" spans="1:6" s="118" customFormat="1" ht="15" customHeight="1">
      <c r="A12" s="7" t="s">
        <v>485</v>
      </c>
      <c r="B12" s="8" t="s">
        <v>247</v>
      </c>
      <c r="C12" s="151">
        <f>SUM(C6:C11)</f>
        <v>91095577</v>
      </c>
      <c r="D12" s="151">
        <f>SUM(D6:D11)</f>
        <v>0</v>
      </c>
      <c r="E12" s="151">
        <f>SUM(E6:E11)</f>
        <v>0</v>
      </c>
      <c r="F12" s="151">
        <f t="shared" si="0"/>
        <v>91095577</v>
      </c>
    </row>
    <row r="13" spans="1:6" ht="15" customHeight="1">
      <c r="A13" s="5" t="s">
        <v>248</v>
      </c>
      <c r="B13" s="6" t="s">
        <v>249</v>
      </c>
      <c r="C13" s="140"/>
      <c r="D13" s="140"/>
      <c r="E13" s="140"/>
      <c r="F13" s="140">
        <f t="shared" si="0"/>
        <v>0</v>
      </c>
    </row>
    <row r="14" spans="1:6" ht="15" customHeight="1">
      <c r="A14" s="5" t="s">
        <v>250</v>
      </c>
      <c r="B14" s="6" t="s">
        <v>251</v>
      </c>
      <c r="C14" s="140"/>
      <c r="D14" s="140"/>
      <c r="E14" s="140"/>
      <c r="F14" s="140">
        <f t="shared" si="0"/>
        <v>0</v>
      </c>
    </row>
    <row r="15" spans="1:6" ht="15" customHeight="1">
      <c r="A15" s="5" t="s">
        <v>448</v>
      </c>
      <c r="B15" s="6" t="s">
        <v>252</v>
      </c>
      <c r="C15" s="140"/>
      <c r="D15" s="140"/>
      <c r="E15" s="140"/>
      <c r="F15" s="140">
        <f t="shared" si="0"/>
        <v>0</v>
      </c>
    </row>
    <row r="16" spans="1:6" ht="15" customHeight="1">
      <c r="A16" s="5" t="s">
        <v>449</v>
      </c>
      <c r="B16" s="6" t="s">
        <v>253</v>
      </c>
      <c r="C16" s="140"/>
      <c r="D16" s="140"/>
      <c r="E16" s="140"/>
      <c r="F16" s="140">
        <f t="shared" si="0"/>
        <v>0</v>
      </c>
    </row>
    <row r="17" spans="1:6" ht="15" customHeight="1">
      <c r="A17" s="5" t="s">
        <v>450</v>
      </c>
      <c r="B17" s="6" t="s">
        <v>254</v>
      </c>
      <c r="C17" s="140">
        <v>34811584</v>
      </c>
      <c r="D17" s="140"/>
      <c r="E17" s="140"/>
      <c r="F17" s="140">
        <f t="shared" si="0"/>
        <v>34811584</v>
      </c>
    </row>
    <row r="18" spans="1:6" s="119" customFormat="1" ht="15" customHeight="1">
      <c r="A18" s="40" t="s">
        <v>486</v>
      </c>
      <c r="B18" s="50" t="s">
        <v>255</v>
      </c>
      <c r="C18" s="141">
        <f>C12+C13+C14+C15+C16+C17</f>
        <v>125907161</v>
      </c>
      <c r="D18" s="141">
        <f>D12+D13+D14+D15+D16+D17</f>
        <v>0</v>
      </c>
      <c r="E18" s="141">
        <f>E12+E13+E14+E15+E16+E17</f>
        <v>0</v>
      </c>
      <c r="F18" s="141">
        <f t="shared" si="0"/>
        <v>125907161</v>
      </c>
    </row>
    <row r="19" spans="1:6" ht="15" customHeight="1">
      <c r="A19" s="5" t="s">
        <v>454</v>
      </c>
      <c r="B19" s="6" t="s">
        <v>264</v>
      </c>
      <c r="C19" s="140"/>
      <c r="D19" s="140"/>
      <c r="E19" s="140"/>
      <c r="F19" s="140">
        <f t="shared" si="0"/>
        <v>0</v>
      </c>
    </row>
    <row r="20" spans="1:6" ht="15" customHeight="1">
      <c r="A20" s="5" t="s">
        <v>455</v>
      </c>
      <c r="B20" s="6" t="s">
        <v>265</v>
      </c>
      <c r="C20" s="140"/>
      <c r="D20" s="140"/>
      <c r="E20" s="140"/>
      <c r="F20" s="140">
        <f t="shared" si="0"/>
        <v>0</v>
      </c>
    </row>
    <row r="21" spans="1:6" s="118" customFormat="1" ht="15" customHeight="1">
      <c r="A21" s="7" t="s">
        <v>488</v>
      </c>
      <c r="B21" s="8" t="s">
        <v>266</v>
      </c>
      <c r="C21" s="151">
        <f>SUM(C19:C20)</f>
        <v>0</v>
      </c>
      <c r="D21" s="151">
        <f>SUM(D19:D20)</f>
        <v>0</v>
      </c>
      <c r="E21" s="151">
        <f>SUM(E19:E20)</f>
        <v>0</v>
      </c>
      <c r="F21" s="151">
        <f t="shared" si="0"/>
        <v>0</v>
      </c>
    </row>
    <row r="22" spans="1:6" ht="15" customHeight="1">
      <c r="A22" s="5" t="s">
        <v>456</v>
      </c>
      <c r="B22" s="6" t="s">
        <v>267</v>
      </c>
      <c r="C22" s="140"/>
      <c r="D22" s="140"/>
      <c r="E22" s="140"/>
      <c r="F22" s="140">
        <f t="shared" si="0"/>
        <v>0</v>
      </c>
    </row>
    <row r="23" spans="1:6" ht="15" customHeight="1">
      <c r="A23" s="5" t="s">
        <v>457</v>
      </c>
      <c r="B23" s="6" t="s">
        <v>268</v>
      </c>
      <c r="C23" s="140"/>
      <c r="D23" s="140"/>
      <c r="E23" s="140"/>
      <c r="F23" s="140">
        <f t="shared" si="0"/>
        <v>0</v>
      </c>
    </row>
    <row r="24" spans="1:6" ht="15" customHeight="1">
      <c r="A24" s="5" t="s">
        <v>458</v>
      </c>
      <c r="B24" s="6" t="s">
        <v>269</v>
      </c>
      <c r="C24" s="140">
        <v>2017392</v>
      </c>
      <c r="D24" s="140"/>
      <c r="E24" s="140"/>
      <c r="F24" s="140">
        <f t="shared" si="0"/>
        <v>2017392</v>
      </c>
    </row>
    <row r="25" spans="1:6" ht="15" customHeight="1">
      <c r="A25" s="5" t="s">
        <v>459</v>
      </c>
      <c r="B25" s="6" t="s">
        <v>270</v>
      </c>
      <c r="C25" s="140">
        <v>9258229</v>
      </c>
      <c r="D25" s="140"/>
      <c r="E25" s="140"/>
      <c r="F25" s="140">
        <f t="shared" si="0"/>
        <v>9258229</v>
      </c>
    </row>
    <row r="26" spans="1:6" ht="15" customHeight="1">
      <c r="A26" s="5" t="s">
        <v>460</v>
      </c>
      <c r="B26" s="6" t="s">
        <v>273</v>
      </c>
      <c r="C26" s="140"/>
      <c r="D26" s="140"/>
      <c r="E26" s="140"/>
      <c r="F26" s="140">
        <f t="shared" si="0"/>
        <v>0</v>
      </c>
    </row>
    <row r="27" spans="1:6" ht="15" customHeight="1">
      <c r="A27" s="5" t="s">
        <v>274</v>
      </c>
      <c r="B27" s="6" t="s">
        <v>275</v>
      </c>
      <c r="C27" s="140"/>
      <c r="D27" s="140"/>
      <c r="E27" s="140"/>
      <c r="F27" s="140">
        <f t="shared" si="0"/>
        <v>0</v>
      </c>
    </row>
    <row r="28" spans="1:6" ht="15" customHeight="1">
      <c r="A28" s="5" t="s">
        <v>461</v>
      </c>
      <c r="B28" s="6" t="s">
        <v>276</v>
      </c>
      <c r="C28" s="140">
        <v>2389501</v>
      </c>
      <c r="D28" s="140"/>
      <c r="E28" s="140"/>
      <c r="F28" s="140">
        <f t="shared" si="0"/>
        <v>2389501</v>
      </c>
    </row>
    <row r="29" spans="1:6" ht="15" customHeight="1">
      <c r="A29" s="5" t="s">
        <v>462</v>
      </c>
      <c r="B29" s="6" t="s">
        <v>281</v>
      </c>
      <c r="C29" s="140"/>
      <c r="D29" s="140"/>
      <c r="E29" s="140"/>
      <c r="F29" s="140">
        <f t="shared" si="0"/>
        <v>0</v>
      </c>
    </row>
    <row r="30" spans="1:6" s="118" customFormat="1" ht="15" customHeight="1">
      <c r="A30" s="7" t="s">
        <v>489</v>
      </c>
      <c r="B30" s="8" t="s">
        <v>284</v>
      </c>
      <c r="C30" s="151">
        <f>SUM(C25:C29)</f>
        <v>11647730</v>
      </c>
      <c r="D30" s="151">
        <f>SUM(D25:D29)</f>
        <v>0</v>
      </c>
      <c r="E30" s="151">
        <f>SUM(E25:E29)</f>
        <v>0</v>
      </c>
      <c r="F30" s="151">
        <f t="shared" si="0"/>
        <v>11647730</v>
      </c>
    </row>
    <row r="31" spans="1:6" ht="15" customHeight="1">
      <c r="A31" s="5" t="s">
        <v>463</v>
      </c>
      <c r="B31" s="6" t="s">
        <v>285</v>
      </c>
      <c r="C31" s="140">
        <v>1010849</v>
      </c>
      <c r="D31" s="140"/>
      <c r="E31" s="140"/>
      <c r="F31" s="140">
        <f t="shared" si="0"/>
        <v>1010849</v>
      </c>
    </row>
    <row r="32" spans="1:6" s="119" customFormat="1" ht="15" customHeight="1">
      <c r="A32" s="40" t="s">
        <v>490</v>
      </c>
      <c r="B32" s="50" t="s">
        <v>286</v>
      </c>
      <c r="C32" s="141">
        <f>C21+C22+C23+C24+C30+C31</f>
        <v>14675971</v>
      </c>
      <c r="D32" s="141">
        <f>D21+D22+D23+D24+D30+D31</f>
        <v>0</v>
      </c>
      <c r="E32" s="141">
        <f>E21+E22+E23+E24+E30+E31</f>
        <v>0</v>
      </c>
      <c r="F32" s="141">
        <f t="shared" si="0"/>
        <v>14675971</v>
      </c>
    </row>
    <row r="33" spans="1:6" ht="15" customHeight="1">
      <c r="A33" s="13" t="s">
        <v>287</v>
      </c>
      <c r="B33" s="6" t="s">
        <v>288</v>
      </c>
      <c r="C33" s="140"/>
      <c r="D33" s="140"/>
      <c r="E33" s="140"/>
      <c r="F33" s="140">
        <f t="shared" si="0"/>
        <v>0</v>
      </c>
    </row>
    <row r="34" spans="1:6" ht="15" customHeight="1">
      <c r="A34" s="13" t="s">
        <v>464</v>
      </c>
      <c r="B34" s="6" t="s">
        <v>289</v>
      </c>
      <c r="C34" s="140">
        <v>3250000</v>
      </c>
      <c r="D34" s="140"/>
      <c r="E34" s="140"/>
      <c r="F34" s="140">
        <f t="shared" si="0"/>
        <v>3250000</v>
      </c>
    </row>
    <row r="35" spans="1:6" ht="15" customHeight="1">
      <c r="A35" s="13" t="s">
        <v>465</v>
      </c>
      <c r="B35" s="6" t="s">
        <v>290</v>
      </c>
      <c r="C35" s="140"/>
      <c r="D35" s="140"/>
      <c r="E35" s="140"/>
      <c r="F35" s="140">
        <f t="shared" si="0"/>
        <v>0</v>
      </c>
    </row>
    <row r="36" spans="1:6" ht="15" customHeight="1">
      <c r="A36" s="13" t="s">
        <v>466</v>
      </c>
      <c r="B36" s="6" t="s">
        <v>291</v>
      </c>
      <c r="C36" s="140">
        <v>6502513</v>
      </c>
      <c r="D36" s="140"/>
      <c r="E36" s="140"/>
      <c r="F36" s="140">
        <f t="shared" si="0"/>
        <v>6502513</v>
      </c>
    </row>
    <row r="37" spans="1:6" ht="15" customHeight="1">
      <c r="A37" s="13" t="s">
        <v>292</v>
      </c>
      <c r="B37" s="6" t="s">
        <v>293</v>
      </c>
      <c r="C37" s="140">
        <v>3796000</v>
      </c>
      <c r="D37" s="140"/>
      <c r="E37" s="140"/>
      <c r="F37" s="140">
        <f t="shared" si="0"/>
        <v>3796000</v>
      </c>
    </row>
    <row r="38" spans="1:6" ht="15" customHeight="1">
      <c r="A38" s="13" t="s">
        <v>294</v>
      </c>
      <c r="B38" s="6" t="s">
        <v>295</v>
      </c>
      <c r="C38" s="140">
        <v>2908500</v>
      </c>
      <c r="D38" s="140"/>
      <c r="E38" s="140"/>
      <c r="F38" s="140">
        <f t="shared" si="0"/>
        <v>2908500</v>
      </c>
    </row>
    <row r="39" spans="1:6" ht="15" customHeight="1">
      <c r="A39" s="13" t="s">
        <v>296</v>
      </c>
      <c r="B39" s="6" t="s">
        <v>297</v>
      </c>
      <c r="C39" s="140">
        <v>1729000</v>
      </c>
      <c r="D39" s="140"/>
      <c r="E39" s="140"/>
      <c r="F39" s="140">
        <f t="shared" si="0"/>
        <v>1729000</v>
      </c>
    </row>
    <row r="40" spans="1:6" ht="15" customHeight="1">
      <c r="A40" s="13" t="s">
        <v>606</v>
      </c>
      <c r="B40" s="6" t="s">
        <v>298</v>
      </c>
      <c r="C40" s="140">
        <v>81702</v>
      </c>
      <c r="D40" s="140"/>
      <c r="E40" s="140"/>
      <c r="F40" s="140">
        <f t="shared" si="0"/>
        <v>81702</v>
      </c>
    </row>
    <row r="41" spans="1:6" ht="15" customHeight="1">
      <c r="A41" s="13" t="s">
        <v>467</v>
      </c>
      <c r="B41" s="6" t="s">
        <v>299</v>
      </c>
      <c r="C41" s="140"/>
      <c r="D41" s="140"/>
      <c r="E41" s="140"/>
      <c r="F41" s="140">
        <f t="shared" si="0"/>
        <v>0</v>
      </c>
    </row>
    <row r="42" spans="1:6" ht="15" customHeight="1">
      <c r="A42" s="13" t="s">
        <v>468</v>
      </c>
      <c r="B42" s="6" t="s">
        <v>300</v>
      </c>
      <c r="C42" s="140"/>
      <c r="D42" s="140"/>
      <c r="E42" s="140"/>
      <c r="F42" s="140">
        <f t="shared" si="0"/>
        <v>0</v>
      </c>
    </row>
    <row r="43" spans="1:6" s="119" customFormat="1" ht="15" customHeight="1">
      <c r="A43" s="49" t="s">
        <v>491</v>
      </c>
      <c r="B43" s="50" t="s">
        <v>301</v>
      </c>
      <c r="C43" s="141">
        <f>SUM(C33:C42)</f>
        <v>18267715</v>
      </c>
      <c r="D43" s="141">
        <f>SUM(D33:D42)</f>
        <v>0</v>
      </c>
      <c r="E43" s="141">
        <f>SUM(E33:E42)</f>
        <v>0</v>
      </c>
      <c r="F43" s="141">
        <f t="shared" si="0"/>
        <v>18267715</v>
      </c>
    </row>
    <row r="44" spans="1:6" ht="15" customHeight="1">
      <c r="A44" s="13" t="s">
        <v>310</v>
      </c>
      <c r="B44" s="6" t="s">
        <v>311</v>
      </c>
      <c r="C44" s="140"/>
      <c r="D44" s="140"/>
      <c r="E44" s="140"/>
      <c r="F44" s="140">
        <f t="shared" si="0"/>
        <v>0</v>
      </c>
    </row>
    <row r="45" spans="1:6" ht="15" customHeight="1">
      <c r="A45" s="5" t="s">
        <v>472</v>
      </c>
      <c r="B45" s="6" t="s">
        <v>312</v>
      </c>
      <c r="C45" s="140"/>
      <c r="D45" s="140"/>
      <c r="E45" s="140"/>
      <c r="F45" s="140">
        <f t="shared" si="0"/>
        <v>0</v>
      </c>
    </row>
    <row r="46" spans="1:6" ht="15" customHeight="1">
      <c r="A46" s="13" t="s">
        <v>473</v>
      </c>
      <c r="B46" s="6" t="s">
        <v>313</v>
      </c>
      <c r="C46" s="140"/>
      <c r="D46" s="140"/>
      <c r="E46" s="140"/>
      <c r="F46" s="140">
        <f t="shared" si="0"/>
        <v>0</v>
      </c>
    </row>
    <row r="47" spans="1:6" s="119" customFormat="1" ht="15" customHeight="1">
      <c r="A47" s="40" t="s">
        <v>493</v>
      </c>
      <c r="B47" s="50" t="s">
        <v>314</v>
      </c>
      <c r="C47" s="141">
        <f>SUM(C44:C46)</f>
        <v>0</v>
      </c>
      <c r="D47" s="141">
        <f>SUM(D44:D46)</f>
        <v>0</v>
      </c>
      <c r="E47" s="141">
        <f>SUM(E44:E46)</f>
        <v>0</v>
      </c>
      <c r="F47" s="141">
        <f t="shared" si="0"/>
        <v>0</v>
      </c>
    </row>
    <row r="48" spans="1:6" s="120" customFormat="1" ht="15" customHeight="1">
      <c r="A48" s="56" t="s">
        <v>31</v>
      </c>
      <c r="B48" s="133"/>
      <c r="C48" s="153">
        <f>C47+C43+C32+C18</f>
        <v>158850847</v>
      </c>
      <c r="D48" s="153">
        <f>D47+D43+D32+D18</f>
        <v>0</v>
      </c>
      <c r="E48" s="153">
        <f>E47+E43+E32+E18</f>
        <v>0</v>
      </c>
      <c r="F48" s="153">
        <f t="shared" si="0"/>
        <v>158850847</v>
      </c>
    </row>
    <row r="49" spans="1:6" ht="15" customHeight="1">
      <c r="A49" s="5" t="s">
        <v>256</v>
      </c>
      <c r="B49" s="6" t="s">
        <v>257</v>
      </c>
      <c r="C49" s="140">
        <v>44716727</v>
      </c>
      <c r="D49" s="140"/>
      <c r="E49" s="140"/>
      <c r="F49" s="140">
        <f t="shared" si="0"/>
        <v>44716727</v>
      </c>
    </row>
    <row r="50" spans="1:6" ht="15" customHeight="1">
      <c r="A50" s="5" t="s">
        <v>258</v>
      </c>
      <c r="B50" s="6" t="s">
        <v>259</v>
      </c>
      <c r="C50" s="140"/>
      <c r="D50" s="140"/>
      <c r="E50" s="140"/>
      <c r="F50" s="140">
        <f t="shared" si="0"/>
        <v>0</v>
      </c>
    </row>
    <row r="51" spans="1:6" ht="15" customHeight="1">
      <c r="A51" s="5" t="s">
        <v>451</v>
      </c>
      <c r="B51" s="6" t="s">
        <v>260</v>
      </c>
      <c r="C51" s="140"/>
      <c r="D51" s="140"/>
      <c r="E51" s="140"/>
      <c r="F51" s="140">
        <f t="shared" si="0"/>
        <v>0</v>
      </c>
    </row>
    <row r="52" spans="1:6" ht="15" customHeight="1">
      <c r="A52" s="5" t="s">
        <v>452</v>
      </c>
      <c r="B52" s="6" t="s">
        <v>261</v>
      </c>
      <c r="C52" s="140"/>
      <c r="D52" s="140"/>
      <c r="E52" s="140"/>
      <c r="F52" s="140">
        <f t="shared" si="0"/>
        <v>0</v>
      </c>
    </row>
    <row r="53" spans="1:6" ht="15" customHeight="1">
      <c r="A53" s="5" t="s">
        <v>453</v>
      </c>
      <c r="B53" s="6" t="s">
        <v>262</v>
      </c>
      <c r="C53" s="140">
        <v>87433768</v>
      </c>
      <c r="D53" s="140"/>
      <c r="E53" s="140"/>
      <c r="F53" s="140">
        <f t="shared" si="0"/>
        <v>87433768</v>
      </c>
    </row>
    <row r="54" spans="1:6" s="119" customFormat="1" ht="15" customHeight="1">
      <c r="A54" s="40" t="s">
        <v>487</v>
      </c>
      <c r="B54" s="50" t="s">
        <v>263</v>
      </c>
      <c r="C54" s="141">
        <f>SUM(C49:C53)</f>
        <v>132150495</v>
      </c>
      <c r="D54" s="141">
        <f>SUM(D49:D53)</f>
        <v>0</v>
      </c>
      <c r="E54" s="141">
        <f>SUM(E49:E53)</f>
        <v>0</v>
      </c>
      <c r="F54" s="141">
        <f t="shared" si="0"/>
        <v>132150495</v>
      </c>
    </row>
    <row r="55" spans="1:6" ht="15" customHeight="1">
      <c r="A55" s="13" t="s">
        <v>469</v>
      </c>
      <c r="B55" s="6" t="s">
        <v>302</v>
      </c>
      <c r="C55" s="140"/>
      <c r="D55" s="140"/>
      <c r="E55" s="140"/>
      <c r="F55" s="140">
        <f t="shared" si="0"/>
        <v>0</v>
      </c>
    </row>
    <row r="56" spans="1:6" ht="15" customHeight="1">
      <c r="A56" s="13" t="s">
        <v>470</v>
      </c>
      <c r="B56" s="6" t="s">
        <v>303</v>
      </c>
      <c r="C56" s="140">
        <v>87360</v>
      </c>
      <c r="D56" s="140"/>
      <c r="E56" s="140"/>
      <c r="F56" s="140">
        <f t="shared" si="0"/>
        <v>87360</v>
      </c>
    </row>
    <row r="57" spans="1:6" ht="15" customHeight="1">
      <c r="A57" s="13" t="s">
        <v>304</v>
      </c>
      <c r="B57" s="6" t="s">
        <v>305</v>
      </c>
      <c r="C57" s="140"/>
      <c r="D57" s="140"/>
      <c r="E57" s="140"/>
      <c r="F57" s="140">
        <f t="shared" si="0"/>
        <v>0</v>
      </c>
    </row>
    <row r="58" spans="1:6" ht="15" customHeight="1">
      <c r="A58" s="13" t="s">
        <v>471</v>
      </c>
      <c r="B58" s="6" t="s">
        <v>306</v>
      </c>
      <c r="C58" s="140"/>
      <c r="D58" s="140"/>
      <c r="E58" s="140"/>
      <c r="F58" s="140">
        <f t="shared" si="0"/>
        <v>0</v>
      </c>
    </row>
    <row r="59" spans="1:6" ht="15" customHeight="1">
      <c r="A59" s="13" t="s">
        <v>307</v>
      </c>
      <c r="B59" s="6" t="s">
        <v>308</v>
      </c>
      <c r="C59" s="140"/>
      <c r="D59" s="140"/>
      <c r="E59" s="140"/>
      <c r="F59" s="140">
        <f t="shared" si="0"/>
        <v>0</v>
      </c>
    </row>
    <row r="60" spans="1:6" s="119" customFormat="1" ht="15" customHeight="1">
      <c r="A60" s="40" t="s">
        <v>492</v>
      </c>
      <c r="B60" s="50" t="s">
        <v>309</v>
      </c>
      <c r="C60" s="141">
        <f>SUM(C55:C59)</f>
        <v>87360</v>
      </c>
      <c r="D60" s="141">
        <f>SUM(D55:D59)</f>
        <v>0</v>
      </c>
      <c r="E60" s="141">
        <f>SUM(E55:E59)</f>
        <v>0</v>
      </c>
      <c r="F60" s="141">
        <f t="shared" si="0"/>
        <v>87360</v>
      </c>
    </row>
    <row r="61" spans="1:6" ht="15" customHeight="1">
      <c r="A61" s="13" t="s">
        <v>315</v>
      </c>
      <c r="B61" s="6" t="s">
        <v>316</v>
      </c>
      <c r="C61" s="140"/>
      <c r="D61" s="140"/>
      <c r="E61" s="140"/>
      <c r="F61" s="140">
        <f t="shared" si="0"/>
        <v>0</v>
      </c>
    </row>
    <row r="62" spans="1:6" ht="15" customHeight="1">
      <c r="A62" s="5" t="s">
        <v>474</v>
      </c>
      <c r="B62" s="6" t="s">
        <v>317</v>
      </c>
      <c r="C62" s="140"/>
      <c r="D62" s="140"/>
      <c r="E62" s="140"/>
      <c r="F62" s="140">
        <f t="shared" si="0"/>
        <v>0</v>
      </c>
    </row>
    <row r="63" spans="1:6" ht="15" customHeight="1">
      <c r="A63" s="13" t="s">
        <v>475</v>
      </c>
      <c r="B63" s="6" t="s">
        <v>318</v>
      </c>
      <c r="C63" s="140">
        <v>20400</v>
      </c>
      <c r="D63" s="140"/>
      <c r="E63" s="140"/>
      <c r="F63" s="140">
        <f t="shared" si="0"/>
        <v>20400</v>
      </c>
    </row>
    <row r="64" spans="1:6" s="119" customFormat="1" ht="15" customHeight="1">
      <c r="A64" s="40" t="s">
        <v>495</v>
      </c>
      <c r="B64" s="50" t="s">
        <v>319</v>
      </c>
      <c r="C64" s="141">
        <f>SUM(C61:C63)</f>
        <v>20400</v>
      </c>
      <c r="D64" s="141">
        <f>SUM(D61:D63)</f>
        <v>0</v>
      </c>
      <c r="E64" s="141">
        <f>SUM(E61:E63)</f>
        <v>0</v>
      </c>
      <c r="F64" s="141">
        <f t="shared" si="0"/>
        <v>20400</v>
      </c>
    </row>
    <row r="65" spans="1:6" s="135" customFormat="1" ht="15" customHeight="1">
      <c r="A65" s="56" t="s">
        <v>32</v>
      </c>
      <c r="B65" s="134"/>
      <c r="C65" s="162">
        <f>C64+C60+C54</f>
        <v>132258255</v>
      </c>
      <c r="D65" s="162">
        <f>D64+D60+D54</f>
        <v>0</v>
      </c>
      <c r="E65" s="162">
        <f>E64+E60+E54</f>
        <v>0</v>
      </c>
      <c r="F65" s="162">
        <f t="shared" si="0"/>
        <v>132258255</v>
      </c>
    </row>
    <row r="66" spans="1:6" s="121" customFormat="1" ht="15.75">
      <c r="A66" s="47" t="s">
        <v>494</v>
      </c>
      <c r="B66" s="37" t="s">
        <v>320</v>
      </c>
      <c r="C66" s="142">
        <f>C65+C48</f>
        <v>291109102</v>
      </c>
      <c r="D66" s="142">
        <f>D65+D48</f>
        <v>0</v>
      </c>
      <c r="E66" s="142">
        <f>E65+E48</f>
        <v>0</v>
      </c>
      <c r="F66" s="142">
        <f t="shared" si="0"/>
        <v>291109102</v>
      </c>
    </row>
    <row r="67" spans="1:6" s="121" customFormat="1" ht="15.75">
      <c r="A67" s="132" t="s">
        <v>33</v>
      </c>
      <c r="B67" s="77"/>
      <c r="C67" s="142">
        <f>C48-'kiadások önkorm'!C74</f>
        <v>45708316</v>
      </c>
      <c r="D67" s="142">
        <f>D48-'kiadások önkorm'!D74</f>
        <v>0</v>
      </c>
      <c r="E67" s="142">
        <f>E48-'kiadások önkorm'!E74</f>
        <v>0</v>
      </c>
      <c r="F67" s="142">
        <f t="shared" si="0"/>
        <v>45708316</v>
      </c>
    </row>
    <row r="68" spans="1:6" s="121" customFormat="1" ht="15.75">
      <c r="A68" s="132" t="s">
        <v>34</v>
      </c>
      <c r="B68" s="77"/>
      <c r="C68" s="142">
        <f>C65-'kiadások önkorm'!C98</f>
        <v>-124321395</v>
      </c>
      <c r="D68" s="142">
        <f>D65-'kiadások önkorm'!D98</f>
        <v>0</v>
      </c>
      <c r="E68" s="142">
        <f>E65-'kiadások önkorm'!E98</f>
        <v>0</v>
      </c>
      <c r="F68" s="142">
        <f t="shared" si="0"/>
        <v>-124321395</v>
      </c>
    </row>
    <row r="69" spans="1:6" ht="15">
      <c r="A69" s="38" t="s">
        <v>476</v>
      </c>
      <c r="B69" s="5" t="s">
        <v>321</v>
      </c>
      <c r="C69" s="140"/>
      <c r="D69" s="140"/>
      <c r="E69" s="140"/>
      <c r="F69" s="140">
        <f t="shared" si="0"/>
        <v>0</v>
      </c>
    </row>
    <row r="70" spans="1:6" ht="15">
      <c r="A70" s="13" t="s">
        <v>322</v>
      </c>
      <c r="B70" s="5" t="s">
        <v>323</v>
      </c>
      <c r="C70" s="140"/>
      <c r="D70" s="140"/>
      <c r="E70" s="140"/>
      <c r="F70" s="140">
        <f t="shared" si="0"/>
        <v>0</v>
      </c>
    </row>
    <row r="71" spans="1:6" ht="15">
      <c r="A71" s="38" t="s">
        <v>477</v>
      </c>
      <c r="B71" s="5" t="s">
        <v>324</v>
      </c>
      <c r="C71" s="140"/>
      <c r="D71" s="140"/>
      <c r="E71" s="140"/>
      <c r="F71" s="140">
        <f aca="true" t="shared" si="1" ref="F71:F96">C71+D71+E71</f>
        <v>0</v>
      </c>
    </row>
    <row r="72" spans="1:6" s="118" customFormat="1" ht="12.75">
      <c r="A72" s="15" t="s">
        <v>496</v>
      </c>
      <c r="B72" s="7" t="s">
        <v>325</v>
      </c>
      <c r="C72" s="151">
        <f>SUM(C69:C71)</f>
        <v>0</v>
      </c>
      <c r="D72" s="151">
        <f>SUM(D69:D71)</f>
        <v>0</v>
      </c>
      <c r="E72" s="151">
        <f>SUM(E69:E71)</f>
        <v>0</v>
      </c>
      <c r="F72" s="151">
        <f t="shared" si="1"/>
        <v>0</v>
      </c>
    </row>
    <row r="73" spans="1:6" ht="15">
      <c r="A73" s="13" t="s">
        <v>478</v>
      </c>
      <c r="B73" s="5" t="s">
        <v>326</v>
      </c>
      <c r="C73" s="140"/>
      <c r="D73" s="140"/>
      <c r="E73" s="140"/>
      <c r="F73" s="140">
        <f t="shared" si="1"/>
        <v>0</v>
      </c>
    </row>
    <row r="74" spans="1:6" ht="15">
      <c r="A74" s="38" t="s">
        <v>327</v>
      </c>
      <c r="B74" s="5" t="s">
        <v>328</v>
      </c>
      <c r="C74" s="140"/>
      <c r="D74" s="140"/>
      <c r="E74" s="140"/>
      <c r="F74" s="140">
        <f t="shared" si="1"/>
        <v>0</v>
      </c>
    </row>
    <row r="75" spans="1:6" ht="15">
      <c r="A75" s="13" t="s">
        <v>479</v>
      </c>
      <c r="B75" s="5" t="s">
        <v>329</v>
      </c>
      <c r="C75" s="140"/>
      <c r="D75" s="140"/>
      <c r="E75" s="140"/>
      <c r="F75" s="140">
        <f t="shared" si="1"/>
        <v>0</v>
      </c>
    </row>
    <row r="76" spans="1:6" ht="15">
      <c r="A76" s="38" t="s">
        <v>330</v>
      </c>
      <c r="B76" s="5" t="s">
        <v>331</v>
      </c>
      <c r="C76" s="140"/>
      <c r="D76" s="140"/>
      <c r="E76" s="140"/>
      <c r="F76" s="140">
        <f t="shared" si="1"/>
        <v>0</v>
      </c>
    </row>
    <row r="77" spans="1:6" s="118" customFormat="1" ht="12.75">
      <c r="A77" s="14" t="s">
        <v>497</v>
      </c>
      <c r="B77" s="7" t="s">
        <v>332</v>
      </c>
      <c r="C77" s="151">
        <f>SUM(C73:C76)</f>
        <v>0</v>
      </c>
      <c r="D77" s="151">
        <f>SUM(D73:D76)</f>
        <v>0</v>
      </c>
      <c r="E77" s="151">
        <f>SUM(E73:E76)</f>
        <v>0</v>
      </c>
      <c r="F77" s="151">
        <f t="shared" si="1"/>
        <v>0</v>
      </c>
    </row>
    <row r="78" spans="1:6" ht="15">
      <c r="A78" s="5" t="s">
        <v>576</v>
      </c>
      <c r="B78" s="5" t="s">
        <v>333</v>
      </c>
      <c r="C78" s="140">
        <v>15739395</v>
      </c>
      <c r="D78" s="140"/>
      <c r="E78" s="140"/>
      <c r="F78" s="140">
        <f t="shared" si="1"/>
        <v>15739395</v>
      </c>
    </row>
    <row r="79" spans="1:6" ht="15">
      <c r="A79" s="5" t="s">
        <v>577</v>
      </c>
      <c r="B79" s="5" t="s">
        <v>333</v>
      </c>
      <c r="C79" s="140">
        <f>122575943-15739395</f>
        <v>106836548</v>
      </c>
      <c r="D79" s="140"/>
      <c r="E79" s="140"/>
      <c r="F79" s="140">
        <f t="shared" si="1"/>
        <v>106836548</v>
      </c>
    </row>
    <row r="80" spans="1:6" ht="15">
      <c r="A80" s="5" t="s">
        <v>574</v>
      </c>
      <c r="B80" s="5" t="s">
        <v>334</v>
      </c>
      <c r="C80" s="140"/>
      <c r="D80" s="140"/>
      <c r="E80" s="140"/>
      <c r="F80" s="140">
        <f t="shared" si="1"/>
        <v>0</v>
      </c>
    </row>
    <row r="81" spans="1:6" ht="15">
      <c r="A81" s="5" t="s">
        <v>575</v>
      </c>
      <c r="B81" s="5" t="s">
        <v>334</v>
      </c>
      <c r="C81" s="140"/>
      <c r="D81" s="140"/>
      <c r="E81" s="140"/>
      <c r="F81" s="140">
        <f t="shared" si="1"/>
        <v>0</v>
      </c>
    </row>
    <row r="82" spans="1:6" s="118" customFormat="1" ht="12.75">
      <c r="A82" s="7" t="s">
        <v>498</v>
      </c>
      <c r="B82" s="7" t="s">
        <v>335</v>
      </c>
      <c r="C82" s="151">
        <f>SUM(C78:C81)</f>
        <v>122575943</v>
      </c>
      <c r="D82" s="151">
        <f>SUM(D78:D81)</f>
        <v>0</v>
      </c>
      <c r="E82" s="151">
        <f>SUM(E78:E81)</f>
        <v>0</v>
      </c>
      <c r="F82" s="151">
        <f t="shared" si="1"/>
        <v>122575943</v>
      </c>
    </row>
    <row r="83" spans="1:6" ht="15">
      <c r="A83" s="38" t="s">
        <v>336</v>
      </c>
      <c r="B83" s="5" t="s">
        <v>337</v>
      </c>
      <c r="C83" s="140"/>
      <c r="D83" s="140"/>
      <c r="E83" s="140"/>
      <c r="F83" s="140">
        <f t="shared" si="1"/>
        <v>0</v>
      </c>
    </row>
    <row r="84" spans="1:6" ht="15">
      <c r="A84" s="38" t="s">
        <v>338</v>
      </c>
      <c r="B84" s="5" t="s">
        <v>339</v>
      </c>
      <c r="C84" s="140"/>
      <c r="D84" s="140"/>
      <c r="E84" s="140"/>
      <c r="F84" s="140">
        <f t="shared" si="1"/>
        <v>0</v>
      </c>
    </row>
    <row r="85" spans="1:6" ht="15">
      <c r="A85" s="38" t="s">
        <v>340</v>
      </c>
      <c r="B85" s="5" t="s">
        <v>341</v>
      </c>
      <c r="C85" s="140"/>
      <c r="D85" s="140"/>
      <c r="E85" s="140"/>
      <c r="F85" s="140">
        <f t="shared" si="1"/>
        <v>0</v>
      </c>
    </row>
    <row r="86" spans="1:6" ht="15">
      <c r="A86" s="38" t="s">
        <v>342</v>
      </c>
      <c r="B86" s="5" t="s">
        <v>343</v>
      </c>
      <c r="C86" s="140"/>
      <c r="D86" s="140"/>
      <c r="E86" s="140"/>
      <c r="F86" s="140">
        <f t="shared" si="1"/>
        <v>0</v>
      </c>
    </row>
    <row r="87" spans="1:6" ht="15">
      <c r="A87" s="13" t="s">
        <v>480</v>
      </c>
      <c r="B87" s="5" t="s">
        <v>344</v>
      </c>
      <c r="C87" s="140"/>
      <c r="D87" s="140"/>
      <c r="E87" s="140"/>
      <c r="F87" s="140">
        <f t="shared" si="1"/>
        <v>0</v>
      </c>
    </row>
    <row r="88" spans="1:6" s="118" customFormat="1" ht="12.75">
      <c r="A88" s="15" t="s">
        <v>499</v>
      </c>
      <c r="B88" s="7" t="s">
        <v>345</v>
      </c>
      <c r="C88" s="151">
        <f>C72+C77+C82+C83+C84+C85+C86+C87</f>
        <v>122575943</v>
      </c>
      <c r="D88" s="151">
        <f>D72+D77+D82+D83+D84+D85+D86+D87</f>
        <v>0</v>
      </c>
      <c r="E88" s="151">
        <f>E72+E77+E82+E83+E84+E85+E86+E87</f>
        <v>0</v>
      </c>
      <c r="F88" s="151">
        <f t="shared" si="1"/>
        <v>122575943</v>
      </c>
    </row>
    <row r="89" spans="1:6" ht="15">
      <c r="A89" s="13" t="s">
        <v>346</v>
      </c>
      <c r="B89" s="5" t="s">
        <v>347</v>
      </c>
      <c r="C89" s="140"/>
      <c r="D89" s="140"/>
      <c r="E89" s="140"/>
      <c r="F89" s="140">
        <f t="shared" si="1"/>
        <v>0</v>
      </c>
    </row>
    <row r="90" spans="1:6" ht="15">
      <c r="A90" s="13" t="s">
        <v>348</v>
      </c>
      <c r="B90" s="5" t="s">
        <v>349</v>
      </c>
      <c r="C90" s="140"/>
      <c r="D90" s="140"/>
      <c r="E90" s="140"/>
      <c r="F90" s="140">
        <f t="shared" si="1"/>
        <v>0</v>
      </c>
    </row>
    <row r="91" spans="1:6" ht="15">
      <c r="A91" s="38" t="s">
        <v>350</v>
      </c>
      <c r="B91" s="5" t="s">
        <v>351</v>
      </c>
      <c r="C91" s="140"/>
      <c r="D91" s="140"/>
      <c r="E91" s="140"/>
      <c r="F91" s="140">
        <f t="shared" si="1"/>
        <v>0</v>
      </c>
    </row>
    <row r="92" spans="1:6" ht="15">
      <c r="A92" s="38" t="s">
        <v>481</v>
      </c>
      <c r="B92" s="5" t="s">
        <v>352</v>
      </c>
      <c r="C92" s="140"/>
      <c r="D92" s="140"/>
      <c r="E92" s="140"/>
      <c r="F92" s="140">
        <f t="shared" si="1"/>
        <v>0</v>
      </c>
    </row>
    <row r="93" spans="1:6" s="118" customFormat="1" ht="12.75">
      <c r="A93" s="14" t="s">
        <v>500</v>
      </c>
      <c r="B93" s="7" t="s">
        <v>353</v>
      </c>
      <c r="C93" s="151">
        <f>SUM(C89:C92)</f>
        <v>0</v>
      </c>
      <c r="D93" s="151">
        <f>SUM(D89:D92)</f>
        <v>0</v>
      </c>
      <c r="E93" s="151">
        <f>SUM(E89:E92)</f>
        <v>0</v>
      </c>
      <c r="F93" s="151">
        <f t="shared" si="1"/>
        <v>0</v>
      </c>
    </row>
    <row r="94" spans="1:6" s="118" customFormat="1" ht="12.75">
      <c r="A94" s="15" t="s">
        <v>354</v>
      </c>
      <c r="B94" s="7" t="s">
        <v>355</v>
      </c>
      <c r="C94" s="151"/>
      <c r="D94" s="151"/>
      <c r="E94" s="151"/>
      <c r="F94" s="151">
        <f t="shared" si="1"/>
        <v>0</v>
      </c>
    </row>
    <row r="95" spans="1:6" s="121" customFormat="1" ht="15.75">
      <c r="A95" s="41" t="s">
        <v>501</v>
      </c>
      <c r="B95" s="42" t="s">
        <v>356</v>
      </c>
      <c r="C95" s="142">
        <f>C94+C93+C88</f>
        <v>122575943</v>
      </c>
      <c r="D95" s="142">
        <f>D94+D93+D88</f>
        <v>0</v>
      </c>
      <c r="E95" s="142">
        <f>E94+E93+E88</f>
        <v>0</v>
      </c>
      <c r="F95" s="142">
        <f t="shared" si="1"/>
        <v>122575943</v>
      </c>
    </row>
    <row r="96" spans="1:6" s="121" customFormat="1" ht="15.75">
      <c r="A96" s="100" t="s">
        <v>483</v>
      </c>
      <c r="B96" s="100"/>
      <c r="C96" s="142">
        <f>C95+C66</f>
        <v>413685045</v>
      </c>
      <c r="D96" s="142">
        <f>D95+D66</f>
        <v>0</v>
      </c>
      <c r="E96" s="142">
        <f>E95+E66</f>
        <v>0</v>
      </c>
      <c r="F96" s="142">
        <f t="shared" si="1"/>
        <v>413685045</v>
      </c>
    </row>
  </sheetData>
  <sheetProtection/>
  <mergeCells count="2">
    <mergeCell ref="A1:F1"/>
    <mergeCell ref="A2:F2"/>
  </mergeCells>
  <printOptions horizontalCentered="1"/>
  <pageMargins left="0.5118110236220472" right="0.31496062992125984" top="0.7480314960629921" bottom="0.7480314960629921" header="0.31496062992125984" footer="0.31496062992125984"/>
  <pageSetup fitToHeight="2" fitToWidth="1" horizontalDpi="600" verticalDpi="600" orientation="portrait" paperSize="9" scale="56" r:id="rId1"/>
  <headerFooter>
    <oddHeader>&amp;C5. melléklet az 5/2019. (V.31.)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view="pageLayout" workbookViewId="0" topLeftCell="A1">
      <selection activeCell="F96" sqref="A1:F96"/>
    </sheetView>
  </sheetViews>
  <sheetFormatPr defaultColWidth="9.140625" defaultRowHeight="15"/>
  <cols>
    <col min="1" max="1" width="92.57421875" style="115" customWidth="1"/>
    <col min="2" max="2" width="9.140625" style="115" customWidth="1"/>
    <col min="3" max="3" width="22.140625" style="145" customWidth="1"/>
    <col min="4" max="4" width="14.140625" style="145" customWidth="1"/>
    <col min="5" max="5" width="14.421875" style="145" customWidth="1"/>
    <col min="6" max="6" width="15.8515625" style="145" customWidth="1"/>
    <col min="7" max="16384" width="9.140625" style="115" customWidth="1"/>
  </cols>
  <sheetData>
    <row r="1" spans="1:6" ht="24" customHeight="1">
      <c r="A1" s="209" t="s">
        <v>623</v>
      </c>
      <c r="B1" s="215"/>
      <c r="C1" s="215"/>
      <c r="D1" s="215"/>
      <c r="E1" s="215"/>
      <c r="F1" s="216"/>
    </row>
    <row r="2" spans="1:8" ht="24" customHeight="1">
      <c r="A2" s="211" t="s">
        <v>605</v>
      </c>
      <c r="B2" s="215"/>
      <c r="C2" s="215"/>
      <c r="D2" s="215"/>
      <c r="E2" s="215"/>
      <c r="F2" s="216"/>
      <c r="H2" s="72"/>
    </row>
    <row r="3" ht="18">
      <c r="A3" s="116"/>
    </row>
    <row r="4" ht="15">
      <c r="A4" s="101" t="s">
        <v>586</v>
      </c>
    </row>
    <row r="5" spans="1:6" ht="30">
      <c r="A5" s="2" t="s">
        <v>59</v>
      </c>
      <c r="B5" s="3" t="s">
        <v>22</v>
      </c>
      <c r="C5" s="148" t="s">
        <v>529</v>
      </c>
      <c r="D5" s="148" t="s">
        <v>530</v>
      </c>
      <c r="E5" s="183" t="s">
        <v>30</v>
      </c>
      <c r="F5" s="149" t="s">
        <v>15</v>
      </c>
    </row>
    <row r="6" spans="1:6" ht="15" customHeight="1">
      <c r="A6" s="33" t="s">
        <v>237</v>
      </c>
      <c r="B6" s="6" t="s">
        <v>238</v>
      </c>
      <c r="C6" s="140"/>
      <c r="D6" s="140"/>
      <c r="E6" s="140"/>
      <c r="F6" s="140">
        <f>C6+D6+E6</f>
        <v>0</v>
      </c>
    </row>
    <row r="7" spans="1:6" ht="15" customHeight="1">
      <c r="A7" s="5" t="s">
        <v>239</v>
      </c>
      <c r="B7" s="6" t="s">
        <v>240</v>
      </c>
      <c r="C7" s="140"/>
      <c r="D7" s="140"/>
      <c r="E7" s="140"/>
      <c r="F7" s="140">
        <f aca="true" t="shared" si="0" ref="F7:F70">C7+D7+E7</f>
        <v>0</v>
      </c>
    </row>
    <row r="8" spans="1:6" ht="15" customHeight="1">
      <c r="A8" s="5" t="s">
        <v>241</v>
      </c>
      <c r="B8" s="6" t="s">
        <v>242</v>
      </c>
      <c r="C8" s="140"/>
      <c r="D8" s="140"/>
      <c r="E8" s="140"/>
      <c r="F8" s="140">
        <f t="shared" si="0"/>
        <v>0</v>
      </c>
    </row>
    <row r="9" spans="1:6" ht="15" customHeight="1">
      <c r="A9" s="5" t="s">
        <v>243</v>
      </c>
      <c r="B9" s="6" t="s">
        <v>244</v>
      </c>
      <c r="C9" s="140"/>
      <c r="D9" s="140"/>
      <c r="E9" s="140"/>
      <c r="F9" s="140">
        <f t="shared" si="0"/>
        <v>0</v>
      </c>
    </row>
    <row r="10" spans="1:6" ht="15" customHeight="1">
      <c r="A10" s="5" t="s">
        <v>617</v>
      </c>
      <c r="B10" s="6" t="s">
        <v>245</v>
      </c>
      <c r="C10" s="140"/>
      <c r="D10" s="140"/>
      <c r="E10" s="140"/>
      <c r="F10" s="140">
        <f t="shared" si="0"/>
        <v>0</v>
      </c>
    </row>
    <row r="11" spans="1:6" ht="15" customHeight="1">
      <c r="A11" s="5" t="s">
        <v>618</v>
      </c>
      <c r="B11" s="6" t="s">
        <v>246</v>
      </c>
      <c r="C11" s="140"/>
      <c r="D11" s="140"/>
      <c r="E11" s="140"/>
      <c r="F11" s="140">
        <f t="shared" si="0"/>
        <v>0</v>
      </c>
    </row>
    <row r="12" spans="1:6" s="118" customFormat="1" ht="15" customHeight="1">
      <c r="A12" s="7" t="s">
        <v>485</v>
      </c>
      <c r="B12" s="8" t="s">
        <v>247</v>
      </c>
      <c r="C12" s="151">
        <f>SUM(C6:C11)</f>
        <v>0</v>
      </c>
      <c r="D12" s="151">
        <f>SUM(D6:D11)</f>
        <v>0</v>
      </c>
      <c r="E12" s="151">
        <f>SUM(E6:E11)</f>
        <v>0</v>
      </c>
      <c r="F12" s="151">
        <f t="shared" si="0"/>
        <v>0</v>
      </c>
    </row>
    <row r="13" spans="1:6" ht="15" customHeight="1">
      <c r="A13" s="5" t="s">
        <v>248</v>
      </c>
      <c r="B13" s="6" t="s">
        <v>249</v>
      </c>
      <c r="C13" s="140"/>
      <c r="D13" s="140"/>
      <c r="E13" s="140"/>
      <c r="F13" s="140">
        <f t="shared" si="0"/>
        <v>0</v>
      </c>
    </row>
    <row r="14" spans="1:6" ht="15" customHeight="1">
      <c r="A14" s="5" t="s">
        <v>250</v>
      </c>
      <c r="B14" s="6" t="s">
        <v>251</v>
      </c>
      <c r="C14" s="140"/>
      <c r="D14" s="140"/>
      <c r="E14" s="140"/>
      <c r="F14" s="140">
        <f t="shared" si="0"/>
        <v>0</v>
      </c>
    </row>
    <row r="15" spans="1:6" ht="15" customHeight="1">
      <c r="A15" s="5" t="s">
        <v>448</v>
      </c>
      <c r="B15" s="6" t="s">
        <v>252</v>
      </c>
      <c r="C15" s="140"/>
      <c r="D15" s="140"/>
      <c r="E15" s="140"/>
      <c r="F15" s="140">
        <f t="shared" si="0"/>
        <v>0</v>
      </c>
    </row>
    <row r="16" spans="1:6" ht="15" customHeight="1">
      <c r="A16" s="5" t="s">
        <v>449</v>
      </c>
      <c r="B16" s="6" t="s">
        <v>253</v>
      </c>
      <c r="C16" s="140"/>
      <c r="D16" s="140"/>
      <c r="E16" s="140"/>
      <c r="F16" s="140">
        <f t="shared" si="0"/>
        <v>0</v>
      </c>
    </row>
    <row r="17" spans="1:6" ht="15" customHeight="1">
      <c r="A17" s="5" t="s">
        <v>450</v>
      </c>
      <c r="B17" s="6" t="s">
        <v>254</v>
      </c>
      <c r="C17" s="140">
        <v>1356953</v>
      </c>
      <c r="D17" s="140"/>
      <c r="E17" s="140"/>
      <c r="F17" s="140">
        <f t="shared" si="0"/>
        <v>1356953</v>
      </c>
    </row>
    <row r="18" spans="1:6" s="119" customFormat="1" ht="15" customHeight="1">
      <c r="A18" s="40" t="s">
        <v>486</v>
      </c>
      <c r="B18" s="50" t="s">
        <v>255</v>
      </c>
      <c r="C18" s="141">
        <f>C12+C13+C14+C15+C16+C17</f>
        <v>1356953</v>
      </c>
      <c r="D18" s="141">
        <f>D12+D13+D14+D15+D16+D17</f>
        <v>0</v>
      </c>
      <c r="E18" s="141">
        <f>E12+E13+E14+E15+E16+E17</f>
        <v>0</v>
      </c>
      <c r="F18" s="141">
        <f t="shared" si="0"/>
        <v>1356953</v>
      </c>
    </row>
    <row r="19" spans="1:6" ht="15" customHeight="1">
      <c r="A19" s="5" t="s">
        <v>454</v>
      </c>
      <c r="B19" s="6" t="s">
        <v>264</v>
      </c>
      <c r="C19" s="140"/>
      <c r="D19" s="140"/>
      <c r="E19" s="140"/>
      <c r="F19" s="140">
        <f t="shared" si="0"/>
        <v>0</v>
      </c>
    </row>
    <row r="20" spans="1:6" ht="15" customHeight="1">
      <c r="A20" s="5" t="s">
        <v>455</v>
      </c>
      <c r="B20" s="6" t="s">
        <v>265</v>
      </c>
      <c r="C20" s="140"/>
      <c r="D20" s="140"/>
      <c r="E20" s="140"/>
      <c r="F20" s="140">
        <f t="shared" si="0"/>
        <v>0</v>
      </c>
    </row>
    <row r="21" spans="1:6" s="118" customFormat="1" ht="15" customHeight="1">
      <c r="A21" s="7" t="s">
        <v>488</v>
      </c>
      <c r="B21" s="8" t="s">
        <v>266</v>
      </c>
      <c r="C21" s="151">
        <f>SUM(C19:C20)</f>
        <v>0</v>
      </c>
      <c r="D21" s="151">
        <f>SUM(D19:D20)</f>
        <v>0</v>
      </c>
      <c r="E21" s="151">
        <f>SUM(E19:E20)</f>
        <v>0</v>
      </c>
      <c r="F21" s="151">
        <f t="shared" si="0"/>
        <v>0</v>
      </c>
    </row>
    <row r="22" spans="1:6" ht="15" customHeight="1">
      <c r="A22" s="5" t="s">
        <v>456</v>
      </c>
      <c r="B22" s="6" t="s">
        <v>267</v>
      </c>
      <c r="C22" s="140"/>
      <c r="D22" s="140"/>
      <c r="E22" s="140"/>
      <c r="F22" s="140">
        <f t="shared" si="0"/>
        <v>0</v>
      </c>
    </row>
    <row r="23" spans="1:6" ht="15" customHeight="1">
      <c r="A23" s="5" t="s">
        <v>457</v>
      </c>
      <c r="B23" s="6" t="s">
        <v>268</v>
      </c>
      <c r="C23" s="140"/>
      <c r="D23" s="140"/>
      <c r="E23" s="140"/>
      <c r="F23" s="140">
        <f t="shared" si="0"/>
        <v>0</v>
      </c>
    </row>
    <row r="24" spans="1:6" ht="15" customHeight="1">
      <c r="A24" s="5" t="s">
        <v>458</v>
      </c>
      <c r="B24" s="6" t="s">
        <v>269</v>
      </c>
      <c r="C24" s="140"/>
      <c r="D24" s="140"/>
      <c r="E24" s="140"/>
      <c r="F24" s="140">
        <f t="shared" si="0"/>
        <v>0</v>
      </c>
    </row>
    <row r="25" spans="1:6" ht="15" customHeight="1">
      <c r="A25" s="5" t="s">
        <v>459</v>
      </c>
      <c r="B25" s="6" t="s">
        <v>270</v>
      </c>
      <c r="C25" s="140"/>
      <c r="D25" s="140"/>
      <c r="E25" s="140"/>
      <c r="F25" s="140">
        <f t="shared" si="0"/>
        <v>0</v>
      </c>
    </row>
    <row r="26" spans="1:6" ht="15" customHeight="1">
      <c r="A26" s="5" t="s">
        <v>460</v>
      </c>
      <c r="B26" s="6" t="s">
        <v>273</v>
      </c>
      <c r="C26" s="140"/>
      <c r="D26" s="140"/>
      <c r="E26" s="140"/>
      <c r="F26" s="140">
        <f t="shared" si="0"/>
        <v>0</v>
      </c>
    </row>
    <row r="27" spans="1:6" ht="15" customHeight="1">
      <c r="A27" s="5" t="s">
        <v>274</v>
      </c>
      <c r="B27" s="6" t="s">
        <v>275</v>
      </c>
      <c r="C27" s="140"/>
      <c r="D27" s="140"/>
      <c r="E27" s="140"/>
      <c r="F27" s="140">
        <f t="shared" si="0"/>
        <v>0</v>
      </c>
    </row>
    <row r="28" spans="1:6" ht="15" customHeight="1">
      <c r="A28" s="5" t="s">
        <v>461</v>
      </c>
      <c r="B28" s="6" t="s">
        <v>276</v>
      </c>
      <c r="C28" s="140"/>
      <c r="D28" s="140"/>
      <c r="E28" s="140"/>
      <c r="F28" s="140">
        <f t="shared" si="0"/>
        <v>0</v>
      </c>
    </row>
    <row r="29" spans="1:6" ht="15" customHeight="1">
      <c r="A29" s="5" t="s">
        <v>462</v>
      </c>
      <c r="B29" s="6" t="s">
        <v>281</v>
      </c>
      <c r="C29" s="140"/>
      <c r="D29" s="140"/>
      <c r="E29" s="140"/>
      <c r="F29" s="140">
        <f t="shared" si="0"/>
        <v>0</v>
      </c>
    </row>
    <row r="30" spans="1:6" s="118" customFormat="1" ht="15" customHeight="1">
      <c r="A30" s="7" t="s">
        <v>489</v>
      </c>
      <c r="B30" s="8" t="s">
        <v>284</v>
      </c>
      <c r="C30" s="151">
        <f>SUM(C25:C29)</f>
        <v>0</v>
      </c>
      <c r="D30" s="151">
        <f>SUM(D25:D29)</f>
        <v>0</v>
      </c>
      <c r="E30" s="151">
        <f>SUM(E25:E29)</f>
        <v>0</v>
      </c>
      <c r="F30" s="151">
        <f t="shared" si="0"/>
        <v>0</v>
      </c>
    </row>
    <row r="31" spans="1:6" ht="15" customHeight="1">
      <c r="A31" s="5" t="s">
        <v>463</v>
      </c>
      <c r="B31" s="6" t="s">
        <v>285</v>
      </c>
      <c r="C31" s="140"/>
      <c r="D31" s="140"/>
      <c r="E31" s="140"/>
      <c r="F31" s="140">
        <f t="shared" si="0"/>
        <v>0</v>
      </c>
    </row>
    <row r="32" spans="1:6" s="119" customFormat="1" ht="15" customHeight="1">
      <c r="A32" s="40" t="s">
        <v>490</v>
      </c>
      <c r="B32" s="50" t="s">
        <v>286</v>
      </c>
      <c r="C32" s="141">
        <f>C21+C22+C23+C24+C30+C31</f>
        <v>0</v>
      </c>
      <c r="D32" s="141">
        <f>D21+D22+D23+D24+D30+D31</f>
        <v>0</v>
      </c>
      <c r="E32" s="141">
        <f>E21+E22+E23+E24+E30+E31</f>
        <v>0</v>
      </c>
      <c r="F32" s="141">
        <f t="shared" si="0"/>
        <v>0</v>
      </c>
    </row>
    <row r="33" spans="1:6" ht="15" customHeight="1">
      <c r="A33" s="13" t="s">
        <v>287</v>
      </c>
      <c r="B33" s="6" t="s">
        <v>288</v>
      </c>
      <c r="C33" s="140"/>
      <c r="D33" s="140"/>
      <c r="E33" s="140"/>
      <c r="F33" s="140">
        <f t="shared" si="0"/>
        <v>0</v>
      </c>
    </row>
    <row r="34" spans="1:6" ht="15" customHeight="1">
      <c r="A34" s="13" t="s">
        <v>464</v>
      </c>
      <c r="B34" s="6" t="s">
        <v>289</v>
      </c>
      <c r="C34" s="140"/>
      <c r="D34" s="140"/>
      <c r="E34" s="140"/>
      <c r="F34" s="140">
        <f t="shared" si="0"/>
        <v>0</v>
      </c>
    </row>
    <row r="35" spans="1:6" ht="15" customHeight="1">
      <c r="A35" s="13" t="s">
        <v>465</v>
      </c>
      <c r="B35" s="6" t="s">
        <v>290</v>
      </c>
      <c r="C35" s="140"/>
      <c r="D35" s="140"/>
      <c r="E35" s="140"/>
      <c r="F35" s="140">
        <f t="shared" si="0"/>
        <v>0</v>
      </c>
    </row>
    <row r="36" spans="1:6" ht="15" customHeight="1">
      <c r="A36" s="13" t="s">
        <v>466</v>
      </c>
      <c r="B36" s="6" t="s">
        <v>291</v>
      </c>
      <c r="C36" s="140"/>
      <c r="D36" s="140"/>
      <c r="E36" s="140"/>
      <c r="F36" s="140">
        <f t="shared" si="0"/>
        <v>0</v>
      </c>
    </row>
    <row r="37" spans="1:6" ht="15" customHeight="1">
      <c r="A37" s="13" t="s">
        <v>292</v>
      </c>
      <c r="B37" s="6" t="s">
        <v>293</v>
      </c>
      <c r="C37" s="140"/>
      <c r="D37" s="140"/>
      <c r="E37" s="140"/>
      <c r="F37" s="140">
        <f t="shared" si="0"/>
        <v>0</v>
      </c>
    </row>
    <row r="38" spans="1:6" ht="15" customHeight="1">
      <c r="A38" s="13" t="s">
        <v>294</v>
      </c>
      <c r="B38" s="6" t="s">
        <v>295</v>
      </c>
      <c r="C38" s="140"/>
      <c r="D38" s="140"/>
      <c r="E38" s="140"/>
      <c r="F38" s="140">
        <f t="shared" si="0"/>
        <v>0</v>
      </c>
    </row>
    <row r="39" spans="1:6" ht="15" customHeight="1">
      <c r="A39" s="13" t="s">
        <v>296</v>
      </c>
      <c r="B39" s="6" t="s">
        <v>297</v>
      </c>
      <c r="C39" s="140"/>
      <c r="D39" s="140"/>
      <c r="E39" s="140"/>
      <c r="F39" s="140">
        <f t="shared" si="0"/>
        <v>0</v>
      </c>
    </row>
    <row r="40" spans="1:6" ht="15" customHeight="1">
      <c r="A40" s="13" t="s">
        <v>606</v>
      </c>
      <c r="B40" s="6" t="s">
        <v>298</v>
      </c>
      <c r="C40" s="140">
        <v>1</v>
      </c>
      <c r="D40" s="140"/>
      <c r="E40" s="140"/>
      <c r="F40" s="140">
        <f t="shared" si="0"/>
        <v>1</v>
      </c>
    </row>
    <row r="41" spans="1:6" ht="15" customHeight="1">
      <c r="A41" s="13" t="s">
        <v>467</v>
      </c>
      <c r="B41" s="6" t="s">
        <v>299</v>
      </c>
      <c r="C41" s="140"/>
      <c r="D41" s="140"/>
      <c r="E41" s="140"/>
      <c r="F41" s="140">
        <f t="shared" si="0"/>
        <v>0</v>
      </c>
    </row>
    <row r="42" spans="1:6" ht="15" customHeight="1">
      <c r="A42" s="13" t="s">
        <v>468</v>
      </c>
      <c r="B42" s="6" t="s">
        <v>639</v>
      </c>
      <c r="C42" s="140">
        <v>1539</v>
      </c>
      <c r="D42" s="140"/>
      <c r="E42" s="140"/>
      <c r="F42" s="140">
        <f t="shared" si="0"/>
        <v>1539</v>
      </c>
    </row>
    <row r="43" spans="1:6" s="119" customFormat="1" ht="15" customHeight="1">
      <c r="A43" s="49" t="s">
        <v>491</v>
      </c>
      <c r="B43" s="50" t="s">
        <v>301</v>
      </c>
      <c r="C43" s="141">
        <f>SUM(C33:C42)</f>
        <v>1540</v>
      </c>
      <c r="D43" s="141">
        <f>SUM(D33:D42)</f>
        <v>0</v>
      </c>
      <c r="E43" s="141">
        <f>SUM(E33:E42)</f>
        <v>0</v>
      </c>
      <c r="F43" s="141">
        <f t="shared" si="0"/>
        <v>1540</v>
      </c>
    </row>
    <row r="44" spans="1:6" ht="15" customHeight="1">
      <c r="A44" s="13" t="s">
        <v>310</v>
      </c>
      <c r="B44" s="6" t="s">
        <v>311</v>
      </c>
      <c r="C44" s="140"/>
      <c r="D44" s="140"/>
      <c r="E44" s="140"/>
      <c r="F44" s="140">
        <f t="shared" si="0"/>
        <v>0</v>
      </c>
    </row>
    <row r="45" spans="1:6" ht="15" customHeight="1">
      <c r="A45" s="5" t="s">
        <v>472</v>
      </c>
      <c r="B45" s="6" t="s">
        <v>312</v>
      </c>
      <c r="C45" s="140"/>
      <c r="D45" s="140"/>
      <c r="E45" s="140"/>
      <c r="F45" s="140">
        <f t="shared" si="0"/>
        <v>0</v>
      </c>
    </row>
    <row r="46" spans="1:6" ht="15" customHeight="1">
      <c r="A46" s="13" t="s">
        <v>473</v>
      </c>
      <c r="B46" s="6" t="s">
        <v>313</v>
      </c>
      <c r="C46" s="140"/>
      <c r="D46" s="140"/>
      <c r="E46" s="140"/>
      <c r="F46" s="140">
        <f t="shared" si="0"/>
        <v>0</v>
      </c>
    </row>
    <row r="47" spans="1:6" s="119" customFormat="1" ht="15" customHeight="1">
      <c r="A47" s="40" t="s">
        <v>493</v>
      </c>
      <c r="B47" s="50" t="s">
        <v>314</v>
      </c>
      <c r="C47" s="141">
        <f>SUM(C44:C46)</f>
        <v>0</v>
      </c>
      <c r="D47" s="141">
        <f>SUM(D44:D46)</f>
        <v>0</v>
      </c>
      <c r="E47" s="141">
        <f>SUM(E44:E46)</f>
        <v>0</v>
      </c>
      <c r="F47" s="141">
        <f t="shared" si="0"/>
        <v>0</v>
      </c>
    </row>
    <row r="48" spans="1:6" s="120" customFormat="1" ht="15" customHeight="1">
      <c r="A48" s="56" t="s">
        <v>31</v>
      </c>
      <c r="B48" s="133"/>
      <c r="C48" s="153">
        <f>C47+C43+C32+C18</f>
        <v>1358493</v>
      </c>
      <c r="D48" s="153">
        <f>D47+D43+D32+D18</f>
        <v>0</v>
      </c>
      <c r="E48" s="153">
        <f>E47+E43+E32+E18</f>
        <v>0</v>
      </c>
      <c r="F48" s="153">
        <f t="shared" si="0"/>
        <v>1358493</v>
      </c>
    </row>
    <row r="49" spans="1:6" ht="15" customHeight="1">
      <c r="A49" s="5" t="s">
        <v>256</v>
      </c>
      <c r="B49" s="6" t="s">
        <v>257</v>
      </c>
      <c r="C49" s="140"/>
      <c r="D49" s="140"/>
      <c r="E49" s="140"/>
      <c r="F49" s="140">
        <f t="shared" si="0"/>
        <v>0</v>
      </c>
    </row>
    <row r="50" spans="1:6" ht="15" customHeight="1">
      <c r="A50" s="5" t="s">
        <v>258</v>
      </c>
      <c r="B50" s="6" t="s">
        <v>259</v>
      </c>
      <c r="C50" s="140"/>
      <c r="D50" s="140"/>
      <c r="E50" s="140"/>
      <c r="F50" s="140">
        <f t="shared" si="0"/>
        <v>0</v>
      </c>
    </row>
    <row r="51" spans="1:6" ht="15" customHeight="1">
      <c r="A51" s="5" t="s">
        <v>451</v>
      </c>
      <c r="B51" s="6" t="s">
        <v>260</v>
      </c>
      <c r="C51" s="140"/>
      <c r="D51" s="140"/>
      <c r="E51" s="140"/>
      <c r="F51" s="140">
        <f t="shared" si="0"/>
        <v>0</v>
      </c>
    </row>
    <row r="52" spans="1:6" ht="15" customHeight="1">
      <c r="A52" s="5" t="s">
        <v>452</v>
      </c>
      <c r="B52" s="6" t="s">
        <v>261</v>
      </c>
      <c r="C52" s="140"/>
      <c r="D52" s="140"/>
      <c r="E52" s="140"/>
      <c r="F52" s="140">
        <f t="shared" si="0"/>
        <v>0</v>
      </c>
    </row>
    <row r="53" spans="1:6" ht="15" customHeight="1">
      <c r="A53" s="5" t="s">
        <v>453</v>
      </c>
      <c r="B53" s="6" t="s">
        <v>262</v>
      </c>
      <c r="C53" s="140"/>
      <c r="D53" s="140"/>
      <c r="E53" s="140"/>
      <c r="F53" s="140">
        <f t="shared" si="0"/>
        <v>0</v>
      </c>
    </row>
    <row r="54" spans="1:6" s="119" customFormat="1" ht="15" customHeight="1">
      <c r="A54" s="40" t="s">
        <v>487</v>
      </c>
      <c r="B54" s="50" t="s">
        <v>263</v>
      </c>
      <c r="C54" s="141">
        <f>SUM(C49:C53)</f>
        <v>0</v>
      </c>
      <c r="D54" s="141">
        <f>SUM(D49:D53)</f>
        <v>0</v>
      </c>
      <c r="E54" s="141">
        <f>SUM(E49:E53)</f>
        <v>0</v>
      </c>
      <c r="F54" s="141">
        <f t="shared" si="0"/>
        <v>0</v>
      </c>
    </row>
    <row r="55" spans="1:6" ht="15" customHeight="1">
      <c r="A55" s="13" t="s">
        <v>469</v>
      </c>
      <c r="B55" s="6" t="s">
        <v>302</v>
      </c>
      <c r="C55" s="140"/>
      <c r="D55" s="140"/>
      <c r="E55" s="140"/>
      <c r="F55" s="140">
        <f t="shared" si="0"/>
        <v>0</v>
      </c>
    </row>
    <row r="56" spans="1:6" ht="15" customHeight="1">
      <c r="A56" s="13" t="s">
        <v>470</v>
      </c>
      <c r="B56" s="6" t="s">
        <v>303</v>
      </c>
      <c r="C56" s="140"/>
      <c r="D56" s="140"/>
      <c r="E56" s="140"/>
      <c r="F56" s="140">
        <f t="shared" si="0"/>
        <v>0</v>
      </c>
    </row>
    <row r="57" spans="1:6" ht="15" customHeight="1">
      <c r="A57" s="13" t="s">
        <v>304</v>
      </c>
      <c r="B57" s="6" t="s">
        <v>305</v>
      </c>
      <c r="C57" s="140"/>
      <c r="D57" s="140"/>
      <c r="E57" s="140"/>
      <c r="F57" s="140">
        <f t="shared" si="0"/>
        <v>0</v>
      </c>
    </row>
    <row r="58" spans="1:6" ht="15" customHeight="1">
      <c r="A58" s="13" t="s">
        <v>471</v>
      </c>
      <c r="B58" s="6" t="s">
        <v>306</v>
      </c>
      <c r="C58" s="140"/>
      <c r="D58" s="140"/>
      <c r="E58" s="140"/>
      <c r="F58" s="140">
        <f t="shared" si="0"/>
        <v>0</v>
      </c>
    </row>
    <row r="59" spans="1:6" ht="15" customHeight="1">
      <c r="A59" s="13" t="s">
        <v>307</v>
      </c>
      <c r="B59" s="6" t="s">
        <v>308</v>
      </c>
      <c r="C59" s="140"/>
      <c r="D59" s="140"/>
      <c r="E59" s="140"/>
      <c r="F59" s="140">
        <f t="shared" si="0"/>
        <v>0</v>
      </c>
    </row>
    <row r="60" spans="1:6" s="119" customFormat="1" ht="15" customHeight="1">
      <c r="A60" s="40" t="s">
        <v>492</v>
      </c>
      <c r="B60" s="50" t="s">
        <v>309</v>
      </c>
      <c r="C60" s="141">
        <f>SUM(C55:C59)</f>
        <v>0</v>
      </c>
      <c r="D60" s="141">
        <f>SUM(D55:D59)</f>
        <v>0</v>
      </c>
      <c r="E60" s="141">
        <f>SUM(E55:E59)</f>
        <v>0</v>
      </c>
      <c r="F60" s="141">
        <f t="shared" si="0"/>
        <v>0</v>
      </c>
    </row>
    <row r="61" spans="1:6" ht="15" customHeight="1">
      <c r="A61" s="13" t="s">
        <v>315</v>
      </c>
      <c r="B61" s="6" t="s">
        <v>316</v>
      </c>
      <c r="C61" s="140"/>
      <c r="D61" s="140"/>
      <c r="E61" s="140"/>
      <c r="F61" s="140">
        <f t="shared" si="0"/>
        <v>0</v>
      </c>
    </row>
    <row r="62" spans="1:6" ht="15" customHeight="1">
      <c r="A62" s="5" t="s">
        <v>474</v>
      </c>
      <c r="B62" s="6" t="s">
        <v>317</v>
      </c>
      <c r="C62" s="140"/>
      <c r="D62" s="140"/>
      <c r="E62" s="140"/>
      <c r="F62" s="140">
        <f t="shared" si="0"/>
        <v>0</v>
      </c>
    </row>
    <row r="63" spans="1:6" ht="15" customHeight="1">
      <c r="A63" s="13" t="s">
        <v>475</v>
      </c>
      <c r="B63" s="6" t="s">
        <v>318</v>
      </c>
      <c r="C63" s="140"/>
      <c r="D63" s="140"/>
      <c r="E63" s="140"/>
      <c r="F63" s="140">
        <f t="shared" si="0"/>
        <v>0</v>
      </c>
    </row>
    <row r="64" spans="1:6" s="119" customFormat="1" ht="15" customHeight="1">
      <c r="A64" s="40" t="s">
        <v>495</v>
      </c>
      <c r="B64" s="50" t="s">
        <v>319</v>
      </c>
      <c r="C64" s="141">
        <f>SUM(C61:C63)</f>
        <v>0</v>
      </c>
      <c r="D64" s="141">
        <f>SUM(D61:D63)</f>
        <v>0</v>
      </c>
      <c r="E64" s="141">
        <f>SUM(E61:E63)</f>
        <v>0</v>
      </c>
      <c r="F64" s="141">
        <f t="shared" si="0"/>
        <v>0</v>
      </c>
    </row>
    <row r="65" spans="1:6" s="135" customFormat="1" ht="15" customHeight="1">
      <c r="A65" s="56" t="s">
        <v>32</v>
      </c>
      <c r="B65" s="134"/>
      <c r="C65" s="162">
        <f>C64+C60+C54</f>
        <v>0</v>
      </c>
      <c r="D65" s="162">
        <f>D64+D60+D54</f>
        <v>0</v>
      </c>
      <c r="E65" s="162">
        <f>E64+E60+E54</f>
        <v>0</v>
      </c>
      <c r="F65" s="162">
        <f t="shared" si="0"/>
        <v>0</v>
      </c>
    </row>
    <row r="66" spans="1:6" s="121" customFormat="1" ht="15.75">
      <c r="A66" s="47" t="s">
        <v>494</v>
      </c>
      <c r="B66" s="37" t="s">
        <v>320</v>
      </c>
      <c r="C66" s="142">
        <f>C65+C48</f>
        <v>1358493</v>
      </c>
      <c r="D66" s="142">
        <f>D65+D48</f>
        <v>0</v>
      </c>
      <c r="E66" s="142">
        <f>E65+E48</f>
        <v>0</v>
      </c>
      <c r="F66" s="142">
        <f t="shared" si="0"/>
        <v>1358493</v>
      </c>
    </row>
    <row r="67" spans="1:6" s="121" customFormat="1" ht="15.75">
      <c r="A67" s="132" t="s">
        <v>33</v>
      </c>
      <c r="B67" s="77"/>
      <c r="C67" s="142">
        <f>C48-'kiadások kv szerv'!C74</f>
        <v>-42314988</v>
      </c>
      <c r="D67" s="142">
        <f>D48-'kiadások kv szerv'!D74</f>
        <v>0</v>
      </c>
      <c r="E67" s="142">
        <f>E48-'kiadások kv szerv'!E74</f>
        <v>0</v>
      </c>
      <c r="F67" s="142">
        <f t="shared" si="0"/>
        <v>-42314988</v>
      </c>
    </row>
    <row r="68" spans="1:6" s="121" customFormat="1" ht="15.75">
      <c r="A68" s="132" t="s">
        <v>34</v>
      </c>
      <c r="B68" s="77"/>
      <c r="C68" s="142">
        <f>C65-'kiadások kv szerv'!C98</f>
        <v>-100000</v>
      </c>
      <c r="D68" s="142">
        <f>D65-'kiadások önkorm'!D98</f>
        <v>0</v>
      </c>
      <c r="E68" s="142">
        <f>E65-'kiadások önkorm'!E98</f>
        <v>0</v>
      </c>
      <c r="F68" s="142">
        <f t="shared" si="0"/>
        <v>-100000</v>
      </c>
    </row>
    <row r="69" spans="1:6" ht="15">
      <c r="A69" s="38" t="s">
        <v>476</v>
      </c>
      <c r="B69" s="5" t="s">
        <v>321</v>
      </c>
      <c r="C69" s="140"/>
      <c r="D69" s="140"/>
      <c r="E69" s="140"/>
      <c r="F69" s="140">
        <f t="shared" si="0"/>
        <v>0</v>
      </c>
    </row>
    <row r="70" spans="1:6" ht="15">
      <c r="A70" s="13" t="s">
        <v>322</v>
      </c>
      <c r="B70" s="5" t="s">
        <v>323</v>
      </c>
      <c r="C70" s="140"/>
      <c r="D70" s="140"/>
      <c r="E70" s="140"/>
      <c r="F70" s="140">
        <f t="shared" si="0"/>
        <v>0</v>
      </c>
    </row>
    <row r="71" spans="1:6" ht="15">
      <c r="A71" s="38" t="s">
        <v>477</v>
      </c>
      <c r="B71" s="5" t="s">
        <v>324</v>
      </c>
      <c r="C71" s="140"/>
      <c r="D71" s="140"/>
      <c r="E71" s="140"/>
      <c r="F71" s="140">
        <f aca="true" t="shared" si="1" ref="F71:F96">C71+D71+E71</f>
        <v>0</v>
      </c>
    </row>
    <row r="72" spans="1:6" s="118" customFormat="1" ht="12.75">
      <c r="A72" s="15" t="s">
        <v>496</v>
      </c>
      <c r="B72" s="7" t="s">
        <v>325</v>
      </c>
      <c r="C72" s="151">
        <f>SUM(C69:C71)</f>
        <v>0</v>
      </c>
      <c r="D72" s="151">
        <f>SUM(D69:D71)</f>
        <v>0</v>
      </c>
      <c r="E72" s="151">
        <f>SUM(E69:E71)</f>
        <v>0</v>
      </c>
      <c r="F72" s="151">
        <f t="shared" si="1"/>
        <v>0</v>
      </c>
    </row>
    <row r="73" spans="1:6" ht="15">
      <c r="A73" s="13" t="s">
        <v>478</v>
      </c>
      <c r="B73" s="5" t="s">
        <v>326</v>
      </c>
      <c r="C73" s="140"/>
      <c r="D73" s="140"/>
      <c r="E73" s="140"/>
      <c r="F73" s="140">
        <f t="shared" si="1"/>
        <v>0</v>
      </c>
    </row>
    <row r="74" spans="1:6" ht="15">
      <c r="A74" s="38" t="s">
        <v>327</v>
      </c>
      <c r="B74" s="5" t="s">
        <v>328</v>
      </c>
      <c r="C74" s="140"/>
      <c r="D74" s="140"/>
      <c r="E74" s="140"/>
      <c r="F74" s="140">
        <f t="shared" si="1"/>
        <v>0</v>
      </c>
    </row>
    <row r="75" spans="1:6" ht="15">
      <c r="A75" s="13" t="s">
        <v>479</v>
      </c>
      <c r="B75" s="5" t="s">
        <v>329</v>
      </c>
      <c r="C75" s="140"/>
      <c r="D75" s="140"/>
      <c r="E75" s="140"/>
      <c r="F75" s="140">
        <f t="shared" si="1"/>
        <v>0</v>
      </c>
    </row>
    <row r="76" spans="1:6" ht="15">
      <c r="A76" s="38" t="s">
        <v>330</v>
      </c>
      <c r="B76" s="5" t="s">
        <v>331</v>
      </c>
      <c r="C76" s="140"/>
      <c r="D76" s="140"/>
      <c r="E76" s="140"/>
      <c r="F76" s="140">
        <f t="shared" si="1"/>
        <v>0</v>
      </c>
    </row>
    <row r="77" spans="1:6" s="118" customFormat="1" ht="12.75">
      <c r="A77" s="14" t="s">
        <v>497</v>
      </c>
      <c r="B77" s="7" t="s">
        <v>332</v>
      </c>
      <c r="C77" s="151">
        <f>SUM(C73:C76)</f>
        <v>0</v>
      </c>
      <c r="D77" s="151">
        <f>SUM(D73:D76)</f>
        <v>0</v>
      </c>
      <c r="E77" s="151">
        <f>SUM(E73:E76)</f>
        <v>0</v>
      </c>
      <c r="F77" s="151">
        <f t="shared" si="1"/>
        <v>0</v>
      </c>
    </row>
    <row r="78" spans="1:6" ht="15">
      <c r="A78" s="5" t="s">
        <v>576</v>
      </c>
      <c r="B78" s="5" t="s">
        <v>333</v>
      </c>
      <c r="C78" s="140">
        <v>1565775</v>
      </c>
      <c r="D78" s="140"/>
      <c r="E78" s="140"/>
      <c r="F78" s="140">
        <f t="shared" si="1"/>
        <v>1565775</v>
      </c>
    </row>
    <row r="79" spans="1:6" ht="15">
      <c r="A79" s="5" t="s">
        <v>577</v>
      </c>
      <c r="B79" s="5" t="s">
        <v>333</v>
      </c>
      <c r="C79" s="140"/>
      <c r="D79" s="140"/>
      <c r="E79" s="140"/>
      <c r="F79" s="140">
        <f t="shared" si="1"/>
        <v>0</v>
      </c>
    </row>
    <row r="80" spans="1:6" ht="15">
      <c r="A80" s="5" t="s">
        <v>574</v>
      </c>
      <c r="B80" s="5" t="s">
        <v>334</v>
      </c>
      <c r="C80" s="140"/>
      <c r="D80" s="140"/>
      <c r="E80" s="140"/>
      <c r="F80" s="140">
        <f t="shared" si="1"/>
        <v>0</v>
      </c>
    </row>
    <row r="81" spans="1:6" ht="15">
      <c r="A81" s="5" t="s">
        <v>575</v>
      </c>
      <c r="B81" s="5" t="s">
        <v>334</v>
      </c>
      <c r="C81" s="140"/>
      <c r="D81" s="140"/>
      <c r="E81" s="140"/>
      <c r="F81" s="140">
        <f t="shared" si="1"/>
        <v>0</v>
      </c>
    </row>
    <row r="82" spans="1:6" s="118" customFormat="1" ht="12.75">
      <c r="A82" s="7" t="s">
        <v>498</v>
      </c>
      <c r="B82" s="7" t="s">
        <v>335</v>
      </c>
      <c r="C82" s="151">
        <f>SUM(C78:C81)</f>
        <v>1565775</v>
      </c>
      <c r="D82" s="151">
        <f>SUM(D78:D81)</f>
        <v>0</v>
      </c>
      <c r="E82" s="151">
        <f>SUM(E78:E81)</f>
        <v>0</v>
      </c>
      <c r="F82" s="151">
        <f t="shared" si="1"/>
        <v>1565775</v>
      </c>
    </row>
    <row r="83" spans="1:6" ht="15">
      <c r="A83" s="38" t="s">
        <v>336</v>
      </c>
      <c r="B83" s="5" t="s">
        <v>337</v>
      </c>
      <c r="C83" s="140"/>
      <c r="D83" s="140"/>
      <c r="E83" s="140"/>
      <c r="F83" s="140">
        <f t="shared" si="1"/>
        <v>0</v>
      </c>
    </row>
    <row r="84" spans="1:6" ht="15">
      <c r="A84" s="38" t="s">
        <v>338</v>
      </c>
      <c r="B84" s="5" t="s">
        <v>339</v>
      </c>
      <c r="C84" s="140"/>
      <c r="D84" s="140"/>
      <c r="E84" s="140"/>
      <c r="F84" s="140">
        <f t="shared" si="1"/>
        <v>0</v>
      </c>
    </row>
    <row r="85" spans="1:6" ht="15">
      <c r="A85" s="38" t="s">
        <v>340</v>
      </c>
      <c r="B85" s="5" t="s">
        <v>341</v>
      </c>
      <c r="C85" s="140">
        <v>40849213</v>
      </c>
      <c r="D85" s="140"/>
      <c r="E85" s="140"/>
      <c r="F85" s="140">
        <f t="shared" si="1"/>
        <v>40849213</v>
      </c>
    </row>
    <row r="86" spans="1:6" ht="15">
      <c r="A86" s="38" t="s">
        <v>342</v>
      </c>
      <c r="B86" s="5" t="s">
        <v>343</v>
      </c>
      <c r="C86" s="140"/>
      <c r="D86" s="140"/>
      <c r="E86" s="140"/>
      <c r="F86" s="140">
        <f t="shared" si="1"/>
        <v>0</v>
      </c>
    </row>
    <row r="87" spans="1:6" ht="15">
      <c r="A87" s="13" t="s">
        <v>480</v>
      </c>
      <c r="B87" s="5" t="s">
        <v>344</v>
      </c>
      <c r="C87" s="140"/>
      <c r="D87" s="140"/>
      <c r="E87" s="140"/>
      <c r="F87" s="140">
        <f t="shared" si="1"/>
        <v>0</v>
      </c>
    </row>
    <row r="88" spans="1:6" s="118" customFormat="1" ht="12.75">
      <c r="A88" s="15" t="s">
        <v>499</v>
      </c>
      <c r="B88" s="7" t="s">
        <v>345</v>
      </c>
      <c r="C88" s="151">
        <f>C72+C77+C82+C83+C84+C85+C86+C87</f>
        <v>42414988</v>
      </c>
      <c r="D88" s="151">
        <f>D72+D77+D82+D83+D84+D85+D86+D87</f>
        <v>0</v>
      </c>
      <c r="E88" s="151">
        <f>E72+E77+E82+E83+E84+E85+E86+E87</f>
        <v>0</v>
      </c>
      <c r="F88" s="151">
        <f t="shared" si="1"/>
        <v>42414988</v>
      </c>
    </row>
    <row r="89" spans="1:6" ht="15">
      <c r="A89" s="13" t="s">
        <v>346</v>
      </c>
      <c r="B89" s="5" t="s">
        <v>347</v>
      </c>
      <c r="C89" s="140"/>
      <c r="D89" s="140"/>
      <c r="E89" s="140"/>
      <c r="F89" s="140">
        <f t="shared" si="1"/>
        <v>0</v>
      </c>
    </row>
    <row r="90" spans="1:6" ht="15">
      <c r="A90" s="13" t="s">
        <v>348</v>
      </c>
      <c r="B90" s="5" t="s">
        <v>349</v>
      </c>
      <c r="C90" s="140"/>
      <c r="D90" s="140"/>
      <c r="E90" s="140"/>
      <c r="F90" s="140">
        <f t="shared" si="1"/>
        <v>0</v>
      </c>
    </row>
    <row r="91" spans="1:6" ht="15">
      <c r="A91" s="38" t="s">
        <v>350</v>
      </c>
      <c r="B91" s="5" t="s">
        <v>351</v>
      </c>
      <c r="C91" s="140"/>
      <c r="D91" s="140"/>
      <c r="E91" s="140"/>
      <c r="F91" s="140">
        <f t="shared" si="1"/>
        <v>0</v>
      </c>
    </row>
    <row r="92" spans="1:6" ht="15">
      <c r="A92" s="38" t="s">
        <v>481</v>
      </c>
      <c r="B92" s="5" t="s">
        <v>352</v>
      </c>
      <c r="C92" s="140"/>
      <c r="D92" s="140"/>
      <c r="E92" s="140"/>
      <c r="F92" s="140">
        <f t="shared" si="1"/>
        <v>0</v>
      </c>
    </row>
    <row r="93" spans="1:6" s="118" customFormat="1" ht="12.75">
      <c r="A93" s="14" t="s">
        <v>500</v>
      </c>
      <c r="B93" s="7" t="s">
        <v>353</v>
      </c>
      <c r="C93" s="151">
        <f>SUM(C89:C92)</f>
        <v>0</v>
      </c>
      <c r="D93" s="151">
        <f>SUM(D89:D92)</f>
        <v>0</v>
      </c>
      <c r="E93" s="151">
        <f>SUM(E89:E92)</f>
        <v>0</v>
      </c>
      <c r="F93" s="151">
        <f t="shared" si="1"/>
        <v>0</v>
      </c>
    </row>
    <row r="94" spans="1:6" s="118" customFormat="1" ht="12.75">
      <c r="A94" s="15" t="s">
        <v>354</v>
      </c>
      <c r="B94" s="7" t="s">
        <v>355</v>
      </c>
      <c r="C94" s="151"/>
      <c r="D94" s="151"/>
      <c r="E94" s="151"/>
      <c r="F94" s="151">
        <f t="shared" si="1"/>
        <v>0</v>
      </c>
    </row>
    <row r="95" spans="1:6" s="121" customFormat="1" ht="15.75">
      <c r="A95" s="41" t="s">
        <v>501</v>
      </c>
      <c r="B95" s="42" t="s">
        <v>356</v>
      </c>
      <c r="C95" s="142">
        <f>C94+C93+C88</f>
        <v>42414988</v>
      </c>
      <c r="D95" s="142">
        <f>D94+D93+D88</f>
        <v>0</v>
      </c>
      <c r="E95" s="142">
        <f>E94+E93+E88</f>
        <v>0</v>
      </c>
      <c r="F95" s="142">
        <f t="shared" si="1"/>
        <v>42414988</v>
      </c>
    </row>
    <row r="96" spans="1:6" s="121" customFormat="1" ht="15.75">
      <c r="A96" s="100" t="s">
        <v>483</v>
      </c>
      <c r="B96" s="100"/>
      <c r="C96" s="142">
        <f>C95+C66</f>
        <v>43773481</v>
      </c>
      <c r="D96" s="142">
        <f>D95+D66</f>
        <v>0</v>
      </c>
      <c r="E96" s="142">
        <f>E95+E66</f>
        <v>0</v>
      </c>
      <c r="F96" s="142">
        <f t="shared" si="1"/>
        <v>43773481</v>
      </c>
    </row>
  </sheetData>
  <sheetProtection/>
  <mergeCells count="2">
    <mergeCell ref="A1:F1"/>
    <mergeCell ref="A2:F2"/>
  </mergeCells>
  <printOptions horizontalCentered="1"/>
  <pageMargins left="0.5118110236220472" right="0.5118110236220472" top="0.7480314960629921" bottom="0.7480314960629921" header="0.31496062992125984" footer="0.31496062992125984"/>
  <pageSetup fitToHeight="2" fitToWidth="1" horizontalDpi="600" verticalDpi="600" orientation="portrait" paperSize="9" scale="54" r:id="rId1"/>
  <headerFooter>
    <oddHeader>&amp;C6. melléklet az 5/2019. (V.31.)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view="pageLayout" workbookViewId="0" topLeftCell="A1">
      <selection activeCell="F96" sqref="A1:F96"/>
    </sheetView>
  </sheetViews>
  <sheetFormatPr defaultColWidth="9.140625" defaultRowHeight="15"/>
  <cols>
    <col min="1" max="1" width="92.57421875" style="115" customWidth="1"/>
    <col min="2" max="2" width="9.140625" style="115" customWidth="1"/>
    <col min="3" max="3" width="18.140625" style="145" customWidth="1"/>
    <col min="4" max="4" width="14.140625" style="145" customWidth="1"/>
    <col min="5" max="5" width="14.00390625" style="145" customWidth="1"/>
    <col min="6" max="6" width="17.28125" style="145" customWidth="1"/>
    <col min="7" max="16384" width="9.140625" style="115" customWidth="1"/>
  </cols>
  <sheetData>
    <row r="1" spans="1:6" ht="24" customHeight="1">
      <c r="A1" s="209" t="s">
        <v>623</v>
      </c>
      <c r="B1" s="215"/>
      <c r="C1" s="215"/>
      <c r="D1" s="215"/>
      <c r="E1" s="215"/>
      <c r="F1" s="216"/>
    </row>
    <row r="2" spans="1:8" ht="24" customHeight="1">
      <c r="A2" s="211" t="s">
        <v>605</v>
      </c>
      <c r="B2" s="215"/>
      <c r="C2" s="215"/>
      <c r="D2" s="215"/>
      <c r="E2" s="215"/>
      <c r="F2" s="216"/>
      <c r="H2" s="72"/>
    </row>
    <row r="3" ht="18">
      <c r="A3" s="116"/>
    </row>
    <row r="4" ht="15">
      <c r="A4" s="101" t="s">
        <v>587</v>
      </c>
    </row>
    <row r="5" spans="1:6" ht="30">
      <c r="A5" s="2" t="s">
        <v>59</v>
      </c>
      <c r="B5" s="3" t="s">
        <v>22</v>
      </c>
      <c r="C5" s="148" t="s">
        <v>529</v>
      </c>
      <c r="D5" s="148" t="s">
        <v>530</v>
      </c>
      <c r="E5" s="183" t="s">
        <v>30</v>
      </c>
      <c r="F5" s="149" t="s">
        <v>15</v>
      </c>
    </row>
    <row r="6" spans="1:6" ht="15" customHeight="1">
      <c r="A6" s="33" t="s">
        <v>237</v>
      </c>
      <c r="B6" s="6" t="s">
        <v>238</v>
      </c>
      <c r="C6" s="140">
        <v>66560148</v>
      </c>
      <c r="D6" s="140"/>
      <c r="E6" s="140"/>
      <c r="F6" s="140">
        <f>C6+D6+E6</f>
        <v>66560148</v>
      </c>
    </row>
    <row r="7" spans="1:6" ht="15" customHeight="1">
      <c r="A7" s="5" t="s">
        <v>239</v>
      </c>
      <c r="B7" s="6" t="s">
        <v>240</v>
      </c>
      <c r="C7" s="140"/>
      <c r="D7" s="140"/>
      <c r="E7" s="140"/>
      <c r="F7" s="140">
        <f aca="true" t="shared" si="0" ref="F7:F70">C7+D7+E7</f>
        <v>0</v>
      </c>
    </row>
    <row r="8" spans="1:6" ht="15" customHeight="1">
      <c r="A8" s="5" t="s">
        <v>241</v>
      </c>
      <c r="B8" s="6" t="s">
        <v>242</v>
      </c>
      <c r="C8" s="140">
        <v>8892196</v>
      </c>
      <c r="D8" s="140"/>
      <c r="E8" s="140"/>
      <c r="F8" s="140">
        <f t="shared" si="0"/>
        <v>8892196</v>
      </c>
    </row>
    <row r="9" spans="1:6" ht="15" customHeight="1">
      <c r="A9" s="5" t="s">
        <v>243</v>
      </c>
      <c r="B9" s="6" t="s">
        <v>244</v>
      </c>
      <c r="C9" s="140">
        <v>1800000</v>
      </c>
      <c r="D9" s="140"/>
      <c r="E9" s="140"/>
      <c r="F9" s="140">
        <f t="shared" si="0"/>
        <v>1800000</v>
      </c>
    </row>
    <row r="10" spans="1:6" ht="15" customHeight="1">
      <c r="A10" s="5" t="s">
        <v>617</v>
      </c>
      <c r="B10" s="6" t="s">
        <v>245</v>
      </c>
      <c r="C10" s="140">
        <v>13843233</v>
      </c>
      <c r="D10" s="140"/>
      <c r="E10" s="140"/>
      <c r="F10" s="140">
        <f t="shared" si="0"/>
        <v>13843233</v>
      </c>
    </row>
    <row r="11" spans="1:6" ht="15" customHeight="1">
      <c r="A11" s="5" t="s">
        <v>618</v>
      </c>
      <c r="B11" s="6" t="s">
        <v>246</v>
      </c>
      <c r="C11" s="140"/>
      <c r="D11" s="140"/>
      <c r="E11" s="140"/>
      <c r="F11" s="140">
        <f t="shared" si="0"/>
        <v>0</v>
      </c>
    </row>
    <row r="12" spans="1:6" s="118" customFormat="1" ht="15" customHeight="1">
      <c r="A12" s="7" t="s">
        <v>485</v>
      </c>
      <c r="B12" s="8" t="s">
        <v>247</v>
      </c>
      <c r="C12" s="151">
        <f>SUM(C6:C11)</f>
        <v>91095577</v>
      </c>
      <c r="D12" s="151">
        <f>SUM(D6:D11)</f>
        <v>0</v>
      </c>
      <c r="E12" s="151">
        <f>SUM(E6:E11)</f>
        <v>0</v>
      </c>
      <c r="F12" s="151">
        <f t="shared" si="0"/>
        <v>91095577</v>
      </c>
    </row>
    <row r="13" spans="1:6" ht="15" customHeight="1">
      <c r="A13" s="5" t="s">
        <v>248</v>
      </c>
      <c r="B13" s="6" t="s">
        <v>249</v>
      </c>
      <c r="C13" s="140"/>
      <c r="D13" s="140"/>
      <c r="E13" s="140"/>
      <c r="F13" s="140">
        <f t="shared" si="0"/>
        <v>0</v>
      </c>
    </row>
    <row r="14" spans="1:6" ht="15" customHeight="1">
      <c r="A14" s="5" t="s">
        <v>250</v>
      </c>
      <c r="B14" s="6" t="s">
        <v>251</v>
      </c>
      <c r="C14" s="140"/>
      <c r="D14" s="140"/>
      <c r="E14" s="140"/>
      <c r="F14" s="140">
        <f t="shared" si="0"/>
        <v>0</v>
      </c>
    </row>
    <row r="15" spans="1:6" ht="15" customHeight="1">
      <c r="A15" s="5" t="s">
        <v>448</v>
      </c>
      <c r="B15" s="6" t="s">
        <v>252</v>
      </c>
      <c r="C15" s="140"/>
      <c r="D15" s="140"/>
      <c r="E15" s="140"/>
      <c r="F15" s="140">
        <f t="shared" si="0"/>
        <v>0</v>
      </c>
    </row>
    <row r="16" spans="1:6" ht="15" customHeight="1">
      <c r="A16" s="5" t="s">
        <v>449</v>
      </c>
      <c r="B16" s="6" t="s">
        <v>253</v>
      </c>
      <c r="C16" s="140"/>
      <c r="D16" s="140"/>
      <c r="E16" s="140"/>
      <c r="F16" s="140">
        <f t="shared" si="0"/>
        <v>0</v>
      </c>
    </row>
    <row r="17" spans="1:6" ht="15" customHeight="1">
      <c r="A17" s="5" t="s">
        <v>450</v>
      </c>
      <c r="B17" s="6" t="s">
        <v>254</v>
      </c>
      <c r="C17" s="140">
        <v>36168537</v>
      </c>
      <c r="D17" s="140"/>
      <c r="E17" s="140"/>
      <c r="F17" s="140">
        <f t="shared" si="0"/>
        <v>36168537</v>
      </c>
    </row>
    <row r="18" spans="1:6" s="119" customFormat="1" ht="15" customHeight="1">
      <c r="A18" s="40" t="s">
        <v>486</v>
      </c>
      <c r="B18" s="50" t="s">
        <v>255</v>
      </c>
      <c r="C18" s="141">
        <f>C12+C13+C14+C15+C16+C17</f>
        <v>127264114</v>
      </c>
      <c r="D18" s="141">
        <f>D12+D13+D14+D15+D16+D17</f>
        <v>0</v>
      </c>
      <c r="E18" s="141">
        <f>E12+E13+E14+E15+E16+E17</f>
        <v>0</v>
      </c>
      <c r="F18" s="141">
        <f t="shared" si="0"/>
        <v>127264114</v>
      </c>
    </row>
    <row r="19" spans="1:6" ht="15" customHeight="1">
      <c r="A19" s="5" t="s">
        <v>454</v>
      </c>
      <c r="B19" s="6" t="s">
        <v>264</v>
      </c>
      <c r="C19" s="140"/>
      <c r="D19" s="140"/>
      <c r="E19" s="140"/>
      <c r="F19" s="140">
        <f t="shared" si="0"/>
        <v>0</v>
      </c>
    </row>
    <row r="20" spans="1:6" ht="15" customHeight="1">
      <c r="A20" s="5" t="s">
        <v>455</v>
      </c>
      <c r="B20" s="6" t="s">
        <v>265</v>
      </c>
      <c r="C20" s="140"/>
      <c r="D20" s="140"/>
      <c r="E20" s="140"/>
      <c r="F20" s="140">
        <f t="shared" si="0"/>
        <v>0</v>
      </c>
    </row>
    <row r="21" spans="1:6" s="118" customFormat="1" ht="15" customHeight="1">
      <c r="A21" s="7" t="s">
        <v>488</v>
      </c>
      <c r="B21" s="8" t="s">
        <v>266</v>
      </c>
      <c r="C21" s="151">
        <f>SUM(C19:C20)</f>
        <v>0</v>
      </c>
      <c r="D21" s="151">
        <f>SUM(D19:D20)</f>
        <v>0</v>
      </c>
      <c r="E21" s="151">
        <f>SUM(E19:E20)</f>
        <v>0</v>
      </c>
      <c r="F21" s="151">
        <f t="shared" si="0"/>
        <v>0</v>
      </c>
    </row>
    <row r="22" spans="1:6" ht="15" customHeight="1">
      <c r="A22" s="5" t="s">
        <v>456</v>
      </c>
      <c r="B22" s="6" t="s">
        <v>267</v>
      </c>
      <c r="C22" s="140"/>
      <c r="D22" s="140"/>
      <c r="E22" s="140"/>
      <c r="F22" s="140">
        <f t="shared" si="0"/>
        <v>0</v>
      </c>
    </row>
    <row r="23" spans="1:6" ht="15" customHeight="1">
      <c r="A23" s="5" t="s">
        <v>457</v>
      </c>
      <c r="B23" s="6" t="s">
        <v>268</v>
      </c>
      <c r="C23" s="140"/>
      <c r="D23" s="140"/>
      <c r="E23" s="140"/>
      <c r="F23" s="140">
        <f t="shared" si="0"/>
        <v>0</v>
      </c>
    </row>
    <row r="24" spans="1:6" ht="15" customHeight="1">
      <c r="A24" s="5" t="s">
        <v>458</v>
      </c>
      <c r="B24" s="6" t="s">
        <v>269</v>
      </c>
      <c r="C24" s="140">
        <v>2017392</v>
      </c>
      <c r="D24" s="140"/>
      <c r="E24" s="140"/>
      <c r="F24" s="140">
        <f t="shared" si="0"/>
        <v>2017392</v>
      </c>
    </row>
    <row r="25" spans="1:6" ht="15" customHeight="1">
      <c r="A25" s="5" t="s">
        <v>459</v>
      </c>
      <c r="B25" s="6" t="s">
        <v>270</v>
      </c>
      <c r="C25" s="140">
        <v>9258229</v>
      </c>
      <c r="D25" s="140"/>
      <c r="E25" s="140"/>
      <c r="F25" s="140">
        <f t="shared" si="0"/>
        <v>9258229</v>
      </c>
    </row>
    <row r="26" spans="1:6" ht="15" customHeight="1">
      <c r="A26" s="5" t="s">
        <v>460</v>
      </c>
      <c r="B26" s="6" t="s">
        <v>273</v>
      </c>
      <c r="C26" s="140"/>
      <c r="D26" s="140"/>
      <c r="E26" s="140"/>
      <c r="F26" s="140">
        <f t="shared" si="0"/>
        <v>0</v>
      </c>
    </row>
    <row r="27" spans="1:6" ht="15" customHeight="1">
      <c r="A27" s="5" t="s">
        <v>274</v>
      </c>
      <c r="B27" s="6" t="s">
        <v>275</v>
      </c>
      <c r="C27" s="140"/>
      <c r="D27" s="140"/>
      <c r="E27" s="140"/>
      <c r="F27" s="140">
        <f t="shared" si="0"/>
        <v>0</v>
      </c>
    </row>
    <row r="28" spans="1:6" ht="15" customHeight="1">
      <c r="A28" s="5" t="s">
        <v>461</v>
      </c>
      <c r="B28" s="6" t="s">
        <v>276</v>
      </c>
      <c r="C28" s="140">
        <v>2389501</v>
      </c>
      <c r="D28" s="140"/>
      <c r="E28" s="140"/>
      <c r="F28" s="140">
        <f t="shared" si="0"/>
        <v>2389501</v>
      </c>
    </row>
    <row r="29" spans="1:6" ht="15" customHeight="1">
      <c r="A29" s="5" t="s">
        <v>462</v>
      </c>
      <c r="B29" s="6" t="s">
        <v>281</v>
      </c>
      <c r="C29" s="140"/>
      <c r="D29" s="140"/>
      <c r="E29" s="140"/>
      <c r="F29" s="140">
        <f t="shared" si="0"/>
        <v>0</v>
      </c>
    </row>
    <row r="30" spans="1:6" s="118" customFormat="1" ht="15" customHeight="1">
      <c r="A30" s="7" t="s">
        <v>489</v>
      </c>
      <c r="B30" s="8" t="s">
        <v>284</v>
      </c>
      <c r="C30" s="151">
        <f>SUM(C25:C29)</f>
        <v>11647730</v>
      </c>
      <c r="D30" s="151">
        <f>SUM(D25:D29)</f>
        <v>0</v>
      </c>
      <c r="E30" s="151">
        <f>SUM(E25:E29)</f>
        <v>0</v>
      </c>
      <c r="F30" s="151">
        <f t="shared" si="0"/>
        <v>11647730</v>
      </c>
    </row>
    <row r="31" spans="1:6" ht="15" customHeight="1">
      <c r="A31" s="5" t="s">
        <v>463</v>
      </c>
      <c r="B31" s="6" t="s">
        <v>285</v>
      </c>
      <c r="C31" s="140">
        <v>1010849</v>
      </c>
      <c r="D31" s="140"/>
      <c r="E31" s="140"/>
      <c r="F31" s="140">
        <f t="shared" si="0"/>
        <v>1010849</v>
      </c>
    </row>
    <row r="32" spans="1:6" s="119" customFormat="1" ht="15" customHeight="1">
      <c r="A32" s="40" t="s">
        <v>490</v>
      </c>
      <c r="B32" s="50" t="s">
        <v>286</v>
      </c>
      <c r="C32" s="141">
        <f>C21+C22+C23+C24+C30+C31</f>
        <v>14675971</v>
      </c>
      <c r="D32" s="141">
        <f>D21+D22+D23+D24+D30+D31</f>
        <v>0</v>
      </c>
      <c r="E32" s="141">
        <f>E21+E22+E23+E24+E30+E31</f>
        <v>0</v>
      </c>
      <c r="F32" s="141">
        <f t="shared" si="0"/>
        <v>14675971</v>
      </c>
    </row>
    <row r="33" spans="1:6" ht="15" customHeight="1">
      <c r="A33" s="13" t="s">
        <v>287</v>
      </c>
      <c r="B33" s="6" t="s">
        <v>288</v>
      </c>
      <c r="C33" s="140"/>
      <c r="D33" s="140"/>
      <c r="E33" s="140"/>
      <c r="F33" s="140">
        <f t="shared" si="0"/>
        <v>0</v>
      </c>
    </row>
    <row r="34" spans="1:6" ht="15" customHeight="1">
      <c r="A34" s="13" t="s">
        <v>464</v>
      </c>
      <c r="B34" s="6" t="s">
        <v>289</v>
      </c>
      <c r="C34" s="140">
        <v>3250000</v>
      </c>
      <c r="D34" s="140"/>
      <c r="E34" s="140"/>
      <c r="F34" s="140">
        <f t="shared" si="0"/>
        <v>3250000</v>
      </c>
    </row>
    <row r="35" spans="1:6" ht="15" customHeight="1">
      <c r="A35" s="13" t="s">
        <v>465</v>
      </c>
      <c r="B35" s="6" t="s">
        <v>290</v>
      </c>
      <c r="C35" s="140"/>
      <c r="D35" s="140"/>
      <c r="E35" s="140"/>
      <c r="F35" s="140">
        <f t="shared" si="0"/>
        <v>0</v>
      </c>
    </row>
    <row r="36" spans="1:6" ht="15" customHeight="1">
      <c r="A36" s="13" t="s">
        <v>466</v>
      </c>
      <c r="B36" s="6" t="s">
        <v>291</v>
      </c>
      <c r="C36" s="140">
        <v>6502513</v>
      </c>
      <c r="D36" s="140"/>
      <c r="E36" s="140"/>
      <c r="F36" s="140">
        <f t="shared" si="0"/>
        <v>6502513</v>
      </c>
    </row>
    <row r="37" spans="1:6" ht="15" customHeight="1">
      <c r="A37" s="13" t="s">
        <v>292</v>
      </c>
      <c r="B37" s="6" t="s">
        <v>293</v>
      </c>
      <c r="C37" s="140">
        <v>3796000</v>
      </c>
      <c r="D37" s="140"/>
      <c r="E37" s="140"/>
      <c r="F37" s="140">
        <f t="shared" si="0"/>
        <v>3796000</v>
      </c>
    </row>
    <row r="38" spans="1:6" ht="15" customHeight="1">
      <c r="A38" s="13" t="s">
        <v>294</v>
      </c>
      <c r="B38" s="6" t="s">
        <v>295</v>
      </c>
      <c r="C38" s="140">
        <v>2908500</v>
      </c>
      <c r="D38" s="140"/>
      <c r="E38" s="140"/>
      <c r="F38" s="140">
        <f t="shared" si="0"/>
        <v>2908500</v>
      </c>
    </row>
    <row r="39" spans="1:6" ht="15" customHeight="1">
      <c r="A39" s="13" t="s">
        <v>296</v>
      </c>
      <c r="B39" s="6" t="s">
        <v>297</v>
      </c>
      <c r="C39" s="140">
        <v>1729000</v>
      </c>
      <c r="D39" s="140"/>
      <c r="E39" s="140"/>
      <c r="F39" s="140">
        <f t="shared" si="0"/>
        <v>1729000</v>
      </c>
    </row>
    <row r="40" spans="1:6" ht="15" customHeight="1">
      <c r="A40" s="13" t="s">
        <v>606</v>
      </c>
      <c r="B40" s="6" t="s">
        <v>298</v>
      </c>
      <c r="C40" s="140">
        <v>81703</v>
      </c>
      <c r="D40" s="140"/>
      <c r="E40" s="140"/>
      <c r="F40" s="140">
        <f t="shared" si="0"/>
        <v>81703</v>
      </c>
    </row>
    <row r="41" spans="1:6" ht="15" customHeight="1">
      <c r="A41" s="13" t="s">
        <v>467</v>
      </c>
      <c r="B41" s="6" t="s">
        <v>299</v>
      </c>
      <c r="C41" s="140"/>
      <c r="D41" s="140"/>
      <c r="E41" s="140"/>
      <c r="F41" s="140">
        <f t="shared" si="0"/>
        <v>0</v>
      </c>
    </row>
    <row r="42" spans="1:6" ht="15" customHeight="1">
      <c r="A42" s="13" t="s">
        <v>468</v>
      </c>
      <c r="B42" s="6" t="s">
        <v>300</v>
      </c>
      <c r="C42" s="140">
        <v>1539</v>
      </c>
      <c r="D42" s="140"/>
      <c r="E42" s="140"/>
      <c r="F42" s="140">
        <f t="shared" si="0"/>
        <v>1539</v>
      </c>
    </row>
    <row r="43" spans="1:6" s="119" customFormat="1" ht="15" customHeight="1">
      <c r="A43" s="49" t="s">
        <v>491</v>
      </c>
      <c r="B43" s="50" t="s">
        <v>301</v>
      </c>
      <c r="C43" s="141">
        <f>SUM(C33:C42)</f>
        <v>18269255</v>
      </c>
      <c r="D43" s="141">
        <f>SUM(D33:D42)</f>
        <v>0</v>
      </c>
      <c r="E43" s="141">
        <f>SUM(E33:E42)</f>
        <v>0</v>
      </c>
      <c r="F43" s="141">
        <f t="shared" si="0"/>
        <v>18269255</v>
      </c>
    </row>
    <row r="44" spans="1:6" ht="15" customHeight="1">
      <c r="A44" s="13" t="s">
        <v>310</v>
      </c>
      <c r="B44" s="6" t="s">
        <v>311</v>
      </c>
      <c r="C44" s="140"/>
      <c r="D44" s="140"/>
      <c r="E44" s="140"/>
      <c r="F44" s="140">
        <f t="shared" si="0"/>
        <v>0</v>
      </c>
    </row>
    <row r="45" spans="1:6" ht="15" customHeight="1">
      <c r="A45" s="5" t="s">
        <v>472</v>
      </c>
      <c r="B45" s="6" t="s">
        <v>312</v>
      </c>
      <c r="C45" s="140"/>
      <c r="D45" s="140"/>
      <c r="E45" s="140"/>
      <c r="F45" s="140">
        <f t="shared" si="0"/>
        <v>0</v>
      </c>
    </row>
    <row r="46" spans="1:6" ht="15" customHeight="1">
      <c r="A46" s="13" t="s">
        <v>473</v>
      </c>
      <c r="B46" s="6" t="s">
        <v>313</v>
      </c>
      <c r="C46" s="140"/>
      <c r="D46" s="140"/>
      <c r="E46" s="140"/>
      <c r="F46" s="140">
        <f t="shared" si="0"/>
        <v>0</v>
      </c>
    </row>
    <row r="47" spans="1:6" s="119" customFormat="1" ht="15" customHeight="1">
      <c r="A47" s="40" t="s">
        <v>493</v>
      </c>
      <c r="B47" s="50" t="s">
        <v>314</v>
      </c>
      <c r="C47" s="141">
        <f>SUM(C44:C46)</f>
        <v>0</v>
      </c>
      <c r="D47" s="141">
        <f>SUM(D44:D46)</f>
        <v>0</v>
      </c>
      <c r="E47" s="141">
        <f>SUM(E44:E46)</f>
        <v>0</v>
      </c>
      <c r="F47" s="141">
        <f t="shared" si="0"/>
        <v>0</v>
      </c>
    </row>
    <row r="48" spans="1:6" s="120" customFormat="1" ht="15" customHeight="1">
      <c r="A48" s="56" t="s">
        <v>31</v>
      </c>
      <c r="B48" s="133"/>
      <c r="C48" s="153">
        <f>C47+C43+C32+C18</f>
        <v>160209340</v>
      </c>
      <c r="D48" s="153">
        <f>D47+D43+D32+D18</f>
        <v>0</v>
      </c>
      <c r="E48" s="153">
        <f>E47+E43+E32+E18</f>
        <v>0</v>
      </c>
      <c r="F48" s="153">
        <f t="shared" si="0"/>
        <v>160209340</v>
      </c>
    </row>
    <row r="49" spans="1:6" ht="15" customHeight="1">
      <c r="A49" s="5" t="s">
        <v>256</v>
      </c>
      <c r="B49" s="6" t="s">
        <v>257</v>
      </c>
      <c r="C49" s="140">
        <v>44716727</v>
      </c>
      <c r="D49" s="140"/>
      <c r="E49" s="140"/>
      <c r="F49" s="140">
        <f t="shared" si="0"/>
        <v>44716727</v>
      </c>
    </row>
    <row r="50" spans="1:6" ht="15" customHeight="1">
      <c r="A50" s="5" t="s">
        <v>258</v>
      </c>
      <c r="B50" s="6" t="s">
        <v>259</v>
      </c>
      <c r="C50" s="140"/>
      <c r="D50" s="140"/>
      <c r="E50" s="140"/>
      <c r="F50" s="140">
        <f t="shared" si="0"/>
        <v>0</v>
      </c>
    </row>
    <row r="51" spans="1:6" ht="15" customHeight="1">
      <c r="A51" s="5" t="s">
        <v>451</v>
      </c>
      <c r="B51" s="6" t="s">
        <v>260</v>
      </c>
      <c r="C51" s="140"/>
      <c r="D51" s="140"/>
      <c r="E51" s="140"/>
      <c r="F51" s="140">
        <f t="shared" si="0"/>
        <v>0</v>
      </c>
    </row>
    <row r="52" spans="1:6" ht="15" customHeight="1">
      <c r="A52" s="5" t="s">
        <v>452</v>
      </c>
      <c r="B52" s="6" t="s">
        <v>261</v>
      </c>
      <c r="C52" s="140"/>
      <c r="D52" s="140"/>
      <c r="E52" s="140"/>
      <c r="F52" s="140">
        <f t="shared" si="0"/>
        <v>0</v>
      </c>
    </row>
    <row r="53" spans="1:6" ht="15" customHeight="1">
      <c r="A53" s="5" t="s">
        <v>453</v>
      </c>
      <c r="B53" s="6" t="s">
        <v>262</v>
      </c>
      <c r="C53" s="140">
        <v>87433768</v>
      </c>
      <c r="D53" s="140"/>
      <c r="E53" s="140"/>
      <c r="F53" s="140">
        <f t="shared" si="0"/>
        <v>87433768</v>
      </c>
    </row>
    <row r="54" spans="1:6" s="119" customFormat="1" ht="15" customHeight="1">
      <c r="A54" s="40" t="s">
        <v>487</v>
      </c>
      <c r="B54" s="50" t="s">
        <v>263</v>
      </c>
      <c r="C54" s="141">
        <f>SUM(C49:C53)</f>
        <v>132150495</v>
      </c>
      <c r="D54" s="141">
        <f>SUM(D49:D53)</f>
        <v>0</v>
      </c>
      <c r="E54" s="141">
        <f>SUM(E49:E53)</f>
        <v>0</v>
      </c>
      <c r="F54" s="141">
        <f t="shared" si="0"/>
        <v>132150495</v>
      </c>
    </row>
    <row r="55" spans="1:6" ht="15" customHeight="1">
      <c r="A55" s="13" t="s">
        <v>469</v>
      </c>
      <c r="B55" s="6" t="s">
        <v>302</v>
      </c>
      <c r="C55" s="140"/>
      <c r="D55" s="140"/>
      <c r="E55" s="140"/>
      <c r="F55" s="140">
        <f t="shared" si="0"/>
        <v>0</v>
      </c>
    </row>
    <row r="56" spans="1:6" ht="15" customHeight="1">
      <c r="A56" s="13" t="s">
        <v>470</v>
      </c>
      <c r="B56" s="6" t="s">
        <v>303</v>
      </c>
      <c r="C56" s="140">
        <v>87360</v>
      </c>
      <c r="D56" s="140"/>
      <c r="E56" s="140"/>
      <c r="F56" s="140">
        <f t="shared" si="0"/>
        <v>87360</v>
      </c>
    </row>
    <row r="57" spans="1:6" ht="15" customHeight="1">
      <c r="A57" s="13" t="s">
        <v>304</v>
      </c>
      <c r="B57" s="6" t="s">
        <v>305</v>
      </c>
      <c r="C57" s="140"/>
      <c r="D57" s="140"/>
      <c r="E57" s="140"/>
      <c r="F57" s="140">
        <f t="shared" si="0"/>
        <v>0</v>
      </c>
    </row>
    <row r="58" spans="1:6" ht="15" customHeight="1">
      <c r="A58" s="13" t="s">
        <v>471</v>
      </c>
      <c r="B58" s="6" t="s">
        <v>306</v>
      </c>
      <c r="C58" s="140"/>
      <c r="D58" s="140"/>
      <c r="E58" s="140"/>
      <c r="F58" s="140">
        <f t="shared" si="0"/>
        <v>0</v>
      </c>
    </row>
    <row r="59" spans="1:6" ht="15" customHeight="1">
      <c r="A59" s="13" t="s">
        <v>307</v>
      </c>
      <c r="B59" s="6" t="s">
        <v>308</v>
      </c>
      <c r="C59" s="140"/>
      <c r="D59" s="140"/>
      <c r="E59" s="140"/>
      <c r="F59" s="140">
        <f t="shared" si="0"/>
        <v>0</v>
      </c>
    </row>
    <row r="60" spans="1:6" s="119" customFormat="1" ht="15" customHeight="1">
      <c r="A60" s="40" t="s">
        <v>492</v>
      </c>
      <c r="B60" s="50" t="s">
        <v>309</v>
      </c>
      <c r="C60" s="141">
        <f>SUM(C55:C59)</f>
        <v>87360</v>
      </c>
      <c r="D60" s="141">
        <f>SUM(D55:D59)</f>
        <v>0</v>
      </c>
      <c r="E60" s="141">
        <f>SUM(E55:E59)</f>
        <v>0</v>
      </c>
      <c r="F60" s="141">
        <f t="shared" si="0"/>
        <v>87360</v>
      </c>
    </row>
    <row r="61" spans="1:6" ht="15" customHeight="1">
      <c r="A61" s="13" t="s">
        <v>315</v>
      </c>
      <c r="B61" s="6" t="s">
        <v>316</v>
      </c>
      <c r="C61" s="140"/>
      <c r="D61" s="140"/>
      <c r="E61" s="140"/>
      <c r="F61" s="140">
        <f t="shared" si="0"/>
        <v>0</v>
      </c>
    </row>
    <row r="62" spans="1:6" ht="15" customHeight="1">
      <c r="A62" s="5" t="s">
        <v>474</v>
      </c>
      <c r="B62" s="6" t="s">
        <v>317</v>
      </c>
      <c r="C62" s="140"/>
      <c r="D62" s="140"/>
      <c r="E62" s="140"/>
      <c r="F62" s="140">
        <f t="shared" si="0"/>
        <v>0</v>
      </c>
    </row>
    <row r="63" spans="1:6" ht="15" customHeight="1">
      <c r="A63" s="13" t="s">
        <v>475</v>
      </c>
      <c r="B63" s="6" t="s">
        <v>318</v>
      </c>
      <c r="C63" s="140">
        <v>20400</v>
      </c>
      <c r="D63" s="140"/>
      <c r="E63" s="140"/>
      <c r="F63" s="140">
        <f t="shared" si="0"/>
        <v>20400</v>
      </c>
    </row>
    <row r="64" spans="1:6" s="119" customFormat="1" ht="15" customHeight="1">
      <c r="A64" s="40" t="s">
        <v>495</v>
      </c>
      <c r="B64" s="50" t="s">
        <v>319</v>
      </c>
      <c r="C64" s="141">
        <f>SUM(C61:C63)</f>
        <v>20400</v>
      </c>
      <c r="D64" s="141">
        <f>SUM(D61:D63)</f>
        <v>0</v>
      </c>
      <c r="E64" s="141">
        <f>SUM(E61:E63)</f>
        <v>0</v>
      </c>
      <c r="F64" s="141">
        <f t="shared" si="0"/>
        <v>20400</v>
      </c>
    </row>
    <row r="65" spans="1:6" s="135" customFormat="1" ht="15" customHeight="1">
      <c r="A65" s="56" t="s">
        <v>32</v>
      </c>
      <c r="B65" s="134"/>
      <c r="C65" s="162">
        <f>C64+C60+C54</f>
        <v>132258255</v>
      </c>
      <c r="D65" s="162">
        <f>D64+D60+D54</f>
        <v>0</v>
      </c>
      <c r="E65" s="162">
        <f>E64+E60+E54</f>
        <v>0</v>
      </c>
      <c r="F65" s="162">
        <f t="shared" si="0"/>
        <v>132258255</v>
      </c>
    </row>
    <row r="66" spans="1:6" s="121" customFormat="1" ht="15.75">
      <c r="A66" s="47" t="s">
        <v>494</v>
      </c>
      <c r="B66" s="37" t="s">
        <v>320</v>
      </c>
      <c r="C66" s="142">
        <f>C65+C48</f>
        <v>292467595</v>
      </c>
      <c r="D66" s="142">
        <f>D65+D48</f>
        <v>0</v>
      </c>
      <c r="E66" s="142">
        <f>E65+E48</f>
        <v>0</v>
      </c>
      <c r="F66" s="142">
        <f t="shared" si="0"/>
        <v>292467595</v>
      </c>
    </row>
    <row r="67" spans="1:6" s="121" customFormat="1" ht="15.75">
      <c r="A67" s="132" t="s">
        <v>33</v>
      </c>
      <c r="B67" s="77"/>
      <c r="C67" s="142">
        <f>C48-'kiadások összetolt'!C74</f>
        <v>3393328</v>
      </c>
      <c r="D67" s="142">
        <f>D48-'kiadások összetolt'!D74</f>
        <v>0</v>
      </c>
      <c r="E67" s="142">
        <f>E48-'kiadások összetolt'!E74</f>
        <v>0</v>
      </c>
      <c r="F67" s="142">
        <f>F48-'kiadások összetolt'!F74</f>
        <v>3393328</v>
      </c>
    </row>
    <row r="68" spans="1:6" s="121" customFormat="1" ht="15.75">
      <c r="A68" s="132" t="s">
        <v>34</v>
      </c>
      <c r="B68" s="77"/>
      <c r="C68" s="142">
        <f>C65-'kiadások összetolt'!C98</f>
        <v>-124421395</v>
      </c>
      <c r="D68" s="142">
        <f>D65-'kiadások önkorm'!D98</f>
        <v>0</v>
      </c>
      <c r="E68" s="142">
        <f>E65-'kiadások önkorm'!E98</f>
        <v>0</v>
      </c>
      <c r="F68" s="142">
        <f t="shared" si="0"/>
        <v>-124421395</v>
      </c>
    </row>
    <row r="69" spans="1:6" ht="15">
      <c r="A69" s="38" t="s">
        <v>476</v>
      </c>
      <c r="B69" s="5" t="s">
        <v>321</v>
      </c>
      <c r="C69" s="140"/>
      <c r="D69" s="140"/>
      <c r="E69" s="140"/>
      <c r="F69" s="140">
        <f t="shared" si="0"/>
        <v>0</v>
      </c>
    </row>
    <row r="70" spans="1:6" ht="15">
      <c r="A70" s="13" t="s">
        <v>322</v>
      </c>
      <c r="B70" s="5" t="s">
        <v>323</v>
      </c>
      <c r="C70" s="140"/>
      <c r="D70" s="140"/>
      <c r="E70" s="140"/>
      <c r="F70" s="140">
        <f t="shared" si="0"/>
        <v>0</v>
      </c>
    </row>
    <row r="71" spans="1:6" ht="15">
      <c r="A71" s="38" t="s">
        <v>477</v>
      </c>
      <c r="B71" s="5" t="s">
        <v>324</v>
      </c>
      <c r="C71" s="140"/>
      <c r="D71" s="140"/>
      <c r="E71" s="140"/>
      <c r="F71" s="140">
        <f aca="true" t="shared" si="1" ref="F71:F96">C71+D71+E71</f>
        <v>0</v>
      </c>
    </row>
    <row r="72" spans="1:6" s="118" customFormat="1" ht="12.75">
      <c r="A72" s="15" t="s">
        <v>496</v>
      </c>
      <c r="B72" s="7" t="s">
        <v>325</v>
      </c>
      <c r="C72" s="151">
        <f>SUM(C69:C71)</f>
        <v>0</v>
      </c>
      <c r="D72" s="151">
        <f>SUM(D69:D71)</f>
        <v>0</v>
      </c>
      <c r="E72" s="151">
        <f>SUM(E69:E71)</f>
        <v>0</v>
      </c>
      <c r="F72" s="151">
        <f t="shared" si="1"/>
        <v>0</v>
      </c>
    </row>
    <row r="73" spans="1:6" ht="15">
      <c r="A73" s="13" t="s">
        <v>478</v>
      </c>
      <c r="B73" s="5" t="s">
        <v>326</v>
      </c>
      <c r="C73" s="140"/>
      <c r="D73" s="140"/>
      <c r="E73" s="140"/>
      <c r="F73" s="140">
        <f t="shared" si="1"/>
        <v>0</v>
      </c>
    </row>
    <row r="74" spans="1:6" ht="15">
      <c r="A74" s="38" t="s">
        <v>327</v>
      </c>
      <c r="B74" s="5" t="s">
        <v>328</v>
      </c>
      <c r="C74" s="140"/>
      <c r="D74" s="140"/>
      <c r="E74" s="140"/>
      <c r="F74" s="140">
        <f t="shared" si="1"/>
        <v>0</v>
      </c>
    </row>
    <row r="75" spans="1:6" ht="15">
      <c r="A75" s="13" t="s">
        <v>479</v>
      </c>
      <c r="B75" s="5" t="s">
        <v>329</v>
      </c>
      <c r="C75" s="140"/>
      <c r="D75" s="140"/>
      <c r="E75" s="140"/>
      <c r="F75" s="140">
        <f t="shared" si="1"/>
        <v>0</v>
      </c>
    </row>
    <row r="76" spans="1:6" ht="15">
      <c r="A76" s="38" t="s">
        <v>330</v>
      </c>
      <c r="B76" s="5" t="s">
        <v>331</v>
      </c>
      <c r="C76" s="140"/>
      <c r="D76" s="140"/>
      <c r="E76" s="140"/>
      <c r="F76" s="140">
        <f t="shared" si="1"/>
        <v>0</v>
      </c>
    </row>
    <row r="77" spans="1:6" s="118" customFormat="1" ht="12.75">
      <c r="A77" s="14" t="s">
        <v>497</v>
      </c>
      <c r="B77" s="7" t="s">
        <v>332</v>
      </c>
      <c r="C77" s="151">
        <f>SUM(C73:C76)</f>
        <v>0</v>
      </c>
      <c r="D77" s="151">
        <f>SUM(D73:D76)</f>
        <v>0</v>
      </c>
      <c r="E77" s="151">
        <f>SUM(E73:E76)</f>
        <v>0</v>
      </c>
      <c r="F77" s="151">
        <f t="shared" si="1"/>
        <v>0</v>
      </c>
    </row>
    <row r="78" spans="1:6" ht="15">
      <c r="A78" s="5" t="s">
        <v>576</v>
      </c>
      <c r="B78" s="5" t="s">
        <v>333</v>
      </c>
      <c r="C78" s="140">
        <f>15739395+1565775</f>
        <v>17305170</v>
      </c>
      <c r="D78" s="140"/>
      <c r="E78" s="140"/>
      <c r="F78" s="140">
        <f t="shared" si="1"/>
        <v>17305170</v>
      </c>
    </row>
    <row r="79" spans="1:6" ht="15">
      <c r="A79" s="5" t="s">
        <v>577</v>
      </c>
      <c r="B79" s="5" t="s">
        <v>333</v>
      </c>
      <c r="C79" s="140">
        <v>106836548</v>
      </c>
      <c r="D79" s="140"/>
      <c r="E79" s="140"/>
      <c r="F79" s="140">
        <f t="shared" si="1"/>
        <v>106836548</v>
      </c>
    </row>
    <row r="80" spans="1:6" ht="15">
      <c r="A80" s="5" t="s">
        <v>574</v>
      </c>
      <c r="B80" s="5" t="s">
        <v>334</v>
      </c>
      <c r="C80" s="140"/>
      <c r="D80" s="140"/>
      <c r="E80" s="140"/>
      <c r="F80" s="140">
        <f t="shared" si="1"/>
        <v>0</v>
      </c>
    </row>
    <row r="81" spans="1:6" ht="15">
      <c r="A81" s="5" t="s">
        <v>575</v>
      </c>
      <c r="B81" s="5" t="s">
        <v>334</v>
      </c>
      <c r="C81" s="140"/>
      <c r="D81" s="140"/>
      <c r="E81" s="140"/>
      <c r="F81" s="140">
        <f t="shared" si="1"/>
        <v>0</v>
      </c>
    </row>
    <row r="82" spans="1:6" s="118" customFormat="1" ht="12.75">
      <c r="A82" s="7" t="s">
        <v>498</v>
      </c>
      <c r="B82" s="7" t="s">
        <v>335</v>
      </c>
      <c r="C82" s="151">
        <f>SUM(C78:C81)</f>
        <v>124141718</v>
      </c>
      <c r="D82" s="151">
        <f>SUM(D78:D81)</f>
        <v>0</v>
      </c>
      <c r="E82" s="151">
        <f>SUM(E78:E81)</f>
        <v>0</v>
      </c>
      <c r="F82" s="151">
        <f t="shared" si="1"/>
        <v>124141718</v>
      </c>
    </row>
    <row r="83" spans="1:6" ht="15">
      <c r="A83" s="38" t="s">
        <v>336</v>
      </c>
      <c r="B83" s="5" t="s">
        <v>337</v>
      </c>
      <c r="C83" s="140"/>
      <c r="D83" s="140"/>
      <c r="E83" s="140"/>
      <c r="F83" s="140">
        <f t="shared" si="1"/>
        <v>0</v>
      </c>
    </row>
    <row r="84" spans="1:6" ht="15">
      <c r="A84" s="38" t="s">
        <v>338</v>
      </c>
      <c r="B84" s="5" t="s">
        <v>339</v>
      </c>
      <c r="C84" s="140"/>
      <c r="D84" s="140"/>
      <c r="E84" s="140"/>
      <c r="F84" s="140">
        <f t="shared" si="1"/>
        <v>0</v>
      </c>
    </row>
    <row r="85" spans="1:6" ht="15">
      <c r="A85" s="38" t="s">
        <v>340</v>
      </c>
      <c r="B85" s="5" t="s">
        <v>341</v>
      </c>
      <c r="C85" s="140"/>
      <c r="D85" s="140"/>
      <c r="E85" s="140"/>
      <c r="F85" s="140">
        <f t="shared" si="1"/>
        <v>0</v>
      </c>
    </row>
    <row r="86" spans="1:6" ht="15">
      <c r="A86" s="38" t="s">
        <v>342</v>
      </c>
      <c r="B86" s="5" t="s">
        <v>343</v>
      </c>
      <c r="C86" s="140"/>
      <c r="D86" s="140"/>
      <c r="E86" s="140"/>
      <c r="F86" s="140">
        <f t="shared" si="1"/>
        <v>0</v>
      </c>
    </row>
    <row r="87" spans="1:6" ht="15">
      <c r="A87" s="13" t="s">
        <v>480</v>
      </c>
      <c r="B87" s="5" t="s">
        <v>344</v>
      </c>
      <c r="C87" s="140"/>
      <c r="D87" s="140"/>
      <c r="E87" s="140"/>
      <c r="F87" s="140">
        <f t="shared" si="1"/>
        <v>0</v>
      </c>
    </row>
    <row r="88" spans="1:6" s="118" customFormat="1" ht="12.75">
      <c r="A88" s="15" t="s">
        <v>499</v>
      </c>
      <c r="B88" s="7" t="s">
        <v>345</v>
      </c>
      <c r="C88" s="151">
        <f>C72+C77+C82+C83+C84+C85+C86+C87</f>
        <v>124141718</v>
      </c>
      <c r="D88" s="151">
        <f>D72+D77+D82+D83+D84+D85+D86+D87</f>
        <v>0</v>
      </c>
      <c r="E88" s="151">
        <f>E72+E77+E82+E83+E84+E85+E86+E87</f>
        <v>0</v>
      </c>
      <c r="F88" s="151">
        <f t="shared" si="1"/>
        <v>124141718</v>
      </c>
    </row>
    <row r="89" spans="1:6" ht="15">
      <c r="A89" s="13" t="s">
        <v>346</v>
      </c>
      <c r="B89" s="5" t="s">
        <v>347</v>
      </c>
      <c r="C89" s="140"/>
      <c r="D89" s="140"/>
      <c r="E89" s="140"/>
      <c r="F89" s="140">
        <f t="shared" si="1"/>
        <v>0</v>
      </c>
    </row>
    <row r="90" spans="1:6" ht="15">
      <c r="A90" s="13" t="s">
        <v>348</v>
      </c>
      <c r="B90" s="5" t="s">
        <v>349</v>
      </c>
      <c r="C90" s="140"/>
      <c r="D90" s="140"/>
      <c r="E90" s="140"/>
      <c r="F90" s="140">
        <f t="shared" si="1"/>
        <v>0</v>
      </c>
    </row>
    <row r="91" spans="1:6" ht="15">
      <c r="A91" s="38" t="s">
        <v>350</v>
      </c>
      <c r="B91" s="5" t="s">
        <v>351</v>
      </c>
      <c r="C91" s="140"/>
      <c r="D91" s="140"/>
      <c r="E91" s="140"/>
      <c r="F91" s="140">
        <f t="shared" si="1"/>
        <v>0</v>
      </c>
    </row>
    <row r="92" spans="1:6" ht="15">
      <c r="A92" s="38" t="s">
        <v>481</v>
      </c>
      <c r="B92" s="5" t="s">
        <v>352</v>
      </c>
      <c r="C92" s="140"/>
      <c r="D92" s="140"/>
      <c r="E92" s="140"/>
      <c r="F92" s="140">
        <f t="shared" si="1"/>
        <v>0</v>
      </c>
    </row>
    <row r="93" spans="1:6" s="118" customFormat="1" ht="12.75">
      <c r="A93" s="14" t="s">
        <v>500</v>
      </c>
      <c r="B93" s="7" t="s">
        <v>353</v>
      </c>
      <c r="C93" s="151">
        <f>SUM(C89:C92)</f>
        <v>0</v>
      </c>
      <c r="D93" s="151">
        <f>SUM(D89:D92)</f>
        <v>0</v>
      </c>
      <c r="E93" s="151">
        <f>SUM(E89:E92)</f>
        <v>0</v>
      </c>
      <c r="F93" s="151">
        <f t="shared" si="1"/>
        <v>0</v>
      </c>
    </row>
    <row r="94" spans="1:6" s="118" customFormat="1" ht="12.75">
      <c r="A94" s="15" t="s">
        <v>354</v>
      </c>
      <c r="B94" s="7" t="s">
        <v>355</v>
      </c>
      <c r="C94" s="151"/>
      <c r="D94" s="151"/>
      <c r="E94" s="151"/>
      <c r="F94" s="151">
        <f t="shared" si="1"/>
        <v>0</v>
      </c>
    </row>
    <row r="95" spans="1:6" s="121" customFormat="1" ht="15.75">
      <c r="A95" s="41" t="s">
        <v>501</v>
      </c>
      <c r="B95" s="42" t="s">
        <v>356</v>
      </c>
      <c r="C95" s="142">
        <f>C94+C93+C88</f>
        <v>124141718</v>
      </c>
      <c r="D95" s="142">
        <f>D94+D93+D88</f>
        <v>0</v>
      </c>
      <c r="E95" s="142">
        <f>E94+E93+E88</f>
        <v>0</v>
      </c>
      <c r="F95" s="142">
        <f t="shared" si="1"/>
        <v>124141718</v>
      </c>
    </row>
    <row r="96" spans="1:6" s="121" customFormat="1" ht="15.75">
      <c r="A96" s="100" t="s">
        <v>483</v>
      </c>
      <c r="B96" s="100"/>
      <c r="C96" s="142">
        <f>C95+C66</f>
        <v>416609313</v>
      </c>
      <c r="D96" s="142">
        <f>D95+D66</f>
        <v>0</v>
      </c>
      <c r="E96" s="142">
        <f>E95+E66</f>
        <v>0</v>
      </c>
      <c r="F96" s="142">
        <f t="shared" si="1"/>
        <v>416609313</v>
      </c>
    </row>
  </sheetData>
  <sheetProtection/>
  <mergeCells count="2">
    <mergeCell ref="A1:F1"/>
    <mergeCell ref="A2:F2"/>
  </mergeCells>
  <printOptions horizontalCentered="1"/>
  <pageMargins left="0.5118110236220472" right="0.5118110236220472" top="0.7480314960629921" bottom="0.7480314960629921" header="0.31496062992125984" footer="0.31496062992125984"/>
  <pageSetup fitToHeight="2" fitToWidth="1" horizontalDpi="600" verticalDpi="600" orientation="portrait" paperSize="9" scale="55" r:id="rId1"/>
  <headerFooter>
    <oddHeader>&amp;C7. melléklet az 5/2019. (V.31.)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5"/>
  <sheetViews>
    <sheetView view="pageLayout" workbookViewId="0" topLeftCell="A1">
      <selection activeCell="E115" sqref="A1:E115"/>
    </sheetView>
  </sheetViews>
  <sheetFormatPr defaultColWidth="9.140625" defaultRowHeight="15"/>
  <cols>
    <col min="1" max="1" width="82.57421875" style="0" customWidth="1"/>
    <col min="3" max="3" width="19.421875" style="86" customWidth="1"/>
    <col min="4" max="4" width="16.28125" style="86" customWidth="1"/>
    <col min="5" max="5" width="18.57421875" style="86" customWidth="1"/>
  </cols>
  <sheetData>
    <row r="1" spans="1:5" ht="27" customHeight="1">
      <c r="A1" s="209" t="s">
        <v>624</v>
      </c>
      <c r="B1" s="207"/>
      <c r="C1" s="207"/>
      <c r="D1" s="210"/>
      <c r="E1" s="210"/>
    </row>
    <row r="2" spans="1:5" ht="25.5" customHeight="1">
      <c r="A2" s="211" t="s">
        <v>607</v>
      </c>
      <c r="B2" s="207"/>
      <c r="C2" s="207"/>
      <c r="D2" s="210"/>
      <c r="E2" s="210"/>
    </row>
    <row r="3" spans="1:5" ht="15.75" customHeight="1">
      <c r="A3" s="61"/>
      <c r="B3" s="62"/>
      <c r="C3" s="163"/>
      <c r="D3" s="163"/>
      <c r="E3" s="163"/>
    </row>
    <row r="4" ht="21" customHeight="1">
      <c r="A4" s="101" t="s">
        <v>589</v>
      </c>
    </row>
    <row r="5" spans="1:5" ht="30">
      <c r="A5" s="44" t="s">
        <v>578</v>
      </c>
      <c r="B5" s="3" t="s">
        <v>60</v>
      </c>
      <c r="C5" s="167" t="s">
        <v>590</v>
      </c>
      <c r="D5" s="168" t="s">
        <v>14</v>
      </c>
      <c r="E5" s="168" t="s">
        <v>23</v>
      </c>
    </row>
    <row r="6" spans="1:5" ht="15">
      <c r="A6" s="13" t="s">
        <v>552</v>
      </c>
      <c r="B6" s="6" t="s">
        <v>252</v>
      </c>
      <c r="C6" s="165"/>
      <c r="D6" s="165"/>
      <c r="E6" s="165">
        <f>C6+D6</f>
        <v>0</v>
      </c>
    </row>
    <row r="7" spans="1:5" ht="15">
      <c r="A7" s="13" t="s">
        <v>561</v>
      </c>
      <c r="B7" s="6" t="s">
        <v>252</v>
      </c>
      <c r="C7" s="165"/>
      <c r="D7" s="165"/>
      <c r="E7" s="165">
        <f aca="true" t="shared" si="0" ref="E7:E70">C7+D7</f>
        <v>0</v>
      </c>
    </row>
    <row r="8" spans="1:5" ht="30">
      <c r="A8" s="13" t="s">
        <v>562</v>
      </c>
      <c r="B8" s="6" t="s">
        <v>252</v>
      </c>
      <c r="C8" s="165"/>
      <c r="D8" s="165"/>
      <c r="E8" s="165">
        <f t="shared" si="0"/>
        <v>0</v>
      </c>
    </row>
    <row r="9" spans="1:5" ht="15">
      <c r="A9" s="13" t="s">
        <v>560</v>
      </c>
      <c r="B9" s="6" t="s">
        <v>252</v>
      </c>
      <c r="C9" s="165"/>
      <c r="D9" s="165"/>
      <c r="E9" s="165">
        <f t="shared" si="0"/>
        <v>0</v>
      </c>
    </row>
    <row r="10" spans="1:5" ht="15">
      <c r="A10" s="13" t="s">
        <v>559</v>
      </c>
      <c r="B10" s="6" t="s">
        <v>252</v>
      </c>
      <c r="C10" s="165"/>
      <c r="D10" s="165"/>
      <c r="E10" s="165">
        <f t="shared" si="0"/>
        <v>0</v>
      </c>
    </row>
    <row r="11" spans="1:5" ht="15">
      <c r="A11" s="13" t="s">
        <v>558</v>
      </c>
      <c r="B11" s="6" t="s">
        <v>252</v>
      </c>
      <c r="C11" s="165"/>
      <c r="D11" s="165"/>
      <c r="E11" s="165">
        <f t="shared" si="0"/>
        <v>0</v>
      </c>
    </row>
    <row r="12" spans="1:5" ht="15">
      <c r="A12" s="13" t="s">
        <v>553</v>
      </c>
      <c r="B12" s="6" t="s">
        <v>252</v>
      </c>
      <c r="C12" s="165"/>
      <c r="D12" s="165"/>
      <c r="E12" s="165">
        <f t="shared" si="0"/>
        <v>0</v>
      </c>
    </row>
    <row r="13" spans="1:5" ht="15">
      <c r="A13" s="13" t="s">
        <v>554</v>
      </c>
      <c r="B13" s="6" t="s">
        <v>252</v>
      </c>
      <c r="C13" s="165"/>
      <c r="D13" s="165"/>
      <c r="E13" s="165">
        <f t="shared" si="0"/>
        <v>0</v>
      </c>
    </row>
    <row r="14" spans="1:5" ht="15">
      <c r="A14" s="13" t="s">
        <v>555</v>
      </c>
      <c r="B14" s="6" t="s">
        <v>252</v>
      </c>
      <c r="C14" s="165"/>
      <c r="D14" s="165"/>
      <c r="E14" s="165">
        <f t="shared" si="0"/>
        <v>0</v>
      </c>
    </row>
    <row r="15" spans="1:5" ht="15">
      <c r="A15" s="13" t="s">
        <v>556</v>
      </c>
      <c r="B15" s="6" t="s">
        <v>252</v>
      </c>
      <c r="C15" s="165"/>
      <c r="D15" s="165"/>
      <c r="E15" s="165">
        <f t="shared" si="0"/>
        <v>0</v>
      </c>
    </row>
    <row r="16" spans="1:5" s="92" customFormat="1" ht="25.5">
      <c r="A16" s="7" t="s">
        <v>448</v>
      </c>
      <c r="B16" s="8" t="s">
        <v>252</v>
      </c>
      <c r="C16" s="166">
        <f>SUM(C6:C15)</f>
        <v>0</v>
      </c>
      <c r="D16" s="166">
        <f>SUM(D6:D15)</f>
        <v>0</v>
      </c>
      <c r="E16" s="166">
        <f t="shared" si="0"/>
        <v>0</v>
      </c>
    </row>
    <row r="17" spans="1:5" ht="15">
      <c r="A17" s="13" t="s">
        <v>552</v>
      </c>
      <c r="B17" s="6" t="s">
        <v>253</v>
      </c>
      <c r="C17" s="165"/>
      <c r="D17" s="165"/>
      <c r="E17" s="165">
        <f t="shared" si="0"/>
        <v>0</v>
      </c>
    </row>
    <row r="18" spans="1:5" ht="15">
      <c r="A18" s="13" t="s">
        <v>561</v>
      </c>
      <c r="B18" s="6" t="s">
        <v>253</v>
      </c>
      <c r="C18" s="165"/>
      <c r="D18" s="165"/>
      <c r="E18" s="165">
        <f t="shared" si="0"/>
        <v>0</v>
      </c>
    </row>
    <row r="19" spans="1:5" ht="30">
      <c r="A19" s="13" t="s">
        <v>562</v>
      </c>
      <c r="B19" s="6" t="s">
        <v>253</v>
      </c>
      <c r="C19" s="165"/>
      <c r="D19" s="165"/>
      <c r="E19" s="165">
        <f t="shared" si="0"/>
        <v>0</v>
      </c>
    </row>
    <row r="20" spans="1:5" ht="15">
      <c r="A20" s="13" t="s">
        <v>560</v>
      </c>
      <c r="B20" s="6" t="s">
        <v>253</v>
      </c>
      <c r="C20" s="165"/>
      <c r="D20" s="165"/>
      <c r="E20" s="165">
        <f t="shared" si="0"/>
        <v>0</v>
      </c>
    </row>
    <row r="21" spans="1:5" ht="15">
      <c r="A21" s="13" t="s">
        <v>559</v>
      </c>
      <c r="B21" s="6" t="s">
        <v>253</v>
      </c>
      <c r="C21" s="165"/>
      <c r="D21" s="165"/>
      <c r="E21" s="165">
        <f t="shared" si="0"/>
        <v>0</v>
      </c>
    </row>
    <row r="22" spans="1:5" ht="15">
      <c r="A22" s="13" t="s">
        <v>558</v>
      </c>
      <c r="B22" s="6" t="s">
        <v>253</v>
      </c>
      <c r="C22" s="165"/>
      <c r="D22" s="165"/>
      <c r="E22" s="165">
        <f t="shared" si="0"/>
        <v>0</v>
      </c>
    </row>
    <row r="23" spans="1:5" ht="15">
      <c r="A23" s="13" t="s">
        <v>553</v>
      </c>
      <c r="B23" s="6" t="s">
        <v>253</v>
      </c>
      <c r="C23" s="165"/>
      <c r="D23" s="165"/>
      <c r="E23" s="165">
        <f t="shared" si="0"/>
        <v>0</v>
      </c>
    </row>
    <row r="24" spans="1:5" ht="15">
      <c r="A24" s="13" t="s">
        <v>554</v>
      </c>
      <c r="B24" s="6" t="s">
        <v>253</v>
      </c>
      <c r="C24" s="165"/>
      <c r="D24" s="165"/>
      <c r="E24" s="165">
        <f t="shared" si="0"/>
        <v>0</v>
      </c>
    </row>
    <row r="25" spans="1:5" ht="15">
      <c r="A25" s="13" t="s">
        <v>555</v>
      </c>
      <c r="B25" s="6" t="s">
        <v>253</v>
      </c>
      <c r="C25" s="165"/>
      <c r="D25" s="165"/>
      <c r="E25" s="165">
        <f t="shared" si="0"/>
        <v>0</v>
      </c>
    </row>
    <row r="26" spans="1:5" ht="15">
      <c r="A26" s="13" t="s">
        <v>556</v>
      </c>
      <c r="B26" s="6" t="s">
        <v>253</v>
      </c>
      <c r="C26" s="165"/>
      <c r="D26" s="165"/>
      <c r="E26" s="165">
        <f t="shared" si="0"/>
        <v>0</v>
      </c>
    </row>
    <row r="27" spans="1:5" s="92" customFormat="1" ht="25.5">
      <c r="A27" s="7" t="s">
        <v>504</v>
      </c>
      <c r="B27" s="8" t="s">
        <v>253</v>
      </c>
      <c r="C27" s="166">
        <f>SUM(C17:C26)</f>
        <v>0</v>
      </c>
      <c r="D27" s="166">
        <f>SUM(D17:D26)</f>
        <v>0</v>
      </c>
      <c r="E27" s="166">
        <f t="shared" si="0"/>
        <v>0</v>
      </c>
    </row>
    <row r="28" spans="1:5" ht="15">
      <c r="A28" s="13" t="s">
        <v>552</v>
      </c>
      <c r="B28" s="6" t="s">
        <v>254</v>
      </c>
      <c r="C28" s="165"/>
      <c r="D28" s="165"/>
      <c r="E28" s="165">
        <f t="shared" si="0"/>
        <v>0</v>
      </c>
    </row>
    <row r="29" spans="1:5" ht="15">
      <c r="A29" s="13" t="s">
        <v>561</v>
      </c>
      <c r="B29" s="6" t="s">
        <v>254</v>
      </c>
      <c r="C29" s="165">
        <v>388000</v>
      </c>
      <c r="D29" s="165"/>
      <c r="E29" s="165">
        <f t="shared" si="0"/>
        <v>388000</v>
      </c>
    </row>
    <row r="30" spans="1:5" ht="30">
      <c r="A30" s="13" t="s">
        <v>562</v>
      </c>
      <c r="B30" s="6" t="s">
        <v>254</v>
      </c>
      <c r="C30" s="165">
        <v>16091370</v>
      </c>
      <c r="D30" s="165"/>
      <c r="E30" s="165">
        <f t="shared" si="0"/>
        <v>16091370</v>
      </c>
    </row>
    <row r="31" spans="1:5" ht="15">
      <c r="A31" s="13" t="s">
        <v>560</v>
      </c>
      <c r="B31" s="6" t="s">
        <v>254</v>
      </c>
      <c r="C31" s="165"/>
      <c r="D31" s="165"/>
      <c r="E31" s="165">
        <f t="shared" si="0"/>
        <v>0</v>
      </c>
    </row>
    <row r="32" spans="1:5" ht="15">
      <c r="A32" s="13" t="s">
        <v>559</v>
      </c>
      <c r="B32" s="6" t="s">
        <v>254</v>
      </c>
      <c r="C32" s="165">
        <v>4707600</v>
      </c>
      <c r="D32" s="165"/>
      <c r="E32" s="165">
        <f t="shared" si="0"/>
        <v>4707600</v>
      </c>
    </row>
    <row r="33" spans="1:5" ht="15">
      <c r="A33" s="13" t="s">
        <v>558</v>
      </c>
      <c r="B33" s="6" t="s">
        <v>254</v>
      </c>
      <c r="C33" s="165">
        <v>9126876</v>
      </c>
      <c r="D33" s="165"/>
      <c r="E33" s="165">
        <f t="shared" si="0"/>
        <v>9126876</v>
      </c>
    </row>
    <row r="34" spans="1:5" ht="15">
      <c r="A34" s="13" t="s">
        <v>553</v>
      </c>
      <c r="B34" s="6" t="s">
        <v>254</v>
      </c>
      <c r="C34" s="165">
        <v>4007042</v>
      </c>
      <c r="D34" s="165"/>
      <c r="E34" s="165">
        <f t="shared" si="0"/>
        <v>4007042</v>
      </c>
    </row>
    <row r="35" spans="1:5" ht="15">
      <c r="A35" s="13" t="s">
        <v>554</v>
      </c>
      <c r="B35" s="6" t="s">
        <v>254</v>
      </c>
      <c r="C35" s="165">
        <v>490696</v>
      </c>
      <c r="D35" s="165"/>
      <c r="E35" s="165">
        <f t="shared" si="0"/>
        <v>490696</v>
      </c>
    </row>
    <row r="36" spans="1:5" ht="15">
      <c r="A36" s="13" t="s">
        <v>555</v>
      </c>
      <c r="B36" s="6" t="s">
        <v>254</v>
      </c>
      <c r="C36" s="165"/>
      <c r="D36" s="165"/>
      <c r="E36" s="165">
        <f t="shared" si="0"/>
        <v>0</v>
      </c>
    </row>
    <row r="37" spans="1:5" ht="15">
      <c r="A37" s="13" t="s">
        <v>556</v>
      </c>
      <c r="B37" s="6" t="s">
        <v>254</v>
      </c>
      <c r="C37" s="165"/>
      <c r="D37" s="165"/>
      <c r="E37" s="165">
        <f t="shared" si="0"/>
        <v>0</v>
      </c>
    </row>
    <row r="38" spans="1:5" s="92" customFormat="1" ht="15">
      <c r="A38" s="7" t="s">
        <v>503</v>
      </c>
      <c r="B38" s="8" t="s">
        <v>254</v>
      </c>
      <c r="C38" s="166">
        <f>SUM(C28:C37)</f>
        <v>34811584</v>
      </c>
      <c r="D38" s="166">
        <f>SUM(D28:D37)</f>
        <v>0</v>
      </c>
      <c r="E38" s="166">
        <f t="shared" si="0"/>
        <v>34811584</v>
      </c>
    </row>
    <row r="39" spans="1:5" ht="15">
      <c r="A39" s="13" t="s">
        <v>552</v>
      </c>
      <c r="B39" s="6" t="s">
        <v>260</v>
      </c>
      <c r="C39" s="165"/>
      <c r="D39" s="165"/>
      <c r="E39" s="165">
        <f t="shared" si="0"/>
        <v>0</v>
      </c>
    </row>
    <row r="40" spans="1:5" ht="15">
      <c r="A40" s="13" t="s">
        <v>561</v>
      </c>
      <c r="B40" s="6" t="s">
        <v>260</v>
      </c>
      <c r="C40" s="165"/>
      <c r="D40" s="165"/>
      <c r="E40" s="165">
        <f t="shared" si="0"/>
        <v>0</v>
      </c>
    </row>
    <row r="41" spans="1:5" ht="30">
      <c r="A41" s="13" t="s">
        <v>562</v>
      </c>
      <c r="B41" s="6" t="s">
        <v>260</v>
      </c>
      <c r="C41" s="165"/>
      <c r="D41" s="165"/>
      <c r="E41" s="165">
        <f t="shared" si="0"/>
        <v>0</v>
      </c>
    </row>
    <row r="42" spans="1:5" ht="15">
      <c r="A42" s="13" t="s">
        <v>560</v>
      </c>
      <c r="B42" s="6" t="s">
        <v>260</v>
      </c>
      <c r="C42" s="165"/>
      <c r="D42" s="165"/>
      <c r="E42" s="165">
        <f t="shared" si="0"/>
        <v>0</v>
      </c>
    </row>
    <row r="43" spans="1:5" ht="15">
      <c r="A43" s="13" t="s">
        <v>559</v>
      </c>
      <c r="B43" s="6" t="s">
        <v>260</v>
      </c>
      <c r="C43" s="165"/>
      <c r="D43" s="165"/>
      <c r="E43" s="165">
        <f t="shared" si="0"/>
        <v>0</v>
      </c>
    </row>
    <row r="44" spans="1:5" ht="15">
      <c r="A44" s="13" t="s">
        <v>558</v>
      </c>
      <c r="B44" s="6" t="s">
        <v>260</v>
      </c>
      <c r="C44" s="165"/>
      <c r="D44" s="165"/>
      <c r="E44" s="165">
        <f t="shared" si="0"/>
        <v>0</v>
      </c>
    </row>
    <row r="45" spans="1:5" ht="15">
      <c r="A45" s="13" t="s">
        <v>553</v>
      </c>
      <c r="B45" s="6" t="s">
        <v>260</v>
      </c>
      <c r="C45" s="165"/>
      <c r="D45" s="165"/>
      <c r="E45" s="165">
        <f t="shared" si="0"/>
        <v>0</v>
      </c>
    </row>
    <row r="46" spans="1:5" ht="15">
      <c r="A46" s="13" t="s">
        <v>554</v>
      </c>
      <c r="B46" s="6" t="s">
        <v>260</v>
      </c>
      <c r="C46" s="165"/>
      <c r="D46" s="165"/>
      <c r="E46" s="165">
        <f t="shared" si="0"/>
        <v>0</v>
      </c>
    </row>
    <row r="47" spans="1:5" ht="15">
      <c r="A47" s="13" t="s">
        <v>555</v>
      </c>
      <c r="B47" s="6" t="s">
        <v>260</v>
      </c>
      <c r="C47" s="165"/>
      <c r="D47" s="165"/>
      <c r="E47" s="165">
        <f t="shared" si="0"/>
        <v>0</v>
      </c>
    </row>
    <row r="48" spans="1:5" ht="15">
      <c r="A48" s="13" t="s">
        <v>556</v>
      </c>
      <c r="B48" s="6" t="s">
        <v>260</v>
      </c>
      <c r="C48" s="165"/>
      <c r="D48" s="165"/>
      <c r="E48" s="165">
        <f t="shared" si="0"/>
        <v>0</v>
      </c>
    </row>
    <row r="49" spans="1:5" s="92" customFormat="1" ht="25.5">
      <c r="A49" s="7" t="s">
        <v>502</v>
      </c>
      <c r="B49" s="8" t="s">
        <v>260</v>
      </c>
      <c r="C49" s="166">
        <f>SUM(C39:C48)</f>
        <v>0</v>
      </c>
      <c r="D49" s="166">
        <f>SUM(D39:D48)</f>
        <v>0</v>
      </c>
      <c r="E49" s="166">
        <f t="shared" si="0"/>
        <v>0</v>
      </c>
    </row>
    <row r="50" spans="1:5" ht="15">
      <c r="A50" s="13" t="s">
        <v>557</v>
      </c>
      <c r="B50" s="6" t="s">
        <v>261</v>
      </c>
      <c r="C50" s="165"/>
      <c r="D50" s="165"/>
      <c r="E50" s="165">
        <f t="shared" si="0"/>
        <v>0</v>
      </c>
    </row>
    <row r="51" spans="1:5" ht="15">
      <c r="A51" s="13" t="s">
        <v>561</v>
      </c>
      <c r="B51" s="6" t="s">
        <v>261</v>
      </c>
      <c r="C51" s="165"/>
      <c r="D51" s="165"/>
      <c r="E51" s="165">
        <f t="shared" si="0"/>
        <v>0</v>
      </c>
    </row>
    <row r="52" spans="1:5" ht="30">
      <c r="A52" s="13" t="s">
        <v>562</v>
      </c>
      <c r="B52" s="6" t="s">
        <v>261</v>
      </c>
      <c r="C52" s="165"/>
      <c r="D52" s="165"/>
      <c r="E52" s="165">
        <f t="shared" si="0"/>
        <v>0</v>
      </c>
    </row>
    <row r="53" spans="1:5" ht="15">
      <c r="A53" s="13" t="s">
        <v>560</v>
      </c>
      <c r="B53" s="6" t="s">
        <v>261</v>
      </c>
      <c r="C53" s="165"/>
      <c r="D53" s="165"/>
      <c r="E53" s="165">
        <f t="shared" si="0"/>
        <v>0</v>
      </c>
    </row>
    <row r="54" spans="1:5" ht="15">
      <c r="A54" s="13" t="s">
        <v>559</v>
      </c>
      <c r="B54" s="6" t="s">
        <v>261</v>
      </c>
      <c r="C54" s="165"/>
      <c r="D54" s="165"/>
      <c r="E54" s="165">
        <f t="shared" si="0"/>
        <v>0</v>
      </c>
    </row>
    <row r="55" spans="1:5" ht="15">
      <c r="A55" s="13" t="s">
        <v>558</v>
      </c>
      <c r="B55" s="6" t="s">
        <v>261</v>
      </c>
      <c r="C55" s="165"/>
      <c r="D55" s="165"/>
      <c r="E55" s="165">
        <f t="shared" si="0"/>
        <v>0</v>
      </c>
    </row>
    <row r="56" spans="1:5" ht="15">
      <c r="A56" s="13" t="s">
        <v>553</v>
      </c>
      <c r="B56" s="6" t="s">
        <v>261</v>
      </c>
      <c r="C56" s="165"/>
      <c r="D56" s="165"/>
      <c r="E56" s="165">
        <f t="shared" si="0"/>
        <v>0</v>
      </c>
    </row>
    <row r="57" spans="1:5" ht="15">
      <c r="A57" s="13" t="s">
        <v>554</v>
      </c>
      <c r="B57" s="6" t="s">
        <v>261</v>
      </c>
      <c r="C57" s="165"/>
      <c r="D57" s="165"/>
      <c r="E57" s="165">
        <f t="shared" si="0"/>
        <v>0</v>
      </c>
    </row>
    <row r="58" spans="1:5" ht="15">
      <c r="A58" s="13" t="s">
        <v>555</v>
      </c>
      <c r="B58" s="6" t="s">
        <v>261</v>
      </c>
      <c r="C58" s="165"/>
      <c r="D58" s="165"/>
      <c r="E58" s="165">
        <f t="shared" si="0"/>
        <v>0</v>
      </c>
    </row>
    <row r="59" spans="1:5" ht="15">
      <c r="A59" s="13" t="s">
        <v>556</v>
      </c>
      <c r="B59" s="6" t="s">
        <v>261</v>
      </c>
      <c r="C59" s="165"/>
      <c r="D59" s="165"/>
      <c r="E59" s="165">
        <f t="shared" si="0"/>
        <v>0</v>
      </c>
    </row>
    <row r="60" spans="1:5" s="92" customFormat="1" ht="25.5">
      <c r="A60" s="7" t="s">
        <v>505</v>
      </c>
      <c r="B60" s="8" t="s">
        <v>261</v>
      </c>
      <c r="C60" s="166">
        <f>SUM(C50:C59)</f>
        <v>0</v>
      </c>
      <c r="D60" s="166">
        <f>SUM(D50:D59)</f>
        <v>0</v>
      </c>
      <c r="E60" s="166">
        <f t="shared" si="0"/>
        <v>0</v>
      </c>
    </row>
    <row r="61" spans="1:5" ht="15">
      <c r="A61" s="13" t="s">
        <v>552</v>
      </c>
      <c r="B61" s="6" t="s">
        <v>262</v>
      </c>
      <c r="C61" s="165"/>
      <c r="D61" s="165"/>
      <c r="E61" s="165">
        <f t="shared" si="0"/>
        <v>0</v>
      </c>
    </row>
    <row r="62" spans="1:5" ht="15">
      <c r="A62" s="13" t="s">
        <v>561</v>
      </c>
      <c r="B62" s="6" t="s">
        <v>262</v>
      </c>
      <c r="C62" s="165"/>
      <c r="D62" s="165"/>
      <c r="E62" s="165">
        <f t="shared" si="0"/>
        <v>0</v>
      </c>
    </row>
    <row r="63" spans="1:5" ht="30">
      <c r="A63" s="13" t="s">
        <v>562</v>
      </c>
      <c r="B63" s="6" t="s">
        <v>262</v>
      </c>
      <c r="C63" s="165">
        <v>87433768</v>
      </c>
      <c r="D63" s="165"/>
      <c r="E63" s="165">
        <f t="shared" si="0"/>
        <v>87433768</v>
      </c>
    </row>
    <row r="64" spans="1:5" ht="15">
      <c r="A64" s="13" t="s">
        <v>560</v>
      </c>
      <c r="B64" s="6" t="s">
        <v>262</v>
      </c>
      <c r="C64" s="165"/>
      <c r="D64" s="165"/>
      <c r="E64" s="165">
        <f t="shared" si="0"/>
        <v>0</v>
      </c>
    </row>
    <row r="65" spans="1:5" ht="15">
      <c r="A65" s="13" t="s">
        <v>559</v>
      </c>
      <c r="B65" s="6" t="s">
        <v>262</v>
      </c>
      <c r="C65" s="165"/>
      <c r="D65" s="165"/>
      <c r="E65" s="165">
        <f t="shared" si="0"/>
        <v>0</v>
      </c>
    </row>
    <row r="66" spans="1:5" ht="15">
      <c r="A66" s="13" t="s">
        <v>558</v>
      </c>
      <c r="B66" s="6" t="s">
        <v>262</v>
      </c>
      <c r="C66" s="165"/>
      <c r="D66" s="165"/>
      <c r="E66" s="165">
        <f t="shared" si="0"/>
        <v>0</v>
      </c>
    </row>
    <row r="67" spans="1:5" ht="15">
      <c r="A67" s="13" t="s">
        <v>553</v>
      </c>
      <c r="B67" s="6" t="s">
        <v>262</v>
      </c>
      <c r="C67" s="165"/>
      <c r="D67" s="165"/>
      <c r="E67" s="165">
        <f t="shared" si="0"/>
        <v>0</v>
      </c>
    </row>
    <row r="68" spans="1:5" ht="15">
      <c r="A68" s="13" t="s">
        <v>554</v>
      </c>
      <c r="B68" s="6" t="s">
        <v>262</v>
      </c>
      <c r="C68" s="165"/>
      <c r="D68" s="165"/>
      <c r="E68" s="165">
        <f t="shared" si="0"/>
        <v>0</v>
      </c>
    </row>
    <row r="69" spans="1:5" ht="15">
      <c r="A69" s="13" t="s">
        <v>555</v>
      </c>
      <c r="B69" s="6" t="s">
        <v>262</v>
      </c>
      <c r="C69" s="165"/>
      <c r="D69" s="165"/>
      <c r="E69" s="165">
        <f t="shared" si="0"/>
        <v>0</v>
      </c>
    </row>
    <row r="70" spans="1:5" ht="15">
      <c r="A70" s="13" t="s">
        <v>556</v>
      </c>
      <c r="B70" s="6" t="s">
        <v>262</v>
      </c>
      <c r="C70" s="165"/>
      <c r="D70" s="165"/>
      <c r="E70" s="165">
        <f t="shared" si="0"/>
        <v>0</v>
      </c>
    </row>
    <row r="71" spans="1:5" s="92" customFormat="1" ht="15">
      <c r="A71" s="7" t="s">
        <v>453</v>
      </c>
      <c r="B71" s="8" t="s">
        <v>262</v>
      </c>
      <c r="C71" s="166">
        <f>SUM(C61:C70)</f>
        <v>87433768</v>
      </c>
      <c r="D71" s="166">
        <f>SUM(D61:D70)</f>
        <v>0</v>
      </c>
      <c r="E71" s="166">
        <f aca="true" t="shared" si="1" ref="E71:E115">C71+D71</f>
        <v>87433768</v>
      </c>
    </row>
    <row r="72" spans="1:5" ht="15">
      <c r="A72" s="13" t="s">
        <v>563</v>
      </c>
      <c r="B72" s="5" t="s">
        <v>312</v>
      </c>
      <c r="C72" s="165"/>
      <c r="D72" s="165"/>
      <c r="E72" s="165">
        <f t="shared" si="1"/>
        <v>0</v>
      </c>
    </row>
    <row r="73" spans="1:5" ht="15">
      <c r="A73" s="13" t="s">
        <v>564</v>
      </c>
      <c r="B73" s="5" t="s">
        <v>312</v>
      </c>
      <c r="C73" s="165"/>
      <c r="D73" s="165"/>
      <c r="E73" s="165">
        <f t="shared" si="1"/>
        <v>0</v>
      </c>
    </row>
    <row r="74" spans="1:5" ht="15">
      <c r="A74" s="13" t="s">
        <v>572</v>
      </c>
      <c r="B74" s="5" t="s">
        <v>312</v>
      </c>
      <c r="C74" s="165"/>
      <c r="D74" s="165"/>
      <c r="E74" s="165">
        <f t="shared" si="1"/>
        <v>0</v>
      </c>
    </row>
    <row r="75" spans="1:5" ht="15">
      <c r="A75" s="5" t="s">
        <v>571</v>
      </c>
      <c r="B75" s="5" t="s">
        <v>312</v>
      </c>
      <c r="C75" s="165"/>
      <c r="D75" s="165"/>
      <c r="E75" s="165">
        <f t="shared" si="1"/>
        <v>0</v>
      </c>
    </row>
    <row r="76" spans="1:5" ht="15">
      <c r="A76" s="5" t="s">
        <v>570</v>
      </c>
      <c r="B76" s="5" t="s">
        <v>312</v>
      </c>
      <c r="C76" s="165"/>
      <c r="D76" s="165"/>
      <c r="E76" s="165">
        <f t="shared" si="1"/>
        <v>0</v>
      </c>
    </row>
    <row r="77" spans="1:5" ht="15">
      <c r="A77" s="5" t="s">
        <v>569</v>
      </c>
      <c r="B77" s="5" t="s">
        <v>312</v>
      </c>
      <c r="C77" s="165"/>
      <c r="D77" s="165"/>
      <c r="E77" s="165">
        <f t="shared" si="1"/>
        <v>0</v>
      </c>
    </row>
    <row r="78" spans="1:5" ht="15">
      <c r="A78" s="13" t="s">
        <v>568</v>
      </c>
      <c r="B78" s="5" t="s">
        <v>312</v>
      </c>
      <c r="C78" s="165"/>
      <c r="D78" s="165"/>
      <c r="E78" s="165">
        <f t="shared" si="1"/>
        <v>0</v>
      </c>
    </row>
    <row r="79" spans="1:5" ht="15">
      <c r="A79" s="13" t="s">
        <v>573</v>
      </c>
      <c r="B79" s="5" t="s">
        <v>312</v>
      </c>
      <c r="C79" s="165"/>
      <c r="D79" s="165"/>
      <c r="E79" s="165">
        <f t="shared" si="1"/>
        <v>0</v>
      </c>
    </row>
    <row r="80" spans="1:5" ht="15">
      <c r="A80" s="13" t="s">
        <v>565</v>
      </c>
      <c r="B80" s="5" t="s">
        <v>312</v>
      </c>
      <c r="C80" s="165"/>
      <c r="D80" s="165"/>
      <c r="E80" s="165">
        <f t="shared" si="1"/>
        <v>0</v>
      </c>
    </row>
    <row r="81" spans="1:5" ht="15">
      <c r="A81" s="13" t="s">
        <v>566</v>
      </c>
      <c r="B81" s="5" t="s">
        <v>312</v>
      </c>
      <c r="C81" s="165"/>
      <c r="D81" s="165"/>
      <c r="E81" s="165">
        <f t="shared" si="1"/>
        <v>0</v>
      </c>
    </row>
    <row r="82" spans="1:5" s="92" customFormat="1" ht="25.5">
      <c r="A82" s="7" t="s">
        <v>521</v>
      </c>
      <c r="B82" s="8" t="s">
        <v>312</v>
      </c>
      <c r="C82" s="166">
        <f>SUM(C72:C81)</f>
        <v>0</v>
      </c>
      <c r="D82" s="166">
        <f>SUM(D72:D81)</f>
        <v>0</v>
      </c>
      <c r="E82" s="166">
        <f t="shared" si="1"/>
        <v>0</v>
      </c>
    </row>
    <row r="83" spans="1:5" ht="15">
      <c r="A83" s="13" t="s">
        <v>563</v>
      </c>
      <c r="B83" s="5" t="s">
        <v>313</v>
      </c>
      <c r="C83" s="165"/>
      <c r="D83" s="165"/>
      <c r="E83" s="165">
        <f t="shared" si="1"/>
        <v>0</v>
      </c>
    </row>
    <row r="84" spans="1:5" ht="15">
      <c r="A84" s="13" t="s">
        <v>564</v>
      </c>
      <c r="B84" s="5" t="s">
        <v>313</v>
      </c>
      <c r="C84" s="165"/>
      <c r="D84" s="165"/>
      <c r="E84" s="165">
        <f t="shared" si="1"/>
        <v>0</v>
      </c>
    </row>
    <row r="85" spans="1:5" ht="15">
      <c r="A85" s="13" t="s">
        <v>572</v>
      </c>
      <c r="B85" s="5" t="s">
        <v>313</v>
      </c>
      <c r="C85" s="165"/>
      <c r="D85" s="165"/>
      <c r="E85" s="165">
        <f t="shared" si="1"/>
        <v>0</v>
      </c>
    </row>
    <row r="86" spans="1:5" ht="15">
      <c r="A86" s="5" t="s">
        <v>571</v>
      </c>
      <c r="B86" s="5" t="s">
        <v>313</v>
      </c>
      <c r="C86" s="165"/>
      <c r="D86" s="165"/>
      <c r="E86" s="165">
        <f t="shared" si="1"/>
        <v>0</v>
      </c>
    </row>
    <row r="87" spans="1:5" ht="15">
      <c r="A87" s="5" t="s">
        <v>570</v>
      </c>
      <c r="B87" s="5" t="s">
        <v>313</v>
      </c>
      <c r="C87" s="165"/>
      <c r="D87" s="165"/>
      <c r="E87" s="165">
        <f t="shared" si="1"/>
        <v>0</v>
      </c>
    </row>
    <row r="88" spans="1:5" ht="15">
      <c r="A88" s="5" t="s">
        <v>569</v>
      </c>
      <c r="B88" s="5" t="s">
        <v>313</v>
      </c>
      <c r="C88" s="165"/>
      <c r="D88" s="165"/>
      <c r="E88" s="165">
        <f t="shared" si="1"/>
        <v>0</v>
      </c>
    </row>
    <row r="89" spans="1:5" ht="15">
      <c r="A89" s="13" t="s">
        <v>568</v>
      </c>
      <c r="B89" s="5" t="s">
        <v>313</v>
      </c>
      <c r="C89" s="165"/>
      <c r="D89" s="165"/>
      <c r="E89" s="165">
        <f t="shared" si="1"/>
        <v>0</v>
      </c>
    </row>
    <row r="90" spans="1:5" ht="15">
      <c r="A90" s="13" t="s">
        <v>567</v>
      </c>
      <c r="B90" s="5" t="s">
        <v>313</v>
      </c>
      <c r="C90" s="165"/>
      <c r="D90" s="165"/>
      <c r="E90" s="165">
        <f t="shared" si="1"/>
        <v>0</v>
      </c>
    </row>
    <row r="91" spans="1:5" ht="15">
      <c r="A91" s="13" t="s">
        <v>565</v>
      </c>
      <c r="B91" s="5" t="s">
        <v>313</v>
      </c>
      <c r="C91" s="165"/>
      <c r="D91" s="165"/>
      <c r="E91" s="165">
        <f t="shared" si="1"/>
        <v>0</v>
      </c>
    </row>
    <row r="92" spans="1:5" ht="15">
      <c r="A92" s="13" t="s">
        <v>566</v>
      </c>
      <c r="B92" s="5" t="s">
        <v>313</v>
      </c>
      <c r="C92" s="165"/>
      <c r="D92" s="165"/>
      <c r="E92" s="165">
        <f t="shared" si="1"/>
        <v>0</v>
      </c>
    </row>
    <row r="93" spans="1:5" s="92" customFormat="1" ht="15">
      <c r="A93" s="15" t="s">
        <v>522</v>
      </c>
      <c r="B93" s="8" t="s">
        <v>313</v>
      </c>
      <c r="C93" s="166">
        <f>SUM(C83:C92)</f>
        <v>0</v>
      </c>
      <c r="D93" s="166">
        <f>SUM(D83:D92)</f>
        <v>0</v>
      </c>
      <c r="E93" s="166">
        <f t="shared" si="1"/>
        <v>0</v>
      </c>
    </row>
    <row r="94" spans="1:5" ht="15">
      <c r="A94" s="13" t="s">
        <v>563</v>
      </c>
      <c r="B94" s="5" t="s">
        <v>317</v>
      </c>
      <c r="C94" s="165"/>
      <c r="D94" s="165"/>
      <c r="E94" s="165">
        <f t="shared" si="1"/>
        <v>0</v>
      </c>
    </row>
    <row r="95" spans="1:5" ht="15">
      <c r="A95" s="13" t="s">
        <v>564</v>
      </c>
      <c r="B95" s="5" t="s">
        <v>317</v>
      </c>
      <c r="C95" s="165"/>
      <c r="D95" s="165"/>
      <c r="E95" s="165">
        <f t="shared" si="1"/>
        <v>0</v>
      </c>
    </row>
    <row r="96" spans="1:5" ht="15">
      <c r="A96" s="13" t="s">
        <v>572</v>
      </c>
      <c r="B96" s="5" t="s">
        <v>317</v>
      </c>
      <c r="C96" s="165"/>
      <c r="D96" s="165"/>
      <c r="E96" s="165">
        <f t="shared" si="1"/>
        <v>0</v>
      </c>
    </row>
    <row r="97" spans="1:5" ht="15">
      <c r="A97" s="5" t="s">
        <v>571</v>
      </c>
      <c r="B97" s="5" t="s">
        <v>317</v>
      </c>
      <c r="C97" s="165"/>
      <c r="D97" s="165"/>
      <c r="E97" s="165">
        <f t="shared" si="1"/>
        <v>0</v>
      </c>
    </row>
    <row r="98" spans="1:5" ht="15">
      <c r="A98" s="5" t="s">
        <v>570</v>
      </c>
      <c r="B98" s="5" t="s">
        <v>317</v>
      </c>
      <c r="C98" s="165"/>
      <c r="D98" s="165"/>
      <c r="E98" s="165">
        <f t="shared" si="1"/>
        <v>0</v>
      </c>
    </row>
    <row r="99" spans="1:5" ht="15">
      <c r="A99" s="5" t="s">
        <v>569</v>
      </c>
      <c r="B99" s="5" t="s">
        <v>317</v>
      </c>
      <c r="C99" s="165"/>
      <c r="D99" s="165"/>
      <c r="E99" s="165">
        <f t="shared" si="1"/>
        <v>0</v>
      </c>
    </row>
    <row r="100" spans="1:5" ht="15">
      <c r="A100" s="13" t="s">
        <v>568</v>
      </c>
      <c r="B100" s="5" t="s">
        <v>317</v>
      </c>
      <c r="C100" s="165"/>
      <c r="D100" s="165"/>
      <c r="E100" s="165">
        <f t="shared" si="1"/>
        <v>0</v>
      </c>
    </row>
    <row r="101" spans="1:5" ht="15">
      <c r="A101" s="13" t="s">
        <v>573</v>
      </c>
      <c r="B101" s="5" t="s">
        <v>317</v>
      </c>
      <c r="C101" s="165"/>
      <c r="D101" s="165"/>
      <c r="E101" s="165">
        <f t="shared" si="1"/>
        <v>0</v>
      </c>
    </row>
    <row r="102" spans="1:5" ht="15">
      <c r="A102" s="13" t="s">
        <v>565</v>
      </c>
      <c r="B102" s="5" t="s">
        <v>317</v>
      </c>
      <c r="C102" s="165"/>
      <c r="D102" s="165"/>
      <c r="E102" s="165">
        <f t="shared" si="1"/>
        <v>0</v>
      </c>
    </row>
    <row r="103" spans="1:5" ht="15">
      <c r="A103" s="13" t="s">
        <v>566</v>
      </c>
      <c r="B103" s="5" t="s">
        <v>317</v>
      </c>
      <c r="C103" s="165"/>
      <c r="D103" s="165"/>
      <c r="E103" s="165">
        <f t="shared" si="1"/>
        <v>0</v>
      </c>
    </row>
    <row r="104" spans="1:5" s="92" customFormat="1" ht="25.5">
      <c r="A104" s="7" t="s">
        <v>523</v>
      </c>
      <c r="B104" s="8" t="s">
        <v>317</v>
      </c>
      <c r="C104" s="166">
        <f>SUM(C94:C103)</f>
        <v>0</v>
      </c>
      <c r="D104" s="166">
        <f>SUM(D94:D103)</f>
        <v>0</v>
      </c>
      <c r="E104" s="166">
        <f t="shared" si="1"/>
        <v>0</v>
      </c>
    </row>
    <row r="105" spans="1:5" ht="15">
      <c r="A105" s="13" t="s">
        <v>563</v>
      </c>
      <c r="B105" s="5" t="s">
        <v>318</v>
      </c>
      <c r="C105" s="165"/>
      <c r="D105" s="165"/>
      <c r="E105" s="165">
        <f t="shared" si="1"/>
        <v>0</v>
      </c>
    </row>
    <row r="106" spans="1:5" ht="15">
      <c r="A106" s="13" t="s">
        <v>564</v>
      </c>
      <c r="B106" s="5" t="s">
        <v>318</v>
      </c>
      <c r="C106" s="165"/>
      <c r="D106" s="165"/>
      <c r="E106" s="165">
        <f t="shared" si="1"/>
        <v>0</v>
      </c>
    </row>
    <row r="107" spans="1:5" ht="15">
      <c r="A107" s="13" t="s">
        <v>572</v>
      </c>
      <c r="B107" s="5" t="s">
        <v>318</v>
      </c>
      <c r="C107" s="165">
        <v>20400</v>
      </c>
      <c r="D107" s="165"/>
      <c r="E107" s="165">
        <f t="shared" si="1"/>
        <v>20400</v>
      </c>
    </row>
    <row r="108" spans="1:5" ht="15">
      <c r="A108" s="5" t="s">
        <v>571</v>
      </c>
      <c r="B108" s="5" t="s">
        <v>318</v>
      </c>
      <c r="C108" s="165"/>
      <c r="D108" s="165"/>
      <c r="E108" s="165">
        <f t="shared" si="1"/>
        <v>0</v>
      </c>
    </row>
    <row r="109" spans="1:5" ht="15">
      <c r="A109" s="5" t="s">
        <v>570</v>
      </c>
      <c r="B109" s="5" t="s">
        <v>318</v>
      </c>
      <c r="C109" s="165"/>
      <c r="D109" s="165"/>
      <c r="E109" s="165">
        <f t="shared" si="1"/>
        <v>0</v>
      </c>
    </row>
    <row r="110" spans="1:5" ht="15">
      <c r="A110" s="5" t="s">
        <v>569</v>
      </c>
      <c r="B110" s="5" t="s">
        <v>318</v>
      </c>
      <c r="C110" s="165"/>
      <c r="D110" s="165"/>
      <c r="E110" s="165">
        <f t="shared" si="1"/>
        <v>0</v>
      </c>
    </row>
    <row r="111" spans="1:5" ht="15">
      <c r="A111" s="13" t="s">
        <v>568</v>
      </c>
      <c r="B111" s="5" t="s">
        <v>318</v>
      </c>
      <c r="C111" s="165"/>
      <c r="D111" s="165"/>
      <c r="E111" s="165">
        <f t="shared" si="1"/>
        <v>0</v>
      </c>
    </row>
    <row r="112" spans="1:5" ht="15">
      <c r="A112" s="13" t="s">
        <v>567</v>
      </c>
      <c r="B112" s="5" t="s">
        <v>318</v>
      </c>
      <c r="C112" s="165"/>
      <c r="D112" s="165"/>
      <c r="E112" s="165">
        <f t="shared" si="1"/>
        <v>0</v>
      </c>
    </row>
    <row r="113" spans="1:5" ht="15">
      <c r="A113" s="13" t="s">
        <v>565</v>
      </c>
      <c r="B113" s="5" t="s">
        <v>318</v>
      </c>
      <c r="C113" s="165"/>
      <c r="D113" s="165"/>
      <c r="E113" s="165">
        <f t="shared" si="1"/>
        <v>0</v>
      </c>
    </row>
    <row r="114" spans="1:5" ht="15">
      <c r="A114" s="13" t="s">
        <v>566</v>
      </c>
      <c r="B114" s="5" t="s">
        <v>318</v>
      </c>
      <c r="C114" s="165"/>
      <c r="D114" s="165"/>
      <c r="E114" s="165">
        <f t="shared" si="1"/>
        <v>0</v>
      </c>
    </row>
    <row r="115" spans="1:5" s="92" customFormat="1" ht="15">
      <c r="A115" s="15" t="s">
        <v>524</v>
      </c>
      <c r="B115" s="8" t="s">
        <v>318</v>
      </c>
      <c r="C115" s="166">
        <f>SUM(C105:C114)</f>
        <v>20400</v>
      </c>
      <c r="D115" s="166">
        <f>SUM(D105:D114)</f>
        <v>0</v>
      </c>
      <c r="E115" s="166">
        <f t="shared" si="1"/>
        <v>20400</v>
      </c>
    </row>
  </sheetData>
  <sheetProtection/>
  <mergeCells count="2">
    <mergeCell ref="A2:E2"/>
    <mergeCell ref="A1:E1"/>
  </mergeCells>
  <printOptions horizontalCentered="1"/>
  <pageMargins left="0.5118110236220472" right="0.5118110236220472" top="0.7480314960629921" bottom="0.7480314960629921" header="0.31496062992125984" footer="0.31496062992125984"/>
  <pageSetup fitToHeight="2" fitToWidth="1" horizontalDpi="600" verticalDpi="600" orientation="portrait" paperSize="9" scale="63" r:id="rId1"/>
  <headerFooter>
    <oddHeader>&amp;C8. melléklet az 5/2019. (V.31.)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34"/>
  <sheetViews>
    <sheetView view="pageLayout" workbookViewId="0" topLeftCell="A1">
      <selection activeCell="C34" sqref="A1:C34"/>
    </sheetView>
  </sheetViews>
  <sheetFormatPr defaultColWidth="9.140625" defaultRowHeight="15"/>
  <cols>
    <col min="1" max="1" width="65.00390625" style="0" customWidth="1"/>
    <col min="3" max="3" width="16.8515625" style="86" customWidth="1"/>
  </cols>
  <sheetData>
    <row r="1" spans="1:3" ht="24" customHeight="1">
      <c r="A1" s="209" t="s">
        <v>623</v>
      </c>
      <c r="B1" s="207"/>
      <c r="C1" s="207"/>
    </row>
    <row r="2" spans="1:3" ht="26.25" customHeight="1">
      <c r="A2" s="211" t="s">
        <v>608</v>
      </c>
      <c r="B2" s="207"/>
      <c r="C2" s="207"/>
    </row>
    <row r="4" spans="1:3" ht="25.5">
      <c r="A4" s="44" t="s">
        <v>578</v>
      </c>
      <c r="B4" s="3" t="s">
        <v>60</v>
      </c>
      <c r="C4" s="175" t="s">
        <v>17</v>
      </c>
    </row>
    <row r="5" spans="1:3" ht="15">
      <c r="A5" s="5" t="s">
        <v>506</v>
      </c>
      <c r="B5" s="5" t="s">
        <v>269</v>
      </c>
      <c r="C5" s="165"/>
    </row>
    <row r="6" spans="1:3" ht="15">
      <c r="A6" s="5" t="s">
        <v>507</v>
      </c>
      <c r="B6" s="5" t="s">
        <v>269</v>
      </c>
      <c r="C6" s="165"/>
    </row>
    <row r="7" spans="1:3" ht="15">
      <c r="A7" s="5" t="s">
        <v>508</v>
      </c>
      <c r="B7" s="5" t="s">
        <v>269</v>
      </c>
      <c r="C7" s="165">
        <v>2017392</v>
      </c>
    </row>
    <row r="8" spans="1:3" ht="15">
      <c r="A8" s="5" t="s">
        <v>509</v>
      </c>
      <c r="B8" s="5" t="s">
        <v>269</v>
      </c>
      <c r="C8" s="165"/>
    </row>
    <row r="9" spans="1:3" ht="15">
      <c r="A9" s="7" t="s">
        <v>458</v>
      </c>
      <c r="B9" s="8" t="s">
        <v>269</v>
      </c>
      <c r="C9" s="166">
        <f>SUM(C5:C8)</f>
        <v>2017392</v>
      </c>
    </row>
    <row r="10" spans="1:3" ht="15">
      <c r="A10" s="5" t="s">
        <v>459</v>
      </c>
      <c r="B10" s="6" t="s">
        <v>270</v>
      </c>
      <c r="C10" s="165"/>
    </row>
    <row r="11" spans="1:3" ht="27">
      <c r="A11" s="53" t="s">
        <v>271</v>
      </c>
      <c r="B11" s="53" t="s">
        <v>270</v>
      </c>
      <c r="C11" s="165">
        <v>9258229</v>
      </c>
    </row>
    <row r="12" spans="1:3" ht="27">
      <c r="A12" s="53" t="s">
        <v>272</v>
      </c>
      <c r="B12" s="53" t="s">
        <v>270</v>
      </c>
      <c r="C12" s="165"/>
    </row>
    <row r="13" spans="1:3" ht="15">
      <c r="A13" s="5" t="s">
        <v>461</v>
      </c>
      <c r="B13" s="6" t="s">
        <v>276</v>
      </c>
      <c r="C13" s="176"/>
    </row>
    <row r="14" spans="1:3" ht="27">
      <c r="A14" s="53" t="s">
        <v>277</v>
      </c>
      <c r="B14" s="53" t="s">
        <v>276</v>
      </c>
      <c r="C14" s="165"/>
    </row>
    <row r="15" spans="1:3" ht="27">
      <c r="A15" s="53" t="s">
        <v>278</v>
      </c>
      <c r="B15" s="53" t="s">
        <v>276</v>
      </c>
      <c r="C15" s="165">
        <v>2389501</v>
      </c>
    </row>
    <row r="16" spans="1:3" ht="15">
      <c r="A16" s="53" t="s">
        <v>279</v>
      </c>
      <c r="B16" s="53" t="s">
        <v>276</v>
      </c>
      <c r="C16" s="165"/>
    </row>
    <row r="17" spans="1:3" ht="15">
      <c r="A17" s="53" t="s">
        <v>280</v>
      </c>
      <c r="B17" s="53" t="s">
        <v>276</v>
      </c>
      <c r="C17" s="165"/>
    </row>
    <row r="18" spans="1:3" ht="15">
      <c r="A18" s="5" t="s">
        <v>510</v>
      </c>
      <c r="B18" s="6" t="s">
        <v>281</v>
      </c>
      <c r="C18" s="165"/>
    </row>
    <row r="19" spans="1:3" ht="15">
      <c r="A19" s="53" t="s">
        <v>282</v>
      </c>
      <c r="B19" s="53" t="s">
        <v>281</v>
      </c>
      <c r="C19" s="165"/>
    </row>
    <row r="20" spans="1:3" ht="15">
      <c r="A20" s="53" t="s">
        <v>283</v>
      </c>
      <c r="B20" s="53" t="s">
        <v>281</v>
      </c>
      <c r="C20" s="165"/>
    </row>
    <row r="21" spans="1:3" ht="15">
      <c r="A21" s="7" t="s">
        <v>489</v>
      </c>
      <c r="B21" s="8" t="s">
        <v>284</v>
      </c>
      <c r="C21" s="166">
        <f>SUM(C11:C20)</f>
        <v>11647730</v>
      </c>
    </row>
    <row r="22" spans="1:3" ht="15">
      <c r="A22" s="5" t="s">
        <v>511</v>
      </c>
      <c r="B22" s="5" t="s">
        <v>285</v>
      </c>
      <c r="C22" s="165"/>
    </row>
    <row r="23" spans="1:3" ht="15">
      <c r="A23" s="5" t="s">
        <v>512</v>
      </c>
      <c r="B23" s="5" t="s">
        <v>285</v>
      </c>
      <c r="C23" s="165"/>
    </row>
    <row r="24" spans="1:3" ht="15">
      <c r="A24" s="5" t="s">
        <v>513</v>
      </c>
      <c r="B24" s="5" t="s">
        <v>285</v>
      </c>
      <c r="C24" s="165"/>
    </row>
    <row r="25" spans="1:3" ht="15">
      <c r="A25" s="5" t="s">
        <v>514</v>
      </c>
      <c r="B25" s="5" t="s">
        <v>285</v>
      </c>
      <c r="C25" s="165"/>
    </row>
    <row r="26" spans="1:3" ht="15">
      <c r="A26" s="5" t="s">
        <v>515</v>
      </c>
      <c r="B26" s="5" t="s">
        <v>285</v>
      </c>
      <c r="C26" s="165"/>
    </row>
    <row r="27" spans="1:3" ht="15">
      <c r="A27" s="5" t="s">
        <v>516</v>
      </c>
      <c r="B27" s="5" t="s">
        <v>285</v>
      </c>
      <c r="C27" s="165"/>
    </row>
    <row r="28" spans="1:3" ht="15">
      <c r="A28" s="5" t="s">
        <v>517</v>
      </c>
      <c r="B28" s="5" t="s">
        <v>285</v>
      </c>
      <c r="C28" s="165"/>
    </row>
    <row r="29" spans="1:3" ht="15">
      <c r="A29" s="5" t="s">
        <v>518</v>
      </c>
      <c r="B29" s="5" t="s">
        <v>285</v>
      </c>
      <c r="C29" s="165"/>
    </row>
    <row r="30" spans="1:3" ht="45">
      <c r="A30" s="5" t="s">
        <v>519</v>
      </c>
      <c r="B30" s="5" t="s">
        <v>285</v>
      </c>
      <c r="C30" s="165"/>
    </row>
    <row r="31" spans="1:3" ht="15">
      <c r="A31" s="5" t="s">
        <v>520</v>
      </c>
      <c r="B31" s="5" t="s">
        <v>285</v>
      </c>
      <c r="C31" s="165"/>
    </row>
    <row r="32" spans="1:3" ht="15">
      <c r="A32" s="7" t="s">
        <v>463</v>
      </c>
      <c r="B32" s="8" t="s">
        <v>285</v>
      </c>
      <c r="C32" s="165">
        <v>1010849</v>
      </c>
    </row>
    <row r="34" spans="1:3" s="92" customFormat="1" ht="15">
      <c r="A34" s="7" t="s">
        <v>596</v>
      </c>
      <c r="B34" s="174"/>
      <c r="C34" s="166">
        <f>C21+C9+C32</f>
        <v>14675971</v>
      </c>
    </row>
  </sheetData>
  <sheetProtection/>
  <mergeCells count="2">
    <mergeCell ref="A1:C1"/>
    <mergeCell ref="A2:C2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>
    <oddHeader>&amp;C9. melléklet az 5/2019. (V.31.)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Windows-felhasználó</cp:lastModifiedBy>
  <cp:lastPrinted>2019-06-03T07:55:35Z</cp:lastPrinted>
  <dcterms:created xsi:type="dcterms:W3CDTF">2014-01-03T21:48:14Z</dcterms:created>
  <dcterms:modified xsi:type="dcterms:W3CDTF">2019-06-03T07:55:43Z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