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966" activeTab="0"/>
  </bookViews>
  <sheets>
    <sheet name="3.aMűködés" sheetId="1" r:id="rId1"/>
    <sheet name="3.bFelhalmozás" sheetId="2" r:id="rId2"/>
    <sheet name="4. Gördülő" sheetId="3" r:id="rId3"/>
    <sheet name="5. Ütemterv" sheetId="4" r:id="rId4"/>
    <sheet name="Adósságot keletkeztető ügyletel" sheetId="5" r:id="rId5"/>
    <sheet name="7. Közvetett támogatások" sheetId="6" r:id="rId6"/>
    <sheet name="8. Beruházás" sheetId="7" r:id="rId7"/>
    <sheet name="9. Létszám" sheetId="8" r:id="rId8"/>
    <sheet name="Köt-önk.váll-állig" sheetId="9" r:id="rId9"/>
  </sheets>
  <definedNames>
    <definedName name="_xlnm.Print_Area" localSheetId="2">'4. Gördülő'!$B$1:$F$52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I.1 - felhalmozási Áfa + I. 2.3</t>
        </r>
      </text>
    </comment>
    <comment ref="B10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F12" authorId="0">
      <text>
        <r>
          <rPr>
            <sz val="10"/>
            <rFont val="Arial"/>
            <family val="2"/>
          </rPr>
          <t xml:space="preserve">Magánsz.komma.770+vállalk.30+bíság 10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B8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F7" authorId="0">
      <text>
        <r>
          <rPr>
            <sz val="10"/>
            <rFont val="Arial"/>
            <family val="2"/>
          </rPr>
          <t>2012-ben már nem vesszük ki a súlyos fog.gond.küzdő telep.normatívát</t>
        </r>
      </text>
    </comment>
    <comment ref="E7" authorId="0">
      <text>
        <r>
          <rPr>
            <sz val="10"/>
            <rFont val="Arial"/>
            <family val="2"/>
          </rPr>
          <t>=9760-805</t>
        </r>
      </text>
    </comment>
    <comment ref="D6" authorId="0">
      <text>
        <r>
          <rPr>
            <sz val="10"/>
            <rFont val="Arial"/>
            <family val="2"/>
          </rPr>
          <t xml:space="preserve">=9760-805
</t>
        </r>
      </text>
    </comment>
    <comment ref="B6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 2.2</t>
        </r>
      </text>
    </comment>
    <comment ref="B6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  <comment ref="B10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B11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G12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Felhalmozási hitel + 30.000 kamat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I.1 - felhalmozási Áfa + I. 2.3</t>
        </r>
      </text>
    </comment>
    <comment ref="B8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  <comment ref="B10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B29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 2.2</t>
        </r>
      </text>
    </comment>
    <comment ref="B30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  <comment ref="B42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Felhalmozási hitel + 30.000 kamat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8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I.1 - felhalmozási Áfa + I. 2.3</t>
        </r>
      </text>
    </comment>
    <comment ref="A9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  <comment ref="A11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A15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 2.2</t>
        </r>
      </text>
    </comment>
    <comment ref="A16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  <comment ref="A40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Felhalmozási hitel + 30.000 kamat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Felhalmozási hitel + 30.000 kamat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I.1 - felhalmozási Áfa + I. 2.3</t>
        </r>
      </text>
    </comment>
    <comment ref="B8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  <comment ref="B10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B29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 2.2</t>
        </r>
      </text>
    </comment>
    <comment ref="B30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  <comment ref="B42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Felhalmozási hitel + 30.000 kamat</t>
        </r>
      </text>
    </comment>
  </commentList>
</comments>
</file>

<file path=xl/sharedStrings.xml><?xml version="1.0" encoding="utf-8"?>
<sst xmlns="http://schemas.openxmlformats.org/spreadsheetml/2006/main" count="364" uniqueCount="172">
  <si>
    <t>Megnevezés</t>
  </si>
  <si>
    <t>2014. évre</t>
  </si>
  <si>
    <t>2015. évre</t>
  </si>
  <si>
    <t xml:space="preserve">I. Működési bevételek és kiadások </t>
  </si>
  <si>
    <t>Működési célú bevételek összesen:</t>
  </si>
  <si>
    <t>Működési célú kiadások összesen:</t>
  </si>
  <si>
    <t>II. Felhalmozási célú bevételek és kiadások</t>
  </si>
  <si>
    <t>Felhalmozási célú bevételek összesen:</t>
  </si>
  <si>
    <t>Felhalmozási célú kiadások összesen:</t>
  </si>
  <si>
    <t>Önkormányzat bevételei összesen:</t>
  </si>
  <si>
    <t>Önkormányzat kiadásai összesen:</t>
  </si>
  <si>
    <t>2016. évre</t>
  </si>
  <si>
    <t>Bevételek</t>
  </si>
  <si>
    <t>Kiadások</t>
  </si>
  <si>
    <t>Személyi juttatások</t>
  </si>
  <si>
    <t>Munkaadókat terhelő járulék</t>
  </si>
  <si>
    <t>ÖSSZESEN:</t>
  </si>
  <si>
    <t>Működési célú támog.áh-on belülről</t>
  </si>
  <si>
    <t>2012 tény</t>
  </si>
  <si>
    <t>2013 várható</t>
  </si>
  <si>
    <t>2014 eredeti</t>
  </si>
  <si>
    <t>ezer forintban</t>
  </si>
  <si>
    <t>Felhalmozási célú támogatások áh-on belülről</t>
  </si>
  <si>
    <t>Közhatalmi bevételek</t>
  </si>
  <si>
    <t>Működési bevételek</t>
  </si>
  <si>
    <t>Felhelmozási bevételek</t>
  </si>
  <si>
    <t>Felhalmozási célú átvett pénzeszközök</t>
  </si>
  <si>
    <t>Készletbeszerzés</t>
  </si>
  <si>
    <t>Kommunikációs szolgáltatások</t>
  </si>
  <si>
    <t>Kiküldetés,reklám-és propagandakiadások</t>
  </si>
  <si>
    <t>Különféle befizetések és egyéb dologi kiadások</t>
  </si>
  <si>
    <t>Ellátottak pénzbeli juttatásai</t>
  </si>
  <si>
    <t>Egyéb működési célú kiadások</t>
  </si>
  <si>
    <t>Ingatlanok beszerzése, létesítése</t>
  </si>
  <si>
    <t>Informatikai eszközök beszerzése, létesítése</t>
  </si>
  <si>
    <t>Egyéb tárgyi eszközök beszerzése, létesítése</t>
  </si>
  <si>
    <t>Beruházási célú előzetesen felszámított általános forgalmi adó</t>
  </si>
  <si>
    <t>Ingatlanok felújítása</t>
  </si>
  <si>
    <t>Informatikai eszközök felújítása</t>
  </si>
  <si>
    <t>Immateriális javak beszerzése,létesítése</t>
  </si>
  <si>
    <t>Részesedések beszerzés</t>
  </si>
  <si>
    <t>Meglévő részeedések növeléséhez kapcsolódó kiadások</t>
  </si>
  <si>
    <t>Beruházások összesen</t>
  </si>
  <si>
    <t>Egyéb tárgyi eszközök felújítása</t>
  </si>
  <si>
    <t>Felújítási célú előzetesen felsz.ált.forg.adó</t>
  </si>
  <si>
    <t>Felújítások összesen</t>
  </si>
  <si>
    <t>Egyéb felhalmozási célú kiadások</t>
  </si>
  <si>
    <t>Finanszírozási kiadások</t>
  </si>
  <si>
    <t>Szolgáltatási kiadások</t>
  </si>
  <si>
    <t xml:space="preserve">I. Kelevíz Önkormányzat 2014. évi működési célú költségvetési bevételei és kiadásai
</t>
  </si>
  <si>
    <t xml:space="preserve">II. Kelevíz Önkormányzat 2014. évi felhalmozási célú költségvetési bevételei és kiadásai
</t>
  </si>
  <si>
    <t>Működési célú átvett pénzeszközök</t>
  </si>
  <si>
    <t>Előző évi pénzmaradvány felhasználása</t>
  </si>
  <si>
    <t>B2</t>
  </si>
  <si>
    <t>B5</t>
  </si>
  <si>
    <t>B7</t>
  </si>
  <si>
    <t>Rovat száma</t>
  </si>
  <si>
    <t>K61</t>
  </si>
  <si>
    <t>K62</t>
  </si>
  <si>
    <t>K63</t>
  </si>
  <si>
    <t>K64</t>
  </si>
  <si>
    <t>K65</t>
  </si>
  <si>
    <t>K66</t>
  </si>
  <si>
    <t>K67</t>
  </si>
  <si>
    <t>K6</t>
  </si>
  <si>
    <t>K71</t>
  </si>
  <si>
    <t>K72</t>
  </si>
  <si>
    <t>K73</t>
  </si>
  <si>
    <t>K74</t>
  </si>
  <si>
    <t>K7</t>
  </si>
  <si>
    <t>K8</t>
  </si>
  <si>
    <t>B1</t>
  </si>
  <si>
    <t>B3</t>
  </si>
  <si>
    <t>B4</t>
  </si>
  <si>
    <t>B6</t>
  </si>
  <si>
    <t>K1</t>
  </si>
  <si>
    <t>K2</t>
  </si>
  <si>
    <t>K31</t>
  </si>
  <si>
    <t>K33</t>
  </si>
  <si>
    <t>K32</t>
  </si>
  <si>
    <t>K34</t>
  </si>
  <si>
    <t>K35</t>
  </si>
  <si>
    <t>K4</t>
  </si>
  <si>
    <t>K5</t>
  </si>
  <si>
    <t>Finanszírozási bevételek</t>
  </si>
  <si>
    <t>Kelevíz Önkormányzat /2014/2015/2016. évi költségvetési bevételei és kiadásai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</si>
  <si>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</si>
  <si>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</si>
  <si>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</si>
  <si>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</si>
  <si>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</si>
  <si>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</si>
  <si>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</si>
  <si>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</si>
  <si>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</si>
  <si>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</si>
  <si>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</si>
  <si>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</si>
  <si>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</si>
  <si>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</si>
  <si>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</si>
  <si>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Bevételi előirányzatok</t>
  </si>
  <si>
    <t>2.</t>
  </si>
  <si>
    <t>3.</t>
  </si>
  <si>
    <t>4.</t>
  </si>
  <si>
    <t>5.</t>
  </si>
  <si>
    <t>7.</t>
  </si>
  <si>
    <t>8.</t>
  </si>
  <si>
    <t>10.</t>
  </si>
  <si>
    <t>11.</t>
  </si>
  <si>
    <t>12.</t>
  </si>
  <si>
    <t>13.</t>
  </si>
  <si>
    <t>14.</t>
  </si>
  <si>
    <t>Bevételi előir. összesen:</t>
  </si>
  <si>
    <t>18.</t>
  </si>
  <si>
    <t>19.</t>
  </si>
  <si>
    <t>20.</t>
  </si>
  <si>
    <t>29.</t>
  </si>
  <si>
    <t>Kiadási előir. összesen:</t>
  </si>
  <si>
    <t>Sorszám</t>
  </si>
  <si>
    <t>Saját bevétel, és adósságot keletkeztető ügyletből eredő fizetési kötelezettség a tárgyévet követő (100%)</t>
  </si>
  <si>
    <t>Saját bevételek</t>
  </si>
  <si>
    <t>tárgyév</t>
  </si>
  <si>
    <t>1.év</t>
  </si>
  <si>
    <t>2.év</t>
  </si>
  <si>
    <t>3.év</t>
  </si>
  <si>
    <t>Osztalékok, koncessziós díjak</t>
  </si>
  <si>
    <t>Díjak, pótlékok, bírságok</t>
  </si>
  <si>
    <t>Tárgyi eszközök, immateriális javak, vagyoni érétkű jog értékesítése, vagyonhasznosításból származó bevétel</t>
  </si>
  <si>
    <t>Saját bevételek összesen (1+….+4)</t>
  </si>
  <si>
    <t>Saját bevételek( 5.sor) 50%-a</t>
  </si>
  <si>
    <t>Előző években keletkezett tárgyévet terhelő fizetési kötelezettség  ( 8+9)</t>
  </si>
  <si>
    <t>Felvett hitel, és annak tőketartozása</t>
  </si>
  <si>
    <t>Hitelviszonyt megtestesítő értékpapír, kötvény</t>
  </si>
  <si>
    <t>Fizetési kötelezettséggel csökkentett saját bevétel (6-7)</t>
  </si>
  <si>
    <t>Kelevíz Önkormányzat 2014. évi adósságot keletkeztető ügyletei</t>
  </si>
  <si>
    <t>Termékek és szolgáltatások adói</t>
  </si>
  <si>
    <t>Kelevíz Önkormányzat 2014. évi felhalmozási kiadásai</t>
  </si>
  <si>
    <t>Felhalmozási kiadások összesen</t>
  </si>
  <si>
    <t>Fő</t>
  </si>
  <si>
    <t>S</t>
  </si>
  <si>
    <t>F e l a d a t</t>
  </si>
  <si>
    <t>sz.</t>
  </si>
  <si>
    <t>Falugondnoki szolg.</t>
  </si>
  <si>
    <t>Igazgatás-Könyvtár-Tudás Háza</t>
  </si>
  <si>
    <t xml:space="preserve">            Összesen:</t>
  </si>
  <si>
    <t>Kelevíz Önkormányzat 2014. évi létszámkerete</t>
  </si>
  <si>
    <t>2012.tény</t>
  </si>
  <si>
    <t>2013. várható</t>
  </si>
  <si>
    <t>(kedvezmények)</t>
  </si>
  <si>
    <t>Bevételi jogcím</t>
  </si>
  <si>
    <t>Kedvezmény nélkül elérhető bevétel</t>
  </si>
  <si>
    <t>Kedvezmények összege</t>
  </si>
  <si>
    <t>magánszemélyek kommunális adója</t>
  </si>
  <si>
    <t>gépjárműadó</t>
  </si>
  <si>
    <t>15.</t>
  </si>
  <si>
    <t>16.</t>
  </si>
  <si>
    <t>17.</t>
  </si>
  <si>
    <t>Kelevíz Önkormányzat által adott közvetett támogatások 2014.</t>
  </si>
  <si>
    <t>Kötelező</t>
  </si>
  <si>
    <t>Önként vállalt</t>
  </si>
  <si>
    <t>Államigazgatási</t>
  </si>
  <si>
    <t xml:space="preserve">Kelevíz Önkormányzat 2014. évi költségvetési bevételei és kiadásai </t>
  </si>
  <si>
    <t>feladat szerinti megbontásban</t>
  </si>
  <si>
    <t>Összesen</t>
  </si>
  <si>
    <t>2014. eredeti</t>
  </si>
  <si>
    <t>Az 1/2014 (II.5.)  rendelethez</t>
  </si>
  <si>
    <t>Az 1/2014.(II.5.) rendelethez</t>
  </si>
  <si>
    <t>Az 1/2014 (II.5.) rendelethez</t>
  </si>
  <si>
    <t>Kelevíz Önkormányzat 2014. előirányzat felhasználási ütemterve</t>
  </si>
  <si>
    <t>Az 1/2014 (II.5.) önkormányzati rendelethez</t>
  </si>
  <si>
    <t xml:space="preserve">Az 1/2014 (II.5.)  rendelethez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</si>
</sst>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__"/>
    <numFmt numFmtId="166" formatCode="00"/>
    <numFmt numFmtId="167" formatCode="\ ##########"/>
  </numFmts>
  <fonts count="59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name val="Times New Roman CE"/>
      <family val="1"/>
    </font>
    <font>
      <i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 applyProtection="1">
      <alignment horizontal="left"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right" vertical="center" wrapText="1"/>
      <protection locked="0"/>
    </xf>
    <xf numFmtId="164" fontId="7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7" fillId="0" borderId="10" xfId="0" applyNumberFormat="1" applyFont="1" applyBorder="1" applyAlignment="1">
      <alignment horizontal="left" vertical="center" wrapText="1"/>
    </xf>
    <xf numFmtId="164" fontId="7" fillId="0" borderId="10" xfId="0" applyNumberFormat="1" applyFont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vertical="top" wrapText="1"/>
    </xf>
    <xf numFmtId="0" fontId="7" fillId="0" borderId="10" xfId="56" applyFont="1" applyFill="1" applyBorder="1" applyAlignment="1" applyProtection="1">
      <alignment vertical="distributed" wrapText="1"/>
      <protection/>
    </xf>
    <xf numFmtId="3" fontId="7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 applyProtection="1">
      <alignment vertical="center" wrapText="1"/>
      <protection locked="0"/>
    </xf>
    <xf numFmtId="164" fontId="2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7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0" xfId="58" applyFont="1" applyBorder="1" applyAlignment="1" applyProtection="1">
      <alignment horizontal="center"/>
      <protection/>
    </xf>
    <xf numFmtId="0" fontId="12" fillId="0" borderId="0" xfId="58" applyFont="1" applyProtection="1">
      <alignment/>
      <protection locked="0"/>
    </xf>
    <xf numFmtId="0" fontId="12" fillId="0" borderId="0" xfId="58" applyFont="1" applyProtection="1">
      <alignment/>
      <protection/>
    </xf>
    <xf numFmtId="0" fontId="11" fillId="0" borderId="10" xfId="58" applyFont="1" applyBorder="1" applyAlignment="1" applyProtection="1">
      <alignment horizontal="center" vertical="center"/>
      <protection/>
    </xf>
    <xf numFmtId="0" fontId="13" fillId="0" borderId="10" xfId="58" applyFont="1" applyBorder="1" applyAlignment="1" applyProtection="1">
      <alignment vertical="center"/>
      <protection/>
    </xf>
    <xf numFmtId="164" fontId="12" fillId="0" borderId="10" xfId="58" applyNumberFormat="1" applyFont="1" applyBorder="1" applyAlignment="1" applyProtection="1">
      <alignment vertical="center"/>
      <protection/>
    </xf>
    <xf numFmtId="0" fontId="12" fillId="0" borderId="0" xfId="58" applyFont="1" applyAlignment="1" applyProtection="1">
      <alignment vertical="center"/>
      <protection/>
    </xf>
    <xf numFmtId="164" fontId="12" fillId="0" borderId="10" xfId="0" applyNumberFormat="1" applyFont="1" applyBorder="1" applyAlignment="1">
      <alignment horizontal="left" vertical="center" wrapText="1"/>
    </xf>
    <xf numFmtId="164" fontId="12" fillId="0" borderId="10" xfId="58" applyNumberFormat="1" applyFont="1" applyBorder="1" applyAlignment="1" applyProtection="1">
      <alignment vertical="center"/>
      <protection locked="0"/>
    </xf>
    <xf numFmtId="0" fontId="12" fillId="0" borderId="0" xfId="58" applyFont="1" applyAlignment="1" applyProtection="1">
      <alignment vertical="center"/>
      <protection locked="0"/>
    </xf>
    <xf numFmtId="164" fontId="12" fillId="0" borderId="10" xfId="0" applyNumberFormat="1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58" applyFont="1" applyBorder="1" applyAlignment="1" applyProtection="1">
      <alignment vertical="center"/>
      <protection/>
    </xf>
    <xf numFmtId="1" fontId="11" fillId="0" borderId="10" xfId="58" applyNumberFormat="1" applyFont="1" applyBorder="1" applyAlignment="1" applyProtection="1">
      <alignment vertical="center"/>
      <protection/>
    </xf>
    <xf numFmtId="164" fontId="11" fillId="0" borderId="10" xfId="58" applyNumberFormat="1" applyFont="1" applyBorder="1" applyAlignment="1" applyProtection="1">
      <alignment vertical="center"/>
      <protection/>
    </xf>
    <xf numFmtId="164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164" fontId="11" fillId="0" borderId="10" xfId="0" applyNumberFormat="1" applyFont="1" applyBorder="1" applyAlignment="1">
      <alignment horizontal="right" vertical="center" wrapText="1"/>
    </xf>
    <xf numFmtId="164" fontId="11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0" xfId="58" applyFont="1" applyBorder="1" applyAlignment="1" applyProtection="1">
      <alignment vertical="center"/>
      <protection locked="0"/>
    </xf>
    <xf numFmtId="164" fontId="11" fillId="0" borderId="10" xfId="58" applyNumberFormat="1" applyFont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5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5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right" wrapText="1"/>
    </xf>
    <xf numFmtId="0" fontId="15" fillId="0" borderId="14" xfId="0" applyFont="1" applyBorder="1" applyAlignment="1">
      <alignment horizontal="right" wrapText="1"/>
    </xf>
    <xf numFmtId="0" fontId="7" fillId="0" borderId="0" xfId="0" applyFont="1" applyAlignment="1">
      <alignment wrapText="1"/>
    </xf>
    <xf numFmtId="3" fontId="1" fillId="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164" fontId="3" fillId="0" borderId="15" xfId="0" applyNumberFormat="1" applyFont="1" applyBorder="1" applyAlignment="1" applyProtection="1">
      <alignment horizontal="right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3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164" fontId="18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1" fillId="0" borderId="10" xfId="57" applyFont="1" applyBorder="1" applyAlignment="1" applyProtection="1">
      <alignment vertical="center" wrapText="1"/>
      <protection locked="0"/>
    </xf>
    <xf numFmtId="164" fontId="0" fillId="0" borderId="20" xfId="0" applyNumberFormat="1" applyBorder="1" applyAlignment="1" applyProtection="1">
      <alignment vertical="center" wrapText="1"/>
      <protection locked="0"/>
    </xf>
    <xf numFmtId="164" fontId="0" fillId="0" borderId="21" xfId="0" applyNumberFormat="1" applyBorder="1" applyAlignment="1" applyProtection="1">
      <alignment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164" fontId="0" fillId="0" borderId="10" xfId="0" applyNumberFormat="1" applyBorder="1" applyAlignment="1" applyProtection="1">
      <alignment vertical="center" wrapText="1"/>
      <protection locked="0"/>
    </xf>
    <xf numFmtId="164" fontId="0" fillId="0" borderId="23" xfId="0" applyNumberForma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9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vertical="center" wrapText="1"/>
    </xf>
    <xf numFmtId="1" fontId="0" fillId="0" borderId="25" xfId="0" applyNumberFormat="1" applyBorder="1" applyAlignment="1">
      <alignment vertical="center" wrapText="1"/>
    </xf>
    <xf numFmtId="1" fontId="0" fillId="0" borderId="26" xfId="0" applyNumberFormat="1" applyBorder="1" applyAlignment="1">
      <alignment vertical="center" wrapText="1"/>
    </xf>
    <xf numFmtId="164" fontId="20" fillId="0" borderId="0" xfId="0" applyNumberFormat="1" applyFont="1" applyAlignment="1">
      <alignment horizontal="right" vertical="center"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4" fontId="2" fillId="0" borderId="27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11" fillId="0" borderId="0" xfId="58" applyFont="1" applyBorder="1" applyAlignment="1" applyProtection="1">
      <alignment horizontal="center"/>
      <protection/>
    </xf>
    <xf numFmtId="0" fontId="11" fillId="0" borderId="0" xfId="58" applyFont="1" applyBorder="1" applyAlignment="1" applyProtection="1">
      <alignment horizontal="right"/>
      <protection/>
    </xf>
    <xf numFmtId="0" fontId="11" fillId="0" borderId="28" xfId="58" applyFont="1" applyBorder="1" applyAlignment="1" applyProtection="1">
      <alignment horizontal="right"/>
      <protection/>
    </xf>
    <xf numFmtId="0" fontId="3" fillId="0" borderId="0" xfId="58" applyFont="1" applyBorder="1" applyAlignment="1" applyProtection="1">
      <alignment horizontal="center"/>
      <protection/>
    </xf>
    <xf numFmtId="0" fontId="0" fillId="0" borderId="0" xfId="0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3" fillId="0" borderId="29" xfId="0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0" fillId="0" borderId="13" xfId="0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15" fillId="0" borderId="13" xfId="0" applyFont="1" applyBorder="1" applyAlignment="1">
      <alignment horizontal="right" wrapText="1"/>
    </xf>
    <xf numFmtId="0" fontId="15" fillId="0" borderId="31" xfId="0" applyFont="1" applyBorder="1" applyAlignment="1">
      <alignment horizontal="right" wrapText="1"/>
    </xf>
    <xf numFmtId="0" fontId="15" fillId="0" borderId="30" xfId="0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2" fillId="0" borderId="2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 2" xfId="56"/>
    <cellStyle name="Normál_13. sz. melléklet Adott támogatás 7-2005 (II.18.) rendelet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Layout" workbookViewId="0" topLeftCell="A1">
      <selection activeCell="E5" sqref="E5"/>
    </sheetView>
  </sheetViews>
  <sheetFormatPr defaultColWidth="9.00390625" defaultRowHeight="12.75"/>
  <cols>
    <col min="1" max="1" width="3.00390625" style="15" customWidth="1"/>
    <col min="2" max="2" width="24.75390625" style="35" customWidth="1"/>
    <col min="3" max="3" width="9.875" style="35" hidden="1" customWidth="1"/>
    <col min="4" max="4" width="10.75390625" style="15" customWidth="1"/>
    <col min="5" max="5" width="11.625" style="15" customWidth="1"/>
    <col min="6" max="6" width="12.625" style="15" customWidth="1"/>
    <col min="7" max="7" width="24.125" style="15" customWidth="1"/>
    <col min="8" max="8" width="10.375" style="15" hidden="1" customWidth="1"/>
    <col min="9" max="9" width="9.875" style="15" customWidth="1"/>
    <col min="10" max="10" width="11.125" style="15" customWidth="1"/>
    <col min="11" max="11" width="12.375" style="15" customWidth="1"/>
    <col min="12" max="13" width="11.00390625" style="15" customWidth="1"/>
    <col min="14" max="16384" width="9.125" style="15" customWidth="1"/>
  </cols>
  <sheetData>
    <row r="1" spans="1:11" ht="13.5" customHeight="1">
      <c r="A1" s="147" t="s">
        <v>170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2:11" ht="33.75" customHeight="1">
      <c r="B2" s="147" t="s">
        <v>49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2:13" ht="15.75">
      <c r="B3" s="16" t="s">
        <v>12</v>
      </c>
      <c r="C3" s="16"/>
      <c r="D3" s="17"/>
      <c r="E3" s="17"/>
      <c r="F3" s="17"/>
      <c r="G3" s="18" t="s">
        <v>13</v>
      </c>
      <c r="H3" s="18"/>
      <c r="I3" s="17"/>
      <c r="J3" s="148" t="s">
        <v>21</v>
      </c>
      <c r="K3" s="148"/>
      <c r="M3" s="19"/>
    </row>
    <row r="4" spans="2:11" s="20" customFormat="1" ht="32.25" customHeight="1">
      <c r="B4" s="3" t="s">
        <v>0</v>
      </c>
      <c r="C4" s="3" t="s">
        <v>56</v>
      </c>
      <c r="D4" s="3" t="s">
        <v>18</v>
      </c>
      <c r="E4" s="21" t="s">
        <v>19</v>
      </c>
      <c r="F4" s="21" t="s">
        <v>20</v>
      </c>
      <c r="G4" s="3" t="s">
        <v>0</v>
      </c>
      <c r="H4" s="3" t="s">
        <v>56</v>
      </c>
      <c r="I4" s="3" t="s">
        <v>18</v>
      </c>
      <c r="J4" s="21" t="s">
        <v>19</v>
      </c>
      <c r="K4" s="21" t="s">
        <v>20</v>
      </c>
    </row>
    <row r="5" spans="2:11" s="22" customFormat="1" ht="29.25" customHeight="1">
      <c r="B5" s="23" t="s">
        <v>17</v>
      </c>
      <c r="C5" s="23" t="s">
        <v>71</v>
      </c>
      <c r="D5" s="24">
        <v>33237</v>
      </c>
      <c r="E5" s="24">
        <v>28197</v>
      </c>
      <c r="F5" s="24">
        <v>32378</v>
      </c>
      <c r="G5" s="25" t="s">
        <v>14</v>
      </c>
      <c r="H5" s="25" t="s">
        <v>75</v>
      </c>
      <c r="I5" s="24">
        <v>7466</v>
      </c>
      <c r="J5" s="26">
        <v>7709</v>
      </c>
      <c r="K5" s="26">
        <v>8707</v>
      </c>
    </row>
    <row r="6" spans="2:11" ht="31.5" customHeight="1">
      <c r="B6" s="23" t="s">
        <v>23</v>
      </c>
      <c r="C6" s="23" t="s">
        <v>72</v>
      </c>
      <c r="D6" s="24">
        <v>12533</v>
      </c>
      <c r="E6" s="26">
        <v>1251</v>
      </c>
      <c r="F6" s="26">
        <v>1260</v>
      </c>
      <c r="G6" s="25" t="s">
        <v>15</v>
      </c>
      <c r="H6" s="25" t="s">
        <v>76</v>
      </c>
      <c r="I6" s="24">
        <v>1922</v>
      </c>
      <c r="J6" s="26">
        <v>1705</v>
      </c>
      <c r="K6" s="26">
        <v>2236</v>
      </c>
    </row>
    <row r="7" spans="2:11" ht="24.75" customHeight="1">
      <c r="B7" s="23" t="s">
        <v>24</v>
      </c>
      <c r="C7" s="23" t="s">
        <v>73</v>
      </c>
      <c r="D7" s="24">
        <v>1431</v>
      </c>
      <c r="E7" s="24">
        <v>11746</v>
      </c>
      <c r="F7" s="24">
        <v>2516</v>
      </c>
      <c r="G7" s="25" t="s">
        <v>27</v>
      </c>
      <c r="H7" s="25" t="s">
        <v>77</v>
      </c>
      <c r="I7" s="26">
        <v>2749</v>
      </c>
      <c r="J7" s="26">
        <v>2960</v>
      </c>
      <c r="K7" s="26">
        <v>2100</v>
      </c>
    </row>
    <row r="8" spans="2:11" ht="30" customHeight="1">
      <c r="B8" s="27" t="s">
        <v>51</v>
      </c>
      <c r="C8" s="27" t="s">
        <v>74</v>
      </c>
      <c r="D8" s="24">
        <v>0</v>
      </c>
      <c r="E8" s="26">
        <v>67</v>
      </c>
      <c r="F8" s="24">
        <v>0</v>
      </c>
      <c r="G8" s="25" t="s">
        <v>28</v>
      </c>
      <c r="H8" s="25" t="s">
        <v>79</v>
      </c>
      <c r="I8" s="26">
        <v>408</v>
      </c>
      <c r="J8" s="26">
        <v>375</v>
      </c>
      <c r="K8" s="26">
        <v>620</v>
      </c>
    </row>
    <row r="9" spans="2:11" ht="33.75" customHeight="1">
      <c r="B9" s="23" t="s">
        <v>52</v>
      </c>
      <c r="C9" s="23" t="s">
        <v>55</v>
      </c>
      <c r="D9" s="24">
        <v>0</v>
      </c>
      <c r="E9" s="24">
        <v>0</v>
      </c>
      <c r="F9" s="24">
        <v>2694</v>
      </c>
      <c r="G9" s="25" t="s">
        <v>48</v>
      </c>
      <c r="H9" s="25" t="s">
        <v>78</v>
      </c>
      <c r="I9" s="26">
        <v>4646</v>
      </c>
      <c r="J9" s="26">
        <v>7342</v>
      </c>
      <c r="K9" s="26">
        <v>4850</v>
      </c>
    </row>
    <row r="10" spans="2:11" ht="30" customHeight="1">
      <c r="B10" s="27"/>
      <c r="C10" s="27"/>
      <c r="D10" s="24"/>
      <c r="E10" s="24"/>
      <c r="F10" s="24"/>
      <c r="G10" s="28" t="s">
        <v>29</v>
      </c>
      <c r="H10" s="28" t="s">
        <v>80</v>
      </c>
      <c r="I10" s="26">
        <v>92</v>
      </c>
      <c r="J10" s="26">
        <v>0</v>
      </c>
      <c r="K10" s="26">
        <v>50</v>
      </c>
    </row>
    <row r="11" spans="2:11" ht="33" customHeight="1">
      <c r="B11" s="23"/>
      <c r="C11" s="23"/>
      <c r="D11" s="24"/>
      <c r="E11" s="24"/>
      <c r="F11" s="24"/>
      <c r="G11" s="28" t="s">
        <v>30</v>
      </c>
      <c r="H11" s="28" t="s">
        <v>81</v>
      </c>
      <c r="I11" s="26">
        <v>2450</v>
      </c>
      <c r="J11" s="26">
        <v>3820</v>
      </c>
      <c r="K11" s="26">
        <v>2075</v>
      </c>
    </row>
    <row r="12" spans="2:11" ht="45.75" customHeight="1">
      <c r="B12" s="29"/>
      <c r="C12" s="29"/>
      <c r="D12" s="26"/>
      <c r="E12" s="26"/>
      <c r="F12" s="26"/>
      <c r="G12" s="28" t="s">
        <v>31</v>
      </c>
      <c r="H12" s="28" t="s">
        <v>82</v>
      </c>
      <c r="I12" s="26">
        <v>14086</v>
      </c>
      <c r="J12" s="26">
        <v>10384</v>
      </c>
      <c r="K12" s="26">
        <v>10304</v>
      </c>
    </row>
    <row r="13" spans="2:11" ht="29.25" customHeight="1">
      <c r="B13" s="27"/>
      <c r="C13" s="27"/>
      <c r="D13" s="24"/>
      <c r="E13" s="30"/>
      <c r="F13" s="30"/>
      <c r="G13" s="25" t="s">
        <v>32</v>
      </c>
      <c r="H13" s="25" t="s">
        <v>83</v>
      </c>
      <c r="I13" s="24">
        <v>9587</v>
      </c>
      <c r="J13" s="24">
        <v>7981</v>
      </c>
      <c r="K13" s="24">
        <v>6970</v>
      </c>
    </row>
    <row r="14" spans="2:11" ht="24.75" customHeight="1">
      <c r="B14" s="27"/>
      <c r="C14" s="27"/>
      <c r="D14" s="24"/>
      <c r="E14" s="24"/>
      <c r="F14" s="24"/>
      <c r="G14" s="31"/>
      <c r="H14" s="31"/>
      <c r="I14" s="24"/>
      <c r="J14" s="24"/>
      <c r="K14" s="24"/>
    </row>
    <row r="15" spans="2:11" ht="24.75" customHeight="1">
      <c r="B15" s="27"/>
      <c r="C15" s="27"/>
      <c r="D15" s="24"/>
      <c r="E15" s="26"/>
      <c r="F15" s="24"/>
      <c r="G15" s="31"/>
      <c r="H15" s="31"/>
      <c r="I15" s="24"/>
      <c r="J15" s="24"/>
      <c r="K15" s="24"/>
    </row>
    <row r="16" spans="2:11" ht="18" customHeight="1">
      <c r="B16" s="32" t="s">
        <v>16</v>
      </c>
      <c r="C16" s="32"/>
      <c r="D16" s="33">
        <f>D5+D6+D7+D8+D9</f>
        <v>47201</v>
      </c>
      <c r="E16" s="33">
        <f>E5+E6+E7+E8+E9</f>
        <v>41261</v>
      </c>
      <c r="F16" s="33">
        <f>F5+F6+F7+F8+F9</f>
        <v>38848</v>
      </c>
      <c r="G16" s="34" t="s">
        <v>16</v>
      </c>
      <c r="H16" s="34"/>
      <c r="I16" s="33">
        <f>I5+I6+I7+I8+I9+I10+I11+I12+I13</f>
        <v>43406</v>
      </c>
      <c r="J16" s="33">
        <f>J5+J6+J7+J8+J9+J10+J11+J12+J13</f>
        <v>42276</v>
      </c>
      <c r="K16" s="33">
        <f>K5+K6+K7+K8+K9+K10+K11+K12+K13</f>
        <v>37912</v>
      </c>
    </row>
    <row r="17" spans="2:11" ht="34.5" customHeight="1">
      <c r="B17" s="27" t="s">
        <v>84</v>
      </c>
      <c r="C17" s="27"/>
      <c r="D17" s="24">
        <v>9</v>
      </c>
      <c r="E17" s="24">
        <v>3473</v>
      </c>
      <c r="F17" s="24">
        <v>0</v>
      </c>
      <c r="G17" s="31" t="s">
        <v>47</v>
      </c>
      <c r="H17" s="31"/>
      <c r="I17" s="24">
        <v>-559</v>
      </c>
      <c r="J17" s="24">
        <v>490</v>
      </c>
      <c r="K17" s="24"/>
    </row>
    <row r="18" spans="2:11" ht="18" customHeight="1">
      <c r="B18" s="32" t="s">
        <v>16</v>
      </c>
      <c r="C18" s="32"/>
      <c r="D18" s="33">
        <f>D16+D17</f>
        <v>47210</v>
      </c>
      <c r="E18" s="33">
        <f>E16+E17</f>
        <v>44734</v>
      </c>
      <c r="F18" s="33">
        <f>F16+F17</f>
        <v>38848</v>
      </c>
      <c r="G18" s="34" t="s">
        <v>16</v>
      </c>
      <c r="H18" s="34"/>
      <c r="I18" s="33">
        <f>I16+I17</f>
        <v>42847</v>
      </c>
      <c r="J18" s="33">
        <f>J16+J17</f>
        <v>42766</v>
      </c>
      <c r="K18" s="33">
        <f>K16+K17</f>
        <v>37912</v>
      </c>
    </row>
    <row r="19" ht="18" customHeight="1"/>
  </sheetData>
  <sheetProtection/>
  <mergeCells count="3">
    <mergeCell ref="A1:K1"/>
    <mergeCell ref="B2:K2"/>
    <mergeCell ref="J3:K3"/>
  </mergeCells>
  <printOptions/>
  <pageMargins left="0.75" right="0.75" top="0.71" bottom="1" header="0.26" footer="0.5"/>
  <pageSetup horizontalDpi="600" verticalDpi="600" orientation="landscape" paperSize="9" scale="90" r:id="rId3"/>
  <headerFooter alignWithMargins="0">
    <oddHeader>&amp;R&amp;"Times New Roman,Félkövér"&amp;12 3/a. melléklet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view="pageLayout" workbookViewId="0" topLeftCell="A1">
      <selection activeCell="F6" sqref="F6"/>
    </sheetView>
  </sheetViews>
  <sheetFormatPr defaultColWidth="9.00390625" defaultRowHeight="12.75"/>
  <cols>
    <col min="1" max="1" width="2.75390625" style="15" customWidth="1"/>
    <col min="2" max="2" width="30.625" style="35" customWidth="1"/>
    <col min="3" max="3" width="8.00390625" style="35" hidden="1" customWidth="1"/>
    <col min="4" max="4" width="9.875" style="15" customWidth="1"/>
    <col min="5" max="5" width="11.25390625" style="15" customWidth="1"/>
    <col min="6" max="6" width="11.75390625" style="15" customWidth="1"/>
    <col min="7" max="7" width="33.625" style="15" customWidth="1"/>
    <col min="8" max="8" width="10.125" style="35" hidden="1" customWidth="1"/>
    <col min="9" max="9" width="10.375" style="15" customWidth="1"/>
    <col min="10" max="10" width="10.125" style="15" customWidth="1"/>
    <col min="11" max="11" width="11.125" style="15" customWidth="1"/>
    <col min="12" max="16384" width="9.125" style="15" customWidth="1"/>
  </cols>
  <sheetData>
    <row r="1" spans="1:11" ht="12.75" customHeight="1">
      <c r="A1" s="147" t="s">
        <v>166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32.25" customHeight="1">
      <c r="A2" s="147" t="s">
        <v>50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2:11" ht="15.75">
      <c r="B3" s="16" t="s">
        <v>12</v>
      </c>
      <c r="D3" s="39"/>
      <c r="E3" s="39"/>
      <c r="F3" s="17"/>
      <c r="G3" s="18" t="s">
        <v>13</v>
      </c>
      <c r="H3" s="22"/>
      <c r="I3" s="17"/>
      <c r="J3" s="148" t="s">
        <v>21</v>
      </c>
      <c r="K3" s="148"/>
    </row>
    <row r="4" spans="2:11" ht="30" customHeight="1">
      <c r="B4" s="33" t="s">
        <v>0</v>
      </c>
      <c r="C4" s="33" t="s">
        <v>56</v>
      </c>
      <c r="D4" s="3" t="s">
        <v>18</v>
      </c>
      <c r="E4" s="21" t="s">
        <v>19</v>
      </c>
      <c r="F4" s="21" t="s">
        <v>20</v>
      </c>
      <c r="G4" s="33" t="s">
        <v>0</v>
      </c>
      <c r="H4" s="33" t="s">
        <v>56</v>
      </c>
      <c r="I4" s="3" t="s">
        <v>18</v>
      </c>
      <c r="J4" s="21" t="s">
        <v>19</v>
      </c>
      <c r="K4" s="21" t="s">
        <v>20</v>
      </c>
    </row>
    <row r="5" spans="2:11" ht="33" customHeight="1">
      <c r="B5" s="23" t="s">
        <v>22</v>
      </c>
      <c r="C5" s="135" t="s">
        <v>53</v>
      </c>
      <c r="D5" s="136">
        <v>672</v>
      </c>
      <c r="E5" s="136">
        <v>39874</v>
      </c>
      <c r="F5" s="136">
        <v>264</v>
      </c>
      <c r="G5" s="23" t="s">
        <v>39</v>
      </c>
      <c r="H5" s="135" t="s">
        <v>57</v>
      </c>
      <c r="I5" s="136">
        <v>0</v>
      </c>
      <c r="J5" s="136">
        <v>838</v>
      </c>
      <c r="K5" s="136">
        <v>0</v>
      </c>
    </row>
    <row r="6" spans="2:11" ht="31.5" customHeight="1">
      <c r="B6" s="23" t="s">
        <v>25</v>
      </c>
      <c r="C6" s="135" t="s">
        <v>54</v>
      </c>
      <c r="D6" s="136">
        <v>0</v>
      </c>
      <c r="E6" s="136">
        <v>831</v>
      </c>
      <c r="F6" s="136">
        <v>0</v>
      </c>
      <c r="G6" s="23" t="s">
        <v>33</v>
      </c>
      <c r="H6" s="135" t="s">
        <v>58</v>
      </c>
      <c r="I6" s="136">
        <v>5628</v>
      </c>
      <c r="J6" s="136">
        <v>35932</v>
      </c>
      <c r="K6" s="136"/>
    </row>
    <row r="7" spans="2:11" ht="27" customHeight="1">
      <c r="B7" s="23" t="s">
        <v>26</v>
      </c>
      <c r="C7" s="135" t="s">
        <v>55</v>
      </c>
      <c r="D7" s="136">
        <v>12332</v>
      </c>
      <c r="E7" s="26">
        <v>46070</v>
      </c>
      <c r="F7" s="26">
        <v>0</v>
      </c>
      <c r="G7" s="48" t="s">
        <v>34</v>
      </c>
      <c r="H7" s="137" t="s">
        <v>59</v>
      </c>
      <c r="I7" s="26"/>
      <c r="J7" s="26">
        <v>1858</v>
      </c>
      <c r="K7" s="26"/>
    </row>
    <row r="8" spans="2:11" ht="29.25" customHeight="1">
      <c r="B8" s="23" t="s">
        <v>52</v>
      </c>
      <c r="C8" s="135"/>
      <c r="D8" s="136">
        <v>3183</v>
      </c>
      <c r="E8" s="136">
        <v>9503</v>
      </c>
      <c r="F8" s="136">
        <v>0</v>
      </c>
      <c r="G8" s="48" t="s">
        <v>35</v>
      </c>
      <c r="H8" s="137" t="s">
        <v>60</v>
      </c>
      <c r="I8" s="26">
        <v>1732</v>
      </c>
      <c r="J8" s="26">
        <v>812</v>
      </c>
      <c r="K8" s="26"/>
    </row>
    <row r="9" spans="2:11" ht="24.75" customHeight="1">
      <c r="B9" s="138"/>
      <c r="C9" s="139"/>
      <c r="D9" s="140"/>
      <c r="E9" s="140"/>
      <c r="F9" s="140"/>
      <c r="G9" s="48" t="s">
        <v>40</v>
      </c>
      <c r="H9" s="137" t="s">
        <v>61</v>
      </c>
      <c r="I9" s="26"/>
      <c r="J9" s="26"/>
      <c r="K9" s="26"/>
    </row>
    <row r="10" spans="2:11" ht="32.25" customHeight="1">
      <c r="B10" s="27"/>
      <c r="C10" s="24"/>
      <c r="D10" s="136"/>
      <c r="E10" s="136"/>
      <c r="F10" s="136"/>
      <c r="G10" s="48" t="s">
        <v>41</v>
      </c>
      <c r="H10" s="137" t="s">
        <v>62</v>
      </c>
      <c r="I10" s="26"/>
      <c r="J10" s="26"/>
      <c r="K10" s="26"/>
    </row>
    <row r="11" spans="2:11" ht="29.25" customHeight="1">
      <c r="B11" s="27"/>
      <c r="C11" s="24"/>
      <c r="D11" s="136"/>
      <c r="E11" s="136"/>
      <c r="F11" s="136"/>
      <c r="G11" s="27" t="s">
        <v>36</v>
      </c>
      <c r="H11" s="24" t="s">
        <v>63</v>
      </c>
      <c r="I11" s="136">
        <v>1903</v>
      </c>
      <c r="J11" s="136">
        <v>10649</v>
      </c>
      <c r="K11" s="136"/>
    </row>
    <row r="12" spans="2:11" ht="24.75" customHeight="1">
      <c r="B12" s="23"/>
      <c r="C12" s="135"/>
      <c r="D12" s="136"/>
      <c r="E12" s="136"/>
      <c r="F12" s="136"/>
      <c r="G12" s="49" t="s">
        <v>42</v>
      </c>
      <c r="H12" s="33" t="s">
        <v>64</v>
      </c>
      <c r="I12" s="141">
        <f>I5+I6+I7+I8+I9+I10+I11</f>
        <v>9263</v>
      </c>
      <c r="J12" s="141">
        <f>J5+J6+J7+J8+J9+J10+J11</f>
        <v>50089</v>
      </c>
      <c r="K12" s="141">
        <f>K5+K6+K7+K8+K9+K10+K11</f>
        <v>0</v>
      </c>
    </row>
    <row r="13" spans="2:11" ht="24.75" customHeight="1">
      <c r="B13" s="23"/>
      <c r="C13" s="135"/>
      <c r="D13" s="136"/>
      <c r="E13" s="136"/>
      <c r="F13" s="136"/>
      <c r="G13" s="27" t="s">
        <v>37</v>
      </c>
      <c r="H13" s="24" t="s">
        <v>65</v>
      </c>
      <c r="I13" s="136"/>
      <c r="J13" s="136"/>
      <c r="K13" s="136"/>
    </row>
    <row r="14" spans="2:11" ht="24.75" customHeight="1">
      <c r="B14" s="23"/>
      <c r="C14" s="135"/>
      <c r="D14" s="136"/>
      <c r="E14" s="136"/>
      <c r="F14" s="136"/>
      <c r="G14" s="27" t="s">
        <v>38</v>
      </c>
      <c r="H14" s="24" t="s">
        <v>66</v>
      </c>
      <c r="I14" s="136"/>
      <c r="J14" s="136"/>
      <c r="K14" s="136"/>
    </row>
    <row r="15" spans="2:11" ht="24.75" customHeight="1">
      <c r="B15" s="23"/>
      <c r="C15" s="135"/>
      <c r="D15" s="136"/>
      <c r="E15" s="136"/>
      <c r="F15" s="136"/>
      <c r="G15" s="27" t="s">
        <v>43</v>
      </c>
      <c r="H15" s="24" t="s">
        <v>67</v>
      </c>
      <c r="I15" s="136"/>
      <c r="J15" s="136"/>
      <c r="K15" s="136"/>
    </row>
    <row r="16" spans="2:11" ht="30" customHeight="1">
      <c r="B16" s="23"/>
      <c r="C16" s="135"/>
      <c r="D16" s="136"/>
      <c r="E16" s="136"/>
      <c r="F16" s="136"/>
      <c r="G16" s="27" t="s">
        <v>44</v>
      </c>
      <c r="H16" s="24" t="s">
        <v>68</v>
      </c>
      <c r="I16" s="136"/>
      <c r="J16" s="136"/>
      <c r="K16" s="136"/>
    </row>
    <row r="17" spans="2:11" ht="24.75" customHeight="1">
      <c r="B17" s="23"/>
      <c r="C17" s="135"/>
      <c r="D17" s="136"/>
      <c r="E17" s="136"/>
      <c r="F17" s="136"/>
      <c r="G17" s="50" t="s">
        <v>45</v>
      </c>
      <c r="H17" s="142" t="s">
        <v>69</v>
      </c>
      <c r="I17" s="141">
        <f>I13+I14+I15+I16</f>
        <v>0</v>
      </c>
      <c r="J17" s="141">
        <f>J13+J14+J15+J16</f>
        <v>0</v>
      </c>
      <c r="K17" s="141">
        <f>K13+K14+K15+K16</f>
        <v>0</v>
      </c>
    </row>
    <row r="18" spans="2:11" ht="24.75" customHeight="1">
      <c r="B18" s="23"/>
      <c r="C18" s="135"/>
      <c r="D18" s="136"/>
      <c r="E18" s="136"/>
      <c r="F18" s="136"/>
      <c r="G18" s="50" t="s">
        <v>46</v>
      </c>
      <c r="H18" s="142" t="s">
        <v>70</v>
      </c>
      <c r="I18" s="141">
        <v>1161</v>
      </c>
      <c r="J18" s="141">
        <v>45552</v>
      </c>
      <c r="K18" s="141">
        <v>0</v>
      </c>
    </row>
    <row r="19" spans="2:11" ht="24.75" customHeight="1">
      <c r="B19" s="23" t="s">
        <v>84</v>
      </c>
      <c r="C19" s="135"/>
      <c r="D19" s="136"/>
      <c r="E19" s="136"/>
      <c r="F19" s="136"/>
      <c r="G19" s="143" t="s">
        <v>47</v>
      </c>
      <c r="H19" s="142"/>
      <c r="I19" s="141"/>
      <c r="J19" s="141"/>
      <c r="K19" s="141">
        <v>1200</v>
      </c>
    </row>
    <row r="20" spans="2:12" ht="18" customHeight="1">
      <c r="B20" s="32" t="s">
        <v>16</v>
      </c>
      <c r="C20" s="135"/>
      <c r="D20" s="144">
        <f>SUM(D5:D13)</f>
        <v>16187</v>
      </c>
      <c r="E20" s="144">
        <f>SUM(E5:E13)</f>
        <v>96278</v>
      </c>
      <c r="F20" s="144">
        <f>SUM(F5:F13)</f>
        <v>264</v>
      </c>
      <c r="G20" s="34" t="s">
        <v>16</v>
      </c>
      <c r="H20" s="33"/>
      <c r="I20" s="145">
        <f>I12+I17+I18+I19</f>
        <v>10424</v>
      </c>
      <c r="J20" s="145">
        <f>J12+J17+J18+J19</f>
        <v>95641</v>
      </c>
      <c r="K20" s="145">
        <f>K12+K17+K18+K19</f>
        <v>1200</v>
      </c>
      <c r="L20" s="146"/>
    </row>
  </sheetData>
  <sheetProtection/>
  <mergeCells count="3">
    <mergeCell ref="J3:K3"/>
    <mergeCell ref="A1:K1"/>
    <mergeCell ref="A2:K2"/>
  </mergeCells>
  <printOptions/>
  <pageMargins left="0.75" right="0.75" top="0.52" bottom="1" header="0.19" footer="0.5"/>
  <pageSetup horizontalDpi="600" verticalDpi="600" orientation="landscape" paperSize="9" scale="85" r:id="rId3"/>
  <headerFooter alignWithMargins="0">
    <oddHeader>&amp;R&amp;"Times New Roman,Félkövér"&amp;12 3/b. melléklet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3"/>
  <sheetViews>
    <sheetView view="pageLayout" zoomScaleSheetLayoutView="100" workbookViewId="0" topLeftCell="B1">
      <selection activeCell="E9" sqref="E9"/>
    </sheetView>
  </sheetViews>
  <sheetFormatPr defaultColWidth="9.00390625" defaultRowHeight="12.75"/>
  <cols>
    <col min="1" max="1" width="0" style="38" hidden="1" customWidth="1"/>
    <col min="2" max="2" width="44.625" style="38" customWidth="1"/>
    <col min="3" max="5" width="11.00390625" style="38" customWidth="1"/>
    <col min="6" max="16384" width="9.125" style="38" customWidth="1"/>
  </cols>
  <sheetData>
    <row r="1" spans="2:5" ht="15.75">
      <c r="B1" s="149" t="s">
        <v>168</v>
      </c>
      <c r="C1" s="149"/>
      <c r="D1" s="149"/>
      <c r="E1" s="149"/>
    </row>
    <row r="2" spans="2:5" ht="15.75">
      <c r="B2" s="149" t="s">
        <v>85</v>
      </c>
      <c r="C2" s="149"/>
      <c r="D2" s="149"/>
      <c r="E2" s="149"/>
    </row>
    <row r="3" spans="2:5" ht="15.75">
      <c r="B3" s="2"/>
      <c r="C3" s="2"/>
      <c r="D3" s="2"/>
      <c r="E3" s="2"/>
    </row>
    <row r="4" spans="2:6" s="39" customFormat="1" ht="15.75" customHeight="1">
      <c r="B4" s="36"/>
      <c r="D4" s="148" t="s">
        <v>21</v>
      </c>
      <c r="E4" s="152"/>
      <c r="F4" s="37"/>
    </row>
    <row r="5" spans="2:5" s="43" customFormat="1" ht="15.75">
      <c r="B5" s="40" t="s">
        <v>0</v>
      </c>
      <c r="C5" s="40" t="s">
        <v>1</v>
      </c>
      <c r="D5" s="41" t="s">
        <v>2</v>
      </c>
      <c r="E5" s="42" t="s">
        <v>11</v>
      </c>
    </row>
    <row r="6" spans="2:5" s="44" customFormat="1" ht="13.5" customHeight="1">
      <c r="B6" s="150" t="s">
        <v>3</v>
      </c>
      <c r="C6" s="150"/>
      <c r="D6" s="150"/>
      <c r="E6" s="151"/>
    </row>
    <row r="7" spans="2:5" s="45" customFormat="1" ht="15.75">
      <c r="B7" s="23" t="s">
        <v>17</v>
      </c>
      <c r="C7" s="31">
        <v>32378</v>
      </c>
      <c r="D7" s="31">
        <v>24710</v>
      </c>
      <c r="E7" s="31">
        <v>25711</v>
      </c>
    </row>
    <row r="8" spans="2:5" s="45" customFormat="1" ht="15.75">
      <c r="B8" s="23" t="s">
        <v>23</v>
      </c>
      <c r="C8" s="31">
        <v>1260</v>
      </c>
      <c r="D8" s="31">
        <f aca="true" t="shared" si="0" ref="D8:E10">C8*1.05</f>
        <v>1323</v>
      </c>
      <c r="E8" s="31">
        <f t="shared" si="0"/>
        <v>1389.15</v>
      </c>
    </row>
    <row r="9" spans="2:5" s="45" customFormat="1" ht="15.75">
      <c r="B9" s="23" t="s">
        <v>24</v>
      </c>
      <c r="C9" s="31">
        <v>2516</v>
      </c>
      <c r="D9" s="31">
        <v>174</v>
      </c>
      <c r="E9" s="31">
        <f t="shared" si="0"/>
        <v>182.70000000000002</v>
      </c>
    </row>
    <row r="10" spans="2:5" s="45" customFormat="1" ht="15.75" customHeight="1">
      <c r="B10" s="27" t="s">
        <v>51</v>
      </c>
      <c r="C10" s="31">
        <v>0</v>
      </c>
      <c r="D10" s="31">
        <f t="shared" si="0"/>
        <v>0</v>
      </c>
      <c r="E10" s="31">
        <f t="shared" si="0"/>
        <v>0</v>
      </c>
    </row>
    <row r="11" spans="2:5" s="45" customFormat="1" ht="15.75">
      <c r="B11" s="23" t="s">
        <v>52</v>
      </c>
      <c r="C11" s="31">
        <v>2694</v>
      </c>
      <c r="D11" s="31">
        <v>2800</v>
      </c>
      <c r="E11" s="31">
        <v>3500</v>
      </c>
    </row>
    <row r="12" spans="2:5" s="45" customFormat="1" ht="15.75">
      <c r="B12" s="23" t="s">
        <v>84</v>
      </c>
      <c r="C12" s="31">
        <v>0</v>
      </c>
      <c r="D12" s="31">
        <v>9296</v>
      </c>
      <c r="E12" s="31">
        <v>8841</v>
      </c>
    </row>
    <row r="13" spans="2:5" s="45" customFormat="1" ht="15.75">
      <c r="B13" s="46" t="s">
        <v>4</v>
      </c>
      <c r="C13" s="34">
        <f>SUM(C7:C12)</f>
        <v>38848</v>
      </c>
      <c r="D13" s="34">
        <f>SUM(D7:D12)</f>
        <v>38303</v>
      </c>
      <c r="E13" s="34">
        <f>SUM(E7:E12)</f>
        <v>39623.850000000006</v>
      </c>
    </row>
    <row r="14" spans="2:5" s="45" customFormat="1" ht="15.75">
      <c r="B14" s="25" t="s">
        <v>14</v>
      </c>
      <c r="C14" s="31">
        <v>8707</v>
      </c>
      <c r="D14" s="31">
        <v>7747</v>
      </c>
      <c r="E14" s="31">
        <v>7900</v>
      </c>
    </row>
    <row r="15" spans="2:5" s="45" customFormat="1" ht="15.75">
      <c r="B15" s="25" t="s">
        <v>15</v>
      </c>
      <c r="C15" s="31">
        <v>2236</v>
      </c>
      <c r="D15" s="31">
        <v>1896</v>
      </c>
      <c r="E15" s="31">
        <f aca="true" t="shared" si="1" ref="E15:E22">D15*1.05</f>
        <v>1990.8000000000002</v>
      </c>
    </row>
    <row r="16" spans="2:5" s="45" customFormat="1" ht="15.75">
      <c r="B16" s="25" t="s">
        <v>27</v>
      </c>
      <c r="C16" s="31">
        <v>2100</v>
      </c>
      <c r="D16" s="31">
        <f aca="true" t="shared" si="2" ref="D16:D22">C16*1.05</f>
        <v>2205</v>
      </c>
      <c r="E16" s="31">
        <f t="shared" si="1"/>
        <v>2315.25</v>
      </c>
    </row>
    <row r="17" spans="2:5" s="45" customFormat="1" ht="15" customHeight="1">
      <c r="B17" s="25" t="s">
        <v>28</v>
      </c>
      <c r="C17" s="31">
        <v>620</v>
      </c>
      <c r="D17" s="31">
        <f t="shared" si="2"/>
        <v>651</v>
      </c>
      <c r="E17" s="31">
        <f t="shared" si="1"/>
        <v>683.5500000000001</v>
      </c>
    </row>
    <row r="18" spans="2:5" s="45" customFormat="1" ht="15.75" customHeight="1">
      <c r="B18" s="25" t="s">
        <v>48</v>
      </c>
      <c r="C18" s="31">
        <v>4850</v>
      </c>
      <c r="D18" s="31">
        <f t="shared" si="2"/>
        <v>5092.5</v>
      </c>
      <c r="E18" s="31">
        <f t="shared" si="1"/>
        <v>5347.125</v>
      </c>
    </row>
    <row r="19" spans="2:5" s="45" customFormat="1" ht="15.75">
      <c r="B19" s="28" t="s">
        <v>29</v>
      </c>
      <c r="C19" s="31">
        <v>50</v>
      </c>
      <c r="D19" s="31">
        <f t="shared" si="2"/>
        <v>52.5</v>
      </c>
      <c r="E19" s="31">
        <f t="shared" si="1"/>
        <v>55.125</v>
      </c>
    </row>
    <row r="20" spans="2:5" s="45" customFormat="1" ht="14.25" customHeight="1">
      <c r="B20" s="28" t="s">
        <v>30</v>
      </c>
      <c r="C20" s="31">
        <v>2245</v>
      </c>
      <c r="D20" s="31">
        <v>1800</v>
      </c>
      <c r="E20" s="31">
        <f t="shared" si="1"/>
        <v>1890</v>
      </c>
    </row>
    <row r="21" spans="2:5" s="45" customFormat="1" ht="14.25" customHeight="1">
      <c r="B21" s="28" t="s">
        <v>31</v>
      </c>
      <c r="C21" s="31">
        <v>10304</v>
      </c>
      <c r="D21" s="31">
        <f t="shared" si="2"/>
        <v>10819.2</v>
      </c>
      <c r="E21" s="31">
        <f t="shared" si="1"/>
        <v>11360.160000000002</v>
      </c>
    </row>
    <row r="22" spans="2:5" s="45" customFormat="1" ht="15.75">
      <c r="B22" s="25" t="s">
        <v>32</v>
      </c>
      <c r="C22" s="31">
        <v>6800</v>
      </c>
      <c r="D22" s="31">
        <f t="shared" si="2"/>
        <v>7140</v>
      </c>
      <c r="E22" s="31">
        <f t="shared" si="1"/>
        <v>7497</v>
      </c>
    </row>
    <row r="23" spans="2:5" s="45" customFormat="1" ht="15.75">
      <c r="B23" s="25" t="s">
        <v>47</v>
      </c>
      <c r="C23" s="31">
        <v>0</v>
      </c>
      <c r="D23" s="31"/>
      <c r="E23" s="31"/>
    </row>
    <row r="24" spans="2:5" s="45" customFormat="1" ht="15.75" customHeight="1">
      <c r="B24" s="46" t="s">
        <v>5</v>
      </c>
      <c r="C24" s="34">
        <f>SUM(C14:C23)</f>
        <v>37912</v>
      </c>
      <c r="D24" s="34">
        <f>SUM(D14:D22)</f>
        <v>37403.2</v>
      </c>
      <c r="E24" s="34">
        <f>SUM(E14:E22)</f>
        <v>39039.01</v>
      </c>
    </row>
    <row r="25" spans="2:5" s="45" customFormat="1" ht="15.75" customHeight="1">
      <c r="B25" s="47"/>
      <c r="C25" s="37"/>
      <c r="D25" s="37"/>
      <c r="E25" s="37"/>
    </row>
    <row r="26" spans="2:6" s="44" customFormat="1" ht="15.75" customHeight="1">
      <c r="B26" s="38"/>
      <c r="C26" s="38"/>
      <c r="D26" s="147" t="s">
        <v>21</v>
      </c>
      <c r="E26" s="147"/>
      <c r="F26" s="147"/>
    </row>
    <row r="27" spans="2:5" ht="28.5" customHeight="1">
      <c r="B27" s="40" t="s">
        <v>0</v>
      </c>
      <c r="C27" s="40" t="s">
        <v>1</v>
      </c>
      <c r="D27" s="40" t="s">
        <v>2</v>
      </c>
      <c r="E27" s="40" t="s">
        <v>11</v>
      </c>
    </row>
    <row r="28" spans="2:5" s="43" customFormat="1" ht="13.5" customHeight="1">
      <c r="B28" s="150" t="s">
        <v>6</v>
      </c>
      <c r="C28" s="150"/>
      <c r="D28" s="150"/>
      <c r="E28" s="150"/>
    </row>
    <row r="29" spans="2:5" s="44" customFormat="1" ht="31.5">
      <c r="B29" s="23" t="s">
        <v>22</v>
      </c>
      <c r="C29" s="31">
        <v>264</v>
      </c>
      <c r="D29" s="31">
        <v>300</v>
      </c>
      <c r="E29" s="31">
        <v>315</v>
      </c>
    </row>
    <row r="30" spans="2:5" s="45" customFormat="1" ht="15.75">
      <c r="B30" s="23" t="s">
        <v>25</v>
      </c>
      <c r="C30" s="31">
        <v>0</v>
      </c>
      <c r="D30" s="31"/>
      <c r="E30" s="31"/>
    </row>
    <row r="31" spans="2:5" s="45" customFormat="1" ht="15.75">
      <c r="B31" s="23" t="s">
        <v>26</v>
      </c>
      <c r="C31" s="31">
        <v>0</v>
      </c>
      <c r="D31" s="31"/>
      <c r="E31" s="31"/>
    </row>
    <row r="32" spans="2:5" s="45" customFormat="1" ht="15" customHeight="1">
      <c r="B32" s="23" t="s">
        <v>52</v>
      </c>
      <c r="C32" s="31">
        <v>0</v>
      </c>
      <c r="D32" s="31"/>
      <c r="E32" s="31"/>
    </row>
    <row r="33" spans="2:5" s="45" customFormat="1" ht="15" customHeight="1">
      <c r="B33" s="23" t="s">
        <v>84</v>
      </c>
      <c r="C33" s="31"/>
      <c r="D33" s="31"/>
      <c r="E33" s="31"/>
    </row>
    <row r="34" spans="2:5" s="45" customFormat="1" ht="15.75">
      <c r="B34" s="46" t="s">
        <v>7</v>
      </c>
      <c r="C34" s="34">
        <f>SUM(C29:C33)</f>
        <v>264</v>
      </c>
      <c r="D34" s="34">
        <f>SUM(D29:D33)</f>
        <v>300</v>
      </c>
      <c r="E34" s="34">
        <f>SUM(E29:E33)</f>
        <v>315</v>
      </c>
    </row>
    <row r="35" spans="2:5" s="45" customFormat="1" ht="21" customHeight="1">
      <c r="B35" s="23" t="s">
        <v>39</v>
      </c>
      <c r="C35" s="31"/>
      <c r="D35" s="31"/>
      <c r="E35" s="31"/>
    </row>
    <row r="36" spans="2:5" s="45" customFormat="1" ht="15" customHeight="1">
      <c r="B36" s="23" t="s">
        <v>33</v>
      </c>
      <c r="C36" s="31"/>
      <c r="D36" s="31"/>
      <c r="E36" s="31"/>
    </row>
    <row r="37" spans="2:5" s="45" customFormat="1" ht="15.75">
      <c r="B37" s="48" t="s">
        <v>34</v>
      </c>
      <c r="C37" s="31"/>
      <c r="D37" s="31"/>
      <c r="E37" s="31"/>
    </row>
    <row r="38" spans="2:5" s="45" customFormat="1" ht="15.75">
      <c r="B38" s="48" t="s">
        <v>35</v>
      </c>
      <c r="C38" s="31"/>
      <c r="D38" s="31"/>
      <c r="E38" s="31">
        <v>400</v>
      </c>
    </row>
    <row r="39" spans="2:5" s="45" customFormat="1" ht="18" customHeight="1">
      <c r="B39" s="48" t="s">
        <v>40</v>
      </c>
      <c r="C39" s="31"/>
      <c r="D39" s="31"/>
      <c r="E39" s="31"/>
    </row>
    <row r="40" spans="2:5" s="45" customFormat="1" ht="31.5">
      <c r="B40" s="48" t="s">
        <v>41</v>
      </c>
      <c r="C40" s="31"/>
      <c r="D40" s="31"/>
      <c r="E40" s="31"/>
    </row>
    <row r="41" spans="2:5" s="45" customFormat="1" ht="27" customHeight="1">
      <c r="B41" s="27" t="s">
        <v>36</v>
      </c>
      <c r="C41" s="31"/>
      <c r="D41" s="31"/>
      <c r="E41" s="31"/>
    </row>
    <row r="42" spans="2:5" s="45" customFormat="1" ht="15" customHeight="1">
      <c r="B42" s="49" t="s">
        <v>42</v>
      </c>
      <c r="C42" s="31"/>
      <c r="D42" s="31"/>
      <c r="E42" s="31"/>
    </row>
    <row r="43" spans="2:5" s="45" customFormat="1" ht="15" customHeight="1">
      <c r="B43" s="27" t="s">
        <v>37</v>
      </c>
      <c r="C43" s="31"/>
      <c r="D43" s="31"/>
      <c r="E43" s="31"/>
    </row>
    <row r="44" spans="2:5" s="45" customFormat="1" ht="15" customHeight="1">
      <c r="B44" s="27" t="s">
        <v>38</v>
      </c>
      <c r="C44" s="31"/>
      <c r="D44" s="31"/>
      <c r="E44" s="31"/>
    </row>
    <row r="45" spans="2:5" s="45" customFormat="1" ht="15" customHeight="1">
      <c r="B45" s="27" t="s">
        <v>43</v>
      </c>
      <c r="C45" s="31"/>
      <c r="D45" s="31"/>
      <c r="E45" s="31"/>
    </row>
    <row r="46" spans="2:5" s="45" customFormat="1" ht="15" customHeight="1">
      <c r="B46" s="27" t="s">
        <v>44</v>
      </c>
      <c r="C46" s="31"/>
      <c r="D46" s="31"/>
      <c r="E46" s="31"/>
    </row>
    <row r="47" spans="2:5" s="45" customFormat="1" ht="15" customHeight="1">
      <c r="B47" s="50" t="s">
        <v>45</v>
      </c>
      <c r="C47" s="31"/>
      <c r="D47" s="31"/>
      <c r="E47" s="31"/>
    </row>
    <row r="48" spans="2:5" s="45" customFormat="1" ht="15.75">
      <c r="B48" s="50" t="s">
        <v>46</v>
      </c>
      <c r="C48" s="31"/>
      <c r="D48" s="31"/>
      <c r="E48" s="31"/>
    </row>
    <row r="49" spans="2:5" s="45" customFormat="1" ht="15.75">
      <c r="B49" s="27" t="s">
        <v>47</v>
      </c>
      <c r="C49" s="31">
        <v>1200</v>
      </c>
      <c r="D49" s="31">
        <v>1200</v>
      </c>
      <c r="E49" s="31">
        <v>500</v>
      </c>
    </row>
    <row r="50" spans="2:5" s="45" customFormat="1" ht="15.75">
      <c r="B50" s="46" t="s">
        <v>8</v>
      </c>
      <c r="C50" s="34">
        <f>SUM(C35:C49)</f>
        <v>1200</v>
      </c>
      <c r="D50" s="34">
        <f>SUM(D35:D49)</f>
        <v>1200</v>
      </c>
      <c r="E50" s="34">
        <f>SUM(E35:E49)</f>
        <v>900</v>
      </c>
    </row>
    <row r="51" spans="2:5" s="44" customFormat="1" ht="15" customHeight="1">
      <c r="B51" s="46" t="s">
        <v>9</v>
      </c>
      <c r="C51" s="34">
        <f>C13+C34</f>
        <v>39112</v>
      </c>
      <c r="D51" s="34">
        <f>D13+D34</f>
        <v>38603</v>
      </c>
      <c r="E51" s="34">
        <f>E13+E34</f>
        <v>39938.850000000006</v>
      </c>
    </row>
    <row r="52" spans="2:5" s="44" customFormat="1" ht="15" customHeight="1">
      <c r="B52" s="46" t="s">
        <v>10</v>
      </c>
      <c r="C52" s="34">
        <f>C24+C50</f>
        <v>39112</v>
      </c>
      <c r="D52" s="34">
        <f>D24+D50</f>
        <v>38603.2</v>
      </c>
      <c r="E52" s="34">
        <f>E24+E50</f>
        <v>39939.01</v>
      </c>
    </row>
    <row r="53" spans="2:5" s="44" customFormat="1" ht="15" customHeight="1">
      <c r="B53" s="38"/>
      <c r="C53" s="38"/>
      <c r="D53" s="38"/>
      <c r="E53" s="38"/>
    </row>
  </sheetData>
  <sheetProtection/>
  <mergeCells count="6">
    <mergeCell ref="B1:E1"/>
    <mergeCell ref="B2:E2"/>
    <mergeCell ref="B6:E6"/>
    <mergeCell ref="B28:E28"/>
    <mergeCell ref="D4:E4"/>
    <mergeCell ref="D26:F26"/>
  </mergeCells>
  <printOptions/>
  <pageMargins left="0.75" right="0.74" top="0.45" bottom="0.37" header="0.17" footer="0.28"/>
  <pageSetup horizontalDpi="600" verticalDpi="600" orientation="portrait" paperSize="9" scale="90" r:id="rId3"/>
  <headerFooter alignWithMargins="0">
    <oddHeader>&amp;R&amp;"Times New Roman,Félkövér"&amp;12 4. melléklet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view="pageLayout" workbookViewId="0" topLeftCell="A1">
      <selection activeCell="A16" sqref="A15:A16"/>
    </sheetView>
  </sheetViews>
  <sheetFormatPr defaultColWidth="9.00390625" defaultRowHeight="12.75"/>
  <cols>
    <col min="1" max="1" width="37.75390625" style="52" customWidth="1"/>
    <col min="2" max="2" width="8.75390625" style="52" customWidth="1"/>
    <col min="3" max="3" width="7.375" style="52" customWidth="1"/>
    <col min="4" max="4" width="7.25390625" style="52" customWidth="1"/>
    <col min="5" max="5" width="7.625" style="52" customWidth="1"/>
    <col min="6" max="6" width="6.875" style="52" customWidth="1"/>
    <col min="7" max="7" width="7.125" style="52" customWidth="1"/>
    <col min="8" max="8" width="6.625" style="52" customWidth="1"/>
    <col min="9" max="11" width="7.375" style="52" customWidth="1"/>
    <col min="12" max="12" width="7.00390625" style="52" customWidth="1"/>
    <col min="13" max="13" width="6.875" style="52" customWidth="1"/>
    <col min="14" max="14" width="10.125" style="53" customWidth="1"/>
    <col min="15" max="16384" width="9.125" style="52" customWidth="1"/>
  </cols>
  <sheetData>
    <row r="1" spans="1:14" ht="1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4"/>
      <c r="M1" s="154"/>
      <c r="N1" s="154"/>
    </row>
    <row r="2" spans="1:15" ht="12.75">
      <c r="A2" s="156" t="s">
        <v>171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ht="12.75">
      <c r="A3" s="156" t="s">
        <v>169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51"/>
    </row>
    <row r="4" spans="1:14" ht="1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3:14" ht="12.75" customHeight="1">
      <c r="M5" s="155" t="s">
        <v>21</v>
      </c>
      <c r="N5" s="155"/>
    </row>
    <row r="6" spans="1:14" s="53" customFormat="1" ht="26.25" customHeight="1">
      <c r="A6" s="54" t="s">
        <v>0</v>
      </c>
      <c r="B6" s="54" t="s">
        <v>87</v>
      </c>
      <c r="C6" s="54" t="s">
        <v>88</v>
      </c>
      <c r="D6" s="54" t="s">
        <v>89</v>
      </c>
      <c r="E6" s="54" t="s">
        <v>90</v>
      </c>
      <c r="F6" s="54" t="s">
        <v>91</v>
      </c>
      <c r="G6" s="54" t="s">
        <v>92</v>
      </c>
      <c r="H6" s="54" t="s">
        <v>93</v>
      </c>
      <c r="I6" s="54" t="s">
        <v>94</v>
      </c>
      <c r="J6" s="54" t="s">
        <v>95</v>
      </c>
      <c r="K6" s="54" t="s">
        <v>96</v>
      </c>
      <c r="L6" s="54" t="s">
        <v>97</v>
      </c>
      <c r="M6" s="54" t="s">
        <v>98</v>
      </c>
      <c r="N6" s="54" t="s">
        <v>99</v>
      </c>
    </row>
    <row r="7" spans="1:14" s="57" customFormat="1" ht="18" customHeight="1">
      <c r="A7" s="55" t="s">
        <v>101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>
        <f>SUM(B7:M7)</f>
        <v>0</v>
      </c>
    </row>
    <row r="8" spans="1:14" s="60" customFormat="1" ht="12">
      <c r="A8" s="58" t="s">
        <v>17</v>
      </c>
      <c r="B8" s="59">
        <v>1848</v>
      </c>
      <c r="C8" s="59">
        <v>1848</v>
      </c>
      <c r="D8" s="59">
        <v>1636</v>
      </c>
      <c r="E8" s="59">
        <v>1540</v>
      </c>
      <c r="F8" s="59">
        <v>1650</v>
      </c>
      <c r="G8" s="59">
        <v>1748</v>
      </c>
      <c r="H8" s="59">
        <v>1548</v>
      </c>
      <c r="I8" s="59">
        <v>1848</v>
      </c>
      <c r="J8" s="59">
        <v>1658</v>
      </c>
      <c r="K8" s="59">
        <v>4250</v>
      </c>
      <c r="L8" s="59">
        <v>5282</v>
      </c>
      <c r="M8" s="59">
        <v>7522</v>
      </c>
      <c r="N8" s="56">
        <f>SUM(B8:M8)</f>
        <v>32378</v>
      </c>
    </row>
    <row r="9" spans="1:14" s="60" customFormat="1" ht="12">
      <c r="A9" s="58" t="s">
        <v>23</v>
      </c>
      <c r="B9" s="59"/>
      <c r="C9" s="59"/>
      <c r="D9" s="59">
        <v>126</v>
      </c>
      <c r="E9" s="59">
        <v>126</v>
      </c>
      <c r="F9" s="59">
        <v>126</v>
      </c>
      <c r="G9" s="59">
        <v>126</v>
      </c>
      <c r="H9" s="59">
        <v>126</v>
      </c>
      <c r="I9" s="59">
        <v>126</v>
      </c>
      <c r="J9" s="59">
        <v>126</v>
      </c>
      <c r="K9" s="59">
        <v>126</v>
      </c>
      <c r="L9" s="59">
        <v>126</v>
      </c>
      <c r="M9" s="59">
        <v>126</v>
      </c>
      <c r="N9" s="56">
        <f aca="true" t="shared" si="0" ref="N9:N31">SUM(B9:M9)</f>
        <v>1260</v>
      </c>
    </row>
    <row r="10" spans="1:14" s="60" customFormat="1" ht="12">
      <c r="A10" s="58" t="s">
        <v>24</v>
      </c>
      <c r="B10" s="59">
        <v>14</v>
      </c>
      <c r="C10" s="59">
        <v>2364</v>
      </c>
      <c r="D10" s="59">
        <v>14</v>
      </c>
      <c r="E10" s="59">
        <v>14</v>
      </c>
      <c r="F10" s="59">
        <v>14</v>
      </c>
      <c r="G10" s="59">
        <v>14</v>
      </c>
      <c r="H10" s="59">
        <v>14</v>
      </c>
      <c r="I10" s="59">
        <v>12</v>
      </c>
      <c r="J10" s="59">
        <v>14</v>
      </c>
      <c r="K10" s="59">
        <v>14</v>
      </c>
      <c r="L10" s="59">
        <v>14</v>
      </c>
      <c r="M10" s="59">
        <v>14</v>
      </c>
      <c r="N10" s="56">
        <f t="shared" si="0"/>
        <v>2516</v>
      </c>
    </row>
    <row r="11" spans="1:14" s="60" customFormat="1" ht="12">
      <c r="A11" s="61" t="s">
        <v>51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6">
        <f t="shared" si="0"/>
        <v>0</v>
      </c>
    </row>
    <row r="12" spans="1:14" s="60" customFormat="1" ht="12">
      <c r="A12" s="58" t="s">
        <v>52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>
        <v>2694</v>
      </c>
      <c r="M12" s="59"/>
      <c r="N12" s="56">
        <f t="shared" si="0"/>
        <v>2694</v>
      </c>
    </row>
    <row r="13" spans="1:14" s="60" customFormat="1" ht="25.5" customHeight="1">
      <c r="A13" s="58" t="s">
        <v>84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6">
        <f t="shared" si="0"/>
        <v>0</v>
      </c>
    </row>
    <row r="14" spans="1:14" s="60" customFormat="1" ht="12">
      <c r="A14" s="62" t="s">
        <v>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6">
        <f t="shared" si="0"/>
        <v>0</v>
      </c>
    </row>
    <row r="15" spans="1:14" s="60" customFormat="1" ht="12">
      <c r="A15" s="58" t="s">
        <v>22</v>
      </c>
      <c r="B15" s="59"/>
      <c r="C15" s="59"/>
      <c r="D15" s="59"/>
      <c r="E15" s="59"/>
      <c r="F15" s="59"/>
      <c r="G15" s="59"/>
      <c r="H15" s="59"/>
      <c r="I15" s="59"/>
      <c r="J15" s="59">
        <v>132</v>
      </c>
      <c r="K15" s="59"/>
      <c r="L15" s="59"/>
      <c r="M15" s="59">
        <v>132</v>
      </c>
      <c r="N15" s="56">
        <f t="shared" si="0"/>
        <v>264</v>
      </c>
    </row>
    <row r="16" spans="1:14" s="60" customFormat="1" ht="12">
      <c r="A16" s="58" t="s">
        <v>25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6">
        <f t="shared" si="0"/>
        <v>0</v>
      </c>
    </row>
    <row r="17" spans="1:14" s="60" customFormat="1" ht="12">
      <c r="A17" s="58" t="s">
        <v>26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6">
        <f t="shared" si="0"/>
        <v>0</v>
      </c>
    </row>
    <row r="18" spans="1:14" s="60" customFormat="1" ht="12">
      <c r="A18" s="58" t="s">
        <v>52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6">
        <f t="shared" si="0"/>
        <v>0</v>
      </c>
    </row>
    <row r="19" spans="1:14" s="60" customFormat="1" ht="12">
      <c r="A19" s="62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6">
        <f t="shared" si="0"/>
        <v>0</v>
      </c>
    </row>
    <row r="20" spans="1:14" s="57" customFormat="1" ht="20.25" customHeight="1">
      <c r="A20" s="63" t="s">
        <v>113</v>
      </c>
      <c r="B20" s="64">
        <f aca="true" t="shared" si="1" ref="B20:N20">SUM(B8:B19)</f>
        <v>1862</v>
      </c>
      <c r="C20" s="64">
        <f t="shared" si="1"/>
        <v>4212</v>
      </c>
      <c r="D20" s="64">
        <f t="shared" si="1"/>
        <v>1776</v>
      </c>
      <c r="E20" s="64">
        <f t="shared" si="1"/>
        <v>1680</v>
      </c>
      <c r="F20" s="64">
        <f t="shared" si="1"/>
        <v>1790</v>
      </c>
      <c r="G20" s="64">
        <f t="shared" si="1"/>
        <v>1888</v>
      </c>
      <c r="H20" s="64">
        <f t="shared" si="1"/>
        <v>1688</v>
      </c>
      <c r="I20" s="64">
        <f t="shared" si="1"/>
        <v>1986</v>
      </c>
      <c r="J20" s="64">
        <f t="shared" si="1"/>
        <v>1930</v>
      </c>
      <c r="K20" s="64">
        <f t="shared" si="1"/>
        <v>4390</v>
      </c>
      <c r="L20" s="64">
        <f t="shared" si="1"/>
        <v>8116</v>
      </c>
      <c r="M20" s="64">
        <f t="shared" si="1"/>
        <v>7794</v>
      </c>
      <c r="N20" s="65">
        <f t="shared" si="1"/>
        <v>39112</v>
      </c>
    </row>
    <row r="21" spans="1:14" s="57" customFormat="1" ht="18.75" customHeight="1">
      <c r="A21" s="55" t="s">
        <v>13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>
        <f t="shared" si="0"/>
        <v>0</v>
      </c>
    </row>
    <row r="22" spans="1:14" s="60" customFormat="1" ht="12">
      <c r="A22" s="66" t="s">
        <v>14</v>
      </c>
      <c r="B22" s="59">
        <v>726</v>
      </c>
      <c r="C22" s="59">
        <v>726</v>
      </c>
      <c r="D22" s="59">
        <v>726</v>
      </c>
      <c r="E22" s="59">
        <v>726</v>
      </c>
      <c r="F22" s="59">
        <v>726</v>
      </c>
      <c r="G22" s="59">
        <v>726</v>
      </c>
      <c r="H22" s="59">
        <v>726</v>
      </c>
      <c r="I22" s="59">
        <v>725</v>
      </c>
      <c r="J22" s="59">
        <v>725</v>
      </c>
      <c r="K22" s="59">
        <v>725</v>
      </c>
      <c r="L22" s="59">
        <v>725</v>
      </c>
      <c r="M22" s="59">
        <v>725</v>
      </c>
      <c r="N22" s="56">
        <f>SUM(B22:M22)</f>
        <v>8707</v>
      </c>
    </row>
    <row r="23" spans="1:14" s="60" customFormat="1" ht="12">
      <c r="A23" s="66" t="s">
        <v>15</v>
      </c>
      <c r="B23" s="59">
        <v>186</v>
      </c>
      <c r="C23" s="59">
        <v>186</v>
      </c>
      <c r="D23" s="59">
        <v>186</v>
      </c>
      <c r="E23" s="59">
        <v>186</v>
      </c>
      <c r="F23" s="59">
        <v>186</v>
      </c>
      <c r="G23" s="59">
        <v>186</v>
      </c>
      <c r="H23" s="59">
        <v>186</v>
      </c>
      <c r="I23" s="59">
        <v>186</v>
      </c>
      <c r="J23" s="59">
        <v>187</v>
      </c>
      <c r="K23" s="59">
        <v>187</v>
      </c>
      <c r="L23" s="59">
        <v>187</v>
      </c>
      <c r="M23" s="59">
        <v>187</v>
      </c>
      <c r="N23" s="56">
        <f>SUM(B23:M23)</f>
        <v>2236</v>
      </c>
    </row>
    <row r="24" spans="1:14" s="60" customFormat="1" ht="12">
      <c r="A24" s="66" t="s">
        <v>27</v>
      </c>
      <c r="B24" s="59">
        <v>75</v>
      </c>
      <c r="C24" s="59">
        <v>75</v>
      </c>
      <c r="D24" s="59">
        <v>125</v>
      </c>
      <c r="E24" s="59">
        <v>150</v>
      </c>
      <c r="F24" s="59">
        <v>175</v>
      </c>
      <c r="G24" s="59">
        <v>225</v>
      </c>
      <c r="H24" s="59">
        <v>275</v>
      </c>
      <c r="I24" s="59">
        <v>275</v>
      </c>
      <c r="J24" s="59">
        <v>200</v>
      </c>
      <c r="K24" s="59">
        <v>175</v>
      </c>
      <c r="L24" s="59">
        <v>175</v>
      </c>
      <c r="M24" s="59">
        <v>175</v>
      </c>
      <c r="N24" s="56">
        <f t="shared" si="0"/>
        <v>2100</v>
      </c>
    </row>
    <row r="25" spans="1:14" s="60" customFormat="1" ht="12">
      <c r="A25" s="66" t="s">
        <v>28</v>
      </c>
      <c r="B25" s="59">
        <v>52</v>
      </c>
      <c r="C25" s="59">
        <v>52</v>
      </c>
      <c r="D25" s="59">
        <v>52</v>
      </c>
      <c r="E25" s="59">
        <v>52</v>
      </c>
      <c r="F25" s="59">
        <v>51</v>
      </c>
      <c r="G25" s="59">
        <v>51</v>
      </c>
      <c r="H25" s="59">
        <v>51</v>
      </c>
      <c r="I25" s="59">
        <v>51</v>
      </c>
      <c r="J25" s="59">
        <v>52</v>
      </c>
      <c r="K25" s="59">
        <v>52</v>
      </c>
      <c r="L25" s="59">
        <v>52</v>
      </c>
      <c r="M25" s="59">
        <v>52</v>
      </c>
      <c r="N25" s="56">
        <f t="shared" si="0"/>
        <v>620</v>
      </c>
    </row>
    <row r="26" spans="1:14" s="60" customFormat="1" ht="12">
      <c r="A26" s="66" t="s">
        <v>48</v>
      </c>
      <c r="B26" s="59">
        <v>304</v>
      </c>
      <c r="C26" s="59">
        <v>304</v>
      </c>
      <c r="D26" s="59">
        <v>354</v>
      </c>
      <c r="E26" s="59">
        <v>404</v>
      </c>
      <c r="F26" s="59">
        <v>404</v>
      </c>
      <c r="G26" s="59">
        <v>404</v>
      </c>
      <c r="H26" s="59">
        <v>504</v>
      </c>
      <c r="I26" s="59">
        <v>504</v>
      </c>
      <c r="J26" s="59">
        <v>454</v>
      </c>
      <c r="K26" s="59">
        <v>404</v>
      </c>
      <c r="L26" s="59">
        <v>405</v>
      </c>
      <c r="M26" s="59">
        <v>405</v>
      </c>
      <c r="N26" s="56">
        <f t="shared" si="0"/>
        <v>4850</v>
      </c>
    </row>
    <row r="27" spans="1:14" s="60" customFormat="1" ht="12">
      <c r="A27" s="67" t="s">
        <v>29</v>
      </c>
      <c r="B27" s="59"/>
      <c r="C27" s="59"/>
      <c r="D27" s="59">
        <v>25</v>
      </c>
      <c r="E27" s="59">
        <v>25</v>
      </c>
      <c r="F27" s="59"/>
      <c r="G27" s="59"/>
      <c r="H27" s="59"/>
      <c r="I27" s="59"/>
      <c r="J27" s="59"/>
      <c r="K27" s="59"/>
      <c r="L27" s="59"/>
      <c r="M27" s="59"/>
      <c r="N27" s="56">
        <f t="shared" si="0"/>
        <v>50</v>
      </c>
    </row>
    <row r="28" spans="1:14" s="60" customFormat="1" ht="12">
      <c r="A28" s="67" t="s">
        <v>30</v>
      </c>
      <c r="B28" s="59">
        <v>95</v>
      </c>
      <c r="C28" s="59">
        <v>135</v>
      </c>
      <c r="D28" s="59">
        <v>145</v>
      </c>
      <c r="E28" s="59">
        <v>177</v>
      </c>
      <c r="F28" s="59">
        <v>185</v>
      </c>
      <c r="G28" s="59">
        <v>210</v>
      </c>
      <c r="H28" s="59">
        <v>177</v>
      </c>
      <c r="I28" s="59">
        <v>168</v>
      </c>
      <c r="J28" s="59">
        <v>187</v>
      </c>
      <c r="K28" s="59">
        <v>188</v>
      </c>
      <c r="L28" s="59">
        <v>221</v>
      </c>
      <c r="M28" s="59">
        <v>187</v>
      </c>
      <c r="N28" s="56">
        <f t="shared" si="0"/>
        <v>2075</v>
      </c>
    </row>
    <row r="29" spans="1:14" s="60" customFormat="1" ht="12">
      <c r="A29" s="67" t="s">
        <v>31</v>
      </c>
      <c r="B29" s="59">
        <v>559</v>
      </c>
      <c r="C29" s="59">
        <v>859</v>
      </c>
      <c r="D29" s="59">
        <v>859</v>
      </c>
      <c r="E29" s="59">
        <v>859</v>
      </c>
      <c r="F29" s="59">
        <v>859</v>
      </c>
      <c r="G29" s="59">
        <v>859</v>
      </c>
      <c r="H29" s="59">
        <v>859</v>
      </c>
      <c r="I29" s="59">
        <v>858</v>
      </c>
      <c r="J29" s="59">
        <v>1158</v>
      </c>
      <c r="K29" s="59">
        <v>858</v>
      </c>
      <c r="L29" s="59">
        <v>858</v>
      </c>
      <c r="M29" s="59">
        <v>859</v>
      </c>
      <c r="N29" s="56">
        <f t="shared" si="0"/>
        <v>10304</v>
      </c>
    </row>
    <row r="30" spans="1:14" s="60" customFormat="1" ht="12">
      <c r="A30" s="66" t="s">
        <v>32</v>
      </c>
      <c r="B30" s="59">
        <v>566</v>
      </c>
      <c r="C30" s="59">
        <v>566</v>
      </c>
      <c r="D30" s="59">
        <v>586</v>
      </c>
      <c r="E30" s="59">
        <v>616</v>
      </c>
      <c r="F30" s="59">
        <v>616</v>
      </c>
      <c r="G30" s="59">
        <v>616</v>
      </c>
      <c r="H30" s="59">
        <v>666</v>
      </c>
      <c r="I30" s="59">
        <v>616</v>
      </c>
      <c r="J30" s="59">
        <v>426</v>
      </c>
      <c r="K30" s="59">
        <v>565</v>
      </c>
      <c r="L30" s="59">
        <v>565</v>
      </c>
      <c r="M30" s="59">
        <v>566</v>
      </c>
      <c r="N30" s="56">
        <f t="shared" si="0"/>
        <v>6970</v>
      </c>
    </row>
    <row r="31" spans="1:14" s="60" customFormat="1" ht="12">
      <c r="A31" s="66" t="s">
        <v>47</v>
      </c>
      <c r="B31" s="59">
        <v>100</v>
      </c>
      <c r="C31" s="59">
        <v>100</v>
      </c>
      <c r="D31" s="59">
        <v>100</v>
      </c>
      <c r="E31" s="59">
        <v>100</v>
      </c>
      <c r="F31" s="59">
        <v>100</v>
      </c>
      <c r="G31" s="59">
        <v>100</v>
      </c>
      <c r="H31" s="59">
        <v>100</v>
      </c>
      <c r="I31" s="59">
        <v>100</v>
      </c>
      <c r="J31" s="59">
        <v>100</v>
      </c>
      <c r="K31" s="59">
        <v>100</v>
      </c>
      <c r="L31" s="59">
        <v>100</v>
      </c>
      <c r="M31" s="59">
        <v>100</v>
      </c>
      <c r="N31" s="56">
        <f t="shared" si="0"/>
        <v>1200</v>
      </c>
    </row>
    <row r="32" spans="1:14" s="60" customFormat="1" ht="12">
      <c r="A32" s="62" t="s">
        <v>5</v>
      </c>
      <c r="B32" s="72">
        <f>B22+B23+B24+B25+B26+B27+B28+B29+B30+B31</f>
        <v>2663</v>
      </c>
      <c r="C32" s="72">
        <f aca="true" t="shared" si="2" ref="C32:M32">C22+C23+C24+C25+C26+C27+C28+C29+C30+C31</f>
        <v>3003</v>
      </c>
      <c r="D32" s="72">
        <f t="shared" si="2"/>
        <v>3158</v>
      </c>
      <c r="E32" s="72">
        <f t="shared" si="2"/>
        <v>3295</v>
      </c>
      <c r="F32" s="72">
        <f t="shared" si="2"/>
        <v>3302</v>
      </c>
      <c r="G32" s="72">
        <f t="shared" si="2"/>
        <v>3377</v>
      </c>
      <c r="H32" s="72">
        <f t="shared" si="2"/>
        <v>3544</v>
      </c>
      <c r="I32" s="72">
        <f t="shared" si="2"/>
        <v>3483</v>
      </c>
      <c r="J32" s="72">
        <f t="shared" si="2"/>
        <v>3489</v>
      </c>
      <c r="K32" s="72">
        <f t="shared" si="2"/>
        <v>3254</v>
      </c>
      <c r="L32" s="72">
        <f t="shared" si="2"/>
        <v>3288</v>
      </c>
      <c r="M32" s="72">
        <f t="shared" si="2"/>
        <v>3256</v>
      </c>
      <c r="N32" s="72">
        <f>N22+N23+N24+N25+N26+N27+N28+N29+N30+N31</f>
        <v>39112</v>
      </c>
    </row>
    <row r="33" spans="1:14" s="60" customFormat="1" ht="12">
      <c r="A33" s="58" t="s">
        <v>39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6"/>
    </row>
    <row r="34" spans="1:14" s="60" customFormat="1" ht="12">
      <c r="A34" s="58" t="s">
        <v>33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6"/>
    </row>
    <row r="35" spans="1:14" s="60" customFormat="1" ht="12">
      <c r="A35" s="68" t="s">
        <v>34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6"/>
    </row>
    <row r="36" spans="1:14" s="60" customFormat="1" ht="12">
      <c r="A36" s="68" t="s">
        <v>35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6"/>
    </row>
    <row r="37" spans="1:14" s="60" customFormat="1" ht="12">
      <c r="A37" s="68" t="s">
        <v>40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6"/>
    </row>
    <row r="38" spans="1:14" s="60" customFormat="1" ht="24">
      <c r="A38" s="68" t="s">
        <v>41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6"/>
    </row>
    <row r="39" spans="1:14" s="60" customFormat="1" ht="24">
      <c r="A39" s="61" t="s">
        <v>36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6"/>
    </row>
    <row r="40" spans="1:14" s="60" customFormat="1" ht="12">
      <c r="A40" s="69" t="s">
        <v>42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6"/>
    </row>
    <row r="41" spans="1:14" s="60" customFormat="1" ht="12">
      <c r="A41" s="61" t="s">
        <v>37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6"/>
    </row>
    <row r="42" spans="1:14" s="60" customFormat="1" ht="12">
      <c r="A42" s="61" t="s">
        <v>38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6"/>
    </row>
    <row r="43" spans="1:14" s="60" customFormat="1" ht="12">
      <c r="A43" s="61" t="s">
        <v>43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6"/>
    </row>
    <row r="44" spans="1:14" s="60" customFormat="1" ht="12">
      <c r="A44" s="61" t="s">
        <v>44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6"/>
    </row>
    <row r="45" spans="1:14" s="60" customFormat="1" ht="12">
      <c r="A45" s="70" t="s">
        <v>45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6"/>
    </row>
    <row r="46" spans="1:14" s="60" customFormat="1" ht="12">
      <c r="A46" s="70" t="s">
        <v>46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6"/>
    </row>
    <row r="47" spans="1:14" s="60" customFormat="1" ht="12">
      <c r="A47" s="62" t="s">
        <v>8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6"/>
    </row>
    <row r="48" spans="1:14" s="60" customFormat="1" ht="12">
      <c r="A48" s="71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6"/>
    </row>
    <row r="49" spans="1:14" s="57" customFormat="1" ht="20.25" customHeight="1">
      <c r="A49" s="63" t="s">
        <v>118</v>
      </c>
      <c r="B49" s="65">
        <f>B32+B47</f>
        <v>2663</v>
      </c>
      <c r="C49" s="65">
        <f aca="true" t="shared" si="3" ref="C49:N49">C32+C47</f>
        <v>3003</v>
      </c>
      <c r="D49" s="65">
        <f t="shared" si="3"/>
        <v>3158</v>
      </c>
      <c r="E49" s="65">
        <f t="shared" si="3"/>
        <v>3295</v>
      </c>
      <c r="F49" s="65">
        <f t="shared" si="3"/>
        <v>3302</v>
      </c>
      <c r="G49" s="65">
        <f t="shared" si="3"/>
        <v>3377</v>
      </c>
      <c r="H49" s="65">
        <f t="shared" si="3"/>
        <v>3544</v>
      </c>
      <c r="I49" s="65">
        <f t="shared" si="3"/>
        <v>3483</v>
      </c>
      <c r="J49" s="65">
        <f t="shared" si="3"/>
        <v>3489</v>
      </c>
      <c r="K49" s="65">
        <f t="shared" si="3"/>
        <v>3254</v>
      </c>
      <c r="L49" s="65">
        <f t="shared" si="3"/>
        <v>3288</v>
      </c>
      <c r="M49" s="65">
        <f t="shared" si="3"/>
        <v>3256</v>
      </c>
      <c r="N49" s="65">
        <f t="shared" si="3"/>
        <v>39112</v>
      </c>
    </row>
  </sheetData>
  <sheetProtection/>
  <mergeCells count="6">
    <mergeCell ref="A1:K1"/>
    <mergeCell ref="L1:N1"/>
    <mergeCell ref="A4:N4"/>
    <mergeCell ref="M5:N5"/>
    <mergeCell ref="A2:O2"/>
    <mergeCell ref="A3:N3"/>
  </mergeCells>
  <printOptions/>
  <pageMargins left="0.31" right="0.36" top="0.4" bottom="0.18" header="0.17" footer="0.16"/>
  <pageSetup horizontalDpi="600" verticalDpi="600" orientation="landscape" paperSize="9" scale="85" r:id="rId3"/>
  <headerFooter alignWithMargins="0">
    <oddHeader>&amp;R&amp;"Times New Roman,Félkövér"&amp;12 5.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8"/>
  <sheetViews>
    <sheetView view="pageLayout" workbookViewId="0" topLeftCell="A1">
      <selection activeCell="E12" sqref="E12"/>
    </sheetView>
  </sheetViews>
  <sheetFormatPr defaultColWidth="9.00390625" defaultRowHeight="12.75"/>
  <cols>
    <col min="1" max="1" width="1.12109375" style="73" customWidth="1"/>
    <col min="2" max="2" width="31.25390625" style="73" customWidth="1"/>
    <col min="3" max="3" width="9.375" style="73" customWidth="1"/>
    <col min="4" max="4" width="11.75390625" style="73" customWidth="1"/>
    <col min="5" max="5" width="9.625" style="73" customWidth="1"/>
    <col min="6" max="6" width="9.875" style="73" customWidth="1"/>
    <col min="7" max="7" width="9.125" style="73" customWidth="1"/>
    <col min="8" max="8" width="2.75390625" style="73" customWidth="1"/>
    <col min="9" max="9" width="0.12890625" style="73" customWidth="1"/>
    <col min="10" max="16384" width="9.125" style="73" customWidth="1"/>
  </cols>
  <sheetData>
    <row r="2" spans="2:6" ht="15.75">
      <c r="B2" s="173" t="s">
        <v>168</v>
      </c>
      <c r="C2" s="173"/>
      <c r="D2" s="173"/>
      <c r="E2" s="173"/>
      <c r="F2" s="173"/>
    </row>
    <row r="3" spans="2:6" ht="15.75">
      <c r="B3" s="173" t="s">
        <v>135</v>
      </c>
      <c r="C3" s="173"/>
      <c r="D3" s="173"/>
      <c r="E3" s="173"/>
      <c r="F3" s="173"/>
    </row>
    <row r="4" spans="2:6" ht="15.75">
      <c r="B4" s="74"/>
      <c r="C4" s="74"/>
      <c r="D4" s="74"/>
      <c r="E4" s="74"/>
      <c r="F4" s="74"/>
    </row>
    <row r="5" spans="2:8" ht="16.5" thickBot="1">
      <c r="B5" s="75"/>
      <c r="C5" s="75"/>
      <c r="D5" s="75"/>
      <c r="E5" s="75"/>
      <c r="F5" s="75"/>
      <c r="G5" s="159" t="s">
        <v>21</v>
      </c>
      <c r="H5" s="159"/>
    </row>
    <row r="6" spans="2:9" ht="13.5" thickBot="1">
      <c r="B6" s="76" t="s">
        <v>0</v>
      </c>
      <c r="C6" s="76" t="s">
        <v>119</v>
      </c>
      <c r="D6" s="77"/>
      <c r="E6" s="174" t="s">
        <v>120</v>
      </c>
      <c r="F6" s="175"/>
      <c r="G6" s="175"/>
      <c r="H6" s="175"/>
      <c r="I6" s="176"/>
    </row>
    <row r="7" spans="1:9" ht="13.5" thickBot="1">
      <c r="A7" s="78"/>
      <c r="B7" s="79" t="s">
        <v>121</v>
      </c>
      <c r="C7" s="80"/>
      <c r="D7" s="81" t="s">
        <v>122</v>
      </c>
      <c r="E7" s="81" t="s">
        <v>123</v>
      </c>
      <c r="F7" s="81" t="s">
        <v>124</v>
      </c>
      <c r="G7" s="174" t="s">
        <v>125</v>
      </c>
      <c r="H7" s="175"/>
      <c r="I7" s="176"/>
    </row>
    <row r="8" spans="1:9" ht="13.5" thickBot="1">
      <c r="A8" s="78"/>
      <c r="B8" s="82" t="s">
        <v>136</v>
      </c>
      <c r="C8" s="83">
        <v>1</v>
      </c>
      <c r="D8" s="83">
        <v>1250</v>
      </c>
      <c r="E8" s="83">
        <v>1300</v>
      </c>
      <c r="F8" s="83">
        <v>1350</v>
      </c>
      <c r="G8" s="164">
        <v>1400</v>
      </c>
      <c r="H8" s="165"/>
      <c r="I8" s="166"/>
    </row>
    <row r="9" spans="1:9" ht="27.75" customHeight="1" thickBot="1">
      <c r="A9" s="78"/>
      <c r="B9" s="82" t="s">
        <v>126</v>
      </c>
      <c r="C9" s="83">
        <v>2</v>
      </c>
      <c r="D9" s="83">
        <v>0</v>
      </c>
      <c r="E9" s="83">
        <v>0</v>
      </c>
      <c r="F9" s="83">
        <v>0</v>
      </c>
      <c r="G9" s="164">
        <v>0</v>
      </c>
      <c r="H9" s="165"/>
      <c r="I9" s="166"/>
    </row>
    <row r="10" spans="1:9" ht="13.5" thickBot="1">
      <c r="A10" s="78"/>
      <c r="B10" s="82" t="s">
        <v>127</v>
      </c>
      <c r="C10" s="83">
        <v>3</v>
      </c>
      <c r="D10" s="83">
        <v>10</v>
      </c>
      <c r="E10" s="83">
        <v>10</v>
      </c>
      <c r="F10" s="83">
        <v>10</v>
      </c>
      <c r="G10" s="164">
        <v>10</v>
      </c>
      <c r="H10" s="165"/>
      <c r="I10" s="166"/>
    </row>
    <row r="11" spans="1:9" ht="51.75" customHeight="1" thickBot="1">
      <c r="A11" s="78"/>
      <c r="B11" s="82" t="s">
        <v>128</v>
      </c>
      <c r="C11" s="83">
        <v>4</v>
      </c>
      <c r="D11" s="83">
        <v>2350</v>
      </c>
      <c r="E11" s="83">
        <v>1500</v>
      </c>
      <c r="F11" s="83">
        <v>0</v>
      </c>
      <c r="G11" s="164">
        <v>0</v>
      </c>
      <c r="H11" s="165"/>
      <c r="I11" s="166"/>
    </row>
    <row r="12" spans="1:9" ht="27" thickBot="1">
      <c r="A12" s="78"/>
      <c r="B12" s="79" t="s">
        <v>129</v>
      </c>
      <c r="C12" s="83">
        <v>5</v>
      </c>
      <c r="D12" s="84">
        <f>D8+D9+D10+D11</f>
        <v>3610</v>
      </c>
      <c r="E12" s="84">
        <f>E8+E9+E10+E11</f>
        <v>2810</v>
      </c>
      <c r="F12" s="84">
        <f>F8+F9+F10+F11</f>
        <v>1360</v>
      </c>
      <c r="G12" s="167">
        <f>G8+G9+G10+G11</f>
        <v>1410</v>
      </c>
      <c r="H12" s="168"/>
      <c r="I12" s="85"/>
    </row>
    <row r="13" spans="1:9" ht="16.5" thickBot="1">
      <c r="A13" s="78"/>
      <c r="B13" s="79" t="s">
        <v>130</v>
      </c>
      <c r="C13" s="83">
        <v>6</v>
      </c>
      <c r="D13" s="84">
        <f>D12*0.5</f>
        <v>1805</v>
      </c>
      <c r="E13" s="84">
        <f>E12*0.5</f>
        <v>1405</v>
      </c>
      <c r="F13" s="84">
        <f>F12*0.5</f>
        <v>680</v>
      </c>
      <c r="G13" s="167">
        <f>G12/2</f>
        <v>705</v>
      </c>
      <c r="H13" s="169"/>
      <c r="I13" s="85"/>
    </row>
    <row r="14" spans="1:9" ht="39.75" thickBot="1">
      <c r="A14" s="78"/>
      <c r="B14" s="82" t="s">
        <v>131</v>
      </c>
      <c r="C14" s="83">
        <v>7</v>
      </c>
      <c r="D14" s="84">
        <f>D15+D16</f>
        <v>1200</v>
      </c>
      <c r="E14" s="84">
        <f>E15+E16</f>
        <v>1200</v>
      </c>
      <c r="F14" s="84">
        <f>F15+F16</f>
        <v>500</v>
      </c>
      <c r="G14" s="167">
        <f>G15+G16</f>
        <v>0</v>
      </c>
      <c r="H14" s="168"/>
      <c r="I14" s="85"/>
    </row>
    <row r="15" spans="1:9" ht="26.25" thickBot="1">
      <c r="A15" s="78"/>
      <c r="B15" s="82" t="s">
        <v>132</v>
      </c>
      <c r="C15" s="83">
        <v>8</v>
      </c>
      <c r="D15" s="83">
        <v>1200</v>
      </c>
      <c r="E15" s="83">
        <v>1200</v>
      </c>
      <c r="F15" s="83">
        <v>500</v>
      </c>
      <c r="G15" s="170">
        <v>0</v>
      </c>
      <c r="H15" s="171"/>
      <c r="I15" s="172"/>
    </row>
    <row r="16" spans="2:9" ht="26.25" thickBot="1">
      <c r="B16" s="82" t="s">
        <v>133</v>
      </c>
      <c r="C16" s="83">
        <v>9</v>
      </c>
      <c r="D16" s="83">
        <v>0</v>
      </c>
      <c r="E16" s="83">
        <v>0</v>
      </c>
      <c r="F16" s="83">
        <v>0</v>
      </c>
      <c r="G16" s="164">
        <v>0</v>
      </c>
      <c r="H16" s="165"/>
      <c r="I16" s="166"/>
    </row>
    <row r="17" spans="2:9" ht="27" thickBot="1">
      <c r="B17" s="79" t="s">
        <v>134</v>
      </c>
      <c r="C17" s="83">
        <v>10</v>
      </c>
      <c r="D17" s="84">
        <f>D13-D14</f>
        <v>605</v>
      </c>
      <c r="E17" s="84">
        <f>E13-E14</f>
        <v>205</v>
      </c>
      <c r="F17" s="84">
        <f>F13-F14</f>
        <v>180</v>
      </c>
      <c r="G17" s="167">
        <f>G13-G14</f>
        <v>705</v>
      </c>
      <c r="H17" s="168"/>
      <c r="I17" s="85"/>
    </row>
    <row r="21" ht="12.75">
      <c r="F21" s="86"/>
    </row>
    <row r="23" spans="7:14" ht="25.5" customHeight="1">
      <c r="G23" s="161"/>
      <c r="H23" s="161"/>
      <c r="I23" s="161"/>
      <c r="J23" s="161"/>
      <c r="K23" s="161"/>
      <c r="L23" s="161"/>
      <c r="M23" s="162"/>
      <c r="N23" s="162"/>
    </row>
    <row r="24" spans="7:14" ht="25.5" customHeight="1">
      <c r="G24" s="161"/>
      <c r="H24" s="161"/>
      <c r="I24" s="161"/>
      <c r="J24" s="161"/>
      <c r="K24" s="161"/>
      <c r="L24" s="161"/>
      <c r="M24" s="162"/>
      <c r="N24" s="162"/>
    </row>
    <row r="25" spans="7:14" ht="15.75">
      <c r="G25" s="87"/>
      <c r="H25" s="87"/>
      <c r="I25" s="87"/>
      <c r="J25" s="87"/>
      <c r="K25" s="87"/>
      <c r="L25" s="88"/>
      <c r="M25" s="163"/>
      <c r="N25" s="163"/>
    </row>
    <row r="26" spans="7:15" ht="38.25" customHeight="1">
      <c r="G26" s="90"/>
      <c r="H26" s="90"/>
      <c r="I26" s="91"/>
      <c r="J26" s="160"/>
      <c r="K26" s="160"/>
      <c r="L26" s="160"/>
      <c r="M26" s="160"/>
      <c r="N26" s="160"/>
      <c r="O26" s="78"/>
    </row>
    <row r="27" spans="7:15" ht="12.75">
      <c r="G27" s="91"/>
      <c r="H27" s="92"/>
      <c r="I27" s="90"/>
      <c r="J27" s="90"/>
      <c r="K27" s="90"/>
      <c r="L27" s="160"/>
      <c r="M27" s="160"/>
      <c r="N27" s="160"/>
      <c r="O27" s="78"/>
    </row>
    <row r="28" spans="7:15" ht="12.75">
      <c r="G28" s="93"/>
      <c r="H28" s="94"/>
      <c r="I28" s="94"/>
      <c r="J28" s="94"/>
      <c r="K28" s="94"/>
      <c r="L28" s="157"/>
      <c r="M28" s="157"/>
      <c r="N28" s="157"/>
      <c r="O28" s="78"/>
    </row>
    <row r="29" spans="7:15" ht="12.75">
      <c r="G29" s="93"/>
      <c r="H29" s="94"/>
      <c r="I29" s="94"/>
      <c r="J29" s="94"/>
      <c r="K29" s="94"/>
      <c r="L29" s="157"/>
      <c r="M29" s="157"/>
      <c r="N29" s="157"/>
      <c r="O29" s="78"/>
    </row>
    <row r="30" spans="7:15" ht="12.75">
      <c r="G30" s="93"/>
      <c r="H30" s="94"/>
      <c r="I30" s="94"/>
      <c r="J30" s="94"/>
      <c r="K30" s="94"/>
      <c r="L30" s="157"/>
      <c r="M30" s="157"/>
      <c r="N30" s="157"/>
      <c r="O30" s="78"/>
    </row>
    <row r="31" spans="7:15" ht="12.75">
      <c r="G31" s="93"/>
      <c r="H31" s="94"/>
      <c r="I31" s="94"/>
      <c r="J31" s="94"/>
      <c r="K31" s="94"/>
      <c r="L31" s="157"/>
      <c r="M31" s="157"/>
      <c r="N31" s="157"/>
      <c r="O31" s="78"/>
    </row>
    <row r="32" spans="7:15" ht="15.75">
      <c r="G32" s="91"/>
      <c r="H32" s="94"/>
      <c r="I32" s="95"/>
      <c r="J32" s="95"/>
      <c r="K32" s="95"/>
      <c r="L32" s="158"/>
      <c r="M32" s="158"/>
      <c r="N32" s="89"/>
      <c r="O32" s="78"/>
    </row>
    <row r="33" spans="7:15" ht="15.75">
      <c r="G33" s="91"/>
      <c r="H33" s="94"/>
      <c r="I33" s="95"/>
      <c r="J33" s="95"/>
      <c r="K33" s="95"/>
      <c r="L33" s="158"/>
      <c r="M33" s="158"/>
      <c r="N33" s="89"/>
      <c r="O33" s="78"/>
    </row>
    <row r="34" spans="7:15" ht="15.75">
      <c r="G34" s="93"/>
      <c r="H34" s="94"/>
      <c r="I34" s="95"/>
      <c r="J34" s="95"/>
      <c r="K34" s="95"/>
      <c r="L34" s="158"/>
      <c r="M34" s="158"/>
      <c r="N34" s="89"/>
      <c r="O34" s="78"/>
    </row>
    <row r="35" spans="7:15" ht="12.75">
      <c r="G35" s="93"/>
      <c r="H35" s="94"/>
      <c r="I35" s="94"/>
      <c r="J35" s="94"/>
      <c r="K35" s="94"/>
      <c r="L35" s="157"/>
      <c r="M35" s="157"/>
      <c r="N35" s="157"/>
      <c r="O35" s="78"/>
    </row>
    <row r="36" spans="7:15" ht="12.75">
      <c r="G36" s="93"/>
      <c r="H36" s="94"/>
      <c r="I36" s="94"/>
      <c r="J36" s="94"/>
      <c r="K36" s="94"/>
      <c r="L36" s="157"/>
      <c r="M36" s="157"/>
      <c r="N36" s="157"/>
      <c r="O36" s="78"/>
    </row>
    <row r="37" spans="7:15" ht="15.75">
      <c r="G37" s="91"/>
      <c r="H37" s="94"/>
      <c r="I37" s="95"/>
      <c r="J37" s="95"/>
      <c r="K37" s="95"/>
      <c r="L37" s="158"/>
      <c r="M37" s="158"/>
      <c r="N37" s="89"/>
      <c r="O37" s="78"/>
    </row>
    <row r="38" spans="7:15" ht="12.75">
      <c r="G38" s="78"/>
      <c r="H38" s="78"/>
      <c r="I38" s="78"/>
      <c r="J38" s="78"/>
      <c r="K38" s="78"/>
      <c r="L38" s="78"/>
      <c r="M38" s="78"/>
      <c r="N38" s="78"/>
      <c r="O38" s="78"/>
    </row>
  </sheetData>
  <sheetProtection/>
  <mergeCells count="32">
    <mergeCell ref="G8:I8"/>
    <mergeCell ref="G9:I9"/>
    <mergeCell ref="G10:I10"/>
    <mergeCell ref="G11:I11"/>
    <mergeCell ref="B2:F2"/>
    <mergeCell ref="B3:F3"/>
    <mergeCell ref="E6:I6"/>
    <mergeCell ref="G7:I7"/>
    <mergeCell ref="G16:I16"/>
    <mergeCell ref="G17:H17"/>
    <mergeCell ref="G23:L23"/>
    <mergeCell ref="M23:N23"/>
    <mergeCell ref="G12:H12"/>
    <mergeCell ref="G13:H13"/>
    <mergeCell ref="G14:H14"/>
    <mergeCell ref="G15:I15"/>
    <mergeCell ref="L29:N29"/>
    <mergeCell ref="L30:N30"/>
    <mergeCell ref="G24:L24"/>
    <mergeCell ref="M24:N24"/>
    <mergeCell ref="M25:N25"/>
    <mergeCell ref="J26:N26"/>
    <mergeCell ref="L35:N35"/>
    <mergeCell ref="L36:N36"/>
    <mergeCell ref="L37:M37"/>
    <mergeCell ref="G5:H5"/>
    <mergeCell ref="L31:N31"/>
    <mergeCell ref="L32:M32"/>
    <mergeCell ref="L33:M33"/>
    <mergeCell ref="L34:M34"/>
    <mergeCell ref="L27:N27"/>
    <mergeCell ref="L28:N28"/>
  </mergeCells>
  <printOptions/>
  <pageMargins left="0.75" right="0.75" top="0.52" bottom="1" header="0.27" footer="0.5"/>
  <pageSetup horizontalDpi="600" verticalDpi="600" orientation="portrait" paperSize="9" r:id="rId1"/>
  <headerFooter alignWithMargins="0">
    <oddHeader>&amp;R&amp;"Times New Roman,Félkövér"&amp;12 6.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26"/>
  <sheetViews>
    <sheetView view="pageLayout" workbookViewId="0" topLeftCell="A1">
      <selection activeCell="D11" sqref="D11"/>
    </sheetView>
  </sheetViews>
  <sheetFormatPr defaultColWidth="9.00390625" defaultRowHeight="12.75"/>
  <cols>
    <col min="1" max="1" width="2.125" style="109" customWidth="1"/>
    <col min="2" max="2" width="5.625" style="110" customWidth="1"/>
    <col min="3" max="3" width="37.00390625" style="109" customWidth="1"/>
    <col min="4" max="4" width="17.125" style="109" customWidth="1"/>
    <col min="5" max="5" width="15.25390625" style="109" customWidth="1"/>
    <col min="6" max="16384" width="9.125" style="109" customWidth="1"/>
  </cols>
  <sheetData>
    <row r="1" spans="5:7" ht="13.5" customHeight="1">
      <c r="E1" s="177"/>
      <c r="F1" s="177"/>
      <c r="G1" s="111"/>
    </row>
    <row r="2" spans="2:9" ht="13.5" customHeight="1">
      <c r="B2" s="173" t="s">
        <v>168</v>
      </c>
      <c r="C2" s="173"/>
      <c r="D2" s="173"/>
      <c r="E2" s="173"/>
      <c r="F2" s="173"/>
      <c r="G2" s="112"/>
      <c r="H2" s="112"/>
      <c r="I2" s="112"/>
    </row>
    <row r="3" spans="2:5" ht="13.5" customHeight="1">
      <c r="B3" s="178" t="s">
        <v>158</v>
      </c>
      <c r="C3" s="178"/>
      <c r="D3" s="178"/>
      <c r="E3" s="178"/>
    </row>
    <row r="4" spans="2:5" ht="14.25" customHeight="1">
      <c r="B4" s="179" t="s">
        <v>149</v>
      </c>
      <c r="C4" s="179"/>
      <c r="D4" s="179"/>
      <c r="E4" s="179"/>
    </row>
    <row r="5" s="113" customFormat="1" ht="15.75" thickBot="1">
      <c r="E5" s="132" t="s">
        <v>21</v>
      </c>
    </row>
    <row r="6" spans="2:5" s="114" customFormat="1" ht="48" customHeight="1" thickBot="1">
      <c r="B6" s="115" t="s">
        <v>86</v>
      </c>
      <c r="C6" s="116" t="s">
        <v>150</v>
      </c>
      <c r="D6" s="116" t="s">
        <v>151</v>
      </c>
      <c r="E6" s="117" t="s">
        <v>152</v>
      </c>
    </row>
    <row r="7" spans="2:5" s="114" customFormat="1" ht="18" customHeight="1" thickBot="1">
      <c r="B7" s="115">
        <v>1</v>
      </c>
      <c r="C7" s="118">
        <v>2</v>
      </c>
      <c r="D7" s="118">
        <v>3</v>
      </c>
      <c r="E7" s="119">
        <v>4</v>
      </c>
    </row>
    <row r="8" spans="2:5" ht="12.75">
      <c r="B8" s="120" t="s">
        <v>100</v>
      </c>
      <c r="C8" s="121" t="s">
        <v>153</v>
      </c>
      <c r="D8" s="122"/>
      <c r="E8" s="123"/>
    </row>
    <row r="9" spans="2:5" ht="12.75">
      <c r="B9" s="124" t="s">
        <v>102</v>
      </c>
      <c r="C9" s="121" t="s">
        <v>154</v>
      </c>
      <c r="D9" s="125"/>
      <c r="E9" s="126"/>
    </row>
    <row r="10" spans="2:5" ht="12.75">
      <c r="B10" s="124" t="s">
        <v>103</v>
      </c>
      <c r="C10" s="127"/>
      <c r="D10" s="125"/>
      <c r="E10" s="126"/>
    </row>
    <row r="11" spans="2:5" ht="12.75">
      <c r="B11" s="124" t="s">
        <v>104</v>
      </c>
      <c r="C11" s="127"/>
      <c r="D11" s="125"/>
      <c r="E11" s="126"/>
    </row>
    <row r="12" spans="2:5" ht="12.75">
      <c r="B12" s="124" t="s">
        <v>105</v>
      </c>
      <c r="C12" s="127"/>
      <c r="D12" s="125"/>
      <c r="E12" s="126"/>
    </row>
    <row r="13" spans="2:5" ht="12.75">
      <c r="B13" s="124" t="s">
        <v>106</v>
      </c>
      <c r="C13" s="127"/>
      <c r="D13" s="125"/>
      <c r="E13" s="126"/>
    </row>
    <row r="14" spans="2:5" ht="12.75">
      <c r="B14" s="124" t="s">
        <v>107</v>
      </c>
      <c r="C14" s="127"/>
      <c r="D14" s="125"/>
      <c r="E14" s="126"/>
    </row>
    <row r="15" spans="2:5" ht="12.75">
      <c r="B15" s="124" t="s">
        <v>108</v>
      </c>
      <c r="C15" s="127"/>
      <c r="D15" s="125"/>
      <c r="E15" s="126"/>
    </row>
    <row r="16" spans="2:5" ht="12.75">
      <c r="B16" s="124" t="s">
        <v>109</v>
      </c>
      <c r="C16" s="127"/>
      <c r="D16" s="125"/>
      <c r="E16" s="126"/>
    </row>
    <row r="17" spans="2:5" ht="12.75">
      <c r="B17" s="124" t="s">
        <v>110</v>
      </c>
      <c r="C17" s="127"/>
      <c r="D17" s="125"/>
      <c r="E17" s="126"/>
    </row>
    <row r="18" spans="2:5" ht="12.75">
      <c r="B18" s="124" t="s">
        <v>111</v>
      </c>
      <c r="C18" s="127"/>
      <c r="D18" s="125"/>
      <c r="E18" s="126"/>
    </row>
    <row r="19" spans="2:5" ht="12.75">
      <c r="B19" s="124" t="s">
        <v>112</v>
      </c>
      <c r="C19" s="127"/>
      <c r="D19" s="125"/>
      <c r="E19" s="126"/>
    </row>
    <row r="20" spans="2:5" ht="12.75">
      <c r="B20" s="124" t="s">
        <v>155</v>
      </c>
      <c r="C20" s="127"/>
      <c r="D20" s="125"/>
      <c r="E20" s="126"/>
    </row>
    <row r="21" spans="2:5" ht="12.75">
      <c r="B21" s="124" t="s">
        <v>156</v>
      </c>
      <c r="C21" s="127"/>
      <c r="D21" s="125"/>
      <c r="E21" s="126"/>
    </row>
    <row r="22" spans="2:5" ht="12.75">
      <c r="B22" s="124" t="s">
        <v>157</v>
      </c>
      <c r="C22" s="127"/>
      <c r="D22" s="125"/>
      <c r="E22" s="126"/>
    </row>
    <row r="23" spans="2:5" ht="12.75">
      <c r="B23" s="124" t="s">
        <v>114</v>
      </c>
      <c r="C23" s="127"/>
      <c r="D23" s="125"/>
      <c r="E23" s="126"/>
    </row>
    <row r="24" spans="2:5" ht="12.75">
      <c r="B24" s="124" t="s">
        <v>115</v>
      </c>
      <c r="C24" s="127"/>
      <c r="D24" s="125"/>
      <c r="E24" s="126"/>
    </row>
    <row r="25" spans="2:5" ht="12.75">
      <c r="B25" s="124" t="s">
        <v>116</v>
      </c>
      <c r="C25" s="127"/>
      <c r="D25" s="125"/>
      <c r="E25" s="126"/>
    </row>
    <row r="26" spans="2:5" ht="18" customHeight="1" thickBot="1">
      <c r="B26" s="128" t="s">
        <v>117</v>
      </c>
      <c r="C26" s="129" t="s">
        <v>99</v>
      </c>
      <c r="D26" s="130">
        <v>0</v>
      </c>
      <c r="E26" s="131">
        <v>0</v>
      </c>
    </row>
  </sheetData>
  <sheetProtection/>
  <mergeCells count="4">
    <mergeCell ref="E1:F1"/>
    <mergeCell ref="B2:F2"/>
    <mergeCell ref="B3:E3"/>
    <mergeCell ref="B4:E4"/>
  </mergeCells>
  <printOptions/>
  <pageMargins left="0.75" right="0.75" top="0.7" bottom="1" header="0.34" footer="0.5"/>
  <pageSetup horizontalDpi="600" verticalDpi="600" orientation="portrait" paperSize="9" r:id="rId1"/>
  <headerFooter alignWithMargins="0">
    <oddHeader>&amp;R&amp;"Times New Roman,Félkövér"&amp;12 7. 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view="pageLayout" workbookViewId="0" topLeftCell="A1">
      <selection activeCell="C8" sqref="C8"/>
    </sheetView>
  </sheetViews>
  <sheetFormatPr defaultColWidth="9.00390625" defaultRowHeight="12.75"/>
  <cols>
    <col min="1" max="1" width="1.875" style="1" customWidth="1"/>
    <col min="2" max="2" width="35.25390625" style="1" customWidth="1"/>
    <col min="3" max="3" width="14.25390625" style="1" customWidth="1"/>
    <col min="4" max="4" width="18.75390625" style="1" customWidth="1"/>
    <col min="5" max="5" width="14.625" style="1" customWidth="1"/>
    <col min="6" max="16384" width="9.125" style="1" customWidth="1"/>
  </cols>
  <sheetData>
    <row r="1" spans="1:15" ht="12.75">
      <c r="A1" s="181" t="s">
        <v>166</v>
      </c>
      <c r="B1" s="181"/>
      <c r="C1" s="181"/>
      <c r="D1" s="181"/>
      <c r="E1" s="181"/>
      <c r="F1" s="181"/>
      <c r="G1" s="99"/>
      <c r="H1" s="99"/>
      <c r="I1" s="99"/>
      <c r="J1" s="99"/>
      <c r="K1" s="99"/>
      <c r="L1" s="99"/>
      <c r="M1" s="99"/>
      <c r="N1" s="99"/>
      <c r="O1" s="99"/>
    </row>
    <row r="2" spans="1:15" ht="12.75">
      <c r="A2" s="181" t="s">
        <v>137</v>
      </c>
      <c r="B2" s="181"/>
      <c r="C2" s="181"/>
      <c r="D2" s="181"/>
      <c r="E2" s="181"/>
      <c r="F2" s="181"/>
      <c r="G2" s="99"/>
      <c r="H2" s="99"/>
      <c r="I2" s="99"/>
      <c r="J2" s="99"/>
      <c r="K2" s="99"/>
      <c r="L2" s="99"/>
      <c r="M2" s="99"/>
      <c r="N2" s="99"/>
      <c r="O2" s="99"/>
    </row>
    <row r="3" spans="4:6" ht="12.75">
      <c r="D3" s="180" t="s">
        <v>21</v>
      </c>
      <c r="E3" s="180"/>
      <c r="F3" s="101"/>
    </row>
    <row r="4" spans="5:6" ht="12.75">
      <c r="E4" s="98"/>
      <c r="F4" s="98"/>
    </row>
    <row r="5" spans="2:5" ht="12.75">
      <c r="B5" s="9" t="s">
        <v>0</v>
      </c>
      <c r="C5" s="4" t="s">
        <v>18</v>
      </c>
      <c r="D5" s="5" t="s">
        <v>19</v>
      </c>
      <c r="E5" s="5" t="s">
        <v>20</v>
      </c>
    </row>
    <row r="6" spans="2:5" ht="12.75">
      <c r="B6" s="6" t="s">
        <v>39</v>
      </c>
      <c r="C6" s="10">
        <v>0</v>
      </c>
      <c r="D6" s="10">
        <v>838</v>
      </c>
      <c r="E6" s="10">
        <v>0</v>
      </c>
    </row>
    <row r="7" spans="2:5" ht="12.75">
      <c r="B7" s="6" t="s">
        <v>33</v>
      </c>
      <c r="C7" s="10">
        <v>5628</v>
      </c>
      <c r="D7" s="10">
        <v>35932</v>
      </c>
      <c r="E7" s="10"/>
    </row>
    <row r="8" spans="2:5" ht="12.75">
      <c r="B8" s="11" t="s">
        <v>34</v>
      </c>
      <c r="C8" s="7"/>
      <c r="D8" s="7">
        <v>1858</v>
      </c>
      <c r="E8" s="7"/>
    </row>
    <row r="9" spans="2:5" ht="25.5">
      <c r="B9" s="11" t="s">
        <v>35</v>
      </c>
      <c r="C9" s="7">
        <v>1732</v>
      </c>
      <c r="D9" s="7">
        <v>812</v>
      </c>
      <c r="E9" s="7"/>
    </row>
    <row r="10" spans="2:5" ht="12.75">
      <c r="B10" s="11" t="s">
        <v>40</v>
      </c>
      <c r="C10" s="7"/>
      <c r="D10" s="7"/>
      <c r="E10" s="7"/>
    </row>
    <row r="11" spans="2:5" ht="25.5">
      <c r="B11" s="11" t="s">
        <v>41</v>
      </c>
      <c r="C11" s="7"/>
      <c r="D11" s="7"/>
      <c r="E11" s="7"/>
    </row>
    <row r="12" spans="2:5" ht="25.5">
      <c r="B12" s="8" t="s">
        <v>36</v>
      </c>
      <c r="C12" s="10">
        <v>1903</v>
      </c>
      <c r="D12" s="10">
        <v>10649</v>
      </c>
      <c r="E12" s="10"/>
    </row>
    <row r="13" spans="2:5" ht="12.75">
      <c r="B13" s="12" t="s">
        <v>42</v>
      </c>
      <c r="C13" s="13">
        <f>C6+C7+C8+C9+C10+C11+C12</f>
        <v>9263</v>
      </c>
      <c r="D13" s="13">
        <f>D6+D7+D8+D9+D10+D11+D12</f>
        <v>50089</v>
      </c>
      <c r="E13" s="13">
        <f>E6+E7+E8+E9+E10+E11+E12</f>
        <v>0</v>
      </c>
    </row>
    <row r="14" spans="2:5" ht="12.75">
      <c r="B14" s="8" t="s">
        <v>37</v>
      </c>
      <c r="C14" s="10"/>
      <c r="D14" s="10"/>
      <c r="E14" s="10"/>
    </row>
    <row r="15" spans="2:5" ht="12.75">
      <c r="B15" s="8" t="s">
        <v>38</v>
      </c>
      <c r="C15" s="10"/>
      <c r="D15" s="10"/>
      <c r="E15" s="10"/>
    </row>
    <row r="16" spans="2:5" ht="12.75">
      <c r="B16" s="8" t="s">
        <v>43</v>
      </c>
      <c r="C16" s="10"/>
      <c r="D16" s="10"/>
      <c r="E16" s="10"/>
    </row>
    <row r="17" spans="2:5" ht="25.5">
      <c r="B17" s="8" t="s">
        <v>44</v>
      </c>
      <c r="C17" s="10"/>
      <c r="D17" s="10"/>
      <c r="E17" s="10"/>
    </row>
    <row r="18" spans="2:5" ht="12.75">
      <c r="B18" s="14" t="s">
        <v>45</v>
      </c>
      <c r="C18" s="13">
        <f>C14+C15+C16+C17</f>
        <v>0</v>
      </c>
      <c r="D18" s="13">
        <f>D14+D15+D16+D17</f>
        <v>0</v>
      </c>
      <c r="E18" s="13">
        <f>E14+E15+E16+E17</f>
        <v>0</v>
      </c>
    </row>
    <row r="19" spans="2:5" ht="12.75">
      <c r="B19" s="96" t="s">
        <v>46</v>
      </c>
      <c r="C19" s="97">
        <v>1161</v>
      </c>
      <c r="D19" s="97">
        <v>45552</v>
      </c>
      <c r="E19" s="97">
        <v>0</v>
      </c>
    </row>
    <row r="20" spans="2:5" ht="12.75">
      <c r="B20" s="100" t="s">
        <v>138</v>
      </c>
      <c r="C20" s="102">
        <f>C13+C18+C19</f>
        <v>10424</v>
      </c>
      <c r="D20" s="102">
        <f>D13+D18+D19</f>
        <v>95641</v>
      </c>
      <c r="E20" s="102">
        <f>E13+E18+E19</f>
        <v>0</v>
      </c>
    </row>
  </sheetData>
  <sheetProtection/>
  <mergeCells count="3">
    <mergeCell ref="D3:E3"/>
    <mergeCell ref="A1:F1"/>
    <mergeCell ref="A2:F2"/>
  </mergeCells>
  <printOptions/>
  <pageMargins left="0.75" right="0.42" top="0.56" bottom="1" header="0.24" footer="0.5"/>
  <pageSetup horizontalDpi="600" verticalDpi="600" orientation="portrait" paperSize="9" r:id="rId3"/>
  <headerFooter alignWithMargins="0">
    <oddHeader>&amp;R&amp;"Times New Roman,Félkövér"&amp;12 8.  melléklet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0"/>
  <sheetViews>
    <sheetView view="pageLayout" workbookViewId="0" topLeftCell="A1">
      <selection activeCell="E7" sqref="E7"/>
    </sheetView>
  </sheetViews>
  <sheetFormatPr defaultColWidth="9.00390625" defaultRowHeight="12.75"/>
  <cols>
    <col min="1" max="1" width="6.25390625" style="73" customWidth="1"/>
    <col min="2" max="2" width="5.00390625" style="73" customWidth="1"/>
    <col min="3" max="3" width="28.875" style="73" customWidth="1"/>
    <col min="4" max="4" width="15.125" style="73" customWidth="1"/>
    <col min="5" max="5" width="16.75390625" style="73" customWidth="1"/>
    <col min="6" max="6" width="12.25390625" style="73" customWidth="1"/>
    <col min="7" max="16384" width="9.125" style="73" customWidth="1"/>
  </cols>
  <sheetData>
    <row r="2" spans="2:6" ht="15.75">
      <c r="B2" s="173" t="s">
        <v>167</v>
      </c>
      <c r="C2" s="173"/>
      <c r="D2" s="173"/>
      <c r="E2" s="173"/>
      <c r="F2" s="173"/>
    </row>
    <row r="3" spans="2:6" ht="15.75">
      <c r="B3" s="173" t="s">
        <v>146</v>
      </c>
      <c r="C3" s="173"/>
      <c r="D3" s="173"/>
      <c r="E3" s="173"/>
      <c r="F3" s="173"/>
    </row>
    <row r="4" spans="2:6" ht="15.75">
      <c r="B4" s="75"/>
      <c r="C4" s="75"/>
      <c r="D4" s="75"/>
      <c r="E4" s="75"/>
      <c r="F4" s="75"/>
    </row>
    <row r="5" spans="2:6" ht="15.75">
      <c r="B5" s="75"/>
      <c r="C5" s="75"/>
      <c r="D5" s="75"/>
      <c r="E5" s="75"/>
      <c r="F5" s="75"/>
    </row>
    <row r="6" spans="2:6" ht="15.75">
      <c r="B6" s="75"/>
      <c r="C6" s="75"/>
      <c r="D6" s="75"/>
      <c r="E6" s="75"/>
      <c r="F6" s="75"/>
    </row>
    <row r="7" ht="12.75">
      <c r="F7" s="108" t="s">
        <v>139</v>
      </c>
    </row>
    <row r="8" spans="2:6" ht="27.75" customHeight="1">
      <c r="B8" s="103" t="s">
        <v>140</v>
      </c>
      <c r="C8" s="103" t="s">
        <v>141</v>
      </c>
      <c r="D8" s="103" t="s">
        <v>147</v>
      </c>
      <c r="E8" s="103" t="s">
        <v>148</v>
      </c>
      <c r="F8" s="103" t="s">
        <v>20</v>
      </c>
    </row>
    <row r="9" spans="2:6" ht="12.75">
      <c r="B9" s="103" t="s">
        <v>142</v>
      </c>
      <c r="C9" s="103"/>
      <c r="D9" s="103"/>
      <c r="E9" s="103"/>
      <c r="F9" s="103"/>
    </row>
    <row r="10" spans="2:6" ht="12.75">
      <c r="B10" s="104"/>
      <c r="C10" s="104" t="s">
        <v>143</v>
      </c>
      <c r="D10" s="105">
        <v>1</v>
      </c>
      <c r="E10" s="105">
        <v>1</v>
      </c>
      <c r="F10" s="106">
        <v>1</v>
      </c>
    </row>
    <row r="11" spans="2:6" ht="12.75">
      <c r="B11" s="104"/>
      <c r="C11" s="104" t="s">
        <v>144</v>
      </c>
      <c r="D11" s="105">
        <v>1</v>
      </c>
      <c r="E11" s="105">
        <v>1</v>
      </c>
      <c r="F11" s="105">
        <v>1</v>
      </c>
    </row>
    <row r="12" spans="2:6" ht="12.75">
      <c r="B12" s="107"/>
      <c r="C12" s="107" t="s">
        <v>145</v>
      </c>
      <c r="D12" s="5">
        <f>SUM(D10:D11)</f>
        <v>2</v>
      </c>
      <c r="E12" s="5">
        <f>SUM(E10:E11)</f>
        <v>2</v>
      </c>
      <c r="F12" s="5">
        <v>2</v>
      </c>
    </row>
    <row r="20" ht="12.75">
      <c r="F20" s="86"/>
    </row>
  </sheetData>
  <sheetProtection/>
  <mergeCells count="2">
    <mergeCell ref="B2:F2"/>
    <mergeCell ref="B3:F3"/>
  </mergeCells>
  <printOptions/>
  <pageMargins left="0.75" right="0.62" top="0.8" bottom="1" header="0.5" footer="0.5"/>
  <pageSetup horizontalDpi="600" verticalDpi="600" orientation="portrait" paperSize="9" r:id="rId1"/>
  <headerFooter alignWithMargins="0">
    <oddHeader>&amp;R&amp;"Times New Roman,Félkövér"&amp;12 9. 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I53"/>
  <sheetViews>
    <sheetView workbookViewId="0" topLeftCell="B1">
      <selection activeCell="G8" sqref="G8"/>
    </sheetView>
  </sheetViews>
  <sheetFormatPr defaultColWidth="9.00390625" defaultRowHeight="12.75"/>
  <cols>
    <col min="1" max="1" width="0" style="38" hidden="1" customWidth="1"/>
    <col min="2" max="2" width="39.00390625" style="38" customWidth="1"/>
    <col min="3" max="3" width="9.625" style="38" customWidth="1"/>
    <col min="4" max="4" width="13.125" style="38" customWidth="1"/>
    <col min="5" max="5" width="14.75390625" style="38" customWidth="1"/>
    <col min="6" max="6" width="11.375" style="38" customWidth="1"/>
    <col min="7" max="7" width="11.625" style="38" customWidth="1"/>
    <col min="8" max="16384" width="9.125" style="38" customWidth="1"/>
  </cols>
  <sheetData>
    <row r="1" spans="2:8" ht="15.75">
      <c r="B1" s="149" t="s">
        <v>167</v>
      </c>
      <c r="C1" s="149"/>
      <c r="D1" s="149"/>
      <c r="E1" s="149"/>
      <c r="F1" s="149"/>
      <c r="G1" s="149"/>
      <c r="H1" s="149"/>
    </row>
    <row r="2" spans="2:8" ht="15.75">
      <c r="B2" s="149" t="s">
        <v>162</v>
      </c>
      <c r="C2" s="149"/>
      <c r="D2" s="149"/>
      <c r="E2" s="149"/>
      <c r="F2" s="149"/>
      <c r="G2" s="149"/>
      <c r="H2" s="149"/>
    </row>
    <row r="3" spans="2:8" ht="15.75">
      <c r="B3" s="183" t="s">
        <v>163</v>
      </c>
      <c r="C3" s="183"/>
      <c r="D3" s="183"/>
      <c r="E3" s="183"/>
      <c r="F3" s="183"/>
      <c r="G3" s="183"/>
      <c r="H3" s="183"/>
    </row>
    <row r="4" spans="2:7" s="39" customFormat="1" ht="15.75" customHeight="1">
      <c r="B4" s="36"/>
      <c r="D4" s="37"/>
      <c r="E4" s="134"/>
      <c r="F4" s="182" t="s">
        <v>21</v>
      </c>
      <c r="G4" s="182"/>
    </row>
    <row r="5" spans="2:7" s="43" customFormat="1" ht="31.5">
      <c r="B5" s="40" t="s">
        <v>0</v>
      </c>
      <c r="C5" s="40" t="s">
        <v>165</v>
      </c>
      <c r="D5" s="41" t="s">
        <v>159</v>
      </c>
      <c r="E5" s="42" t="s">
        <v>160</v>
      </c>
      <c r="F5" s="42" t="s">
        <v>161</v>
      </c>
      <c r="G5" s="42" t="s">
        <v>164</v>
      </c>
    </row>
    <row r="6" spans="2:5" s="44" customFormat="1" ht="13.5" customHeight="1">
      <c r="B6" s="150" t="s">
        <v>3</v>
      </c>
      <c r="C6" s="150"/>
      <c r="D6" s="150"/>
      <c r="E6" s="151"/>
    </row>
    <row r="7" spans="2:7" s="45" customFormat="1" ht="15.75">
      <c r="B7" s="23" t="s">
        <v>17</v>
      </c>
      <c r="C7" s="31">
        <v>32378</v>
      </c>
      <c r="D7" s="31">
        <v>29058</v>
      </c>
      <c r="E7" s="31">
        <v>3300</v>
      </c>
      <c r="F7" s="31">
        <v>20</v>
      </c>
      <c r="G7" s="31">
        <f>D7+E7+F7</f>
        <v>32378</v>
      </c>
    </row>
    <row r="8" spans="2:7" s="45" customFormat="1" ht="15.75">
      <c r="B8" s="23" t="s">
        <v>23</v>
      </c>
      <c r="C8" s="31">
        <v>1260</v>
      </c>
      <c r="D8" s="31">
        <v>1260</v>
      </c>
      <c r="E8" s="31"/>
      <c r="F8" s="31"/>
      <c r="G8" s="31">
        <f aca="true" t="shared" si="0" ref="G8:G24">D8+E8+F8</f>
        <v>1260</v>
      </c>
    </row>
    <row r="9" spans="2:7" s="45" customFormat="1" ht="15.75">
      <c r="B9" s="23" t="s">
        <v>24</v>
      </c>
      <c r="C9" s="31">
        <v>2516</v>
      </c>
      <c r="D9" s="31">
        <v>2516</v>
      </c>
      <c r="E9" s="31"/>
      <c r="F9" s="31"/>
      <c r="G9" s="31">
        <f t="shared" si="0"/>
        <v>2516</v>
      </c>
    </row>
    <row r="10" spans="2:7" s="45" customFormat="1" ht="15.75" customHeight="1">
      <c r="B10" s="27" t="s">
        <v>51</v>
      </c>
      <c r="C10" s="31">
        <v>0</v>
      </c>
      <c r="D10" s="31"/>
      <c r="E10" s="31"/>
      <c r="F10" s="31"/>
      <c r="G10" s="31">
        <f t="shared" si="0"/>
        <v>0</v>
      </c>
    </row>
    <row r="11" spans="2:7" s="45" customFormat="1" ht="31.5">
      <c r="B11" s="23" t="s">
        <v>52</v>
      </c>
      <c r="C11" s="31">
        <v>2694</v>
      </c>
      <c r="D11" s="31">
        <v>2694</v>
      </c>
      <c r="E11" s="31"/>
      <c r="F11" s="31"/>
      <c r="G11" s="31">
        <f t="shared" si="0"/>
        <v>2694</v>
      </c>
    </row>
    <row r="12" spans="2:7" s="45" customFormat="1" ht="15.75">
      <c r="B12" s="23" t="s">
        <v>84</v>
      </c>
      <c r="C12" s="31">
        <v>0</v>
      </c>
      <c r="D12" s="31">
        <v>0</v>
      </c>
      <c r="E12" s="31"/>
      <c r="F12" s="31"/>
      <c r="G12" s="31">
        <f t="shared" si="0"/>
        <v>0</v>
      </c>
    </row>
    <row r="13" spans="2:7" s="45" customFormat="1" ht="15.75">
      <c r="B13" s="46" t="s">
        <v>4</v>
      </c>
      <c r="C13" s="34">
        <f>SUM(C7:C12)</f>
        <v>38848</v>
      </c>
      <c r="D13" s="34">
        <f>SUM(D7:D12)</f>
        <v>35528</v>
      </c>
      <c r="E13" s="34">
        <f>SUM(E7:E12)</f>
        <v>3300</v>
      </c>
      <c r="F13" s="34">
        <f>SUM(F7:F12)</f>
        <v>20</v>
      </c>
      <c r="G13" s="133">
        <f t="shared" si="0"/>
        <v>38848</v>
      </c>
    </row>
    <row r="14" spans="2:7" s="45" customFormat="1" ht="15.75">
      <c r="B14" s="25" t="s">
        <v>14</v>
      </c>
      <c r="C14" s="31">
        <v>8707</v>
      </c>
      <c r="D14" s="31">
        <v>6102</v>
      </c>
      <c r="E14" s="31">
        <v>2605</v>
      </c>
      <c r="F14" s="31"/>
      <c r="G14" s="31">
        <f t="shared" si="0"/>
        <v>8707</v>
      </c>
    </row>
    <row r="15" spans="2:7" s="45" customFormat="1" ht="15.75">
      <c r="B15" s="25" t="s">
        <v>15</v>
      </c>
      <c r="C15" s="31">
        <v>2236</v>
      </c>
      <c r="D15" s="31">
        <v>1541</v>
      </c>
      <c r="E15" s="31">
        <v>695</v>
      </c>
      <c r="F15" s="31"/>
      <c r="G15" s="31">
        <f t="shared" si="0"/>
        <v>2236</v>
      </c>
    </row>
    <row r="16" spans="2:7" s="45" customFormat="1" ht="15.75">
      <c r="B16" s="25" t="s">
        <v>27</v>
      </c>
      <c r="C16" s="31">
        <v>2100</v>
      </c>
      <c r="D16" s="31">
        <v>2100</v>
      </c>
      <c r="E16" s="31"/>
      <c r="F16" s="31"/>
      <c r="G16" s="31">
        <f t="shared" si="0"/>
        <v>2100</v>
      </c>
    </row>
    <row r="17" spans="2:7" s="45" customFormat="1" ht="15" customHeight="1">
      <c r="B17" s="25" t="s">
        <v>28</v>
      </c>
      <c r="C17" s="31">
        <v>620</v>
      </c>
      <c r="D17" s="31">
        <v>620</v>
      </c>
      <c r="E17" s="31"/>
      <c r="F17" s="31"/>
      <c r="G17" s="31">
        <f t="shared" si="0"/>
        <v>620</v>
      </c>
    </row>
    <row r="18" spans="2:7" s="45" customFormat="1" ht="15.75" customHeight="1">
      <c r="B18" s="25" t="s">
        <v>48</v>
      </c>
      <c r="C18" s="31">
        <v>4850</v>
      </c>
      <c r="D18" s="31">
        <v>4850</v>
      </c>
      <c r="E18" s="31"/>
      <c r="F18" s="31"/>
      <c r="G18" s="31">
        <f t="shared" si="0"/>
        <v>4850</v>
      </c>
    </row>
    <row r="19" spans="2:7" s="45" customFormat="1" ht="31.5">
      <c r="B19" s="28" t="s">
        <v>29</v>
      </c>
      <c r="C19" s="31">
        <v>50</v>
      </c>
      <c r="D19" s="31">
        <v>50</v>
      </c>
      <c r="E19" s="31"/>
      <c r="F19" s="31"/>
      <c r="G19" s="31">
        <f t="shared" si="0"/>
        <v>50</v>
      </c>
    </row>
    <row r="20" spans="2:7" s="45" customFormat="1" ht="14.25" customHeight="1">
      <c r="B20" s="28" t="s">
        <v>30</v>
      </c>
      <c r="C20" s="31">
        <v>2075</v>
      </c>
      <c r="D20" s="31">
        <v>2075</v>
      </c>
      <c r="E20" s="31"/>
      <c r="F20" s="31"/>
      <c r="G20" s="31">
        <f t="shared" si="0"/>
        <v>2075</v>
      </c>
    </row>
    <row r="21" spans="2:7" s="45" customFormat="1" ht="14.25" customHeight="1">
      <c r="B21" s="28" t="s">
        <v>31</v>
      </c>
      <c r="C21" s="31">
        <v>10304</v>
      </c>
      <c r="D21" s="31">
        <v>10284</v>
      </c>
      <c r="E21" s="31"/>
      <c r="F21" s="31">
        <v>20</v>
      </c>
      <c r="G21" s="31">
        <f t="shared" si="0"/>
        <v>10304</v>
      </c>
    </row>
    <row r="22" spans="2:7" s="45" customFormat="1" ht="15.75">
      <c r="B22" s="25" t="s">
        <v>32</v>
      </c>
      <c r="C22" s="31">
        <v>6970</v>
      </c>
      <c r="D22" s="31">
        <v>6970</v>
      </c>
      <c r="E22" s="31"/>
      <c r="F22" s="31"/>
      <c r="G22" s="31">
        <f t="shared" si="0"/>
        <v>6970</v>
      </c>
    </row>
    <row r="23" spans="2:7" s="45" customFormat="1" ht="15.75">
      <c r="B23" s="25" t="s">
        <v>47</v>
      </c>
      <c r="C23" s="31"/>
      <c r="D23" s="31"/>
      <c r="E23" s="31"/>
      <c r="F23" s="31"/>
      <c r="G23" s="31">
        <f t="shared" si="0"/>
        <v>0</v>
      </c>
    </row>
    <row r="24" spans="2:7" s="45" customFormat="1" ht="15.75" customHeight="1">
      <c r="B24" s="46" t="s">
        <v>5</v>
      </c>
      <c r="C24" s="34">
        <f>SUM(C14:C23)</f>
        <v>37912</v>
      </c>
      <c r="D24" s="34">
        <f>SUM(D14:D23)</f>
        <v>34592</v>
      </c>
      <c r="E24" s="34">
        <f>SUM(E14:E23)</f>
        <v>3300</v>
      </c>
      <c r="F24" s="34">
        <f>SUM(F14:F23)</f>
        <v>20</v>
      </c>
      <c r="G24" s="133">
        <f t="shared" si="0"/>
        <v>37912</v>
      </c>
    </row>
    <row r="25" spans="2:7" s="45" customFormat="1" ht="15.75" customHeight="1">
      <c r="B25" s="47"/>
      <c r="C25" s="37"/>
      <c r="D25" s="37"/>
      <c r="E25" s="37"/>
      <c r="F25" s="37"/>
      <c r="G25" s="37"/>
    </row>
    <row r="26" spans="2:9" s="44" customFormat="1" ht="15.75" customHeight="1">
      <c r="B26" s="38"/>
      <c r="C26" s="38"/>
      <c r="D26" s="37"/>
      <c r="E26" s="37"/>
      <c r="F26" s="182" t="s">
        <v>21</v>
      </c>
      <c r="G26" s="182"/>
      <c r="H26" s="37"/>
      <c r="I26" s="37"/>
    </row>
    <row r="27" spans="2:7" ht="33" customHeight="1">
      <c r="B27" s="40" t="s">
        <v>0</v>
      </c>
      <c r="C27" s="40" t="s">
        <v>165</v>
      </c>
      <c r="D27" s="41" t="s">
        <v>159</v>
      </c>
      <c r="E27" s="42" t="s">
        <v>160</v>
      </c>
      <c r="F27" s="42" t="s">
        <v>161</v>
      </c>
      <c r="G27" s="42" t="s">
        <v>164</v>
      </c>
    </row>
    <row r="28" spans="2:5" s="43" customFormat="1" ht="13.5" customHeight="1">
      <c r="B28" s="150" t="s">
        <v>6</v>
      </c>
      <c r="C28" s="150"/>
      <c r="D28" s="150"/>
      <c r="E28" s="150"/>
    </row>
    <row r="29" spans="2:7" s="44" customFormat="1" ht="31.5">
      <c r="B29" s="23" t="s">
        <v>22</v>
      </c>
      <c r="C29" s="31">
        <v>264</v>
      </c>
      <c r="D29" s="31">
        <v>264</v>
      </c>
      <c r="E29" s="31"/>
      <c r="F29" s="31"/>
      <c r="G29" s="31">
        <f>D29+E29+F29</f>
        <v>264</v>
      </c>
    </row>
    <row r="30" spans="2:7" s="45" customFormat="1" ht="15.75">
      <c r="B30" s="23" t="s">
        <v>25</v>
      </c>
      <c r="C30" s="31">
        <v>0</v>
      </c>
      <c r="D30" s="31"/>
      <c r="E30" s="31"/>
      <c r="F30" s="31"/>
      <c r="G30" s="31">
        <f>D30+E30+F30</f>
        <v>0</v>
      </c>
    </row>
    <row r="31" spans="2:7" s="45" customFormat="1" ht="31.5">
      <c r="B31" s="23" t="s">
        <v>26</v>
      </c>
      <c r="C31" s="31">
        <v>0</v>
      </c>
      <c r="D31" s="31"/>
      <c r="E31" s="31"/>
      <c r="F31" s="31"/>
      <c r="G31" s="31">
        <f>D31+E31+F31</f>
        <v>0</v>
      </c>
    </row>
    <row r="32" spans="2:7" s="45" customFormat="1" ht="15" customHeight="1">
      <c r="B32" s="23" t="s">
        <v>52</v>
      </c>
      <c r="C32" s="31">
        <v>0</v>
      </c>
      <c r="D32" s="31"/>
      <c r="E32" s="31"/>
      <c r="F32" s="31"/>
      <c r="G32" s="31">
        <f>D32+E32+F32</f>
        <v>0</v>
      </c>
    </row>
    <row r="33" spans="2:7" s="45" customFormat="1" ht="15" customHeight="1">
      <c r="B33" s="23" t="s">
        <v>84</v>
      </c>
      <c r="C33" s="31"/>
      <c r="D33" s="31"/>
      <c r="E33" s="31"/>
      <c r="F33" s="31"/>
      <c r="G33" s="31"/>
    </row>
    <row r="34" spans="2:7" s="45" customFormat="1" ht="15.75">
      <c r="B34" s="46" t="s">
        <v>7</v>
      </c>
      <c r="C34" s="34">
        <f>SUM(C29:C33)</f>
        <v>264</v>
      </c>
      <c r="D34" s="34">
        <f>SUM(D29:D33)</f>
        <v>264</v>
      </c>
      <c r="E34" s="34">
        <f>SUM(E29:E33)</f>
        <v>0</v>
      </c>
      <c r="F34" s="34">
        <f>SUM(F29:F33)</f>
        <v>0</v>
      </c>
      <c r="G34" s="34">
        <f>SUM(G29:G33)</f>
        <v>264</v>
      </c>
    </row>
    <row r="35" spans="2:7" s="45" customFormat="1" ht="21" customHeight="1">
      <c r="B35" s="23" t="s">
        <v>39</v>
      </c>
      <c r="C35" s="31"/>
      <c r="D35" s="31"/>
      <c r="E35" s="31"/>
      <c r="F35" s="31"/>
      <c r="G35" s="31">
        <f>D35+E35+F35</f>
        <v>0</v>
      </c>
    </row>
    <row r="36" spans="2:7" s="45" customFormat="1" ht="15" customHeight="1">
      <c r="B36" s="23" t="s">
        <v>33</v>
      </c>
      <c r="C36" s="31"/>
      <c r="D36" s="31"/>
      <c r="E36" s="31"/>
      <c r="F36" s="31"/>
      <c r="G36" s="31">
        <f aca="true" t="shared" si="1" ref="G36:G50">D36+E36+F36</f>
        <v>0</v>
      </c>
    </row>
    <row r="37" spans="2:7" s="45" customFormat="1" ht="31.5">
      <c r="B37" s="48" t="s">
        <v>34</v>
      </c>
      <c r="C37" s="31"/>
      <c r="D37" s="31"/>
      <c r="E37" s="31"/>
      <c r="F37" s="31"/>
      <c r="G37" s="31">
        <f t="shared" si="1"/>
        <v>0</v>
      </c>
    </row>
    <row r="38" spans="2:7" s="45" customFormat="1" ht="31.5">
      <c r="B38" s="48" t="s">
        <v>35</v>
      </c>
      <c r="C38" s="31"/>
      <c r="D38" s="31"/>
      <c r="E38" s="31"/>
      <c r="F38" s="31"/>
      <c r="G38" s="31">
        <f t="shared" si="1"/>
        <v>0</v>
      </c>
    </row>
    <row r="39" spans="2:7" s="45" customFormat="1" ht="18" customHeight="1">
      <c r="B39" s="48" t="s">
        <v>40</v>
      </c>
      <c r="C39" s="31"/>
      <c r="D39" s="31"/>
      <c r="E39" s="31"/>
      <c r="F39" s="31"/>
      <c r="G39" s="31">
        <f t="shared" si="1"/>
        <v>0</v>
      </c>
    </row>
    <row r="40" spans="2:7" s="45" customFormat="1" ht="31.5">
      <c r="B40" s="48" t="s">
        <v>41</v>
      </c>
      <c r="C40" s="31"/>
      <c r="D40" s="31"/>
      <c r="E40" s="31"/>
      <c r="F40" s="31"/>
      <c r="G40" s="31">
        <f t="shared" si="1"/>
        <v>0</v>
      </c>
    </row>
    <row r="41" spans="2:7" s="45" customFormat="1" ht="27" customHeight="1">
      <c r="B41" s="27" t="s">
        <v>36</v>
      </c>
      <c r="C41" s="31"/>
      <c r="D41" s="31"/>
      <c r="E41" s="31"/>
      <c r="F41" s="31"/>
      <c r="G41" s="31">
        <f t="shared" si="1"/>
        <v>0</v>
      </c>
    </row>
    <row r="42" spans="2:7" s="45" customFormat="1" ht="15" customHeight="1">
      <c r="B42" s="49" t="s">
        <v>42</v>
      </c>
      <c r="C42" s="31"/>
      <c r="D42" s="31"/>
      <c r="E42" s="31"/>
      <c r="F42" s="31"/>
      <c r="G42" s="31">
        <f t="shared" si="1"/>
        <v>0</v>
      </c>
    </row>
    <row r="43" spans="2:7" s="45" customFormat="1" ht="15" customHeight="1">
      <c r="B43" s="27" t="s">
        <v>37</v>
      </c>
      <c r="C43" s="31"/>
      <c r="D43" s="31"/>
      <c r="E43" s="31"/>
      <c r="F43" s="31"/>
      <c r="G43" s="31">
        <f t="shared" si="1"/>
        <v>0</v>
      </c>
    </row>
    <row r="44" spans="2:7" s="45" customFormat="1" ht="15" customHeight="1">
      <c r="B44" s="27" t="s">
        <v>38</v>
      </c>
      <c r="C44" s="31"/>
      <c r="D44" s="31"/>
      <c r="E44" s="31"/>
      <c r="F44" s="31"/>
      <c r="G44" s="31">
        <f t="shared" si="1"/>
        <v>0</v>
      </c>
    </row>
    <row r="45" spans="2:7" s="45" customFormat="1" ht="15" customHeight="1">
      <c r="B45" s="27" t="s">
        <v>43</v>
      </c>
      <c r="C45" s="31"/>
      <c r="D45" s="31"/>
      <c r="E45" s="31"/>
      <c r="F45" s="31"/>
      <c r="G45" s="31">
        <f t="shared" si="1"/>
        <v>0</v>
      </c>
    </row>
    <row r="46" spans="2:7" s="45" customFormat="1" ht="15" customHeight="1">
      <c r="B46" s="27" t="s">
        <v>44</v>
      </c>
      <c r="C46" s="31"/>
      <c r="D46" s="31"/>
      <c r="E46" s="31"/>
      <c r="F46" s="31"/>
      <c r="G46" s="31">
        <f t="shared" si="1"/>
        <v>0</v>
      </c>
    </row>
    <row r="47" spans="2:7" s="45" customFormat="1" ht="15" customHeight="1">
      <c r="B47" s="50" t="s">
        <v>45</v>
      </c>
      <c r="C47" s="31"/>
      <c r="D47" s="31"/>
      <c r="E47" s="31"/>
      <c r="F47" s="31"/>
      <c r="G47" s="31">
        <f t="shared" si="1"/>
        <v>0</v>
      </c>
    </row>
    <row r="48" spans="2:7" s="45" customFormat="1" ht="15" customHeight="1">
      <c r="B48" s="27" t="s">
        <v>47</v>
      </c>
      <c r="C48" s="31">
        <v>1200</v>
      </c>
      <c r="D48" s="31">
        <v>1200</v>
      </c>
      <c r="E48" s="31"/>
      <c r="F48" s="31"/>
      <c r="G48" s="31">
        <f t="shared" si="1"/>
        <v>1200</v>
      </c>
    </row>
    <row r="49" spans="2:7" s="45" customFormat="1" ht="15.75">
      <c r="B49" s="50" t="s">
        <v>46</v>
      </c>
      <c r="C49" s="31"/>
      <c r="D49" s="31"/>
      <c r="E49" s="31"/>
      <c r="F49" s="31"/>
      <c r="G49" s="31">
        <f t="shared" si="1"/>
        <v>0</v>
      </c>
    </row>
    <row r="50" spans="2:7" s="45" customFormat="1" ht="15.75">
      <c r="B50" s="46" t="s">
        <v>8</v>
      </c>
      <c r="C50" s="34">
        <f>SUM(C35:C49)</f>
        <v>1200</v>
      </c>
      <c r="D50" s="34">
        <f>SUM(D35:D49)</f>
        <v>1200</v>
      </c>
      <c r="E50" s="34">
        <f>SUM(E35:E49)</f>
        <v>0</v>
      </c>
      <c r="F50" s="34">
        <f>SUM(F35:F49)</f>
        <v>0</v>
      </c>
      <c r="G50" s="31">
        <f t="shared" si="1"/>
        <v>1200</v>
      </c>
    </row>
    <row r="51" spans="2:7" s="44" customFormat="1" ht="15" customHeight="1">
      <c r="B51" s="46" t="s">
        <v>9</v>
      </c>
      <c r="C51" s="34">
        <f>C13+C34</f>
        <v>39112</v>
      </c>
      <c r="D51" s="34">
        <f>D13+D34</f>
        <v>35792</v>
      </c>
      <c r="E51" s="34">
        <f>E13+E34</f>
        <v>3300</v>
      </c>
      <c r="F51" s="34">
        <f>F13+F34</f>
        <v>20</v>
      </c>
      <c r="G51" s="34">
        <f>G13+G34</f>
        <v>39112</v>
      </c>
    </row>
    <row r="52" spans="2:7" s="44" customFormat="1" ht="15" customHeight="1">
      <c r="B52" s="46" t="s">
        <v>10</v>
      </c>
      <c r="C52" s="34">
        <f>C24+C50</f>
        <v>39112</v>
      </c>
      <c r="D52" s="34">
        <f>D24+D50</f>
        <v>35792</v>
      </c>
      <c r="E52" s="34">
        <f>E24+E50</f>
        <v>3300</v>
      </c>
      <c r="F52" s="34">
        <f>F24+F50</f>
        <v>20</v>
      </c>
      <c r="G52" s="34">
        <f>G24+G50</f>
        <v>39112</v>
      </c>
    </row>
    <row r="53" spans="2:7" s="44" customFormat="1" ht="15" customHeight="1">
      <c r="B53" s="38"/>
      <c r="C53" s="38"/>
      <c r="D53" s="38"/>
      <c r="E53" s="38"/>
      <c r="F53" s="38"/>
      <c r="G53" s="38"/>
    </row>
  </sheetData>
  <sheetProtection/>
  <mergeCells count="7">
    <mergeCell ref="B1:H1"/>
    <mergeCell ref="B28:E28"/>
    <mergeCell ref="B6:E6"/>
    <mergeCell ref="F4:G4"/>
    <mergeCell ref="B2:H2"/>
    <mergeCell ref="B3:H3"/>
    <mergeCell ref="F26:G26"/>
  </mergeCells>
  <printOptions/>
  <pageMargins left="0.2362204724409449" right="0.1968503937007874" top="0.1968503937007874" bottom="0.1968503937007874" header="0.15748031496062992" footer="0.15748031496062992"/>
  <pageSetup horizontalDpi="600" verticalDpi="600" orientation="portrait" paperSize="9" scale="90" r:id="rId3"/>
  <headerFooter alignWithMargins="0">
    <oddHeader>&amp;R&amp;"Times New Roman,Félkövér"&amp;12 10. sz. melléklet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Felhasználó</cp:lastModifiedBy>
  <cp:lastPrinted>2015-05-11T15:03:01Z</cp:lastPrinted>
  <dcterms:created xsi:type="dcterms:W3CDTF">1997-01-17T14:02:09Z</dcterms:created>
  <dcterms:modified xsi:type="dcterms:W3CDTF">2015-05-11T15:03:13Z</dcterms:modified>
  <cp:category/>
  <cp:version/>
  <cp:contentType/>
  <cp:contentStatus/>
</cp:coreProperties>
</file>