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30" windowWidth="9600" windowHeight="2475" tabRatio="763" activeTab="0"/>
  </bookViews>
  <sheets>
    <sheet name="1.melléklet" sheetId="1" r:id="rId1"/>
    <sheet name="2.sz. mell" sheetId="2" r:id="rId2"/>
    <sheet name="3.sz. mell" sheetId="3" r:id="rId3"/>
    <sheet name="4.sz. mell" sheetId="4" r:id="rId4"/>
    <sheet name="5.mell" sheetId="5" r:id="rId5"/>
    <sheet name="6.mell" sheetId="6" r:id="rId6"/>
    <sheet name="7.mell" sheetId="7" r:id="rId7"/>
    <sheet name="8.mell" sheetId="8" r:id="rId8"/>
    <sheet name="9. sz. mell" sheetId="9" r:id="rId9"/>
    <sheet name="10.mell" sheetId="10" r:id="rId10"/>
    <sheet name="11.mell" sheetId="11" r:id="rId11"/>
    <sheet name="12.mell" sheetId="12" r:id="rId12"/>
    <sheet name="13.mell" sheetId="13" r:id="rId13"/>
    <sheet name="14.mell" sheetId="14" r:id="rId14"/>
    <sheet name="15.mell" sheetId="15" r:id="rId15"/>
  </sheets>
  <definedNames>
    <definedName name="_xlnm.Print_Area" localSheetId="0">'1.melléklet'!$A$1:$J$155</definedName>
    <definedName name="_xlnm.Print_Area" localSheetId="11">'12.mell'!$A$1:$E$357</definedName>
  </definedNames>
  <calcPr fullCalcOnLoad="1"/>
</workbook>
</file>

<file path=xl/sharedStrings.xml><?xml version="1.0" encoding="utf-8"?>
<sst xmlns="http://schemas.openxmlformats.org/spreadsheetml/2006/main" count="1769" uniqueCount="603">
  <si>
    <t>Megnevezés</t>
  </si>
  <si>
    <t>Eredeti előirányzat</t>
  </si>
  <si>
    <t xml:space="preserve"> </t>
  </si>
  <si>
    <t>MŰKÖDÉSI CÉLÚ BEVÉTELEK ÖSSZESEN:</t>
  </si>
  <si>
    <t>MŰKÖDÉSI CÉLÚ KIADÁSOK ÖSSZESEN:</t>
  </si>
  <si>
    <t>FELHALMOZÁSI CÉLÚ BEVÉTELEK ÖSSZ.:</t>
  </si>
  <si>
    <t>FELHALMOZÁSI CÉLÚ KIADÁSOK ÖSSZ.:</t>
  </si>
  <si>
    <t>BEVÉTELEK MINDÖSSZESEN:</t>
  </si>
  <si>
    <t>KIADÁSOK MINDÖSSZESEN:</t>
  </si>
  <si>
    <t>BEVÉTELEK ÖSSZESEN:</t>
  </si>
  <si>
    <t>KIADÁSOK ÖSSZESEN:</t>
  </si>
  <si>
    <t>BEVÉTELEK</t>
  </si>
  <si>
    <t>KIADÁSOK</t>
  </si>
  <si>
    <t>A költségvetés 3 éves pénzforgalmi mérlege</t>
  </si>
  <si>
    <t>Január</t>
  </si>
  <si>
    <t>Február</t>
  </si>
  <si>
    <t>Március</t>
  </si>
  <si>
    <t>Április</t>
  </si>
  <si>
    <t>Május</t>
  </si>
  <si>
    <t>Június</t>
  </si>
  <si>
    <t>I. félév</t>
  </si>
  <si>
    <t>összesen</t>
  </si>
  <si>
    <t>h ó n a p o k</t>
  </si>
  <si>
    <t>I. Bevételek</t>
  </si>
  <si>
    <t>II. Kiadások</t>
  </si>
  <si>
    <t xml:space="preserve">    Hiány (Bevétel - Kiadás)</t>
  </si>
  <si>
    <t>Július</t>
  </si>
  <si>
    <t>Augusztus</t>
  </si>
  <si>
    <t>Szeptember</t>
  </si>
  <si>
    <t>Október</t>
  </si>
  <si>
    <t>November</t>
  </si>
  <si>
    <t>December</t>
  </si>
  <si>
    <t>II.Kiadások</t>
  </si>
  <si>
    <t xml:space="preserve">    Hiány ( Bevétel - Kiadás)</t>
  </si>
  <si>
    <t>Működési bevételek</t>
  </si>
  <si>
    <t>Összesen:</t>
  </si>
  <si>
    <t>Dologi kiadások</t>
  </si>
  <si>
    <t>BEVÉTELEK ÖSSZESEN</t>
  </si>
  <si>
    <t>Járulék</t>
  </si>
  <si>
    <t>Adatok eFt</t>
  </si>
  <si>
    <t>MŰKÖDTETÉS</t>
  </si>
  <si>
    <t>FELHALMOZÁS</t>
  </si>
  <si>
    <t>Módosított ei.</t>
  </si>
  <si>
    <t>Teljesítés</t>
  </si>
  <si>
    <t>Teljesítés %</t>
  </si>
  <si>
    <t>Több éves kihatással járó döntésekből származó kötelezettségek célok szerinti, évenkénti bontásban</t>
  </si>
  <si>
    <t>Ssz.</t>
  </si>
  <si>
    <t>Kötelezettségek évenként</t>
  </si>
  <si>
    <t>Összesen</t>
  </si>
  <si>
    <t>LÉTSZÁMADATOK</t>
  </si>
  <si>
    <t>adatok: fő-ben</t>
  </si>
  <si>
    <t>ÖSSZESEN</t>
  </si>
  <si>
    <t>ÖSSZESEN:</t>
  </si>
  <si>
    <t>Támogatott megnevezése</t>
  </si>
  <si>
    <t>Közvetett támogatás megnevezése</t>
  </si>
  <si>
    <t>Beruházás megnevezése</t>
  </si>
  <si>
    <t>Felújítás megnevezése</t>
  </si>
  <si>
    <t>Előző időszak</t>
  </si>
  <si>
    <t>Módosítások (+-)</t>
  </si>
  <si>
    <t>Tárgyidőszak</t>
  </si>
  <si>
    <t>A/I//1</t>
  </si>
  <si>
    <t>Vagyoni értékű jogok</t>
  </si>
  <si>
    <t>A/I/2</t>
  </si>
  <si>
    <t>Szellemi termékek</t>
  </si>
  <si>
    <t>A/I/3</t>
  </si>
  <si>
    <t>Immateriális javak értékhelyesbítése</t>
  </si>
  <si>
    <t>A/I</t>
  </si>
  <si>
    <t xml:space="preserve">Immateriális javak </t>
  </si>
  <si>
    <t>A/II/1</t>
  </si>
  <si>
    <t>Ingatlanok és a kapcsolódó vagyoni értékű jogok</t>
  </si>
  <si>
    <t>A/II/2</t>
  </si>
  <si>
    <t>Gépek, berendezések,felszerelések,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</si>
  <si>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</si>
  <si>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</si>
  <si>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</si>
  <si>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</si>
  <si>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</si>
  <si>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</si>
  <si>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</si>
  <si>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</t>
  </si>
  <si>
    <t>A/III/1</t>
  </si>
  <si>
    <t>Tartós részesedések</t>
  </si>
  <si>
    <t>A/III/2</t>
  </si>
  <si>
    <t>Tartós hitelviszonyt megtestesítő értékpapírok</t>
  </si>
  <si>
    <t>A/III/3</t>
  </si>
  <si>
    <t>Befektetett pénzügyi eszközök értékhelyesbítése</t>
  </si>
  <si>
    <t>A/III</t>
  </si>
  <si>
    <t xml:space="preserve">Befektetett pénzügyi eszközök  </t>
  </si>
  <si>
    <t>A/IV/1</t>
  </si>
  <si>
    <t>Koncesszióba, vagyonkezelésbe adott eszközök</t>
  </si>
  <si>
    <t>A/IV/2</t>
  </si>
  <si>
    <t>Koncesszióba, vagyonkezelésbe adott eszközök értékhelyesbítése</t>
  </si>
  <si>
    <t>A/IV</t>
  </si>
  <si>
    <t xml:space="preserve">A.) </t>
  </si>
  <si>
    <t>NEMZETI VAGYONBA TARTOZÓ BEFEKTETETT ESZKÖZÖK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</si>
  <si>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</si>
  <si>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</si>
  <si>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</si>
  <si>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</si>
  <si>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</si>
  <si>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</si>
  <si>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</si>
  <si>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>Befejezetlen termelés, félkész termék, késztermékek</t>
  </si>
  <si>
    <t>B/I/5</t>
  </si>
  <si>
    <t>Növendék-, hízó és egyéb állatok</t>
  </si>
  <si>
    <t>B/I</t>
  </si>
  <si>
    <t>Készletek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</si>
  <si>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</si>
  <si>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</si>
  <si>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</si>
  <si>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</si>
  <si>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</si>
  <si>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</t>
  </si>
  <si>
    <t>B)</t>
  </si>
  <si>
    <t>NEMZETI VAGYONBA TARTOZÓ FORGÓESZKÖZÖK</t>
  </si>
  <si>
    <t>C/I</t>
  </si>
  <si>
    <t>Hosszú lejáratú betétek</t>
  </si>
  <si>
    <t>C/II</t>
  </si>
  <si>
    <t>Pénztárak,csekkek, betétkönyvek</t>
  </si>
  <si>
    <t>C/III</t>
  </si>
  <si>
    <t>Forintszámlák</t>
  </si>
  <si>
    <t>C/IV</t>
  </si>
  <si>
    <t>Devizaszámlák</t>
  </si>
  <si>
    <t>C/V</t>
  </si>
  <si>
    <t>Idegen pénzeszközök</t>
  </si>
  <si>
    <t>C)</t>
  </si>
  <si>
    <t>PÉNZESZKÖZÖK</t>
  </si>
  <si>
    <t>D/I/1</t>
  </si>
  <si>
    <t>Költségvetési évben esedékes követelések működési célú támogatások bevételeire államháztartáson belülről</t>
  </si>
  <si>
    <t>D/I/2</t>
  </si>
  <si>
    <t>Költségvetési évben esedékes követelések felhalmozási célú támogatások bevételeire államháztartáson belülről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</si>
  <si>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</si>
  <si>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</si>
  <si>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</si>
  <si>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</si>
  <si>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D/I/5</t>
  </si>
  <si>
    <t>Költségvetési évben esedékes követelések felhalmozási bevételre</t>
  </si>
  <si>
    <t>D/I/6</t>
  </si>
  <si>
    <t>Költségvetési évben esedékes követelések működési célú átvett pénzeszközökre</t>
  </si>
  <si>
    <t>D/I/7</t>
  </si>
  <si>
    <t>Költségvetési évben esedékes követelések felhalmozási célú átvett pénzeszközre</t>
  </si>
  <si>
    <t>D/I/8</t>
  </si>
  <si>
    <t>Költségvetési évben esedékes követelések finanszírozási bevételekre</t>
  </si>
  <si>
    <t>D/I</t>
  </si>
  <si>
    <t>Költségvetési évben esedékes követelések</t>
  </si>
  <si>
    <t>D/II/1</t>
  </si>
  <si>
    <t>Költségvetési évet követően esedékes követelések működési célú támogatások bevételeire államháztartáson belülről</t>
  </si>
  <si>
    <t>D/II/2</t>
  </si>
  <si>
    <t>Költségvetési évet követően esedékes követelések felhalmozási célú támogatások bevételeire államháztartáson belülről</t>
  </si>
  <si>
    <t>D/II/3</t>
  </si>
  <si>
    <t>Költségvetési évet követően esedékes követelések közhatalmi bevételre</t>
  </si>
  <si>
    <t>D/II/4</t>
  </si>
  <si>
    <t>Költségvetési évet követően esedékes követelések működési bevételre</t>
  </si>
  <si>
    <t>D/II/5</t>
  </si>
  <si>
    <t>Költségvetési évet követően esedékes követelések felhalmozási bevételre</t>
  </si>
  <si>
    <t>D/II/6</t>
  </si>
  <si>
    <t>Költségvetési évet követően esedékes követelések működési célú átvett pénzeszközre</t>
  </si>
  <si>
    <t>D/II/7</t>
  </si>
  <si>
    <t>Költségvetési évet követően esedékes követelések felhalmozási célú átvett pénzeszközökre</t>
  </si>
  <si>
    <t>D/II/8</t>
  </si>
  <si>
    <t>Költségvetési évet követően esedékes követelések finanszírozási bevételekre</t>
  </si>
  <si>
    <t>D/II</t>
  </si>
  <si>
    <t>Költségvetési évet követően esedékes követelés</t>
  </si>
  <si>
    <t>D/III/1</t>
  </si>
  <si>
    <t>Adott előleg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</si>
  <si>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</si>
  <si>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</si>
  <si>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</si>
  <si>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</si>
  <si>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</si>
  <si>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</si>
  <si>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</si>
  <si>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</si>
  <si>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</si>
  <si>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</si>
  <si>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</si>
  <si>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</si>
  <si>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</si>
  <si>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jellgű sajátos elszámolások</t>
  </si>
  <si>
    <t>D)</t>
  </si>
  <si>
    <t>KÖVETELÉSEK</t>
  </si>
  <si>
    <t>E)</t>
  </si>
  <si>
    <t>EGYÉB SAJÁTOS ESZKÖZOLDALI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</si>
  <si>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</si>
  <si>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</si>
  <si>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</si>
  <si>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</si>
  <si>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</si>
  <si>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</si>
  <si>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</si>
  <si>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ELHATÁROLÁSOK</t>
  </si>
  <si>
    <t>ESZKÖZÖK ÖSSZESEN</t>
  </si>
  <si>
    <t>G/I</t>
  </si>
  <si>
    <t>Nemzeti vagyon iduláskori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</si>
  <si>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</si>
  <si>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</si>
  <si>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</si>
  <si>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</si>
  <si>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</si>
  <si>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</si>
  <si>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</si>
  <si>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</si>
  <si>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</si>
  <si>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</si>
  <si>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</si>
  <si>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</si>
  <si>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</si>
  <si>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</si>
  <si>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</si>
  <si>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</si>
  <si>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</si>
  <si>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</si>
  <si>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</si>
  <si>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</si>
  <si>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</si>
  <si>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</si>
  <si>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</si>
  <si>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</si>
  <si>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</si>
  <si>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</si>
  <si>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</si>
  <si>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</si>
  <si>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</si>
  <si>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</si>
  <si>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</t>
  </si>
  <si>
    <t>Költségvetési évben esedékes kötelezettségek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</si>
  <si>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</si>
  <si>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</si>
  <si>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</si>
  <si>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</si>
  <si>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</si>
  <si>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</si>
  <si>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</si>
  <si>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</si>
  <si>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</si>
  <si>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</si>
  <si>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</si>
  <si>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</si>
  <si>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</si>
  <si>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</si>
  <si>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</si>
  <si>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</si>
  <si>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H/II/9</t>
  </si>
  <si>
    <t>Költségvetési évet követően esedékes kötelezettségek finanszírozási kiadásokra</t>
  </si>
  <si>
    <t>H/II</t>
  </si>
  <si>
    <t>Költségvetési évet követően esedékes kötelezettségek</t>
  </si>
  <si>
    <t>H/III/1</t>
  </si>
  <si>
    <t>Kapott előleg</t>
  </si>
  <si>
    <t>H/III/2</t>
  </si>
  <si>
    <t>H/III/3</t>
  </si>
  <si>
    <t>Más szervezetet megillető bevételek elszámolása</t>
  </si>
  <si>
    <t>H/III/4</t>
  </si>
  <si>
    <t>H/III/5</t>
  </si>
  <si>
    <t>Vagyaonkezelésbe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</si>
  <si>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</si>
  <si>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</si>
  <si>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</si>
  <si>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</si>
  <si>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</si>
  <si>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</si>
  <si>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</si>
  <si>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</si>
  <si>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</si>
  <si>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</si>
  <si>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</si>
  <si>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</si>
  <si>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</si>
  <si>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</si>
  <si>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</si>
  <si>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</si>
  <si>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</si>
  <si>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</si>
  <si>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ELHHATÁROLÁSOK</t>
  </si>
  <si>
    <t>FORRÁSOK ÖSSZESEN</t>
  </si>
  <si>
    <t>A)</t>
  </si>
  <si>
    <t>Módosított előirányzat</t>
  </si>
  <si>
    <t>Személyi juttatások</t>
  </si>
  <si>
    <t>Munkaadókat terhelő járulékok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</si>
  <si>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</si>
  <si>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</si>
  <si>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</si>
  <si>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</si>
  <si>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</si>
  <si>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>Egyéb felhalmozási célú kiadások</t>
  </si>
  <si>
    <t>Pénzforgalom nélküli kiadások</t>
  </si>
  <si>
    <t>KIADÁSOK ÖSSZESEN</t>
  </si>
  <si>
    <t>Működési célú támogatások áh. belülről</t>
  </si>
  <si>
    <t>Közhatalmi bevételek</t>
  </si>
  <si>
    <t>Működési célú átvett pénzeszközök áh. kívülről</t>
  </si>
  <si>
    <t>Finanszírozási bevételek</t>
  </si>
  <si>
    <t>Felhalmozási célú támogatások áh. belülről</t>
  </si>
  <si>
    <t>Felhalmozási bevételek</t>
  </si>
  <si>
    <t>Felhalmozási célú átvett pénzeszközök Áh. Kívülről</t>
  </si>
  <si>
    <t>Pénzforgalom nélküli bevételek</t>
  </si>
  <si>
    <t>Költségvetési bevételek és kiadások különbsége</t>
  </si>
  <si>
    <t>Maradványkimutatás</t>
  </si>
  <si>
    <t>Sorszám</t>
  </si>
  <si>
    <t>Összeg</t>
  </si>
  <si>
    <t>Alaptevékenység költségvetési bevételei</t>
  </si>
  <si>
    <t>Alaptevékenység költségvetési kiadásai</t>
  </si>
  <si>
    <t>I.</t>
  </si>
  <si>
    <t>Alaptevékenység költségvetési egyenlege (1-2)</t>
  </si>
  <si>
    <t>Alaptevékenység finanszírozási bevételei</t>
  </si>
  <si>
    <t>Alaptevékenység finanszírozási kiadásai</t>
  </si>
  <si>
    <t>II</t>
  </si>
  <si>
    <t>Alaptevékenység finanszírozási egyenlege (3-4)</t>
  </si>
  <si>
    <t>Alaptevékenység maradványa (I+-II)</t>
  </si>
  <si>
    <t>Vállalkozási tevékenység költségvetési bevételei</t>
  </si>
  <si>
    <t>Vállalkozási tevékenység költségvetési kiadásai</t>
  </si>
  <si>
    <t>III.</t>
  </si>
  <si>
    <t>Vállalkozási tevékenység költségvetési egyenlege (5-6)</t>
  </si>
  <si>
    <t>Vállalkozási tevékenység finanszírozási bevételei</t>
  </si>
  <si>
    <t>Vállalkozási tevékenység fianszírozási kiadásai</t>
  </si>
  <si>
    <t>IV.</t>
  </si>
  <si>
    <t>Vállalkozási tevékenység finanszírozási egyenlege (7-8)</t>
  </si>
  <si>
    <t>Vállalkozási tevékenység maradványa (III+-IV)</t>
  </si>
  <si>
    <t>Összes maradvány (A+B)</t>
  </si>
  <si>
    <t>Alaptevékenység kötelezettségvállalással terhelt maradványa</t>
  </si>
  <si>
    <t>Alaptevékenység szabad maradványa</t>
  </si>
  <si>
    <t>Vállalkozási tevékenységet terhelő befizetési</t>
  </si>
  <si>
    <t>Vállalkozási tevékenység felhasználható maradványa (B-F)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</si>
  <si>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</si>
  <si>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</si>
  <si>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</si>
  <si>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 xml:space="preserve">I. </t>
  </si>
  <si>
    <t>Tevékenység nettó eredményszemléletű bevétele (1+2+3)</t>
  </si>
  <si>
    <t>Saját termelésű készletek állományváltozása</t>
  </si>
  <si>
    <t>Saját előállítású eszközök aktivált értéke</t>
  </si>
  <si>
    <t>II.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</si>
  <si>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</si>
  <si>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</si>
  <si>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</si>
  <si>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</si>
  <si>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 xml:space="preserve">III. </t>
  </si>
  <si>
    <t>Egyéb eredményszemléletű bevételek (6+7+8)</t>
  </si>
  <si>
    <t>Anyagköltség</t>
  </si>
  <si>
    <t>Igénybe vett szolgáltatások értéke</t>
  </si>
  <si>
    <t>Eladott áruk beszerzési értéke</t>
  </si>
  <si>
    <t>Eladott (közvetített) szolgáltatások értéke</t>
  </si>
  <si>
    <t xml:space="preserve">IV. </t>
  </si>
  <si>
    <t>Anyagjellegű ráfordítások (9+10+11+12)</t>
  </si>
  <si>
    <t>Bérköltség</t>
  </si>
  <si>
    <t>Személyi jellegű kifizetések</t>
  </si>
  <si>
    <t>Bérjárulékok</t>
  </si>
  <si>
    <t>V</t>
  </si>
  <si>
    <t>Személyi jellegű ráfordítások (13+14+15)</t>
  </si>
  <si>
    <t>VI</t>
  </si>
  <si>
    <t>Értékcsökkenési leírás</t>
  </si>
  <si>
    <t>VII</t>
  </si>
  <si>
    <t>Egyéb ráfordítások</t>
  </si>
  <si>
    <t>TEVÉKENYSÉGEK EREDMÉNYE (I+II+III-IV-V-VI-VII)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</si>
  <si>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</si>
  <si>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</si>
  <si>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</si>
  <si>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 xml:space="preserve">VIII. </t>
  </si>
  <si>
    <t>Pénzügyi műveletek eredményszemléletű bevételei (16+17+18)</t>
  </si>
  <si>
    <t>Fizetendő kamatok és kamatjellegű ráfordítások</t>
  </si>
  <si>
    <t>Részesedések, értékpapírok, pénzeszközök értékvesztése</t>
  </si>
  <si>
    <t>Pénzügyi műveletek egyéb ráfordításai</t>
  </si>
  <si>
    <t>IX.</t>
  </si>
  <si>
    <t>Pénzügyi műveletek ráfordításai (19+20+21)</t>
  </si>
  <si>
    <t>PÉNZÜGYI MŰVELETEK EREDMÉNYE (VIII-IX)</t>
  </si>
  <si>
    <t>SZOKÁSOS EREDMÉNY (A+-B)</t>
  </si>
  <si>
    <t>Felhalmozási célú támogatások eredményszemléletű bevételei</t>
  </si>
  <si>
    <t>Különféle rendkívüli eredményszemléletű bevételek</t>
  </si>
  <si>
    <t>X.</t>
  </si>
  <si>
    <t>Rendkívüli eredményszemléletű bevételek (22+23)</t>
  </si>
  <si>
    <t>XI.</t>
  </si>
  <si>
    <t>Rendkívüli ráfordítások</t>
  </si>
  <si>
    <t>RENDKÍVÜLI EREDMÉNY (X-XI)</t>
  </si>
  <si>
    <t>MÉRLEG SZERINTI EREDMÉNY (C+-D)</t>
  </si>
  <si>
    <t xml:space="preserve">
</t>
  </si>
  <si>
    <t>NEMLEGES</t>
  </si>
  <si>
    <t>Korekciós tényező</t>
  </si>
  <si>
    <t>Működési célú támogatások Áh. Belülről</t>
  </si>
  <si>
    <t>Működési célú költségvetési támogatások és kiegészítő támogatások</t>
  </si>
  <si>
    <t>Működési célú átvett pénzeszközök Áh. Kívülről</t>
  </si>
  <si>
    <t>EGYENLEG</t>
  </si>
  <si>
    <t>Felhalmozási célú támogatások áh. Belülről</t>
  </si>
  <si>
    <t>ÖSSZES BEVÉTEL</t>
  </si>
  <si>
    <t>ÖSSZES KIADÁS</t>
  </si>
  <si>
    <t xml:space="preserve">Módosított előirányzat </t>
  </si>
  <si>
    <t>Beruházás</t>
  </si>
  <si>
    <t>Finanszírozási bevételek működési</t>
  </si>
  <si>
    <t>Finanszírozási kiadások működési</t>
  </si>
  <si>
    <t>Finanszírozási bevételek felhalmozási</t>
  </si>
  <si>
    <t>Kötelező feladatok:</t>
  </si>
  <si>
    <t>Kiadások</t>
  </si>
  <si>
    <t>Bevételek</t>
  </si>
  <si>
    <t>Egyenleg</t>
  </si>
  <si>
    <t>Működési célú támogatások áh. Belülről</t>
  </si>
  <si>
    <t>Működési célú átvett pe. Áh. Kívülről</t>
  </si>
  <si>
    <t>Felhalmozási célú támogaátok áh. Belülről</t>
  </si>
  <si>
    <t>Felhalmozási célú átvett pe. Áh.kívülről</t>
  </si>
  <si>
    <t>Önként vállalt feladatok</t>
  </si>
  <si>
    <t>Államigazgatási feladatok</t>
  </si>
  <si>
    <t>Közvetett támogatás értéke 2015. évben</t>
  </si>
  <si>
    <t>1.Működési célú támogatások áh. belülről</t>
  </si>
  <si>
    <t>2.Közhatalmi bevételek</t>
  </si>
  <si>
    <t>3. Működési bevételek</t>
  </si>
  <si>
    <t>4.Működési célú átvett pénzeszközök áh.kívülről</t>
  </si>
  <si>
    <t>5.Finanszírozási bevételek</t>
  </si>
  <si>
    <t>6.Felhalmozási célú támogatások áh. Belülről</t>
  </si>
  <si>
    <t>7. Felhalmozási bevételek</t>
  </si>
  <si>
    <t>8.Felhalmozási célú átvett pénzeszközök áh.kívülről</t>
  </si>
  <si>
    <t>1.Személyi juttatások</t>
  </si>
  <si>
    <t>2.Munkaadókat terhelő járulékok</t>
  </si>
  <si>
    <t>3.Dologi kiadások</t>
  </si>
  <si>
    <t>4.Ellátottak pénzbeli juttatásai</t>
  </si>
  <si>
    <t>5.Egyéb működési célú kiadások</t>
  </si>
  <si>
    <t>6.Finanszírozási kiadások</t>
  </si>
  <si>
    <t>7.Beruházások</t>
  </si>
  <si>
    <t>8.Felújítások</t>
  </si>
  <si>
    <t>9.Egyéb felhalmozási célú kiadások</t>
  </si>
  <si>
    <t>2018.Év</t>
  </si>
  <si>
    <t>A 2018.évi költségvetés pénzforgalmi mérlege</t>
  </si>
  <si>
    <t>2018.évben</t>
  </si>
  <si>
    <t>2018. évi MÉRLEG</t>
  </si>
  <si>
    <t>Egyszerűsített pénzforgalmi jelentés 2018.év</t>
  </si>
  <si>
    <t>Eredménykimutatás 2018.év</t>
  </si>
  <si>
    <t>2018. év</t>
  </si>
  <si>
    <t>2018 évi  teljesítés</t>
  </si>
  <si>
    <t>2019. évi irányszám</t>
  </si>
  <si>
    <t>2020. évi irányszám</t>
  </si>
  <si>
    <t>2018.évi  teljesítés</t>
  </si>
  <si>
    <t>2019.évi irányszám</t>
  </si>
  <si>
    <t>2020.évi irányszám</t>
  </si>
  <si>
    <t>2017. Év</t>
  </si>
  <si>
    <t>2019.Év</t>
  </si>
  <si>
    <t>2020.Év</t>
  </si>
  <si>
    <t>Adatok Ft</t>
  </si>
  <si>
    <t>adatok Ft</t>
  </si>
  <si>
    <t>Foglalkoztatottak személyi juttatásai</t>
  </si>
  <si>
    <t>Külső személyi juttatások</t>
  </si>
  <si>
    <t>Elvonások, befizetések</t>
  </si>
  <si>
    <t>Egyéb működési célú támogatások Áh. Belülre</t>
  </si>
  <si>
    <t>Egyéb működési célú támogatások államháztartáson kívülre</t>
  </si>
  <si>
    <t>Tartalékok</t>
  </si>
  <si>
    <t>Egyéb felhalmozási célú támogatások államháztartáson kívülre</t>
  </si>
  <si>
    <t>Államháztartáson belüli megelőlegezés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</si>
  <si>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</si>
  <si>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</si>
  <si>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</t>
  </si>
  <si>
    <t>Egyéb működési célú támogatások bevételei államháztartáson belülről</t>
  </si>
  <si>
    <t>Helyi iparűzési adó</t>
  </si>
  <si>
    <t>Gépjárműadó</t>
  </si>
  <si>
    <t>Egyéb áruhasználati és szolgáltatási adók</t>
  </si>
  <si>
    <t>Egyéb közhatalmi bevételek</t>
  </si>
  <si>
    <t>Pénzmaradvány igénybevétel</t>
  </si>
  <si>
    <t xml:space="preserve">Az önkormányzati költségvetés 2018. évi pénzforgalmi mérlege </t>
  </si>
  <si>
    <t>Működési és felhalmozási kiadások és bevételek bontásban</t>
  </si>
  <si>
    <t>KORMÁNYZATI FUNKCIÓ-MEGNEVEZÉSE</t>
  </si>
  <si>
    <t>COFOG összesen:</t>
  </si>
  <si>
    <t>011130- Önkormányzatok és önkormányzati hivatalok jogalkotó és általános igazgatási tevékenysége</t>
  </si>
  <si>
    <t>013350-Az önkormányzati vagyonnal való gazdálkodással kapcoslatos feladatok</t>
  </si>
  <si>
    <t>018010- Önkormányzatok elszámolásai a központi költségvetéssel</t>
  </si>
  <si>
    <t>Működési célú támogatások áh. Belülről (állami támogatás-részletezve az 1. mellékletben)</t>
  </si>
  <si>
    <t>Államháztartáson belüli megelőlegezések</t>
  </si>
  <si>
    <t>Előző évi költségvetési maradvány igénybevétele</t>
  </si>
  <si>
    <t>018030-Támogatási célú fianszírozási műveletek</t>
  </si>
  <si>
    <t>041233-Hosszabb időtartamú közfoglalkoztatás</t>
  </si>
  <si>
    <t>Egyéb működési célú támogatások áh. Belülről</t>
  </si>
  <si>
    <t>084031- Civil szervezetek működési támogatása</t>
  </si>
  <si>
    <t>900020- Önkormányzatok funkcióra nem sorolható bevételei államháztartáson kívülről</t>
  </si>
  <si>
    <t>Iparűzési adó</t>
  </si>
  <si>
    <t>Működési bevétel</t>
  </si>
  <si>
    <t>Járulékok</t>
  </si>
  <si>
    <t>018030-Támogatási célú finanszírozási műveletek</t>
  </si>
  <si>
    <t>Működési célú támogatások áh. Belülre</t>
  </si>
  <si>
    <t>066020- Város-, községgazdálkodás egyéb szolgáltatások</t>
  </si>
  <si>
    <t>Személyi juttatás</t>
  </si>
  <si>
    <t>Közalkalmazott</t>
  </si>
  <si>
    <t>Egyéb bérendszerben foglalkoztatott</t>
  </si>
  <si>
    <t>Választott tisztségviselő</t>
  </si>
  <si>
    <t>Éves állományi létszám 2018.évre</t>
  </si>
  <si>
    <t>COFOG</t>
  </si>
  <si>
    <t>011130</t>
  </si>
  <si>
    <t>Önkormányzatok és önkormányzati hivatalok jogalkotó és általános igazgatási tevékenyége</t>
  </si>
  <si>
    <t>013350</t>
  </si>
  <si>
    <t>Az önkormányzati vagyonnal való gazdálkodással kapcsolatos feladatok</t>
  </si>
  <si>
    <t>018010</t>
  </si>
  <si>
    <t>Önkormányzatok elszámolásai központi költségvetéssel</t>
  </si>
  <si>
    <t>018030</t>
  </si>
  <si>
    <t>Támogatási célú finanszírozási műveletek</t>
  </si>
  <si>
    <t>041233</t>
  </si>
  <si>
    <t>Hosszabb időtartamú közfoglalkoztatás</t>
  </si>
  <si>
    <t>066010</t>
  </si>
  <si>
    <t>066020</t>
  </si>
  <si>
    <t>Város-, községgazdálkodási egyéb szolglátatások</t>
  </si>
  <si>
    <t>082044</t>
  </si>
  <si>
    <t>Könyvtári szolgáltatások</t>
  </si>
  <si>
    <t>084031</t>
  </si>
  <si>
    <t>900020</t>
  </si>
  <si>
    <t>Önkormányzatok funkcióra nem sorolható bevételei államháztartáson kívülről</t>
  </si>
  <si>
    <t>közhatalmi bevételek</t>
  </si>
  <si>
    <t>045160</t>
  </si>
  <si>
    <t>Közutak, hidak, alagutak üzemeltetése, fenntartása</t>
  </si>
  <si>
    <t>064010</t>
  </si>
  <si>
    <t>Közvilágítás</t>
  </si>
  <si>
    <t>Ellátottak juttatása</t>
  </si>
  <si>
    <t>107060</t>
  </si>
  <si>
    <t>Egyéb szociális pénzbeli és természetbeni ellátások</t>
  </si>
  <si>
    <t>Egyéb felhalmozási kiadások</t>
  </si>
  <si>
    <t>Magánszemélyek kommunális adója, építményadó</t>
  </si>
  <si>
    <t>Előző évi elszámolásból származó kiadás</t>
  </si>
  <si>
    <t>Áh. Belüli Megelőlegezés visszafizetése</t>
  </si>
  <si>
    <t>082091- Közművelődés-közösségi és társadalmi részvétel fejlesztése</t>
  </si>
  <si>
    <t>Felhalmozási célú támogatások</t>
  </si>
  <si>
    <t>Egyéb áruhasználati adók (IFA)</t>
  </si>
  <si>
    <t>082091</t>
  </si>
  <si>
    <t>Közművelődés- közösségi és társadalmi részvétel fejlesztése</t>
  </si>
  <si>
    <t>Cilvil szervezetek működésének támogatása</t>
  </si>
  <si>
    <t>096015</t>
  </si>
  <si>
    <t>Gyermekétkeztetés köznevelési intézményben</t>
  </si>
  <si>
    <t>106020</t>
  </si>
  <si>
    <t>Lakásfenntartással, lakhatással összefüggő ellátások</t>
  </si>
  <si>
    <t>HEVESARANYOS KÖZSÉGI ÖNKORMÁNYZAT</t>
  </si>
  <si>
    <t>ÖSSZESÍTETT</t>
  </si>
  <si>
    <t>HEVESARANYOSI ÓVODA</t>
  </si>
  <si>
    <t>HEVESARANYOS KÖZSÉGI ÖNKORMÁNYZAT 2018. évi előirányzat felhasználása és likviditása (Összesített)</t>
  </si>
  <si>
    <t>Hevesaranyos Községi Önkormányzat</t>
  </si>
  <si>
    <t>Hevesaranyosi Óvoda</t>
  </si>
  <si>
    <t>Hevesaranyos Községi Önkormányzat Kötelező - Önként vállalt és Államigazgatási feladatai (Összesített)</t>
  </si>
  <si>
    <t>Hevesaranyos Községi Önkormányzat által nyújtott közvetett támogatások</t>
  </si>
  <si>
    <t>Hevesaranyos Községi Önkormányzat nevében végzett beruházások, felújítások</t>
  </si>
  <si>
    <t>HEVESARANYOS KÖZSÉGI ÖNKORMÁNYZAT (ÖSSZESÍTETT)</t>
  </si>
  <si>
    <t xml:space="preserve">HEVESARANYOS KÖZSÉGI ÖNKORMÁNYZAT </t>
  </si>
  <si>
    <t>HEVESARANYOSI KÖZSÉGI ÖNKORMÁNYZAT</t>
  </si>
  <si>
    <t>HEVESARANYOSI KÖZSÉGI ÖNKORMÁNYZAT (ÖSSZESÍTETT)</t>
  </si>
  <si>
    <t>Hevesaranyosi Községi Önkormányzat (Összesített)</t>
  </si>
  <si>
    <t xml:space="preserve">Hevesaranyosi Községi Önkormányzat </t>
  </si>
  <si>
    <t>Központi irányító szervi támogatás</t>
  </si>
  <si>
    <t>018030- Támogatási célú finanszírozási műveletek</t>
  </si>
  <si>
    <t>Finanszírozási bevétel</t>
  </si>
  <si>
    <t>091140- Óvodai nevelés, ellátás működtetési feladatai</t>
  </si>
  <si>
    <t>091110- Óvodai nevelés, ellátás szakmai feladatai</t>
  </si>
  <si>
    <t>096015- Gyermekéteztetés köznevelési intézményben</t>
  </si>
  <si>
    <t>Települési önkormányzatok egyes köznevelési feladatainak támogatása</t>
  </si>
  <si>
    <t>Központi iránytó szervi támogatás</t>
  </si>
  <si>
    <t>Egyéb felhalmozási célú támogatások áh. Belülről</t>
  </si>
  <si>
    <t>041237- közfoglalkoztatási mintaprogram</t>
  </si>
  <si>
    <t>104051- Gyermekvédelmi pénzbeli és természetbeni ellátások</t>
  </si>
  <si>
    <t>Központi, irányító szervi támogatás</t>
  </si>
  <si>
    <t>041232- Start-munka program</t>
  </si>
  <si>
    <t>041233- Hosszabb időtartamú közfoglalkoztatás</t>
  </si>
  <si>
    <t>Dologi kiadás</t>
  </si>
  <si>
    <t>042180- Állat-egészségügy</t>
  </si>
  <si>
    <t>045160- Közutak, hidak, alagutak üzemeltetése, fenntartása</t>
  </si>
  <si>
    <t>064010-Közvilágítás</t>
  </si>
  <si>
    <t>066010- Zöldterület-kezelés</t>
  </si>
  <si>
    <t>Működési célú pe. Átadás áh. Kívülre</t>
  </si>
  <si>
    <t>072111-Háziorvosi alapellátás</t>
  </si>
  <si>
    <t>082042- Könyvtári állomány gyarapítása, nyilvántartása</t>
  </si>
  <si>
    <t>082044-Könyvtári szolgáltatások</t>
  </si>
  <si>
    <t>Működési célú pénzeszöz átadás áh. Kívülre</t>
  </si>
  <si>
    <t>096015- Gyermekétkeztetés köznevelési intézményben</t>
  </si>
  <si>
    <t>104037- Intézményen kívüli gyermekétkeztetés</t>
  </si>
  <si>
    <t>Ellátottak juttatásai</t>
  </si>
  <si>
    <t>107060- Egyes szociális és természetbeni ellátások, támogatások</t>
  </si>
  <si>
    <t>Működési célú pe. Átaáds áh. Belülre</t>
  </si>
  <si>
    <t>041237</t>
  </si>
  <si>
    <t>Közfoglalkoztatási mintaprogram</t>
  </si>
  <si>
    <t>104051</t>
  </si>
  <si>
    <t>Gyermekvédelmi pénzbeli és természetbeni ellátások</t>
  </si>
  <si>
    <t>091140</t>
  </si>
  <si>
    <t>Óvodai nevelés, ellátás működtetési feladatai</t>
  </si>
  <si>
    <t>041232</t>
  </si>
  <si>
    <t>Start-munka program</t>
  </si>
  <si>
    <t>042180</t>
  </si>
  <si>
    <t>Állat-egészségügy</t>
  </si>
  <si>
    <t>Zöldterület-kezelés</t>
  </si>
  <si>
    <t>072111</t>
  </si>
  <si>
    <t>Háziorvosi alapellátás</t>
  </si>
  <si>
    <t>082042</t>
  </si>
  <si>
    <t>Könyvtári állomány gyarapítása, nyilvántartása</t>
  </si>
  <si>
    <t>104037</t>
  </si>
  <si>
    <t>Intézményen kívüli gyermekétkeztetés</t>
  </si>
  <si>
    <t>091110</t>
  </si>
  <si>
    <t>Óvodai nevelés, ellátás szakmai feladatai</t>
  </si>
  <si>
    <t>1.</t>
  </si>
  <si>
    <t>2.</t>
  </si>
  <si>
    <t>3.</t>
  </si>
  <si>
    <t>Vitrin</t>
  </si>
  <si>
    <t>Kulcsszekrény</t>
  </si>
  <si>
    <t>Szerszám</t>
  </si>
  <si>
    <t>Nyílászárók felújítása</t>
  </si>
  <si>
    <t>Útfelújítás</t>
  </si>
  <si>
    <t>Vízmű felújítás</t>
  </si>
  <si>
    <t>15.melléklet a 6/2019.(V.21.) önkormányzati rendelethez</t>
  </si>
  <si>
    <t>14.melléklet a 6/2019.(V.21.) önkormányzati rendelethez</t>
  </si>
  <si>
    <t>13.melléklet a 6/2019.(V.21.) önkormányzati rendelethez</t>
  </si>
  <si>
    <t>12. melléklet az 6/2019.(V.21.)önkormányzati rendelethez</t>
  </si>
  <si>
    <t>11. melléklet az6/2019.(V.21.) önkormányzati rendelethez</t>
  </si>
  <si>
    <t>10. melléklet az6/2019.(V.21.) önkormányzati rendelethez</t>
  </si>
  <si>
    <t>9. melléklet az 6/2019.(V.21.) önkormányzati rendelethez</t>
  </si>
  <si>
    <t>8. melléklet az 6/2019.(V.21.) önkormányzati rendelethez</t>
  </si>
  <si>
    <t>7. melléklet az 6/2019.(V.21.) önkormányzati rendelethez</t>
  </si>
  <si>
    <t>6. melléklet az6/2019.(V.21.) önkormányzati rendelethez</t>
  </si>
  <si>
    <t>5.melléklet a6/2019.(V.21.) önkormányzati rendelethez</t>
  </si>
  <si>
    <t>4. melléklet az 6/2019.(V.21.) önkormányzati rendelethez</t>
  </si>
  <si>
    <t>3. melléklet az 6/2019.(V.21.) önkormányzati rendelethez</t>
  </si>
  <si>
    <t>2. melléklet az  6/2019.(V.21.)önkormányzati rendelethez</t>
  </si>
  <si>
    <t>1. melléklet az  6/2019.(V.21.)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</si>
</sst>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\ ###\ ##0"/>
    <numFmt numFmtId="181" formatCode="#\ ###\ ###\ \ "/>
    <numFmt numFmtId="182" formatCode="#\ ###\ ##0\ \ "/>
    <numFmt numFmtId="183" formatCode="#\ ###\ ###"/>
    <numFmt numFmtId="184" formatCode="0.0"/>
    <numFmt numFmtId="185" formatCode="#,##0.0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  <numFmt numFmtId="190" formatCode="&quot;H-&quot;0000"/>
  </numFmts>
  <fonts count="89">
    <font>
      <sz val="10"/>
      <name val="H-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name val="H-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H-Times New Roman"/>
      <family val="0"/>
    </font>
    <font>
      <b/>
      <sz val="12"/>
      <name val="H-Times New Roman"/>
      <family val="0"/>
    </font>
    <font>
      <b/>
      <sz val="11"/>
      <name val="H-Times New Roman"/>
      <family val="0"/>
    </font>
    <font>
      <sz val="12"/>
      <name val="H-Times New Roman"/>
      <family val="0"/>
    </font>
    <font>
      <b/>
      <sz val="13"/>
      <name val="Times New Roman"/>
      <family val="1"/>
    </font>
    <font>
      <sz val="8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18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18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0" fontId="0" fillId="0" borderId="0">
      <alignment horizontal="center" vertical="center"/>
      <protection/>
    </xf>
    <xf numFmtId="0" fontId="73" fillId="0" borderId="9" applyNumberFormat="0" applyFill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4" fillId="0" borderId="0" applyFont="0" applyFill="0" applyBorder="0" applyAlignment="0" applyProtection="0"/>
  </cellStyleXfs>
  <cellXfs count="703">
    <xf numFmtId="180" fontId="0" fillId="0" borderId="0" xfId="0" applyAlignment="1">
      <alignment horizontal="center" vertical="center"/>
    </xf>
    <xf numFmtId="183" fontId="5" fillId="0" borderId="0" xfId="0" applyNumberFormat="1" applyFont="1" applyAlignment="1">
      <alignment horizontal="left" vertical="center" wrapText="1"/>
    </xf>
    <xf numFmtId="180" fontId="5" fillId="0" borderId="0" xfId="0" applyFont="1" applyAlignment="1">
      <alignment horizontal="center" vertical="center" wrapText="1"/>
    </xf>
    <xf numFmtId="180" fontId="5" fillId="0" borderId="0" xfId="0" applyFont="1" applyAlignment="1">
      <alignment horizontal="left" vertical="center" wrapText="1"/>
    </xf>
    <xf numFmtId="183" fontId="5" fillId="0" borderId="0" xfId="0" applyNumberFormat="1" applyFont="1" applyAlignment="1">
      <alignment horizontal="center" vertical="center"/>
    </xf>
    <xf numFmtId="180" fontId="5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/>
    </xf>
    <xf numFmtId="180" fontId="13" fillId="0" borderId="0" xfId="0" applyFont="1" applyBorder="1" applyAlignment="1">
      <alignment horizontal="center" vertical="center" wrapText="1"/>
    </xf>
    <xf numFmtId="183" fontId="13" fillId="0" borderId="0" xfId="0" applyNumberFormat="1" applyFont="1" applyBorder="1" applyAlignment="1">
      <alignment horizontal="right" vertical="center" wrapText="1"/>
    </xf>
    <xf numFmtId="180" fontId="17" fillId="0" borderId="0" xfId="0" applyFont="1" applyAlignment="1">
      <alignment horizontal="center" vertical="center"/>
    </xf>
    <xf numFmtId="180" fontId="17" fillId="0" borderId="0" xfId="0" applyFont="1" applyAlignment="1">
      <alignment horizontal="left" vertical="center"/>
    </xf>
    <xf numFmtId="180" fontId="0" fillId="0" borderId="0" xfId="0" applyAlignment="1">
      <alignment horizontal="left" vertical="center"/>
    </xf>
    <xf numFmtId="180" fontId="22" fillId="0" borderId="0" xfId="0" applyFont="1" applyAlignment="1">
      <alignment horizontal="center" vertical="center"/>
    </xf>
    <xf numFmtId="180" fontId="19" fillId="0" borderId="0" xfId="0" applyFont="1" applyAlignment="1">
      <alignment horizontal="center" vertical="center"/>
    </xf>
    <xf numFmtId="180" fontId="24" fillId="0" borderId="0" xfId="0" applyFont="1" applyAlignment="1">
      <alignment horizontal="center" vertical="center"/>
    </xf>
    <xf numFmtId="180" fontId="25" fillId="0" borderId="0" xfId="0" applyFont="1" applyAlignment="1">
      <alignment horizontal="center" vertical="center"/>
    </xf>
    <xf numFmtId="180" fontId="0" fillId="0" borderId="0" xfId="0" applyAlignment="1">
      <alignment vertical="center"/>
    </xf>
    <xf numFmtId="183" fontId="5" fillId="0" borderId="0" xfId="0" applyNumberFormat="1" applyFont="1" applyFill="1" applyAlignment="1">
      <alignment horizontal="left" vertical="center" wrapText="1"/>
    </xf>
    <xf numFmtId="180" fontId="5" fillId="0" borderId="0" xfId="0" applyFont="1" applyFill="1" applyAlignment="1">
      <alignment horizontal="center" vertical="center" wrapText="1"/>
    </xf>
    <xf numFmtId="180" fontId="5" fillId="0" borderId="0" xfId="0" applyFont="1" applyFill="1" applyAlignment="1">
      <alignment horizontal="left" vertical="center" wrapText="1"/>
    </xf>
    <xf numFmtId="180" fontId="6" fillId="0" borderId="10" xfId="0" applyFont="1" applyFill="1" applyBorder="1" applyAlignment="1">
      <alignment vertical="center" wrapText="1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11" xfId="0" applyFont="1" applyFill="1" applyBorder="1" applyAlignment="1">
      <alignment horizontal="left" vertical="center" wrapText="1"/>
    </xf>
    <xf numFmtId="180" fontId="11" fillId="0" borderId="10" xfId="0" applyFont="1" applyFill="1" applyBorder="1" applyAlignment="1">
      <alignment vertical="center" wrapText="1"/>
    </xf>
    <xf numFmtId="180" fontId="6" fillId="0" borderId="10" xfId="0" applyFont="1" applyFill="1" applyBorder="1" applyAlignment="1">
      <alignment horizontal="left" vertical="center" wrapText="1"/>
    </xf>
    <xf numFmtId="183" fontId="13" fillId="0" borderId="11" xfId="0" applyNumberFormat="1" applyFont="1" applyFill="1" applyBorder="1" applyAlignment="1">
      <alignment horizontal="right" vertical="center"/>
    </xf>
    <xf numFmtId="180" fontId="12" fillId="0" borderId="12" xfId="0" applyFont="1" applyFill="1" applyBorder="1" applyAlignment="1">
      <alignment horizontal="left" vertical="center" wrapText="1"/>
    </xf>
    <xf numFmtId="183" fontId="13" fillId="0" borderId="13" xfId="0" applyNumberFormat="1" applyFont="1" applyFill="1" applyBorder="1" applyAlignment="1">
      <alignment horizontal="right" vertical="center"/>
    </xf>
    <xf numFmtId="180" fontId="12" fillId="0" borderId="13" xfId="0" applyFont="1" applyFill="1" applyBorder="1" applyAlignment="1">
      <alignment horizontal="left" vertical="center" wrapText="1"/>
    </xf>
    <xf numFmtId="180" fontId="9" fillId="0" borderId="10" xfId="0" applyFont="1" applyFill="1" applyBorder="1" applyAlignment="1">
      <alignment vertical="center" wrapText="1"/>
    </xf>
    <xf numFmtId="180" fontId="11" fillId="0" borderId="10" xfId="0" applyFont="1" applyFill="1" applyBorder="1" applyAlignment="1">
      <alignment horizontal="left" vertical="center" wrapText="1"/>
    </xf>
    <xf numFmtId="180" fontId="12" fillId="0" borderId="12" xfId="0" applyFont="1" applyFill="1" applyBorder="1" applyAlignment="1">
      <alignment horizontal="center" vertical="center" wrapText="1"/>
    </xf>
    <xf numFmtId="180" fontId="14" fillId="0" borderId="0" xfId="0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right" vertical="center" wrapText="1"/>
    </xf>
    <xf numFmtId="180" fontId="10" fillId="0" borderId="0" xfId="0" applyFont="1" applyFill="1" applyBorder="1" applyAlignment="1">
      <alignment horizontal="center" vertical="center" wrapText="1"/>
    </xf>
    <xf numFmtId="183" fontId="10" fillId="0" borderId="0" xfId="0" applyNumberFormat="1" applyFont="1" applyFill="1" applyBorder="1" applyAlignment="1">
      <alignment horizontal="right" vertical="center" wrapText="1"/>
    </xf>
    <xf numFmtId="180" fontId="12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horizontal="center" vertical="center"/>
    </xf>
    <xf numFmtId="180" fontId="5" fillId="0" borderId="0" xfId="0" applyFont="1" applyFill="1" applyAlignment="1">
      <alignment horizontal="center" vertical="center"/>
    </xf>
    <xf numFmtId="180" fontId="19" fillId="0" borderId="0" xfId="0" applyFont="1" applyFill="1" applyAlignment="1">
      <alignment vertical="center" wrapText="1"/>
    </xf>
    <xf numFmtId="180" fontId="7" fillId="0" borderId="0" xfId="0" applyFont="1" applyFill="1" applyAlignment="1">
      <alignment horizontal="center" vertical="center" wrapText="1"/>
    </xf>
    <xf numFmtId="180" fontId="11" fillId="0" borderId="10" xfId="0" applyFont="1" applyFill="1" applyBorder="1" applyAlignment="1">
      <alignment vertical="top" wrapText="1"/>
    </xf>
    <xf numFmtId="183" fontId="6" fillId="0" borderId="14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 wrapText="1"/>
    </xf>
    <xf numFmtId="183" fontId="6" fillId="0" borderId="14" xfId="0" applyNumberFormat="1" applyFont="1" applyFill="1" applyBorder="1" applyAlignment="1">
      <alignment horizontal="right" vertical="center" wrapText="1"/>
    </xf>
    <xf numFmtId="183" fontId="6" fillId="0" borderId="14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right" vertical="center" wrapText="1"/>
    </xf>
    <xf numFmtId="180" fontId="5" fillId="0" borderId="10" xfId="0" applyFont="1" applyFill="1" applyBorder="1" applyAlignment="1">
      <alignment horizontal="center" vertical="center" wrapText="1"/>
    </xf>
    <xf numFmtId="180" fontId="6" fillId="0" borderId="10" xfId="0" applyFont="1" applyFill="1" applyBorder="1" applyAlignment="1">
      <alignment vertical="center"/>
    </xf>
    <xf numFmtId="180" fontId="13" fillId="0" borderId="10" xfId="0" applyFont="1" applyFill="1" applyBorder="1" applyAlignment="1">
      <alignment vertical="center" wrapText="1"/>
    </xf>
    <xf numFmtId="183" fontId="13" fillId="0" borderId="13" xfId="0" applyNumberFormat="1" applyFont="1" applyFill="1" applyBorder="1" applyAlignment="1">
      <alignment horizontal="center" vertical="center"/>
    </xf>
    <xf numFmtId="183" fontId="13" fillId="0" borderId="15" xfId="0" applyNumberFormat="1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vertical="center" wrapText="1"/>
    </xf>
    <xf numFmtId="183" fontId="6" fillId="0" borderId="17" xfId="0" applyNumberFormat="1" applyFont="1" applyBorder="1" applyAlignment="1">
      <alignment horizontal="right" vertical="center" wrapText="1"/>
    </xf>
    <xf numFmtId="180" fontId="11" fillId="0" borderId="16" xfId="0" applyFont="1" applyBorder="1" applyAlignment="1">
      <alignment vertical="center" wrapText="1"/>
    </xf>
    <xf numFmtId="180" fontId="11" fillId="0" borderId="16" xfId="0" applyFont="1" applyBorder="1" applyAlignment="1">
      <alignment vertical="center"/>
    </xf>
    <xf numFmtId="183" fontId="6" fillId="0" borderId="17" xfId="0" applyNumberFormat="1" applyFont="1" applyBorder="1" applyAlignment="1">
      <alignment horizontal="right" vertical="center"/>
    </xf>
    <xf numFmtId="180" fontId="6" fillId="0" borderId="17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183" fontId="13" fillId="0" borderId="11" xfId="0" applyNumberFormat="1" applyFont="1" applyFill="1" applyBorder="1" applyAlignment="1">
      <alignment horizontal="right" vertical="center" wrapText="1"/>
    </xf>
    <xf numFmtId="183" fontId="6" fillId="0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80" fontId="5" fillId="0" borderId="14" xfId="0" applyFont="1" applyFill="1" applyBorder="1" applyAlignment="1">
      <alignment horizontal="center" vertical="center" wrapText="1"/>
    </xf>
    <xf numFmtId="180" fontId="5" fillId="0" borderId="11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left" vertical="center" wrapText="1"/>
    </xf>
    <xf numFmtId="183" fontId="13" fillId="0" borderId="15" xfId="0" applyNumberFormat="1" applyFont="1" applyFill="1" applyBorder="1" applyAlignment="1">
      <alignment horizontal="right" vertical="center"/>
    </xf>
    <xf numFmtId="180" fontId="6" fillId="0" borderId="19" xfId="0" applyFont="1" applyFill="1" applyBorder="1" applyAlignment="1">
      <alignment horizontal="center" vertical="center" wrapText="1"/>
    </xf>
    <xf numFmtId="183" fontId="6" fillId="0" borderId="20" xfId="0" applyNumberFormat="1" applyFont="1" applyFill="1" applyBorder="1" applyAlignment="1">
      <alignment horizontal="center" vertical="center" wrapText="1"/>
    </xf>
    <xf numFmtId="180" fontId="5" fillId="0" borderId="21" xfId="0" applyFont="1" applyFill="1" applyBorder="1" applyAlignment="1">
      <alignment horizontal="center" vertical="center" wrapText="1"/>
    </xf>
    <xf numFmtId="180" fontId="8" fillId="0" borderId="22" xfId="0" applyFont="1" applyFill="1" applyBorder="1" applyAlignment="1">
      <alignment horizontal="left" vertical="center" wrapText="1"/>
    </xf>
    <xf numFmtId="183" fontId="6" fillId="0" borderId="21" xfId="0" applyNumberFormat="1" applyFont="1" applyFill="1" applyBorder="1" applyAlignment="1">
      <alignment horizontal="right" vertical="center"/>
    </xf>
    <xf numFmtId="180" fontId="6" fillId="0" borderId="21" xfId="0" applyFont="1" applyFill="1" applyBorder="1" applyAlignment="1">
      <alignment horizontal="left" vertical="center" wrapText="1"/>
    </xf>
    <xf numFmtId="180" fontId="11" fillId="0" borderId="23" xfId="0" applyFont="1" applyFill="1" applyBorder="1" applyAlignment="1">
      <alignment horizontal="left" vertical="center" wrapText="1"/>
    </xf>
    <xf numFmtId="183" fontId="13" fillId="0" borderId="24" xfId="0" applyNumberFormat="1" applyFont="1" applyFill="1" applyBorder="1" applyAlignment="1">
      <alignment horizontal="right" vertical="center"/>
    </xf>
    <xf numFmtId="180" fontId="11" fillId="0" borderId="25" xfId="0" applyFont="1" applyFill="1" applyBorder="1" applyAlignment="1">
      <alignment horizontal="left" vertical="center" wrapText="1"/>
    </xf>
    <xf numFmtId="183" fontId="6" fillId="0" borderId="18" xfId="0" applyNumberFormat="1" applyFont="1" applyFill="1" applyBorder="1" applyAlignment="1">
      <alignment horizontal="right" vertical="center" wrapText="1"/>
    </xf>
    <xf numFmtId="180" fontId="5" fillId="0" borderId="25" xfId="0" applyFont="1" applyFill="1" applyBorder="1" applyAlignment="1">
      <alignment horizontal="center" vertical="center" wrapText="1"/>
    </xf>
    <xf numFmtId="180" fontId="6" fillId="0" borderId="20" xfId="0" applyFont="1" applyFill="1" applyBorder="1" applyAlignment="1">
      <alignment horizontal="center" vertical="center" wrapText="1"/>
    </xf>
    <xf numFmtId="180" fontId="11" fillId="0" borderId="0" xfId="0" applyFont="1" applyFill="1" applyAlignment="1">
      <alignment vertical="center" wrapText="1"/>
    </xf>
    <xf numFmtId="180" fontId="0" fillId="0" borderId="0" xfId="0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 wrapText="1"/>
    </xf>
    <xf numFmtId="180" fontId="6" fillId="0" borderId="26" xfId="0" applyFont="1" applyFill="1" applyBorder="1" applyAlignment="1">
      <alignment horizontal="left" vertical="center" wrapText="1"/>
    </xf>
    <xf numFmtId="183" fontId="6" fillId="0" borderId="27" xfId="0" applyNumberFormat="1" applyFont="1" applyFill="1" applyBorder="1" applyAlignment="1">
      <alignment horizontal="right" vertical="center" wrapText="1"/>
    </xf>
    <xf numFmtId="183" fontId="6" fillId="0" borderId="28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0" fontId="5" fillId="0" borderId="29" xfId="0" applyFont="1" applyFill="1" applyBorder="1" applyAlignment="1">
      <alignment vertical="center" wrapText="1"/>
    </xf>
    <xf numFmtId="0" fontId="77" fillId="0" borderId="0" xfId="0" applyNumberFormat="1" applyFont="1" applyAlignment="1">
      <alignment/>
    </xf>
    <xf numFmtId="0" fontId="78" fillId="0" borderId="0" xfId="0" applyNumberFormat="1" applyFont="1" applyAlignment="1">
      <alignment vertical="center" wrapText="1"/>
    </xf>
    <xf numFmtId="0" fontId="78" fillId="0" borderId="0" xfId="0" applyNumberFormat="1" applyFont="1" applyAlignment="1">
      <alignment horizontal="center" vertical="center" wrapText="1"/>
    </xf>
    <xf numFmtId="0" fontId="79" fillId="0" borderId="0" xfId="0" applyNumberFormat="1" applyFont="1" applyAlignment="1">
      <alignment horizontal="right"/>
    </xf>
    <xf numFmtId="0" fontId="77" fillId="0" borderId="0" xfId="0" applyNumberFormat="1" applyFont="1" applyAlignment="1">
      <alignment horizontal="center" vertical="center"/>
    </xf>
    <xf numFmtId="0" fontId="77" fillId="0" borderId="10" xfId="0" applyNumberFormat="1" applyFont="1" applyBorder="1" applyAlignment="1">
      <alignment/>
    </xf>
    <xf numFmtId="0" fontId="77" fillId="0" borderId="11" xfId="0" applyNumberFormat="1" applyFont="1" applyBorder="1" applyAlignment="1">
      <alignment/>
    </xf>
    <xf numFmtId="0" fontId="77" fillId="0" borderId="30" xfId="0" applyNumberFormat="1" applyFont="1" applyBorder="1" applyAlignment="1">
      <alignment/>
    </xf>
    <xf numFmtId="0" fontId="77" fillId="0" borderId="26" xfId="0" applyNumberFormat="1" applyFont="1" applyBorder="1" applyAlignment="1">
      <alignment/>
    </xf>
    <xf numFmtId="0" fontId="77" fillId="0" borderId="28" xfId="0" applyNumberFormat="1" applyFont="1" applyBorder="1" applyAlignment="1">
      <alignment/>
    </xf>
    <xf numFmtId="0" fontId="77" fillId="0" borderId="31" xfId="0" applyNumberFormat="1" applyFont="1" applyBorder="1" applyAlignment="1">
      <alignment/>
    </xf>
    <xf numFmtId="180" fontId="11" fillId="0" borderId="0" xfId="0" applyNumberFormat="1" applyFont="1" applyFill="1" applyAlignment="1">
      <alignment horizontal="right" vertical="center" wrapText="1"/>
    </xf>
    <xf numFmtId="180" fontId="11" fillId="0" borderId="0" xfId="0" applyNumberFormat="1" applyFont="1" applyFill="1" applyAlignment="1">
      <alignment vertical="center" wrapText="1"/>
    </xf>
    <xf numFmtId="180" fontId="19" fillId="0" borderId="0" xfId="0" applyNumberFormat="1" applyFont="1" applyFill="1" applyAlignment="1">
      <alignment horizontal="left" vertical="center" wrapText="1"/>
    </xf>
    <xf numFmtId="180" fontId="80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/>
    </xf>
    <xf numFmtId="180" fontId="80" fillId="33" borderId="12" xfId="0" applyNumberFormat="1" applyFont="1" applyFill="1" applyBorder="1" applyAlignment="1">
      <alignment horizontal="center" vertical="center"/>
    </xf>
    <xf numFmtId="180" fontId="80" fillId="33" borderId="13" xfId="0" applyNumberFormat="1" applyFont="1" applyFill="1" applyBorder="1" applyAlignment="1">
      <alignment horizontal="center" vertical="center" wrapText="1"/>
    </xf>
    <xf numFmtId="180" fontId="80" fillId="0" borderId="24" xfId="0" applyNumberFormat="1" applyFont="1" applyBorder="1" applyAlignment="1">
      <alignment horizontal="center" vertical="center"/>
    </xf>
    <xf numFmtId="180" fontId="80" fillId="0" borderId="10" xfId="0" applyNumberFormat="1" applyFont="1" applyBorder="1" applyAlignment="1">
      <alignment horizontal="left" vertical="center"/>
    </xf>
    <xf numFmtId="180" fontId="80" fillId="0" borderId="11" xfId="0" applyNumberFormat="1" applyFont="1" applyBorder="1" applyAlignment="1">
      <alignment horizontal="center" vertical="center"/>
    </xf>
    <xf numFmtId="180" fontId="80" fillId="0" borderId="32" xfId="0" applyNumberFormat="1" applyFont="1" applyBorder="1" applyAlignment="1">
      <alignment horizontal="left" vertical="center"/>
    </xf>
    <xf numFmtId="180" fontId="80" fillId="0" borderId="25" xfId="0" applyNumberFormat="1" applyFont="1" applyBorder="1" applyAlignment="1">
      <alignment horizontal="center" vertical="center"/>
    </xf>
    <xf numFmtId="180" fontId="80" fillId="0" borderId="12" xfId="0" applyNumberFormat="1" applyFont="1" applyBorder="1" applyAlignment="1">
      <alignment horizontal="left" vertical="center"/>
    </xf>
    <xf numFmtId="180" fontId="80" fillId="0" borderId="13" xfId="0" applyNumberFormat="1" applyFont="1" applyBorder="1" applyAlignment="1">
      <alignment horizontal="center" vertical="center"/>
    </xf>
    <xf numFmtId="180" fontId="80" fillId="0" borderId="23" xfId="0" applyNumberFormat="1" applyFont="1" applyBorder="1" applyAlignment="1">
      <alignment horizontal="left" vertical="center"/>
    </xf>
    <xf numFmtId="0" fontId="81" fillId="33" borderId="33" xfId="0" applyNumberFormat="1" applyFont="1" applyFill="1" applyBorder="1" applyAlignment="1">
      <alignment horizontal="center" vertical="center"/>
    </xf>
    <xf numFmtId="0" fontId="81" fillId="33" borderId="34" xfId="0" applyNumberFormat="1" applyFont="1" applyFill="1" applyBorder="1" applyAlignment="1">
      <alignment horizontal="center" vertical="center"/>
    </xf>
    <xf numFmtId="0" fontId="81" fillId="33" borderId="34" xfId="0" applyNumberFormat="1" applyFont="1" applyFill="1" applyBorder="1" applyAlignment="1">
      <alignment horizontal="center" vertical="center" wrapText="1"/>
    </xf>
    <xf numFmtId="0" fontId="81" fillId="33" borderId="35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Alignment="1">
      <alignment horizontal="center" vertical="center"/>
    </xf>
    <xf numFmtId="0" fontId="80" fillId="0" borderId="10" xfId="0" applyNumberFormat="1" applyFont="1" applyBorder="1" applyAlignment="1">
      <alignment/>
    </xf>
    <xf numFmtId="0" fontId="80" fillId="0" borderId="11" xfId="0" applyNumberFormat="1" applyFont="1" applyBorder="1" applyAlignment="1">
      <alignment/>
    </xf>
    <xf numFmtId="0" fontId="80" fillId="0" borderId="30" xfId="0" applyNumberFormat="1" applyFont="1" applyBorder="1" applyAlignment="1">
      <alignment/>
    </xf>
    <xf numFmtId="0" fontId="80" fillId="0" borderId="22" xfId="0" applyNumberFormat="1" applyFont="1" applyBorder="1" applyAlignment="1">
      <alignment/>
    </xf>
    <xf numFmtId="0" fontId="80" fillId="0" borderId="21" xfId="0" applyNumberFormat="1" applyFont="1" applyBorder="1" applyAlignment="1">
      <alignment/>
    </xf>
    <xf numFmtId="0" fontId="80" fillId="0" borderId="36" xfId="0" applyNumberFormat="1" applyFont="1" applyBorder="1" applyAlignment="1">
      <alignment/>
    </xf>
    <xf numFmtId="0" fontId="81" fillId="33" borderId="12" xfId="0" applyNumberFormat="1" applyFont="1" applyFill="1" applyBorder="1" applyAlignment="1">
      <alignment horizontal="center" vertical="center"/>
    </xf>
    <xf numFmtId="0" fontId="81" fillId="33" borderId="13" xfId="0" applyNumberFormat="1" applyFont="1" applyFill="1" applyBorder="1" applyAlignment="1">
      <alignment horizontal="center" vertical="center"/>
    </xf>
    <xf numFmtId="0" fontId="81" fillId="33" borderId="13" xfId="0" applyNumberFormat="1" applyFont="1" applyFill="1" applyBorder="1" applyAlignment="1">
      <alignment horizontal="center" vertical="center" wrapText="1"/>
    </xf>
    <xf numFmtId="0" fontId="80" fillId="0" borderId="23" xfId="0" applyNumberFormat="1" applyFont="1" applyBorder="1" applyAlignment="1">
      <alignment/>
    </xf>
    <xf numFmtId="0" fontId="80" fillId="0" borderId="24" xfId="0" applyNumberFormat="1" applyFont="1" applyBorder="1" applyAlignment="1">
      <alignment/>
    </xf>
    <xf numFmtId="0" fontId="77" fillId="0" borderId="0" xfId="0" applyNumberFormat="1" applyFont="1" applyAlignment="1">
      <alignment horizontal="center"/>
    </xf>
    <xf numFmtId="10" fontId="77" fillId="0" borderId="0" xfId="0" applyNumberFormat="1" applyFont="1" applyAlignment="1">
      <alignment/>
    </xf>
    <xf numFmtId="10" fontId="79" fillId="0" borderId="0" xfId="0" applyNumberFormat="1" applyFont="1" applyAlignment="1">
      <alignment/>
    </xf>
    <xf numFmtId="0" fontId="78" fillId="33" borderId="33" xfId="0" applyNumberFormat="1" applyFont="1" applyFill="1" applyBorder="1" applyAlignment="1">
      <alignment horizontal="center" vertical="center"/>
    </xf>
    <xf numFmtId="0" fontId="78" fillId="33" borderId="34" xfId="0" applyNumberFormat="1" applyFont="1" applyFill="1" applyBorder="1" applyAlignment="1">
      <alignment horizontal="center" vertical="center"/>
    </xf>
    <xf numFmtId="0" fontId="78" fillId="0" borderId="0" xfId="0" applyNumberFormat="1" applyFont="1" applyAlignment="1">
      <alignment horizontal="center" vertical="center"/>
    </xf>
    <xf numFmtId="0" fontId="77" fillId="0" borderId="10" xfId="0" applyNumberFormat="1" applyFont="1" applyBorder="1" applyAlignment="1">
      <alignment horizontal="center"/>
    </xf>
    <xf numFmtId="0" fontId="77" fillId="0" borderId="22" xfId="0" applyNumberFormat="1" applyFont="1" applyBorder="1" applyAlignment="1">
      <alignment horizontal="center"/>
    </xf>
    <xf numFmtId="0" fontId="77" fillId="0" borderId="21" xfId="0" applyNumberFormat="1" applyFont="1" applyBorder="1" applyAlignment="1">
      <alignment/>
    </xf>
    <xf numFmtId="0" fontId="78" fillId="0" borderId="12" xfId="0" applyNumberFormat="1" applyFont="1" applyBorder="1" applyAlignment="1">
      <alignment horizontal="center"/>
    </xf>
    <xf numFmtId="0" fontId="78" fillId="0" borderId="13" xfId="0" applyNumberFormat="1" applyFont="1" applyBorder="1" applyAlignment="1">
      <alignment/>
    </xf>
    <xf numFmtId="0" fontId="78" fillId="0" borderId="0" xfId="0" applyNumberFormat="1" applyFont="1" applyAlignment="1">
      <alignment/>
    </xf>
    <xf numFmtId="0" fontId="77" fillId="0" borderId="23" xfId="0" applyNumberFormat="1" applyFont="1" applyBorder="1" applyAlignment="1">
      <alignment horizontal="center"/>
    </xf>
    <xf numFmtId="0" fontId="77" fillId="0" borderId="24" xfId="0" applyNumberFormat="1" applyFont="1" applyBorder="1" applyAlignment="1">
      <alignment/>
    </xf>
    <xf numFmtId="49" fontId="77" fillId="0" borderId="11" xfId="0" applyNumberFormat="1" applyFont="1" applyBorder="1" applyAlignment="1">
      <alignment/>
    </xf>
    <xf numFmtId="0" fontId="77" fillId="0" borderId="24" xfId="0" applyNumberFormat="1" applyFont="1" applyBorder="1" applyAlignment="1">
      <alignment wrapText="1"/>
    </xf>
    <xf numFmtId="0" fontId="77" fillId="0" borderId="11" xfId="0" applyNumberFormat="1" applyFont="1" applyBorder="1" applyAlignment="1">
      <alignment wrapText="1"/>
    </xf>
    <xf numFmtId="0" fontId="77" fillId="0" borderId="21" xfId="0" applyNumberFormat="1" applyFont="1" applyBorder="1" applyAlignment="1">
      <alignment wrapText="1"/>
    </xf>
    <xf numFmtId="0" fontId="77" fillId="0" borderId="32" xfId="0" applyNumberFormat="1" applyFont="1" applyBorder="1" applyAlignment="1">
      <alignment horizontal="center"/>
    </xf>
    <xf numFmtId="0" fontId="77" fillId="0" borderId="25" xfId="0" applyNumberFormat="1" applyFont="1" applyBorder="1" applyAlignment="1">
      <alignment/>
    </xf>
    <xf numFmtId="0" fontId="82" fillId="0" borderId="0" xfId="0" applyNumberFormat="1" applyFont="1" applyAlignment="1">
      <alignment/>
    </xf>
    <xf numFmtId="0" fontId="77" fillId="0" borderId="33" xfId="0" applyNumberFormat="1" applyFont="1" applyBorder="1" applyAlignment="1">
      <alignment horizontal="center"/>
    </xf>
    <xf numFmtId="0" fontId="77" fillId="0" borderId="34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78" fillId="0" borderId="30" xfId="0" applyNumberFormat="1" applyFont="1" applyBorder="1" applyAlignment="1">
      <alignment/>
    </xf>
    <xf numFmtId="0" fontId="77" fillId="0" borderId="10" xfId="0" applyNumberFormat="1" applyFont="1" applyBorder="1" applyAlignment="1">
      <alignment horizontal="center" vertical="center"/>
    </xf>
    <xf numFmtId="3" fontId="77" fillId="0" borderId="11" xfId="0" applyNumberFormat="1" applyFont="1" applyBorder="1" applyAlignment="1">
      <alignment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3" borderId="13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Alignment="1">
      <alignment horizontal="center" vertical="center" wrapText="1"/>
    </xf>
    <xf numFmtId="0" fontId="77" fillId="0" borderId="23" xfId="0" applyNumberFormat="1" applyFont="1" applyBorder="1" applyAlignment="1">
      <alignment horizontal="left" vertical="center" wrapText="1"/>
    </xf>
    <xf numFmtId="0" fontId="77" fillId="0" borderId="0" xfId="0" applyNumberFormat="1" applyFont="1" applyAlignment="1">
      <alignment horizontal="left" vertical="center"/>
    </xf>
    <xf numFmtId="10" fontId="77" fillId="0" borderId="0" xfId="0" applyNumberFormat="1" applyFont="1" applyAlignment="1">
      <alignment horizontal="center" vertical="center"/>
    </xf>
    <xf numFmtId="0" fontId="77" fillId="0" borderId="10" xfId="0" applyNumberFormat="1" applyFont="1" applyBorder="1" applyAlignment="1">
      <alignment horizontal="left" vertical="center" wrapText="1"/>
    </xf>
    <xf numFmtId="0" fontId="77" fillId="0" borderId="10" xfId="0" applyNumberFormat="1" applyFont="1" applyBorder="1" applyAlignment="1">
      <alignment horizontal="left" vertical="center"/>
    </xf>
    <xf numFmtId="0" fontId="78" fillId="0" borderId="26" xfId="0" applyNumberFormat="1" applyFont="1" applyBorder="1" applyAlignment="1">
      <alignment horizontal="left" vertical="center"/>
    </xf>
    <xf numFmtId="10" fontId="78" fillId="0" borderId="0" xfId="0" applyNumberFormat="1" applyFont="1" applyAlignment="1">
      <alignment/>
    </xf>
    <xf numFmtId="0" fontId="77" fillId="0" borderId="33" xfId="0" applyNumberFormat="1" applyFont="1" applyBorder="1" applyAlignment="1">
      <alignment horizontal="left" vertical="center"/>
    </xf>
    <xf numFmtId="0" fontId="78" fillId="0" borderId="26" xfId="0" applyNumberFormat="1" applyFont="1" applyBorder="1" applyAlignment="1">
      <alignment/>
    </xf>
    <xf numFmtId="0" fontId="77" fillId="0" borderId="32" xfId="0" applyNumberFormat="1" applyFont="1" applyBorder="1" applyAlignment="1">
      <alignment/>
    </xf>
    <xf numFmtId="0" fontId="78" fillId="0" borderId="12" xfId="0" applyNumberFormat="1" applyFont="1" applyBorder="1" applyAlignment="1">
      <alignment/>
    </xf>
    <xf numFmtId="0" fontId="79" fillId="0" borderId="0" xfId="0" applyNumberFormat="1" applyFont="1" applyAlignment="1">
      <alignment horizontal="center"/>
    </xf>
    <xf numFmtId="0" fontId="79" fillId="0" borderId="0" xfId="0" applyNumberFormat="1" applyFont="1" applyAlignment="1">
      <alignment horizontal="left"/>
    </xf>
    <xf numFmtId="0" fontId="77" fillId="0" borderId="0" xfId="0" applyNumberFormat="1" applyFont="1" applyAlignment="1">
      <alignment horizontal="left"/>
    </xf>
    <xf numFmtId="0" fontId="77" fillId="33" borderId="33" xfId="0" applyNumberFormat="1" applyFont="1" applyFill="1" applyBorder="1" applyAlignment="1">
      <alignment horizontal="center" vertical="center" wrapText="1"/>
    </xf>
    <xf numFmtId="0" fontId="77" fillId="33" borderId="34" xfId="0" applyNumberFormat="1" applyFont="1" applyFill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left" vertical="center"/>
    </xf>
    <xf numFmtId="0" fontId="78" fillId="0" borderId="10" xfId="0" applyNumberFormat="1" applyFont="1" applyBorder="1" applyAlignment="1">
      <alignment horizontal="center"/>
    </xf>
    <xf numFmtId="0" fontId="78" fillId="0" borderId="11" xfId="0" applyNumberFormat="1" applyFont="1" applyBorder="1" applyAlignment="1">
      <alignment horizontal="left"/>
    </xf>
    <xf numFmtId="0" fontId="77" fillId="0" borderId="11" xfId="0" applyNumberFormat="1" applyFont="1" applyBorder="1" applyAlignment="1">
      <alignment horizontal="left"/>
    </xf>
    <xf numFmtId="0" fontId="78" fillId="0" borderId="22" xfId="0" applyNumberFormat="1" applyFont="1" applyBorder="1" applyAlignment="1">
      <alignment horizontal="center"/>
    </xf>
    <xf numFmtId="0" fontId="78" fillId="0" borderId="21" xfId="0" applyNumberFormat="1" applyFont="1" applyBorder="1" applyAlignment="1">
      <alignment horizontal="left"/>
    </xf>
    <xf numFmtId="0" fontId="78" fillId="0" borderId="13" xfId="0" applyNumberFormat="1" applyFont="1" applyBorder="1" applyAlignment="1">
      <alignment horizontal="left"/>
    </xf>
    <xf numFmtId="0" fontId="77" fillId="0" borderId="24" xfId="0" applyNumberFormat="1" applyFont="1" applyBorder="1" applyAlignment="1">
      <alignment horizontal="left"/>
    </xf>
    <xf numFmtId="0" fontId="78" fillId="0" borderId="37" xfId="0" applyNumberFormat="1" applyFont="1" applyBorder="1" applyAlignment="1">
      <alignment horizontal="center"/>
    </xf>
    <xf numFmtId="0" fontId="78" fillId="0" borderId="38" xfId="0" applyNumberFormat="1" applyFont="1" applyBorder="1" applyAlignment="1">
      <alignment horizontal="left"/>
    </xf>
    <xf numFmtId="0" fontId="77" fillId="0" borderId="0" xfId="0" applyNumberFormat="1" applyFont="1" applyBorder="1" applyAlignment="1">
      <alignment horizontal="center" vertical="center" wrapText="1"/>
    </xf>
    <xf numFmtId="0" fontId="77" fillId="0" borderId="23" xfId="0" applyNumberFormat="1" applyFont="1" applyBorder="1" applyAlignment="1">
      <alignment horizontal="center" vertical="center"/>
    </xf>
    <xf numFmtId="0" fontId="77" fillId="0" borderId="24" xfId="0" applyNumberFormat="1" applyFont="1" applyBorder="1" applyAlignment="1">
      <alignment horizontal="left" vertical="center"/>
    </xf>
    <xf numFmtId="0" fontId="77" fillId="0" borderId="21" xfId="0" applyNumberFormat="1" applyFont="1" applyBorder="1" applyAlignment="1">
      <alignment horizontal="left"/>
    </xf>
    <xf numFmtId="0" fontId="78" fillId="0" borderId="0" xfId="0" applyNumberFormat="1" applyFont="1" applyAlignment="1">
      <alignment horizontal="center"/>
    </xf>
    <xf numFmtId="0" fontId="77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left" vertical="center" wrapText="1"/>
    </xf>
    <xf numFmtId="10" fontId="5" fillId="0" borderId="0" xfId="0" applyNumberFormat="1" applyFont="1" applyFill="1" applyAlignment="1">
      <alignment horizontal="left" vertical="center" wrapText="1"/>
    </xf>
    <xf numFmtId="10" fontId="6" fillId="0" borderId="20" xfId="0" applyNumberFormat="1" applyFont="1" applyFill="1" applyBorder="1" applyAlignment="1">
      <alignment horizontal="center" vertical="center" wrapText="1"/>
    </xf>
    <xf numFmtId="10" fontId="6" fillId="0" borderId="39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Alignment="1">
      <alignment horizontal="right" vertical="center" wrapText="1"/>
    </xf>
    <xf numFmtId="10" fontId="6" fillId="0" borderId="40" xfId="0" applyNumberFormat="1" applyFont="1" applyFill="1" applyBorder="1" applyAlignment="1">
      <alignment horizontal="right" vertical="center"/>
    </xf>
    <xf numFmtId="10" fontId="6" fillId="0" borderId="11" xfId="0" applyNumberFormat="1" applyFont="1" applyFill="1" applyBorder="1" applyAlignment="1">
      <alignment horizontal="right" vertical="center"/>
    </xf>
    <xf numFmtId="10" fontId="13" fillId="0" borderId="11" xfId="0" applyNumberFormat="1" applyFont="1" applyFill="1" applyBorder="1" applyAlignment="1">
      <alignment horizontal="right" vertical="center"/>
    </xf>
    <xf numFmtId="10" fontId="6" fillId="0" borderId="21" xfId="0" applyNumberFormat="1" applyFont="1" applyFill="1" applyBorder="1" applyAlignment="1">
      <alignment horizontal="right" vertical="center"/>
    </xf>
    <xf numFmtId="10" fontId="13" fillId="0" borderId="13" xfId="0" applyNumberFormat="1" applyFont="1" applyFill="1" applyBorder="1" applyAlignment="1">
      <alignment horizontal="right" vertical="center"/>
    </xf>
    <xf numFmtId="10" fontId="13" fillId="0" borderId="24" xfId="0" applyNumberFormat="1" applyFont="1" applyFill="1" applyBorder="1" applyAlignment="1">
      <alignment horizontal="right" vertical="center"/>
    </xf>
    <xf numFmtId="10" fontId="13" fillId="0" borderId="13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horizontal="center" vertical="center"/>
    </xf>
    <xf numFmtId="10" fontId="19" fillId="0" borderId="0" xfId="0" applyNumberFormat="1" applyFont="1" applyFill="1" applyAlignment="1">
      <alignment vertical="center" wrapText="1"/>
    </xf>
    <xf numFmtId="10" fontId="5" fillId="0" borderId="0" xfId="0" applyNumberFormat="1" applyFont="1" applyFill="1" applyAlignment="1">
      <alignment horizontal="center" vertical="center" wrapText="1"/>
    </xf>
    <xf numFmtId="10" fontId="6" fillId="0" borderId="41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10" fontId="12" fillId="0" borderId="42" xfId="0" applyNumberFormat="1" applyFont="1" applyFill="1" applyBorder="1" applyAlignment="1">
      <alignment horizontal="center" vertical="center" wrapText="1"/>
    </xf>
    <xf numFmtId="10" fontId="5" fillId="0" borderId="43" xfId="0" applyNumberFormat="1" applyFont="1" applyFill="1" applyBorder="1" applyAlignment="1">
      <alignment horizontal="center" vertical="center" wrapText="1"/>
    </xf>
    <xf numFmtId="10" fontId="13" fillId="0" borderId="44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 wrapText="1"/>
    </xf>
    <xf numFmtId="0" fontId="77" fillId="0" borderId="0" xfId="0" applyNumberFormat="1" applyFont="1" applyAlignment="1">
      <alignment wrapText="1"/>
    </xf>
    <xf numFmtId="0" fontId="80" fillId="0" borderId="24" xfId="0" applyNumberFormat="1" applyFont="1" applyBorder="1" applyAlignment="1">
      <alignment wrapText="1"/>
    </xf>
    <xf numFmtId="0" fontId="81" fillId="0" borderId="12" xfId="0" applyNumberFormat="1" applyFont="1" applyBorder="1" applyAlignment="1">
      <alignment/>
    </xf>
    <xf numFmtId="0" fontId="81" fillId="0" borderId="13" xfId="0" applyNumberFormat="1" applyFont="1" applyBorder="1" applyAlignment="1">
      <alignment/>
    </xf>
    <xf numFmtId="0" fontId="81" fillId="0" borderId="42" xfId="0" applyNumberFormat="1" applyFont="1" applyBorder="1" applyAlignment="1">
      <alignment/>
    </xf>
    <xf numFmtId="0" fontId="81" fillId="0" borderId="0" xfId="0" applyNumberFormat="1" applyFont="1" applyAlignment="1">
      <alignment/>
    </xf>
    <xf numFmtId="0" fontId="77" fillId="33" borderId="11" xfId="0" applyNumberFormat="1" applyFont="1" applyFill="1" applyBorder="1" applyAlignment="1">
      <alignment horizontal="center" vertical="center"/>
    </xf>
    <xf numFmtId="183" fontId="13" fillId="0" borderId="45" xfId="0" applyNumberFormat="1" applyFont="1" applyFill="1" applyBorder="1" applyAlignment="1">
      <alignment horizontal="right" vertical="center"/>
    </xf>
    <xf numFmtId="180" fontId="13" fillId="0" borderId="16" xfId="0" applyFont="1" applyFill="1" applyBorder="1" applyAlignment="1">
      <alignment vertical="center" wrapText="1"/>
    </xf>
    <xf numFmtId="180" fontId="12" fillId="0" borderId="0" xfId="0" applyFont="1" applyFill="1" applyAlignment="1">
      <alignment horizontal="left" vertical="center" wrapText="1"/>
    </xf>
    <xf numFmtId="183" fontId="12" fillId="0" borderId="11" xfId="0" applyNumberFormat="1" applyFont="1" applyFill="1" applyBorder="1" applyAlignment="1">
      <alignment horizontal="right" vertical="center" wrapText="1"/>
    </xf>
    <xf numFmtId="183" fontId="13" fillId="0" borderId="14" xfId="0" applyNumberFormat="1" applyFont="1" applyFill="1" applyBorder="1" applyAlignment="1">
      <alignment vertical="center" wrapText="1"/>
    </xf>
    <xf numFmtId="180" fontId="13" fillId="0" borderId="23" xfId="0" applyFont="1" applyFill="1" applyBorder="1" applyAlignment="1">
      <alignment vertical="center" wrapText="1"/>
    </xf>
    <xf numFmtId="183" fontId="13" fillId="0" borderId="46" xfId="0" applyNumberFormat="1" applyFont="1" applyFill="1" applyBorder="1" applyAlignment="1">
      <alignment horizontal="right" vertical="center"/>
    </xf>
    <xf numFmtId="10" fontId="6" fillId="0" borderId="24" xfId="0" applyNumberFormat="1" applyFont="1" applyFill="1" applyBorder="1" applyAlignment="1">
      <alignment horizontal="right" vertical="center"/>
    </xf>
    <xf numFmtId="180" fontId="5" fillId="0" borderId="24" xfId="0" applyFont="1" applyFill="1" applyBorder="1" applyAlignment="1">
      <alignment horizontal="center" vertical="center" wrapText="1"/>
    </xf>
    <xf numFmtId="10" fontId="6" fillId="0" borderId="42" xfId="0" applyNumberFormat="1" applyFont="1" applyFill="1" applyBorder="1" applyAlignment="1">
      <alignment horizontal="right" vertical="center"/>
    </xf>
    <xf numFmtId="180" fontId="5" fillId="0" borderId="24" xfId="0" applyFont="1" applyFill="1" applyBorder="1" applyAlignment="1">
      <alignment horizontal="left" vertical="center" wrapText="1"/>
    </xf>
    <xf numFmtId="183" fontId="6" fillId="0" borderId="24" xfId="0" applyNumberFormat="1" applyFont="1" applyFill="1" applyBorder="1" applyAlignment="1">
      <alignment horizontal="center" vertical="center"/>
    </xf>
    <xf numFmtId="10" fontId="12" fillId="0" borderId="24" xfId="0" applyNumberFormat="1" applyFont="1" applyFill="1" applyBorder="1" applyAlignment="1">
      <alignment horizontal="center" vertical="center" wrapText="1"/>
    </xf>
    <xf numFmtId="180" fontId="13" fillId="0" borderId="10" xfId="0" applyFont="1" applyFill="1" applyBorder="1" applyAlignment="1">
      <alignment horizontal="left" vertical="center" wrapText="1"/>
    </xf>
    <xf numFmtId="180" fontId="5" fillId="0" borderId="0" xfId="0" applyFont="1" applyFill="1" applyBorder="1" applyAlignment="1">
      <alignment horizontal="right" vertical="center" wrapText="1"/>
    </xf>
    <xf numFmtId="180" fontId="13" fillId="0" borderId="33" xfId="0" applyFont="1" applyFill="1" applyBorder="1" applyAlignment="1">
      <alignment horizontal="left" vertical="center" wrapText="1"/>
    </xf>
    <xf numFmtId="180" fontId="5" fillId="0" borderId="10" xfId="0" applyFont="1" applyFill="1" applyBorder="1" applyAlignment="1">
      <alignment horizontal="left" vertical="center" wrapText="1"/>
    </xf>
    <xf numFmtId="180" fontId="5" fillId="0" borderId="11" xfId="0" applyFont="1" applyFill="1" applyBorder="1" applyAlignment="1">
      <alignment horizontal="right" vertical="center" wrapText="1"/>
    </xf>
    <xf numFmtId="183" fontId="13" fillId="0" borderId="14" xfId="0" applyNumberFormat="1" applyFont="1" applyFill="1" applyBorder="1" applyAlignment="1">
      <alignment horizontal="right" vertical="center"/>
    </xf>
    <xf numFmtId="180" fontId="13" fillId="0" borderId="10" xfId="0" applyFont="1" applyFill="1" applyBorder="1" applyAlignment="1">
      <alignment vertical="center"/>
    </xf>
    <xf numFmtId="180" fontId="16" fillId="0" borderId="10" xfId="0" applyFont="1" applyFill="1" applyBorder="1" applyAlignment="1">
      <alignment horizontal="left" vertical="center" wrapText="1"/>
    </xf>
    <xf numFmtId="180" fontId="13" fillId="0" borderId="11" xfId="0" applyFont="1" applyFill="1" applyBorder="1" applyAlignment="1">
      <alignment horizontal="left" vertical="center" wrapText="1"/>
    </xf>
    <xf numFmtId="183" fontId="12" fillId="0" borderId="18" xfId="0" applyNumberFormat="1" applyFont="1" applyFill="1" applyBorder="1" applyAlignment="1">
      <alignment horizontal="right" vertical="center" wrapText="1"/>
    </xf>
    <xf numFmtId="180" fontId="78" fillId="0" borderId="0" xfId="0" applyFont="1" applyAlignment="1">
      <alignment horizontal="center"/>
    </xf>
    <xf numFmtId="180" fontId="83" fillId="0" borderId="12" xfId="0" applyFont="1" applyBorder="1" applyAlignment="1">
      <alignment horizontal="center" vertical="center" wrapText="1"/>
    </xf>
    <xf numFmtId="180" fontId="83" fillId="0" borderId="13" xfId="0" applyFont="1" applyBorder="1" applyAlignment="1">
      <alignment horizontal="center" vertical="center" wrapText="1"/>
    </xf>
    <xf numFmtId="180" fontId="84" fillId="0" borderId="10" xfId="0" applyFont="1" applyBorder="1" applyAlignment="1">
      <alignment horizontal="left" vertical="center" wrapText="1"/>
    </xf>
    <xf numFmtId="180" fontId="84" fillId="0" borderId="11" xfId="0" applyFont="1" applyBorder="1" applyAlignment="1">
      <alignment horizontal="center" vertical="center"/>
    </xf>
    <xf numFmtId="180" fontId="79" fillId="0" borderId="10" xfId="0" applyFont="1" applyBorder="1" applyAlignment="1">
      <alignment horizontal="left" vertical="center" wrapText="1"/>
    </xf>
    <xf numFmtId="180" fontId="79" fillId="0" borderId="11" xfId="0" applyFont="1" applyBorder="1" applyAlignment="1">
      <alignment horizontal="center" vertical="center"/>
    </xf>
    <xf numFmtId="180" fontId="79" fillId="0" borderId="10" xfId="0" applyFont="1" applyBorder="1" applyAlignment="1">
      <alignment horizontal="left" vertical="center"/>
    </xf>
    <xf numFmtId="180" fontId="84" fillId="0" borderId="10" xfId="0" applyFont="1" applyBorder="1" applyAlignment="1">
      <alignment horizontal="left" vertical="center"/>
    </xf>
    <xf numFmtId="180" fontId="85" fillId="0" borderId="11" xfId="0" applyFont="1" applyBorder="1" applyAlignment="1">
      <alignment horizontal="center" vertical="center"/>
    </xf>
    <xf numFmtId="180" fontId="83" fillId="0" borderId="11" xfId="0" applyFont="1" applyBorder="1" applyAlignment="1">
      <alignment horizontal="center" vertical="center"/>
    </xf>
    <xf numFmtId="180" fontId="79" fillId="0" borderId="22" xfId="0" applyFont="1" applyBorder="1" applyAlignment="1">
      <alignment horizontal="left" vertical="center"/>
    </xf>
    <xf numFmtId="180" fontId="79" fillId="0" borderId="21" xfId="0" applyFont="1" applyBorder="1" applyAlignment="1">
      <alignment horizontal="center" vertical="center"/>
    </xf>
    <xf numFmtId="180" fontId="79" fillId="0" borderId="22" xfId="0" applyFont="1" applyBorder="1" applyAlignment="1">
      <alignment horizontal="left" vertical="center" wrapText="1"/>
    </xf>
    <xf numFmtId="180" fontId="79" fillId="0" borderId="0" xfId="0" applyFont="1" applyAlignment="1">
      <alignment horizontal="left" vertical="center"/>
    </xf>
    <xf numFmtId="180" fontId="79" fillId="0" borderId="0" xfId="0" applyFont="1" applyAlignment="1">
      <alignment horizontal="center" vertical="center"/>
    </xf>
    <xf numFmtId="10" fontId="78" fillId="0" borderId="0" xfId="0" applyNumberFormat="1" applyFont="1" applyAlignment="1">
      <alignment horizontal="center"/>
    </xf>
    <xf numFmtId="10" fontId="83" fillId="0" borderId="13" xfId="0" applyNumberFormat="1" applyFont="1" applyBorder="1" applyAlignment="1">
      <alignment horizontal="center" vertical="center" wrapText="1"/>
    </xf>
    <xf numFmtId="10" fontId="84" fillId="0" borderId="11" xfId="0" applyNumberFormat="1" applyFont="1" applyBorder="1" applyAlignment="1">
      <alignment horizontal="center" vertical="center"/>
    </xf>
    <xf numFmtId="10" fontId="79" fillId="0" borderId="11" xfId="0" applyNumberFormat="1" applyFont="1" applyBorder="1" applyAlignment="1">
      <alignment horizontal="center" vertical="center"/>
    </xf>
    <xf numFmtId="10" fontId="79" fillId="0" borderId="21" xfId="0" applyNumberFormat="1" applyFont="1" applyBorder="1" applyAlignment="1">
      <alignment horizontal="center" vertical="center"/>
    </xf>
    <xf numFmtId="10" fontId="79" fillId="0" borderId="0" xfId="0" applyNumberFormat="1" applyFont="1" applyAlignment="1">
      <alignment horizontal="center" vertical="center"/>
    </xf>
    <xf numFmtId="10" fontId="79" fillId="0" borderId="0" xfId="0" applyNumberFormat="1" applyFont="1" applyAlignment="1">
      <alignment horizontal="center"/>
    </xf>
    <xf numFmtId="10" fontId="83" fillId="0" borderId="11" xfId="0" applyNumberFormat="1" applyFont="1" applyBorder="1" applyAlignment="1">
      <alignment horizontal="center" vertical="center"/>
    </xf>
    <xf numFmtId="180" fontId="84" fillId="0" borderId="23" xfId="0" applyFont="1" applyBorder="1" applyAlignment="1">
      <alignment horizontal="left" vertical="center" wrapText="1"/>
    </xf>
    <xf numFmtId="180" fontId="84" fillId="0" borderId="24" xfId="0" applyFont="1" applyBorder="1" applyAlignment="1">
      <alignment horizontal="center" vertical="center"/>
    </xf>
    <xf numFmtId="10" fontId="84" fillId="0" borderId="47" xfId="0" applyNumberFormat="1" applyFont="1" applyBorder="1" applyAlignment="1">
      <alignment horizontal="center" vertical="center"/>
    </xf>
    <xf numFmtId="10" fontId="83" fillId="0" borderId="36" xfId="0" applyNumberFormat="1" applyFont="1" applyBorder="1" applyAlignment="1">
      <alignment horizontal="center" vertical="center"/>
    </xf>
    <xf numFmtId="180" fontId="0" fillId="0" borderId="0" xfId="0" applyAlignment="1">
      <alignment/>
    </xf>
    <xf numFmtId="3" fontId="5" fillId="0" borderId="0" xfId="0" applyNumberFormat="1" applyFont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center" vertical="top"/>
    </xf>
    <xf numFmtId="10" fontId="15" fillId="0" borderId="0" xfId="0" applyNumberFormat="1" applyFont="1" applyFill="1" applyBorder="1" applyAlignment="1">
      <alignment horizontal="center" vertical="top"/>
    </xf>
    <xf numFmtId="180" fontId="18" fillId="0" borderId="0" xfId="0" applyFont="1" applyAlignment="1">
      <alignment horizontal="center" vertical="center"/>
    </xf>
    <xf numFmtId="180" fontId="11" fillId="0" borderId="0" xfId="0" applyFont="1" applyBorder="1" applyAlignment="1">
      <alignment vertical="center" wrapText="1"/>
    </xf>
    <xf numFmtId="183" fontId="6" fillId="0" borderId="0" xfId="0" applyNumberFormat="1" applyFont="1" applyBorder="1" applyAlignment="1">
      <alignment horizontal="right" vertical="center"/>
    </xf>
    <xf numFmtId="180" fontId="6" fillId="0" borderId="0" xfId="0" applyFont="1" applyBorder="1" applyAlignment="1">
      <alignment vertical="center" wrapText="1"/>
    </xf>
    <xf numFmtId="180" fontId="5" fillId="0" borderId="0" xfId="0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right" vertical="center"/>
    </xf>
    <xf numFmtId="180" fontId="5" fillId="0" borderId="0" xfId="0" applyFont="1" applyBorder="1" applyAlignment="1">
      <alignment horizontal="center" vertical="center" wrapText="1"/>
    </xf>
    <xf numFmtId="180" fontId="16" fillId="0" borderId="0" xfId="0" applyFont="1" applyBorder="1" applyAlignment="1">
      <alignment vertical="center" wrapText="1"/>
    </xf>
    <xf numFmtId="180" fontId="16" fillId="0" borderId="0" xfId="0" applyFont="1" applyBorder="1" applyAlignment="1">
      <alignment horizontal="left" vertical="center" wrapText="1"/>
    </xf>
    <xf numFmtId="183" fontId="6" fillId="0" borderId="0" xfId="0" applyNumberFormat="1" applyFont="1" applyBorder="1" applyAlignment="1">
      <alignment horizontal="right" vertical="center" wrapText="1"/>
    </xf>
    <xf numFmtId="183" fontId="6" fillId="0" borderId="0" xfId="0" applyNumberFormat="1" applyFont="1" applyFill="1" applyBorder="1" applyAlignment="1">
      <alignment horizontal="right" vertical="center" wrapText="1"/>
    </xf>
    <xf numFmtId="180" fontId="11" fillId="0" borderId="0" xfId="0" applyFont="1" applyBorder="1" applyAlignment="1">
      <alignment horizontal="left" vertical="center" wrapText="1"/>
    </xf>
    <xf numFmtId="183" fontId="13" fillId="0" borderId="0" xfId="0" applyNumberFormat="1" applyFont="1" applyBorder="1" applyAlignment="1">
      <alignment vertical="center" wrapText="1"/>
    </xf>
    <xf numFmtId="180" fontId="13" fillId="0" borderId="0" xfId="0" applyFont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right" vertical="center" wrapText="1"/>
    </xf>
    <xf numFmtId="180" fontId="5" fillId="0" borderId="0" xfId="0" applyFont="1" applyBorder="1" applyAlignment="1">
      <alignment horizontal="left" vertical="center" wrapText="1"/>
    </xf>
    <xf numFmtId="180" fontId="6" fillId="0" borderId="0" xfId="0" applyFont="1" applyBorder="1" applyAlignment="1">
      <alignment vertical="center"/>
    </xf>
    <xf numFmtId="180" fontId="12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180" fontId="13" fillId="0" borderId="0" xfId="0" applyFont="1" applyBorder="1" applyAlignment="1">
      <alignment vertical="center"/>
    </xf>
    <xf numFmtId="183" fontId="13" fillId="0" borderId="0" xfId="0" applyNumberFormat="1" applyFont="1" applyBorder="1" applyAlignment="1">
      <alignment vertical="center"/>
    </xf>
    <xf numFmtId="180" fontId="11" fillId="0" borderId="0" xfId="0" applyFont="1" applyAlignment="1">
      <alignment horizontal="center" vertical="center"/>
    </xf>
    <xf numFmtId="180" fontId="11" fillId="0" borderId="48" xfId="0" applyFont="1" applyBorder="1" applyAlignment="1">
      <alignment vertical="center" wrapText="1"/>
    </xf>
    <xf numFmtId="183" fontId="6" fillId="0" borderId="49" xfId="0" applyNumberFormat="1" applyFont="1" applyBorder="1" applyAlignment="1">
      <alignment horizontal="right" vertical="center" wrapText="1"/>
    </xf>
    <xf numFmtId="180" fontId="6" fillId="0" borderId="49" xfId="0" applyFont="1" applyBorder="1" applyAlignment="1">
      <alignment vertical="center" wrapText="1"/>
    </xf>
    <xf numFmtId="180" fontId="6" fillId="0" borderId="50" xfId="0" applyFont="1" applyBorder="1" applyAlignment="1">
      <alignment horizontal="left" vertical="center" wrapText="1"/>
    </xf>
    <xf numFmtId="180" fontId="21" fillId="34" borderId="51" xfId="0" applyFont="1" applyFill="1" applyBorder="1" applyAlignment="1">
      <alignment horizontal="center" vertical="center" wrapText="1"/>
    </xf>
    <xf numFmtId="180" fontId="21" fillId="34" borderId="52" xfId="0" applyFont="1" applyFill="1" applyBorder="1" applyAlignment="1">
      <alignment horizontal="center" vertical="center" wrapText="1"/>
    </xf>
    <xf numFmtId="180" fontId="21" fillId="34" borderId="53" xfId="0" applyFont="1" applyFill="1" applyBorder="1" applyAlignment="1">
      <alignment horizontal="center" vertical="center" wrapText="1"/>
    </xf>
    <xf numFmtId="180" fontId="21" fillId="0" borderId="0" xfId="0" applyFont="1" applyAlignment="1">
      <alignment horizontal="center" vertical="center" wrapText="1"/>
    </xf>
    <xf numFmtId="180" fontId="21" fillId="34" borderId="44" xfId="0" applyFont="1" applyFill="1" applyBorder="1" applyAlignment="1">
      <alignment horizontal="center" vertical="center" wrapText="1"/>
    </xf>
    <xf numFmtId="180" fontId="5" fillId="0" borderId="16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18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180" fontId="86" fillId="0" borderId="10" xfId="0" applyNumberFormat="1" applyFont="1" applyBorder="1" applyAlignment="1">
      <alignment horizontal="center" vertical="center" wrapText="1"/>
    </xf>
    <xf numFmtId="180" fontId="86" fillId="0" borderId="11" xfId="0" applyNumberFormat="1" applyFont="1" applyBorder="1" applyAlignment="1">
      <alignment horizontal="center" vertical="center" wrapText="1"/>
    </xf>
    <xf numFmtId="180" fontId="86" fillId="0" borderId="14" xfId="0" applyNumberFormat="1" applyFont="1" applyBorder="1" applyAlignment="1">
      <alignment horizontal="center" vertical="center" wrapText="1"/>
    </xf>
    <xf numFmtId="180" fontId="86" fillId="0" borderId="3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54" xfId="0" applyNumberFormat="1" applyBorder="1" applyAlignment="1">
      <alignment horizontal="center" vertical="center"/>
    </xf>
    <xf numFmtId="180" fontId="19" fillId="0" borderId="12" xfId="0" applyNumberFormat="1" applyFont="1" applyBorder="1" applyAlignment="1">
      <alignment horizontal="center" vertical="center"/>
    </xf>
    <xf numFmtId="180" fontId="19" fillId="33" borderId="55" xfId="0" applyNumberFormat="1" applyFont="1" applyFill="1" applyBorder="1" applyAlignment="1">
      <alignment horizontal="center" vertical="center"/>
    </xf>
    <xf numFmtId="180" fontId="0" fillId="0" borderId="56" xfId="0" applyNumberFormat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0" fillId="0" borderId="57" xfId="0" applyNumberFormat="1" applyBorder="1" applyAlignment="1">
      <alignment horizontal="center" vertical="center"/>
    </xf>
    <xf numFmtId="180" fontId="0" fillId="33" borderId="58" xfId="0" applyNumberFormat="1" applyFill="1" applyBorder="1" applyAlignment="1">
      <alignment horizontal="center" vertical="center"/>
    </xf>
    <xf numFmtId="180" fontId="19" fillId="0" borderId="59" xfId="0" applyNumberFormat="1" applyFont="1" applyBorder="1" applyAlignment="1">
      <alignment horizontal="center" vertical="center"/>
    </xf>
    <xf numFmtId="180" fontId="19" fillId="0" borderId="13" xfId="0" applyNumberFormat="1" applyFont="1" applyBorder="1" applyAlignment="1">
      <alignment horizontal="center" vertical="center"/>
    </xf>
    <xf numFmtId="180" fontId="19" fillId="0" borderId="15" xfId="0" applyNumberFormat="1" applyFont="1" applyBorder="1" applyAlignment="1">
      <alignment horizontal="center" vertical="center"/>
    </xf>
    <xf numFmtId="180" fontId="19" fillId="33" borderId="44" xfId="0" applyNumberFormat="1" applyFont="1" applyFill="1" applyBorder="1" applyAlignment="1">
      <alignment horizontal="center" vertical="center"/>
    </xf>
    <xf numFmtId="180" fontId="19" fillId="0" borderId="0" xfId="0" applyNumberFormat="1" applyFont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/>
    </xf>
    <xf numFmtId="180" fontId="11" fillId="0" borderId="0" xfId="0" applyFont="1" applyAlignment="1">
      <alignment horizontal="center" vertical="center"/>
    </xf>
    <xf numFmtId="10" fontId="83" fillId="0" borderId="56" xfId="0" applyNumberFormat="1" applyFont="1" applyBorder="1" applyAlignment="1">
      <alignment horizontal="center" vertical="center"/>
    </xf>
    <xf numFmtId="180" fontId="79" fillId="0" borderId="11" xfId="0" applyFont="1" applyBorder="1" applyAlignment="1">
      <alignment horizontal="left" vertical="center" wrapText="1"/>
    </xf>
    <xf numFmtId="180" fontId="5" fillId="0" borderId="11" xfId="0" applyFont="1" applyBorder="1" applyAlignment="1">
      <alignment horizontal="left" vertical="center" wrapText="1"/>
    </xf>
    <xf numFmtId="180" fontId="5" fillId="0" borderId="11" xfId="0" applyFont="1" applyBorder="1" applyAlignment="1">
      <alignment horizontal="center" vertical="center" wrapText="1"/>
    </xf>
    <xf numFmtId="180" fontId="79" fillId="0" borderId="11" xfId="0" applyFont="1" applyFill="1" applyBorder="1" applyAlignment="1">
      <alignment horizontal="center" vertical="center"/>
    </xf>
    <xf numFmtId="180" fontId="84" fillId="0" borderId="11" xfId="0" applyFont="1" applyFill="1" applyBorder="1" applyAlignment="1">
      <alignment horizontal="center" vertical="center"/>
    </xf>
    <xf numFmtId="180" fontId="84" fillId="0" borderId="24" xfId="0" applyFont="1" applyFill="1" applyBorder="1" applyAlignment="1">
      <alignment horizontal="center" vertical="center"/>
    </xf>
    <xf numFmtId="180" fontId="13" fillId="0" borderId="56" xfId="0" applyFont="1" applyFill="1" applyBorder="1" applyAlignment="1">
      <alignment vertical="center"/>
    </xf>
    <xf numFmtId="10" fontId="13" fillId="0" borderId="14" xfId="0" applyNumberFormat="1" applyFont="1" applyFill="1" applyBorder="1" applyAlignment="1">
      <alignment horizontal="right" vertical="center"/>
    </xf>
    <xf numFmtId="10" fontId="13" fillId="0" borderId="39" xfId="0" applyNumberFormat="1" applyFont="1" applyFill="1" applyBorder="1" applyAlignment="1">
      <alignment horizontal="right" vertical="center"/>
    </xf>
    <xf numFmtId="10" fontId="13" fillId="0" borderId="46" xfId="0" applyNumberFormat="1" applyFont="1" applyFill="1" applyBorder="1" applyAlignment="1">
      <alignment horizontal="right" vertical="center"/>
    </xf>
    <xf numFmtId="180" fontId="12" fillId="0" borderId="11" xfId="0" applyFont="1" applyFill="1" applyBorder="1" applyAlignment="1">
      <alignment horizontal="right" vertical="center" wrapText="1"/>
    </xf>
    <xf numFmtId="10" fontId="12" fillId="0" borderId="11" xfId="0" applyNumberFormat="1" applyFont="1" applyFill="1" applyBorder="1" applyAlignment="1">
      <alignment horizontal="right" vertical="center" wrapText="1"/>
    </xf>
    <xf numFmtId="10" fontId="12" fillId="0" borderId="30" xfId="0" applyNumberFormat="1" applyFont="1" applyFill="1" applyBorder="1" applyAlignment="1">
      <alignment horizontal="center" vertical="center" wrapText="1"/>
    </xf>
    <xf numFmtId="180" fontId="5" fillId="0" borderId="28" xfId="0" applyFont="1" applyFill="1" applyBorder="1" applyAlignment="1">
      <alignment horizontal="right" vertical="center" wrapText="1"/>
    </xf>
    <xf numFmtId="10" fontId="12" fillId="0" borderId="35" xfId="0" applyNumberFormat="1" applyFont="1" applyFill="1" applyBorder="1" applyAlignment="1">
      <alignment horizontal="center" vertical="center" wrapText="1"/>
    </xf>
    <xf numFmtId="180" fontId="11" fillId="0" borderId="16" xfId="0" applyFont="1" applyBorder="1" applyAlignment="1">
      <alignment horizontal="left" vertical="center"/>
    </xf>
    <xf numFmtId="180" fontId="11" fillId="0" borderId="48" xfId="0" applyFont="1" applyBorder="1" applyAlignment="1">
      <alignment vertical="center"/>
    </xf>
    <xf numFmtId="180" fontId="11" fillId="0" borderId="60" xfId="0" applyFont="1" applyBorder="1" applyAlignment="1">
      <alignment horizontal="left" vertical="center" wrapText="1"/>
    </xf>
    <xf numFmtId="183" fontId="6" fillId="0" borderId="49" xfId="0" applyNumberFormat="1" applyFont="1" applyFill="1" applyBorder="1" applyAlignment="1">
      <alignment horizontal="right" vertical="center" wrapText="1"/>
    </xf>
    <xf numFmtId="183" fontId="6" fillId="0" borderId="49" xfId="0" applyNumberFormat="1" applyFont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 wrapText="1"/>
    </xf>
    <xf numFmtId="180" fontId="12" fillId="0" borderId="0" xfId="0" applyFont="1" applyAlignment="1">
      <alignment horizontal="center" vertical="center" wrapText="1"/>
    </xf>
    <xf numFmtId="180" fontId="11" fillId="0" borderId="61" xfId="0" applyFont="1" applyBorder="1" applyAlignment="1">
      <alignment vertical="center"/>
    </xf>
    <xf numFmtId="183" fontId="6" fillId="0" borderId="58" xfId="0" applyNumberFormat="1" applyFont="1" applyBorder="1" applyAlignment="1">
      <alignment horizontal="right" vertical="center" wrapText="1"/>
    </xf>
    <xf numFmtId="180" fontId="6" fillId="0" borderId="58" xfId="0" applyFont="1" applyBorder="1" applyAlignment="1">
      <alignment vertical="center" wrapText="1"/>
    </xf>
    <xf numFmtId="180" fontId="5" fillId="0" borderId="61" xfId="0" applyFont="1" applyBorder="1" applyAlignment="1">
      <alignment horizontal="left" vertical="center"/>
    </xf>
    <xf numFmtId="180" fontId="12" fillId="0" borderId="62" xfId="0" applyFont="1" applyBorder="1" applyAlignment="1">
      <alignment vertical="center" wrapText="1"/>
    </xf>
    <xf numFmtId="183" fontId="13" fillId="0" borderId="44" xfId="0" applyNumberFormat="1" applyFont="1" applyBorder="1" applyAlignment="1">
      <alignment horizontal="right" vertical="center" wrapText="1"/>
    </xf>
    <xf numFmtId="180" fontId="12" fillId="0" borderId="62" xfId="0" applyFont="1" applyBorder="1" applyAlignment="1">
      <alignment horizontal="left" vertical="center" wrapText="1"/>
    </xf>
    <xf numFmtId="183" fontId="13" fillId="0" borderId="44" xfId="0" applyNumberFormat="1" applyFont="1" applyBorder="1" applyAlignment="1">
      <alignment horizontal="right" vertical="center"/>
    </xf>
    <xf numFmtId="180" fontId="17" fillId="0" borderId="0" xfId="0" applyFont="1" applyAlignment="1">
      <alignment horizontal="left" vertical="center" wrapText="1"/>
    </xf>
    <xf numFmtId="180" fontId="17" fillId="0" borderId="33" xfId="0" applyNumberFormat="1" applyFont="1" applyBorder="1" applyAlignment="1">
      <alignment horizontal="center" vertical="top" wrapText="1"/>
    </xf>
    <xf numFmtId="180" fontId="17" fillId="0" borderId="34" xfId="0" applyNumberFormat="1" applyFont="1" applyBorder="1" applyAlignment="1">
      <alignment horizontal="center" vertical="top" wrapText="1"/>
    </xf>
    <xf numFmtId="180" fontId="17" fillId="0" borderId="35" xfId="0" applyNumberFormat="1" applyFont="1" applyBorder="1" applyAlignment="1">
      <alignment horizontal="center" vertical="top" wrapText="1"/>
    </xf>
    <xf numFmtId="180" fontId="17" fillId="0" borderId="63" xfId="0" applyNumberFormat="1" applyFont="1" applyBorder="1" applyAlignment="1">
      <alignment horizontal="center" vertical="top" wrapText="1"/>
    </xf>
    <xf numFmtId="180" fontId="17" fillId="0" borderId="58" xfId="0" applyNumberFormat="1" applyFont="1" applyBorder="1" applyAlignment="1">
      <alignment horizontal="center" vertical="top" wrapText="1"/>
    </xf>
    <xf numFmtId="180" fontId="20" fillId="0" borderId="62" xfId="0" applyNumberFormat="1" applyFont="1" applyBorder="1" applyAlignment="1">
      <alignment horizontal="left" vertical="top" wrapText="1"/>
    </xf>
    <xf numFmtId="180" fontId="19" fillId="0" borderId="12" xfId="0" applyNumberFormat="1" applyFont="1" applyBorder="1" applyAlignment="1">
      <alignment horizontal="right" vertical="top" wrapText="1"/>
    </xf>
    <xf numFmtId="180" fontId="19" fillId="0" borderId="44" xfId="0" applyNumberFormat="1" applyFont="1" applyBorder="1" applyAlignment="1">
      <alignment horizontal="right" vertical="top" wrapText="1"/>
    </xf>
    <xf numFmtId="180" fontId="17" fillId="0" borderId="48" xfId="0" applyNumberFormat="1" applyFont="1" applyBorder="1" applyAlignment="1">
      <alignment horizontal="left" vertical="top" wrapText="1"/>
    </xf>
    <xf numFmtId="180" fontId="17" fillId="0" borderId="23" xfId="0" applyNumberFormat="1" applyFont="1" applyBorder="1" applyAlignment="1">
      <alignment horizontal="right" vertical="top" wrapText="1"/>
    </xf>
    <xf numFmtId="180" fontId="17" fillId="0" borderId="24" xfId="0" applyNumberFormat="1" applyFont="1" applyBorder="1" applyAlignment="1">
      <alignment horizontal="right" vertical="top" wrapText="1"/>
    </xf>
    <xf numFmtId="180" fontId="17" fillId="0" borderId="47" xfId="0" applyNumberFormat="1" applyFont="1" applyBorder="1" applyAlignment="1">
      <alignment horizontal="right" vertical="top" wrapText="1"/>
    </xf>
    <xf numFmtId="180" fontId="17" fillId="0" borderId="49" xfId="0" applyNumberFormat="1" applyFont="1" applyBorder="1" applyAlignment="1">
      <alignment horizontal="right" vertical="top" wrapText="1"/>
    </xf>
    <xf numFmtId="180" fontId="17" fillId="0" borderId="16" xfId="0" applyNumberFormat="1" applyFont="1" applyBorder="1" applyAlignment="1">
      <alignment horizontal="left" vertical="top" wrapText="1"/>
    </xf>
    <xf numFmtId="180" fontId="17" fillId="0" borderId="10" xfId="0" applyNumberFormat="1" applyFont="1" applyBorder="1" applyAlignment="1">
      <alignment horizontal="right" vertical="top" wrapText="1"/>
    </xf>
    <xf numFmtId="180" fontId="17" fillId="0" borderId="11" xfId="0" applyNumberFormat="1" applyFont="1" applyBorder="1" applyAlignment="1">
      <alignment horizontal="right" vertical="top" wrapText="1"/>
    </xf>
    <xf numFmtId="180" fontId="17" fillId="0" borderId="30" xfId="0" applyNumberFormat="1" applyFont="1" applyBorder="1" applyAlignment="1">
      <alignment horizontal="right" vertical="top" wrapText="1"/>
    </xf>
    <xf numFmtId="180" fontId="17" fillId="0" borderId="17" xfId="0" applyNumberFormat="1" applyFont="1" applyBorder="1" applyAlignment="1">
      <alignment horizontal="right" vertical="top" wrapText="1"/>
    </xf>
    <xf numFmtId="180" fontId="17" fillId="0" borderId="47" xfId="0" applyNumberFormat="1" applyFont="1" applyFill="1" applyBorder="1" applyAlignment="1">
      <alignment horizontal="right" vertical="top" wrapText="1"/>
    </xf>
    <xf numFmtId="180" fontId="17" fillId="0" borderId="30" xfId="0" applyNumberFormat="1" applyFont="1" applyFill="1" applyBorder="1" applyAlignment="1">
      <alignment horizontal="right" vertical="top" wrapText="1"/>
    </xf>
    <xf numFmtId="180" fontId="17" fillId="0" borderId="61" xfId="0" applyNumberFormat="1" applyFont="1" applyBorder="1" applyAlignment="1">
      <alignment horizontal="left" vertical="top" wrapText="1"/>
    </xf>
    <xf numFmtId="180" fontId="19" fillId="0" borderId="62" xfId="0" applyNumberFormat="1" applyFont="1" applyBorder="1" applyAlignment="1">
      <alignment horizontal="left" vertical="top" wrapText="1"/>
    </xf>
    <xf numFmtId="180" fontId="17" fillId="0" borderId="42" xfId="0" applyNumberFormat="1" applyFont="1" applyBorder="1" applyAlignment="1">
      <alignment horizontal="right" vertical="top" wrapText="1"/>
    </xf>
    <xf numFmtId="180" fontId="17" fillId="0" borderId="44" xfId="0" applyNumberFormat="1" applyFont="1" applyBorder="1" applyAlignment="1">
      <alignment horizontal="right" vertical="top" wrapText="1"/>
    </xf>
    <xf numFmtId="180" fontId="17" fillId="0" borderId="0" xfId="0" applyNumberFormat="1" applyFont="1" applyAlignment="1">
      <alignment horizontal="left" vertical="center"/>
    </xf>
    <xf numFmtId="180" fontId="17" fillId="0" borderId="31" xfId="0" applyNumberFormat="1" applyFont="1" applyBorder="1" applyAlignment="1">
      <alignment horizontal="center" vertical="top" wrapText="1"/>
    </xf>
    <xf numFmtId="180" fontId="19" fillId="0" borderId="13" xfId="0" applyNumberFormat="1" applyFont="1" applyBorder="1" applyAlignment="1">
      <alignment horizontal="right" vertical="top" wrapText="1"/>
    </xf>
    <xf numFmtId="180" fontId="19" fillId="0" borderId="42" xfId="0" applyNumberFormat="1" applyFont="1" applyBorder="1" applyAlignment="1">
      <alignment horizontal="right" vertical="top" wrapText="1"/>
    </xf>
    <xf numFmtId="180" fontId="19" fillId="0" borderId="44" xfId="0" applyNumberFormat="1" applyFont="1" applyBorder="1" applyAlignment="1">
      <alignment horizontal="center" vertical="top" wrapText="1"/>
    </xf>
    <xf numFmtId="180" fontId="20" fillId="0" borderId="12" xfId="0" applyNumberFormat="1" applyFont="1" applyBorder="1" applyAlignment="1">
      <alignment horizontal="left" vertical="top" wrapText="1"/>
    </xf>
    <xf numFmtId="180" fontId="17" fillId="0" borderId="33" xfId="0" applyNumberFormat="1" applyFont="1" applyFill="1" applyBorder="1" applyAlignment="1">
      <alignment horizontal="right" vertical="top" wrapText="1"/>
    </xf>
    <xf numFmtId="180" fontId="17" fillId="0" borderId="34" xfId="0" applyNumberFormat="1" applyFont="1" applyFill="1" applyBorder="1" applyAlignment="1">
      <alignment horizontal="right" vertical="top" wrapText="1"/>
    </xf>
    <xf numFmtId="180" fontId="17" fillId="0" borderId="35" xfId="0" applyNumberFormat="1" applyFont="1" applyBorder="1" applyAlignment="1">
      <alignment horizontal="right" vertical="top" wrapText="1"/>
    </xf>
    <xf numFmtId="180" fontId="17" fillId="0" borderId="64" xfId="0" applyNumberFormat="1" applyFont="1" applyBorder="1" applyAlignment="1">
      <alignment horizontal="right" vertical="top" wrapText="1"/>
    </xf>
    <xf numFmtId="180" fontId="17" fillId="0" borderId="10" xfId="0" applyNumberFormat="1" applyFont="1" applyFill="1" applyBorder="1" applyAlignment="1">
      <alignment horizontal="right" vertical="top" wrapText="1"/>
    </xf>
    <xf numFmtId="180" fontId="17" fillId="0" borderId="11" xfId="0" applyNumberFormat="1" applyFont="1" applyFill="1" applyBorder="1" applyAlignment="1">
      <alignment horizontal="right" vertical="top" wrapText="1"/>
    </xf>
    <xf numFmtId="180" fontId="17" fillId="0" borderId="12" xfId="0" applyNumberFormat="1" applyFont="1" applyBorder="1" applyAlignment="1">
      <alignment horizontal="right" vertical="top" wrapText="1"/>
    </xf>
    <xf numFmtId="180" fontId="17" fillId="0" borderId="13" xfId="0" applyNumberFormat="1" applyFont="1" applyBorder="1" applyAlignment="1">
      <alignment horizontal="right" vertical="top" wrapText="1"/>
    </xf>
    <xf numFmtId="180" fontId="17" fillId="0" borderId="59" xfId="0" applyNumberFormat="1" applyFont="1" applyBorder="1" applyAlignment="1">
      <alignment horizontal="right" vertical="top" wrapText="1"/>
    </xf>
    <xf numFmtId="180" fontId="6" fillId="0" borderId="63" xfId="0" applyFont="1" applyBorder="1" applyAlignment="1">
      <alignment horizontal="right" vertical="center" wrapText="1"/>
    </xf>
    <xf numFmtId="10" fontId="83" fillId="0" borderId="42" xfId="0" applyNumberFormat="1" applyFont="1" applyBorder="1" applyAlignment="1">
      <alignment horizontal="center" vertical="center"/>
    </xf>
    <xf numFmtId="3" fontId="78" fillId="33" borderId="34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Fill="1" applyBorder="1" applyAlignment="1">
      <alignment/>
    </xf>
    <xf numFmtId="0" fontId="80" fillId="0" borderId="11" xfId="0" applyNumberFormat="1" applyFont="1" applyFill="1" applyBorder="1" applyAlignment="1">
      <alignment wrapText="1"/>
    </xf>
    <xf numFmtId="0" fontId="80" fillId="0" borderId="30" xfId="0" applyNumberFormat="1" applyFont="1" applyFill="1" applyBorder="1" applyAlignment="1">
      <alignment/>
    </xf>
    <xf numFmtId="0" fontId="80" fillId="0" borderId="11" xfId="0" applyNumberFormat="1" applyFont="1" applyFill="1" applyBorder="1" applyAlignment="1">
      <alignment/>
    </xf>
    <xf numFmtId="3" fontId="78" fillId="33" borderId="34" xfId="0" applyNumberFormat="1" applyFont="1" applyFill="1" applyBorder="1" applyAlignment="1">
      <alignment horizontal="center" vertical="center"/>
    </xf>
    <xf numFmtId="3" fontId="77" fillId="0" borderId="21" xfId="0" applyNumberFormat="1" applyFont="1" applyBorder="1" applyAlignment="1">
      <alignment/>
    </xf>
    <xf numFmtId="3" fontId="78" fillId="0" borderId="13" xfId="0" applyNumberFormat="1" applyFont="1" applyBorder="1" applyAlignment="1">
      <alignment/>
    </xf>
    <xf numFmtId="3" fontId="77" fillId="0" borderId="24" xfId="0" applyNumberFormat="1" applyFont="1" applyBorder="1" applyAlignment="1">
      <alignment/>
    </xf>
    <xf numFmtId="3" fontId="77" fillId="0" borderId="25" xfId="0" applyNumberFormat="1" applyFont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77" fillId="0" borderId="34" xfId="0" applyNumberFormat="1" applyFont="1" applyBorder="1" applyAlignment="1">
      <alignment/>
    </xf>
    <xf numFmtId="3" fontId="79" fillId="0" borderId="0" xfId="0" applyNumberFormat="1" applyFont="1" applyAlignment="1">
      <alignment horizontal="right"/>
    </xf>
    <xf numFmtId="3" fontId="77" fillId="33" borderId="13" xfId="0" applyNumberFormat="1" applyFont="1" applyFill="1" applyBorder="1" applyAlignment="1">
      <alignment horizontal="center" vertical="center" wrapText="1"/>
    </xf>
    <xf numFmtId="3" fontId="77" fillId="33" borderId="42" xfId="0" applyNumberFormat="1" applyFont="1" applyFill="1" applyBorder="1" applyAlignment="1">
      <alignment horizontal="center" vertical="center" wrapText="1"/>
    </xf>
    <xf numFmtId="3" fontId="77" fillId="0" borderId="24" xfId="0" applyNumberFormat="1" applyFont="1" applyBorder="1" applyAlignment="1">
      <alignment horizontal="center" vertical="center"/>
    </xf>
    <xf numFmtId="3" fontId="77" fillId="0" borderId="47" xfId="0" applyNumberFormat="1" applyFont="1" applyBorder="1" applyAlignment="1">
      <alignment horizontal="center" vertical="center"/>
    </xf>
    <xf numFmtId="3" fontId="77" fillId="0" borderId="11" xfId="0" applyNumberFormat="1" applyFont="1" applyBorder="1" applyAlignment="1">
      <alignment horizontal="center" vertical="center"/>
    </xf>
    <xf numFmtId="3" fontId="77" fillId="0" borderId="30" xfId="0" applyNumberFormat="1" applyFont="1" applyBorder="1" applyAlignment="1">
      <alignment horizontal="center" vertical="center"/>
    </xf>
    <xf numFmtId="3" fontId="77" fillId="0" borderId="36" xfId="0" applyNumberFormat="1" applyFont="1" applyBorder="1" applyAlignment="1">
      <alignment/>
    </xf>
    <xf numFmtId="3" fontId="78" fillId="0" borderId="42" xfId="0" applyNumberFormat="1" applyFont="1" applyBorder="1" applyAlignment="1">
      <alignment/>
    </xf>
    <xf numFmtId="3" fontId="77" fillId="0" borderId="47" xfId="0" applyNumberFormat="1" applyFont="1" applyBorder="1" applyAlignment="1">
      <alignment/>
    </xf>
    <xf numFmtId="3" fontId="77" fillId="0" borderId="30" xfId="0" applyNumberFormat="1" applyFont="1" applyBorder="1" applyAlignment="1">
      <alignment/>
    </xf>
    <xf numFmtId="3" fontId="78" fillId="0" borderId="65" xfId="0" applyNumberFormat="1" applyFont="1" applyBorder="1" applyAlignment="1">
      <alignment/>
    </xf>
    <xf numFmtId="3" fontId="77" fillId="0" borderId="21" xfId="0" applyNumberFormat="1" applyFont="1" applyBorder="1" applyAlignment="1">
      <alignment horizontal="center"/>
    </xf>
    <xf numFmtId="3" fontId="77" fillId="0" borderId="36" xfId="0" applyNumberFormat="1" applyFont="1" applyBorder="1" applyAlignment="1">
      <alignment horizontal="center"/>
    </xf>
    <xf numFmtId="3" fontId="78" fillId="0" borderId="13" xfId="0" applyNumberFormat="1" applyFont="1" applyBorder="1" applyAlignment="1">
      <alignment horizontal="center"/>
    </xf>
    <xf numFmtId="3" fontId="78" fillId="0" borderId="42" xfId="0" applyNumberFormat="1" applyFont="1" applyBorder="1" applyAlignment="1">
      <alignment horizontal="center"/>
    </xf>
    <xf numFmtId="3" fontId="79" fillId="0" borderId="0" xfId="0" applyNumberFormat="1" applyFont="1" applyAlignment="1">
      <alignment horizontal="center"/>
    </xf>
    <xf numFmtId="3" fontId="77" fillId="0" borderId="0" xfId="0" applyNumberFormat="1" applyFont="1" applyAlignment="1">
      <alignment horizontal="center"/>
    </xf>
    <xf numFmtId="3" fontId="77" fillId="0" borderId="24" xfId="0" applyNumberFormat="1" applyFont="1" applyBorder="1" applyAlignment="1">
      <alignment horizontal="center"/>
    </xf>
    <xf numFmtId="3" fontId="77" fillId="0" borderId="47" xfId="0" applyNumberFormat="1" applyFont="1" applyBorder="1" applyAlignment="1">
      <alignment horizontal="center"/>
    </xf>
    <xf numFmtId="3" fontId="77" fillId="0" borderId="11" xfId="0" applyNumberFormat="1" applyFont="1" applyBorder="1" applyAlignment="1">
      <alignment horizontal="center"/>
    </xf>
    <xf numFmtId="3" fontId="77" fillId="0" borderId="30" xfId="0" applyNumberFormat="1" applyFont="1" applyBorder="1" applyAlignment="1">
      <alignment horizontal="center"/>
    </xf>
    <xf numFmtId="3" fontId="78" fillId="0" borderId="65" xfId="0" applyNumberFormat="1" applyFont="1" applyBorder="1" applyAlignment="1">
      <alignment horizontal="center"/>
    </xf>
    <xf numFmtId="3" fontId="77" fillId="33" borderId="35" xfId="0" applyNumberFormat="1" applyFont="1" applyFill="1" applyBorder="1" applyAlignment="1">
      <alignment horizontal="center" vertical="center" wrapText="1"/>
    </xf>
    <xf numFmtId="3" fontId="77" fillId="0" borderId="30" xfId="0" applyNumberFormat="1" applyFont="1" applyBorder="1" applyAlignment="1">
      <alignment horizontal="right" vertical="center"/>
    </xf>
    <xf numFmtId="3" fontId="78" fillId="0" borderId="36" xfId="0" applyNumberFormat="1" applyFont="1" applyBorder="1" applyAlignment="1">
      <alignment/>
    </xf>
    <xf numFmtId="3" fontId="78" fillId="0" borderId="42" xfId="0" applyNumberFormat="1" applyFont="1" applyFill="1" applyBorder="1" applyAlignment="1">
      <alignment/>
    </xf>
    <xf numFmtId="3" fontId="78" fillId="0" borderId="28" xfId="0" applyNumberFormat="1" applyFont="1" applyBorder="1" applyAlignment="1">
      <alignment horizontal="center" vertical="center"/>
    </xf>
    <xf numFmtId="3" fontId="78" fillId="0" borderId="31" xfId="0" applyNumberFormat="1" applyFont="1" applyBorder="1" applyAlignment="1">
      <alignment horizontal="center" vertical="center"/>
    </xf>
    <xf numFmtId="3" fontId="77" fillId="0" borderId="34" xfId="0" applyNumberFormat="1" applyFont="1" applyBorder="1" applyAlignment="1">
      <alignment horizontal="center" vertical="center"/>
    </xf>
    <xf numFmtId="3" fontId="77" fillId="0" borderId="35" xfId="0" applyNumberFormat="1" applyFont="1" applyBorder="1" applyAlignment="1">
      <alignment horizontal="center" vertical="center"/>
    </xf>
    <xf numFmtId="3" fontId="78" fillId="0" borderId="28" xfId="0" applyNumberFormat="1" applyFont="1" applyBorder="1" applyAlignment="1">
      <alignment horizontal="center"/>
    </xf>
    <xf numFmtId="3" fontId="78" fillId="0" borderId="31" xfId="0" applyNumberFormat="1" applyFont="1" applyBorder="1" applyAlignment="1">
      <alignment horizontal="center"/>
    </xf>
    <xf numFmtId="3" fontId="77" fillId="0" borderId="25" xfId="0" applyNumberFormat="1" applyFont="1" applyBorder="1" applyAlignment="1">
      <alignment horizontal="center"/>
    </xf>
    <xf numFmtId="3" fontId="77" fillId="0" borderId="43" xfId="0" applyNumberFormat="1" applyFont="1" applyBorder="1" applyAlignment="1">
      <alignment horizontal="center"/>
    </xf>
    <xf numFmtId="180" fontId="12" fillId="0" borderId="11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9" fillId="0" borderId="0" xfId="56" applyNumberFormat="1" applyFont="1" applyBorder="1" applyAlignment="1">
      <alignment horizontal="center" vertical="center" wrapText="1"/>
      <protection/>
    </xf>
    <xf numFmtId="0" fontId="17" fillId="0" borderId="0" xfId="56" applyNumberFormat="1" applyFont="1" applyBorder="1" applyAlignment="1">
      <alignment/>
      <protection/>
    </xf>
    <xf numFmtId="3" fontId="17" fillId="0" borderId="66" xfId="56" applyNumberFormat="1" applyFont="1" applyBorder="1" applyAlignment="1">
      <alignment/>
      <protection/>
    </xf>
    <xf numFmtId="3" fontId="17" fillId="0" borderId="67" xfId="56" applyNumberFormat="1" applyFont="1" applyBorder="1" applyAlignment="1">
      <alignment/>
      <protection/>
    </xf>
    <xf numFmtId="10" fontId="17" fillId="0" borderId="66" xfId="56" applyNumberFormat="1" applyFont="1" applyBorder="1" applyAlignment="1">
      <alignment/>
      <protection/>
    </xf>
    <xf numFmtId="0" fontId="17" fillId="0" borderId="0" xfId="56" applyNumberFormat="1" applyFont="1" applyBorder="1" applyAlignment="1">
      <alignment horizontal="left"/>
      <protection/>
    </xf>
    <xf numFmtId="3" fontId="17" fillId="0" borderId="66" xfId="56" applyNumberFormat="1" applyFont="1" applyFill="1" applyBorder="1" applyAlignment="1">
      <alignment/>
      <protection/>
    </xf>
    <xf numFmtId="0" fontId="17" fillId="0" borderId="0" xfId="56" applyNumberFormat="1" applyFont="1" applyBorder="1" applyAlignment="1">
      <alignment horizontal="center"/>
      <protection/>
    </xf>
    <xf numFmtId="3" fontId="17" fillId="0" borderId="67" xfId="56" applyNumberFormat="1" applyFont="1" applyFill="1" applyBorder="1" applyAlignment="1">
      <alignment/>
      <protection/>
    </xf>
    <xf numFmtId="10" fontId="17" fillId="0" borderId="67" xfId="56" applyNumberFormat="1" applyFont="1" applyBorder="1" applyAlignment="1">
      <alignment/>
      <protection/>
    </xf>
    <xf numFmtId="3" fontId="17" fillId="0" borderId="68" xfId="56" applyNumberFormat="1" applyFont="1" applyBorder="1" applyAlignment="1">
      <alignment/>
      <protection/>
    </xf>
    <xf numFmtId="10" fontId="17" fillId="0" borderId="69" xfId="56" applyNumberFormat="1" applyFont="1" applyBorder="1" applyAlignment="1">
      <alignment/>
      <protection/>
    </xf>
    <xf numFmtId="0" fontId="19" fillId="0" borderId="0" xfId="0" applyNumberFormat="1" applyFont="1" applyAlignment="1">
      <alignment horizontal="center" vertical="center"/>
    </xf>
    <xf numFmtId="0" fontId="17" fillId="0" borderId="67" xfId="56" applyNumberFormat="1" applyFont="1" applyBorder="1" applyAlignment="1">
      <alignment horizontal="left"/>
      <protection/>
    </xf>
    <xf numFmtId="0" fontId="17" fillId="0" borderId="0" xfId="0" applyNumberFormat="1" applyFont="1" applyAlignment="1">
      <alignment/>
    </xf>
    <xf numFmtId="3" fontId="17" fillId="0" borderId="69" xfId="56" applyNumberFormat="1" applyFont="1" applyFill="1" applyBorder="1" applyAlignment="1">
      <alignment/>
      <protection/>
    </xf>
    <xf numFmtId="0" fontId="17" fillId="0" borderId="60" xfId="56" applyNumberFormat="1" applyFont="1" applyBorder="1" applyAlignment="1">
      <alignment/>
      <protection/>
    </xf>
    <xf numFmtId="0" fontId="17" fillId="0" borderId="67" xfId="56" applyNumberFormat="1" applyFont="1" applyBorder="1" applyAlignment="1">
      <alignment/>
      <protection/>
    </xf>
    <xf numFmtId="0" fontId="19" fillId="0" borderId="0" xfId="0" applyNumberFormat="1" applyFont="1" applyAlignment="1">
      <alignment/>
    </xf>
    <xf numFmtId="0" fontId="19" fillId="0" borderId="0" xfId="56" applyNumberFormat="1" applyFont="1" applyBorder="1" applyAlignment="1">
      <alignment horizontal="center"/>
      <protection/>
    </xf>
    <xf numFmtId="3" fontId="19" fillId="0" borderId="0" xfId="56" applyNumberFormat="1" applyFont="1" applyBorder="1" applyAlignment="1">
      <alignment/>
      <protection/>
    </xf>
    <xf numFmtId="3" fontId="19" fillId="0" borderId="0" xfId="56" applyNumberFormat="1" applyFont="1" applyFill="1" applyBorder="1" applyAlignment="1">
      <alignment/>
      <protection/>
    </xf>
    <xf numFmtId="10" fontId="19" fillId="0" borderId="0" xfId="56" applyNumberFormat="1" applyFont="1" applyBorder="1" applyAlignment="1">
      <alignment/>
      <protection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center" vertical="center" wrapText="1"/>
    </xf>
    <xf numFmtId="3" fontId="19" fillId="0" borderId="44" xfId="0" applyNumberFormat="1" applyFont="1" applyBorder="1" applyAlignment="1">
      <alignment horizontal="center" vertical="center" wrapText="1"/>
    </xf>
    <xf numFmtId="10" fontId="19" fillId="0" borderId="44" xfId="0" applyNumberFormat="1" applyFont="1" applyBorder="1" applyAlignment="1">
      <alignment horizontal="center" vertical="center" wrapText="1"/>
    </xf>
    <xf numFmtId="180" fontId="25" fillId="0" borderId="0" xfId="0" applyFont="1" applyAlignment="1">
      <alignment/>
    </xf>
    <xf numFmtId="10" fontId="2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15" fillId="0" borderId="0" xfId="0" applyNumberFormat="1" applyFont="1" applyFill="1" applyBorder="1" applyAlignment="1">
      <alignment horizontal="center" vertical="top"/>
    </xf>
    <xf numFmtId="3" fontId="17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10" fontId="17" fillId="0" borderId="68" xfId="56" applyNumberFormat="1" applyFont="1" applyBorder="1" applyAlignment="1">
      <alignment/>
      <protection/>
    </xf>
    <xf numFmtId="0" fontId="19" fillId="0" borderId="60" xfId="56" applyNumberFormat="1" applyFont="1" applyFill="1" applyBorder="1" applyAlignment="1">
      <alignment horizontal="left"/>
      <protection/>
    </xf>
    <xf numFmtId="10" fontId="17" fillId="0" borderId="70" xfId="56" applyNumberFormat="1" applyFont="1" applyBorder="1" applyAlignment="1">
      <alignment/>
      <protection/>
    </xf>
    <xf numFmtId="10" fontId="17" fillId="0" borderId="71" xfId="56" applyNumberFormat="1" applyFont="1" applyBorder="1" applyAlignment="1">
      <alignment/>
      <protection/>
    </xf>
    <xf numFmtId="183" fontId="6" fillId="0" borderId="58" xfId="0" applyNumberFormat="1" applyFont="1" applyBorder="1" applyAlignment="1">
      <alignment horizontal="right" vertical="center"/>
    </xf>
    <xf numFmtId="183" fontId="6" fillId="0" borderId="72" xfId="0" applyNumberFormat="1" applyFont="1" applyBorder="1" applyAlignment="1">
      <alignment horizontal="right" vertical="center"/>
    </xf>
    <xf numFmtId="180" fontId="0" fillId="33" borderId="29" xfId="0" applyNumberFormat="1" applyFill="1" applyBorder="1" applyAlignment="1">
      <alignment horizontal="center" vertical="center"/>
    </xf>
    <xf numFmtId="180" fontId="86" fillId="0" borderId="30" xfId="0" applyNumberFormat="1" applyFont="1" applyBorder="1" applyAlignment="1">
      <alignment horizontal="center" vertical="center"/>
    </xf>
    <xf numFmtId="0" fontId="19" fillId="0" borderId="60" xfId="56" applyNumberFormat="1" applyFont="1" applyBorder="1" applyAlignment="1">
      <alignment horizontal="center" vertical="center" wrapText="1"/>
      <protection/>
    </xf>
    <xf numFmtId="0" fontId="17" fillId="0" borderId="60" xfId="56" applyNumberFormat="1" applyFont="1" applyBorder="1" applyAlignment="1">
      <alignment horizontal="left"/>
      <protection/>
    </xf>
    <xf numFmtId="0" fontId="17" fillId="0" borderId="60" xfId="56" applyNumberFormat="1" applyFont="1" applyBorder="1" applyAlignment="1">
      <alignment horizontal="center"/>
      <protection/>
    </xf>
    <xf numFmtId="3" fontId="17" fillId="0" borderId="73" xfId="56" applyNumberFormat="1" applyFont="1" applyBorder="1" applyAlignment="1">
      <alignment/>
      <protection/>
    </xf>
    <xf numFmtId="3" fontId="17" fillId="0" borderId="74" xfId="56" applyNumberFormat="1" applyFont="1" applyFill="1" applyBorder="1" applyAlignment="1">
      <alignment/>
      <protection/>
    </xf>
    <xf numFmtId="10" fontId="17" fillId="0" borderId="73" xfId="56" applyNumberFormat="1" applyFont="1" applyBorder="1" applyAlignment="1">
      <alignment/>
      <protection/>
    </xf>
    <xf numFmtId="180" fontId="86" fillId="0" borderId="33" xfId="0" applyNumberFormat="1" applyFont="1" applyBorder="1" applyAlignment="1">
      <alignment horizontal="center" vertical="center" wrapText="1"/>
    </xf>
    <xf numFmtId="180" fontId="86" fillId="0" borderId="34" xfId="0" applyNumberFormat="1" applyFont="1" applyBorder="1" applyAlignment="1">
      <alignment horizontal="center" vertical="center" wrapText="1"/>
    </xf>
    <xf numFmtId="180" fontId="86" fillId="0" borderId="45" xfId="0" applyNumberFormat="1" applyFont="1" applyBorder="1" applyAlignment="1">
      <alignment horizontal="center" vertical="center" wrapText="1"/>
    </xf>
    <xf numFmtId="180" fontId="86" fillId="0" borderId="45" xfId="0" applyNumberFormat="1" applyFont="1" applyBorder="1" applyAlignment="1">
      <alignment horizontal="center" vertical="center"/>
    </xf>
    <xf numFmtId="180" fontId="0" fillId="33" borderId="72" xfId="0" applyNumberFormat="1" applyFill="1" applyBorder="1" applyAlignment="1">
      <alignment horizontal="center" vertical="center"/>
    </xf>
    <xf numFmtId="3" fontId="80" fillId="0" borderId="24" xfId="0" applyNumberFormat="1" applyFont="1" applyBorder="1" applyAlignment="1">
      <alignment/>
    </xf>
    <xf numFmtId="3" fontId="80" fillId="0" borderId="11" xfId="0" applyNumberFormat="1" applyFont="1" applyBorder="1" applyAlignment="1">
      <alignment/>
    </xf>
    <xf numFmtId="3" fontId="80" fillId="0" borderId="21" xfId="0" applyNumberFormat="1" applyFont="1" applyBorder="1" applyAlignment="1">
      <alignment/>
    </xf>
    <xf numFmtId="3" fontId="81" fillId="0" borderId="13" xfId="0" applyNumberFormat="1" applyFont="1" applyBorder="1" applyAlignment="1">
      <alignment/>
    </xf>
    <xf numFmtId="3" fontId="81" fillId="0" borderId="42" xfId="0" applyNumberFormat="1" applyFont="1" applyBorder="1" applyAlignment="1">
      <alignment/>
    </xf>
    <xf numFmtId="0" fontId="87" fillId="0" borderId="0" xfId="0" applyNumberFormat="1" applyFont="1" applyAlignment="1">
      <alignment horizontal="right"/>
    </xf>
    <xf numFmtId="180" fontId="0" fillId="33" borderId="29" xfId="0" applyNumberFormat="1" applyFill="1" applyBorder="1" applyAlignment="1">
      <alignment horizontal="center" vertical="center"/>
    </xf>
    <xf numFmtId="0" fontId="78" fillId="0" borderId="0" xfId="0" applyNumberFormat="1" applyFont="1" applyAlignment="1">
      <alignment horizontal="center"/>
    </xf>
    <xf numFmtId="180" fontId="0" fillId="33" borderId="29" xfId="0" applyNumberFormat="1" applyFill="1" applyBorder="1" applyAlignment="1">
      <alignment horizontal="center" vertical="center"/>
    </xf>
    <xf numFmtId="180" fontId="27" fillId="0" borderId="14" xfId="0" applyNumberFormat="1" applyFont="1" applyBorder="1" applyAlignment="1">
      <alignment horizontal="left" vertical="center"/>
    </xf>
    <xf numFmtId="180" fontId="27" fillId="0" borderId="75" xfId="0" applyNumberFormat="1" applyFont="1" applyBorder="1" applyAlignment="1">
      <alignment horizontal="left" vertical="center"/>
    </xf>
    <xf numFmtId="180" fontId="27" fillId="0" borderId="29" xfId="0" applyNumberFormat="1" applyFont="1" applyBorder="1" applyAlignment="1">
      <alignment horizontal="left" vertical="center"/>
    </xf>
    <xf numFmtId="3" fontId="78" fillId="0" borderId="30" xfId="0" applyNumberFormat="1" applyFont="1" applyBorder="1" applyAlignment="1">
      <alignment horizontal="right" vertical="center"/>
    </xf>
    <xf numFmtId="0" fontId="78" fillId="0" borderId="15" xfId="0" applyNumberFormat="1" applyFont="1" applyBorder="1" applyAlignment="1">
      <alignment horizontal="left"/>
    </xf>
    <xf numFmtId="3" fontId="77" fillId="0" borderId="36" xfId="0" applyNumberFormat="1" applyFont="1" applyBorder="1" applyAlignment="1">
      <alignment horizontal="right" vertical="center"/>
    </xf>
    <xf numFmtId="3" fontId="78" fillId="0" borderId="44" xfId="0" applyNumberFormat="1" applyFont="1" applyBorder="1" applyAlignment="1">
      <alignment horizontal="right" vertical="center"/>
    </xf>
    <xf numFmtId="180" fontId="27" fillId="0" borderId="54" xfId="0" applyNumberFormat="1" applyFont="1" applyBorder="1" applyAlignment="1">
      <alignment horizontal="left" vertical="center"/>
    </xf>
    <xf numFmtId="180" fontId="27" fillId="0" borderId="76" xfId="0" applyNumberFormat="1" applyFont="1" applyBorder="1" applyAlignment="1">
      <alignment horizontal="left" vertical="center"/>
    </xf>
    <xf numFmtId="180" fontId="7" fillId="34" borderId="62" xfId="0" applyFont="1" applyFill="1" applyBorder="1" applyAlignment="1">
      <alignment horizontal="center" vertical="center" wrapText="1"/>
    </xf>
    <xf numFmtId="180" fontId="7" fillId="34" borderId="77" xfId="0" applyFont="1" applyFill="1" applyBorder="1" applyAlignment="1">
      <alignment horizontal="center" vertical="center" wrapText="1"/>
    </xf>
    <xf numFmtId="180" fontId="7" fillId="34" borderId="55" xfId="0" applyFont="1" applyFill="1" applyBorder="1" applyAlignment="1">
      <alignment horizontal="center" vertical="center" wrapText="1"/>
    </xf>
    <xf numFmtId="180" fontId="7" fillId="34" borderId="60" xfId="0" applyFont="1" applyFill="1" applyBorder="1" applyAlignment="1">
      <alignment horizontal="center" vertical="center" wrapText="1"/>
    </xf>
    <xf numFmtId="180" fontId="7" fillId="34" borderId="0" xfId="0" applyFont="1" applyFill="1" applyBorder="1" applyAlignment="1">
      <alignment horizontal="center" vertical="center" wrapText="1"/>
    </xf>
    <xf numFmtId="180" fontId="7" fillId="34" borderId="67" xfId="0" applyFont="1" applyFill="1" applyBorder="1" applyAlignment="1">
      <alignment horizontal="center" vertical="center" wrapText="1"/>
    </xf>
    <xf numFmtId="180" fontId="7" fillId="34" borderId="48" xfId="0" applyFont="1" applyFill="1" applyBorder="1" applyAlignment="1">
      <alignment horizontal="center" vertical="center" wrapText="1"/>
    </xf>
    <xf numFmtId="180" fontId="7" fillId="34" borderId="39" xfId="0" applyFont="1" applyFill="1" applyBorder="1" applyAlignment="1">
      <alignment horizontal="center" vertical="center" wrapText="1"/>
    </xf>
    <xf numFmtId="180" fontId="7" fillId="34" borderId="64" xfId="0" applyFont="1" applyFill="1" applyBorder="1" applyAlignment="1">
      <alignment horizontal="center" vertical="center" wrapText="1"/>
    </xf>
    <xf numFmtId="180" fontId="26" fillId="0" borderId="0" xfId="0" applyFont="1" applyFill="1" applyAlignment="1">
      <alignment horizontal="center" vertical="center" wrapText="1"/>
    </xf>
    <xf numFmtId="180" fontId="19" fillId="0" borderId="0" xfId="0" applyFont="1" applyFill="1" applyAlignment="1">
      <alignment horizontal="center" vertical="top"/>
    </xf>
    <xf numFmtId="180" fontId="11" fillId="0" borderId="0" xfId="0" applyFont="1" applyFill="1" applyAlignment="1">
      <alignment horizontal="right" vertical="center" wrapText="1"/>
    </xf>
    <xf numFmtId="180" fontId="19" fillId="0" borderId="0" xfId="0" applyFont="1" applyFill="1" applyAlignment="1">
      <alignment horizontal="left" vertical="center" wrapText="1"/>
    </xf>
    <xf numFmtId="180" fontId="78" fillId="0" borderId="0" xfId="0" applyFont="1" applyAlignment="1">
      <alignment horizontal="center"/>
    </xf>
    <xf numFmtId="180" fontId="78" fillId="34" borderId="33" xfId="0" applyFont="1" applyFill="1" applyBorder="1" applyAlignment="1">
      <alignment horizontal="center" vertical="center"/>
    </xf>
    <xf numFmtId="180" fontId="78" fillId="34" borderId="26" xfId="0" applyFont="1" applyFill="1" applyBorder="1" applyAlignment="1">
      <alignment horizontal="center" vertical="center"/>
    </xf>
    <xf numFmtId="180" fontId="85" fillId="34" borderId="34" xfId="0" applyFont="1" applyFill="1" applyBorder="1" applyAlignment="1">
      <alignment horizontal="center" vertical="center"/>
    </xf>
    <xf numFmtId="180" fontId="85" fillId="34" borderId="28" xfId="0" applyFont="1" applyFill="1" applyBorder="1" applyAlignment="1">
      <alignment horizontal="center" vertical="center"/>
    </xf>
    <xf numFmtId="180" fontId="78" fillId="34" borderId="12" xfId="0" applyFont="1" applyFill="1" applyBorder="1" applyAlignment="1">
      <alignment horizontal="center"/>
    </xf>
    <xf numFmtId="180" fontId="78" fillId="34" borderId="13" xfId="0" applyFont="1" applyFill="1" applyBorder="1" applyAlignment="1">
      <alignment horizontal="center"/>
    </xf>
    <xf numFmtId="10" fontId="84" fillId="34" borderId="78" xfId="0" applyNumberFormat="1" applyFont="1" applyFill="1" applyBorder="1" applyAlignment="1">
      <alignment horizontal="center" vertical="center"/>
    </xf>
    <xf numFmtId="10" fontId="84" fillId="34" borderId="65" xfId="0" applyNumberFormat="1" applyFont="1" applyFill="1" applyBorder="1" applyAlignment="1">
      <alignment horizontal="center" vertical="center"/>
    </xf>
    <xf numFmtId="180" fontId="78" fillId="34" borderId="59" xfId="0" applyFont="1" applyFill="1" applyBorder="1" applyAlignment="1">
      <alignment horizontal="center"/>
    </xf>
    <xf numFmtId="180" fontId="78" fillId="34" borderId="42" xfId="0" applyFont="1" applyFill="1" applyBorder="1" applyAlignment="1">
      <alignment horizontal="center"/>
    </xf>
    <xf numFmtId="10" fontId="85" fillId="34" borderId="78" xfId="0" applyNumberFormat="1" applyFont="1" applyFill="1" applyBorder="1" applyAlignment="1">
      <alignment horizontal="center" vertical="center"/>
    </xf>
    <xf numFmtId="10" fontId="85" fillId="34" borderId="65" xfId="0" applyNumberFormat="1" applyFont="1" applyFill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77" xfId="0" applyNumberFormat="1" applyFont="1" applyBorder="1" applyAlignment="1">
      <alignment horizontal="center" vertical="center" wrapText="1"/>
    </xf>
    <xf numFmtId="0" fontId="19" fillId="0" borderId="55" xfId="0" applyNumberFormat="1" applyFont="1" applyBorder="1" applyAlignment="1">
      <alignment horizontal="center" vertical="center" wrapText="1"/>
    </xf>
    <xf numFmtId="0" fontId="17" fillId="0" borderId="79" xfId="56" applyNumberFormat="1" applyFont="1" applyBorder="1" applyAlignment="1">
      <alignment horizontal="center"/>
      <protection/>
    </xf>
    <xf numFmtId="0" fontId="17" fillId="0" borderId="80" xfId="56" applyNumberFormat="1" applyFont="1" applyBorder="1" applyAlignment="1">
      <alignment horizontal="center"/>
      <protection/>
    </xf>
    <xf numFmtId="0" fontId="19" fillId="0" borderId="81" xfId="56" applyNumberFormat="1" applyFont="1" applyBorder="1" applyAlignment="1">
      <alignment horizontal="center" vertical="center" wrapText="1"/>
      <protection/>
    </xf>
    <xf numFmtId="0" fontId="19" fillId="0" borderId="82" xfId="56" applyNumberFormat="1" applyFont="1" applyBorder="1" applyAlignment="1">
      <alignment horizontal="center" vertical="center" wrapText="1"/>
      <protection/>
    </xf>
    <xf numFmtId="0" fontId="19" fillId="0" borderId="52" xfId="56" applyNumberFormat="1" applyFont="1" applyBorder="1" applyAlignment="1">
      <alignment horizontal="center" vertical="center" wrapText="1"/>
      <protection/>
    </xf>
    <xf numFmtId="0" fontId="19" fillId="0" borderId="83" xfId="56" applyNumberFormat="1" applyFont="1" applyBorder="1" applyAlignment="1">
      <alignment horizontal="center" vertical="center" wrapText="1"/>
      <protection/>
    </xf>
    <xf numFmtId="0" fontId="19" fillId="0" borderId="40" xfId="56" applyNumberFormat="1" applyFont="1" applyBorder="1" applyAlignment="1">
      <alignment horizontal="center" vertical="center" wrapText="1"/>
      <protection/>
    </xf>
    <xf numFmtId="0" fontId="19" fillId="0" borderId="84" xfId="56" applyNumberFormat="1" applyFont="1" applyBorder="1" applyAlignment="1">
      <alignment horizontal="center" vertical="center" wrapText="1"/>
      <protection/>
    </xf>
    <xf numFmtId="0" fontId="19" fillId="33" borderId="60" xfId="56" applyNumberFormat="1" applyFont="1" applyFill="1" applyBorder="1" applyAlignment="1">
      <alignment horizontal="left" wrapText="1"/>
      <protection/>
    </xf>
    <xf numFmtId="0" fontId="19" fillId="33" borderId="0" xfId="56" applyNumberFormat="1" applyFont="1" applyFill="1" applyBorder="1" applyAlignment="1">
      <alignment horizontal="left" wrapText="1"/>
      <protection/>
    </xf>
    <xf numFmtId="0" fontId="19" fillId="33" borderId="67" xfId="56" applyNumberFormat="1" applyFont="1" applyFill="1" applyBorder="1" applyAlignment="1">
      <alignment horizontal="left" wrapText="1"/>
      <protection/>
    </xf>
    <xf numFmtId="0" fontId="17" fillId="0" borderId="0" xfId="56" applyNumberFormat="1" applyFont="1" applyBorder="1" applyAlignment="1">
      <alignment horizontal="left"/>
      <protection/>
    </xf>
    <xf numFmtId="0" fontId="17" fillId="0" borderId="67" xfId="56" applyNumberFormat="1" applyFont="1" applyBorder="1" applyAlignment="1">
      <alignment horizontal="left"/>
      <protection/>
    </xf>
    <xf numFmtId="180" fontId="78" fillId="33" borderId="60" xfId="0" applyFont="1" applyFill="1" applyBorder="1" applyAlignment="1">
      <alignment horizontal="left" vertical="center" wrapText="1"/>
    </xf>
    <xf numFmtId="180" fontId="78" fillId="33" borderId="0" xfId="0" applyFont="1" applyFill="1" applyBorder="1" applyAlignment="1">
      <alignment horizontal="left" vertical="center" wrapText="1"/>
    </xf>
    <xf numFmtId="180" fontId="78" fillId="33" borderId="67" xfId="0" applyFont="1" applyFill="1" applyBorder="1" applyAlignment="1">
      <alignment horizontal="left" vertical="center" wrapText="1"/>
    </xf>
    <xf numFmtId="0" fontId="15" fillId="33" borderId="62" xfId="0" applyNumberFormat="1" applyFont="1" applyFill="1" applyBorder="1" applyAlignment="1">
      <alignment horizontal="center" vertical="top"/>
    </xf>
    <xf numFmtId="0" fontId="15" fillId="33" borderId="77" xfId="0" applyNumberFormat="1" applyFont="1" applyFill="1" applyBorder="1" applyAlignment="1">
      <alignment horizontal="center" vertical="top"/>
    </xf>
    <xf numFmtId="0" fontId="15" fillId="33" borderId="55" xfId="0" applyNumberFormat="1" applyFont="1" applyFill="1" applyBorder="1" applyAlignment="1">
      <alignment horizontal="center" vertical="top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3" fontId="17" fillId="0" borderId="85" xfId="0" applyNumberFormat="1" applyFont="1" applyBorder="1" applyAlignment="1">
      <alignment horizontal="center" vertical="center" wrapText="1"/>
    </xf>
    <xf numFmtId="3" fontId="17" fillId="0" borderId="86" xfId="0" applyNumberFormat="1" applyFont="1" applyBorder="1" applyAlignment="1">
      <alignment horizontal="center" vertical="center" wrapText="1"/>
    </xf>
    <xf numFmtId="3" fontId="77" fillId="0" borderId="87" xfId="0" applyNumberFormat="1" applyFont="1" applyBorder="1" applyAlignment="1">
      <alignment horizontal="center" vertical="center" wrapText="1"/>
    </xf>
    <xf numFmtId="3" fontId="77" fillId="0" borderId="37" xfId="0" applyNumberFormat="1" applyFont="1" applyBorder="1" applyAlignment="1">
      <alignment horizontal="center" vertical="center" wrapText="1"/>
    </xf>
    <xf numFmtId="3" fontId="77" fillId="0" borderId="88" xfId="0" applyNumberFormat="1" applyFont="1" applyFill="1" applyBorder="1" applyAlignment="1">
      <alignment horizontal="center" vertical="center" wrapText="1"/>
    </xf>
    <xf numFmtId="3" fontId="77" fillId="0" borderId="38" xfId="0" applyNumberFormat="1" applyFont="1" applyFill="1" applyBorder="1" applyAlignment="1">
      <alignment horizontal="center" vertical="center" wrapText="1"/>
    </xf>
    <xf numFmtId="10" fontId="77" fillId="0" borderId="78" xfId="0" applyNumberFormat="1" applyFont="1" applyBorder="1" applyAlignment="1">
      <alignment horizontal="center" vertical="center" wrapText="1"/>
    </xf>
    <xf numFmtId="10" fontId="77" fillId="0" borderId="65" xfId="0" applyNumberFormat="1" applyFont="1" applyBorder="1" applyAlignment="1">
      <alignment horizontal="center" vertical="center" wrapText="1"/>
    </xf>
    <xf numFmtId="0" fontId="17" fillId="0" borderId="55" xfId="0" applyNumberFormat="1" applyFont="1" applyBorder="1" applyAlignment="1">
      <alignment horizontal="center" vertical="center" wrapText="1"/>
    </xf>
    <xf numFmtId="0" fontId="17" fillId="0" borderId="89" xfId="56" applyNumberFormat="1" applyFont="1" applyBorder="1" applyAlignment="1">
      <alignment horizontal="left"/>
      <protection/>
    </xf>
    <xf numFmtId="0" fontId="17" fillId="0" borderId="90" xfId="56" applyNumberFormat="1" applyFont="1" applyBorder="1" applyAlignment="1">
      <alignment horizontal="left"/>
      <protection/>
    </xf>
    <xf numFmtId="0" fontId="19" fillId="33" borderId="60" xfId="56" applyNumberFormat="1" applyFont="1" applyFill="1" applyBorder="1" applyAlignment="1">
      <alignment horizontal="left"/>
      <protection/>
    </xf>
    <xf numFmtId="0" fontId="19" fillId="33" borderId="0" xfId="56" applyNumberFormat="1" applyFont="1" applyFill="1" applyBorder="1" applyAlignment="1">
      <alignment horizontal="left"/>
      <protection/>
    </xf>
    <xf numFmtId="0" fontId="19" fillId="33" borderId="67" xfId="56" applyNumberFormat="1" applyFont="1" applyFill="1" applyBorder="1" applyAlignment="1">
      <alignment horizontal="left"/>
      <protection/>
    </xf>
    <xf numFmtId="0" fontId="17" fillId="0" borderId="0" xfId="56" applyNumberFormat="1" applyFont="1" applyFill="1" applyBorder="1" applyAlignment="1">
      <alignment horizontal="left"/>
      <protection/>
    </xf>
    <xf numFmtId="0" fontId="17" fillId="0" borderId="67" xfId="56" applyNumberFormat="1" applyFont="1" applyFill="1" applyBorder="1" applyAlignment="1">
      <alignment horizontal="left"/>
      <protection/>
    </xf>
    <xf numFmtId="0" fontId="17" fillId="0" borderId="0" xfId="56" applyNumberFormat="1" applyFont="1" applyFill="1" applyBorder="1" applyAlignment="1">
      <alignment horizontal="left" wrapText="1"/>
      <protection/>
    </xf>
    <xf numFmtId="0" fontId="17" fillId="0" borderId="67" xfId="56" applyNumberFormat="1" applyFont="1" applyFill="1" applyBorder="1" applyAlignment="1">
      <alignment horizontal="left" wrapText="1"/>
      <protection/>
    </xf>
    <xf numFmtId="0" fontId="15" fillId="34" borderId="62" xfId="0" applyNumberFormat="1" applyFont="1" applyFill="1" applyBorder="1" applyAlignment="1">
      <alignment horizontal="center" vertical="top"/>
    </xf>
    <xf numFmtId="0" fontId="15" fillId="34" borderId="77" xfId="0" applyNumberFormat="1" applyFont="1" applyFill="1" applyBorder="1" applyAlignment="1">
      <alignment horizontal="center" vertical="top"/>
    </xf>
    <xf numFmtId="0" fontId="15" fillId="34" borderId="55" xfId="0" applyNumberFormat="1" applyFont="1" applyFill="1" applyBorder="1" applyAlignment="1">
      <alignment horizontal="center" vertical="top"/>
    </xf>
    <xf numFmtId="0" fontId="17" fillId="0" borderId="0" xfId="56" applyNumberFormat="1" applyFont="1" applyBorder="1" applyAlignment="1">
      <alignment horizontal="left" wrapText="1"/>
      <protection/>
    </xf>
    <xf numFmtId="0" fontId="17" fillId="0" borderId="67" xfId="56" applyNumberFormat="1" applyFont="1" applyBorder="1" applyAlignment="1">
      <alignment horizontal="left" wrapText="1"/>
      <protection/>
    </xf>
    <xf numFmtId="180" fontId="11" fillId="0" borderId="0" xfId="0" applyFont="1" applyFill="1" applyAlignment="1">
      <alignment horizontal="center" vertical="center" wrapText="1"/>
    </xf>
    <xf numFmtId="0" fontId="19" fillId="0" borderId="60" xfId="56" applyNumberFormat="1" applyFont="1" applyFill="1" applyBorder="1" applyAlignment="1">
      <alignment horizontal="left"/>
      <protection/>
    </xf>
    <xf numFmtId="0" fontId="19" fillId="0" borderId="0" xfId="56" applyNumberFormat="1" applyFont="1" applyFill="1" applyBorder="1" applyAlignment="1">
      <alignment horizontal="left"/>
      <protection/>
    </xf>
    <xf numFmtId="0" fontId="19" fillId="0" borderId="67" xfId="56" applyNumberFormat="1" applyFont="1" applyFill="1" applyBorder="1" applyAlignment="1">
      <alignment horizontal="left"/>
      <protection/>
    </xf>
    <xf numFmtId="0" fontId="79" fillId="0" borderId="0" xfId="0" applyNumberFormat="1" applyFont="1" applyAlignment="1">
      <alignment horizontal="right"/>
    </xf>
    <xf numFmtId="0" fontId="78" fillId="0" borderId="0" xfId="0" applyNumberFormat="1" applyFont="1" applyAlignment="1">
      <alignment horizontal="center" vertical="center" wrapText="1"/>
    </xf>
    <xf numFmtId="0" fontId="77" fillId="33" borderId="33" xfId="0" applyNumberFormat="1" applyFont="1" applyFill="1" applyBorder="1" applyAlignment="1">
      <alignment horizontal="center" vertical="center"/>
    </xf>
    <xf numFmtId="0" fontId="77" fillId="33" borderId="10" xfId="0" applyNumberFormat="1" applyFont="1" applyFill="1" applyBorder="1" applyAlignment="1">
      <alignment horizontal="center" vertical="center"/>
    </xf>
    <xf numFmtId="0" fontId="77" fillId="33" borderId="34" xfId="0" applyNumberFormat="1" applyFont="1" applyFill="1" applyBorder="1" applyAlignment="1">
      <alignment horizontal="center" vertical="center"/>
    </xf>
    <xf numFmtId="0" fontId="77" fillId="33" borderId="11" xfId="0" applyNumberFormat="1" applyFont="1" applyFill="1" applyBorder="1" applyAlignment="1">
      <alignment horizontal="center" vertical="center"/>
    </xf>
    <xf numFmtId="0" fontId="77" fillId="33" borderId="35" xfId="0" applyNumberFormat="1" applyFont="1" applyFill="1" applyBorder="1" applyAlignment="1">
      <alignment horizontal="center" vertical="center"/>
    </xf>
    <xf numFmtId="0" fontId="77" fillId="33" borderId="30" xfId="0" applyNumberFormat="1" applyFont="1" applyFill="1" applyBorder="1" applyAlignment="1">
      <alignment horizontal="center" vertical="center"/>
    </xf>
    <xf numFmtId="180" fontId="15" fillId="0" borderId="0" xfId="0" applyFont="1" applyFill="1" applyAlignment="1">
      <alignment horizontal="center" vertical="center" wrapText="1"/>
    </xf>
    <xf numFmtId="180" fontId="19" fillId="0" borderId="62" xfId="0" applyFont="1" applyBorder="1" applyAlignment="1">
      <alignment horizontal="center" vertical="center" wrapText="1"/>
    </xf>
    <xf numFmtId="180" fontId="19" fillId="0" borderId="77" xfId="0" applyFont="1" applyBorder="1" applyAlignment="1">
      <alignment horizontal="center" vertical="center" wrapText="1"/>
    </xf>
    <xf numFmtId="180" fontId="19" fillId="0" borderId="55" xfId="0" applyFont="1" applyBorder="1" applyAlignment="1">
      <alignment horizontal="center" vertical="center" wrapText="1"/>
    </xf>
    <xf numFmtId="180" fontId="17" fillId="0" borderId="33" xfId="0" applyNumberFormat="1" applyFont="1" applyBorder="1" applyAlignment="1">
      <alignment horizontal="left" vertical="center" wrapText="1"/>
    </xf>
    <xf numFmtId="180" fontId="17" fillId="0" borderId="26" xfId="0" applyNumberFormat="1" applyFont="1" applyBorder="1" applyAlignment="1">
      <alignment horizontal="left" vertical="center" wrapText="1"/>
    </xf>
    <xf numFmtId="180" fontId="17" fillId="0" borderId="28" xfId="0" applyNumberFormat="1" applyFont="1" applyBorder="1" applyAlignment="1">
      <alignment horizontal="center" vertical="top" wrapText="1"/>
    </xf>
    <xf numFmtId="180" fontId="17" fillId="0" borderId="91" xfId="0" applyNumberFormat="1" applyFont="1" applyBorder="1" applyAlignment="1">
      <alignment horizontal="center" vertical="center" wrapText="1"/>
    </xf>
    <xf numFmtId="180" fontId="17" fillId="0" borderId="61" xfId="0" applyNumberFormat="1" applyFont="1" applyBorder="1" applyAlignment="1">
      <alignment horizontal="center" vertical="center" wrapText="1"/>
    </xf>
    <xf numFmtId="180" fontId="17" fillId="0" borderId="22" xfId="0" applyNumberFormat="1" applyFont="1" applyBorder="1" applyAlignment="1">
      <alignment horizontal="center" vertical="top" wrapText="1"/>
    </xf>
    <xf numFmtId="180" fontId="17" fillId="0" borderId="21" xfId="0" applyNumberFormat="1" applyFont="1" applyBorder="1" applyAlignment="1">
      <alignment horizontal="center" vertical="top" wrapText="1"/>
    </xf>
    <xf numFmtId="180" fontId="17" fillId="0" borderId="36" xfId="0" applyNumberFormat="1" applyFont="1" applyBorder="1" applyAlignment="1">
      <alignment horizontal="center" vertical="top" wrapText="1"/>
    </xf>
    <xf numFmtId="180" fontId="19" fillId="34" borderId="81" xfId="0" applyFont="1" applyFill="1" applyBorder="1" applyAlignment="1">
      <alignment horizontal="center" vertical="center"/>
    </xf>
    <xf numFmtId="180" fontId="19" fillId="34" borderId="82" xfId="0" applyFont="1" applyFill="1" applyBorder="1" applyAlignment="1">
      <alignment horizontal="center" vertical="center"/>
    </xf>
    <xf numFmtId="180" fontId="19" fillId="34" borderId="52" xfId="0" applyFont="1" applyFill="1" applyBorder="1" applyAlignment="1">
      <alignment horizontal="center" vertical="center"/>
    </xf>
    <xf numFmtId="180" fontId="19" fillId="34" borderId="83" xfId="0" applyFont="1" applyFill="1" applyBorder="1" applyAlignment="1">
      <alignment horizontal="center" vertical="center"/>
    </xf>
    <xf numFmtId="180" fontId="19" fillId="34" borderId="40" xfId="0" applyFont="1" applyFill="1" applyBorder="1" applyAlignment="1">
      <alignment horizontal="center" vertical="center"/>
    </xf>
    <xf numFmtId="180" fontId="19" fillId="34" borderId="84" xfId="0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horizontal="right" vertical="center" wrapText="1"/>
    </xf>
    <xf numFmtId="180" fontId="19" fillId="0" borderId="0" xfId="0" applyNumberFormat="1" applyFont="1" applyFill="1" applyAlignment="1">
      <alignment horizontal="left" vertical="center" wrapText="1"/>
    </xf>
    <xf numFmtId="180" fontId="19" fillId="0" borderId="0" xfId="0" applyNumberFormat="1" applyFont="1" applyFill="1" applyAlignment="1">
      <alignment horizontal="center" vertical="center" wrapText="1"/>
    </xf>
    <xf numFmtId="180" fontId="0" fillId="33" borderId="92" xfId="0" applyNumberFormat="1" applyFill="1" applyBorder="1" applyAlignment="1">
      <alignment horizontal="center" vertical="center"/>
    </xf>
    <xf numFmtId="180" fontId="0" fillId="33" borderId="29" xfId="0" applyNumberFormat="1" applyFill="1" applyBorder="1" applyAlignment="1">
      <alignment horizontal="center" vertical="center"/>
    </xf>
    <xf numFmtId="180" fontId="27" fillId="0" borderId="14" xfId="0" applyNumberFormat="1" applyFont="1" applyBorder="1" applyAlignment="1">
      <alignment horizontal="left" vertical="center"/>
    </xf>
    <xf numFmtId="180" fontId="27" fillId="0" borderId="75" xfId="0" applyNumberFormat="1" applyFont="1" applyBorder="1" applyAlignment="1">
      <alignment horizontal="left" vertical="center"/>
    </xf>
    <xf numFmtId="180" fontId="27" fillId="0" borderId="29" xfId="0" applyNumberFormat="1" applyFont="1" applyBorder="1" applyAlignment="1">
      <alignment horizontal="left" vertical="center"/>
    </xf>
    <xf numFmtId="180" fontId="23" fillId="0" borderId="62" xfId="0" applyNumberFormat="1" applyFont="1" applyBorder="1" applyAlignment="1">
      <alignment horizontal="center" vertical="center" wrapText="1"/>
    </xf>
    <xf numFmtId="180" fontId="23" fillId="0" borderId="77" xfId="0" applyNumberFormat="1" applyFont="1" applyBorder="1" applyAlignment="1">
      <alignment horizontal="center" vertical="center" wrapText="1"/>
    </xf>
    <xf numFmtId="180" fontId="23" fillId="0" borderId="55" xfId="0" applyNumberFormat="1" applyFont="1" applyBorder="1" applyAlignment="1">
      <alignment horizontal="center" vertical="center" wrapText="1"/>
    </xf>
    <xf numFmtId="180" fontId="24" fillId="34" borderId="91" xfId="0" applyNumberFormat="1" applyFont="1" applyFill="1" applyBorder="1" applyAlignment="1">
      <alignment horizontal="center" vertical="center"/>
    </xf>
    <xf numFmtId="180" fontId="24" fillId="34" borderId="93" xfId="0" applyNumberFormat="1" applyFont="1" applyFill="1" applyBorder="1" applyAlignment="1">
      <alignment horizontal="center" vertical="center"/>
    </xf>
    <xf numFmtId="180" fontId="24" fillId="33" borderId="81" xfId="0" applyNumberFormat="1" applyFont="1" applyFill="1" applyBorder="1" applyAlignment="1">
      <alignment horizontal="center" vertical="center"/>
    </xf>
    <xf numFmtId="180" fontId="24" fillId="33" borderId="82" xfId="0" applyNumberFormat="1" applyFont="1" applyFill="1" applyBorder="1" applyAlignment="1">
      <alignment horizontal="center" vertical="center"/>
    </xf>
    <xf numFmtId="180" fontId="24" fillId="33" borderId="33" xfId="0" applyNumberFormat="1" applyFont="1" applyFill="1" applyBorder="1" applyAlignment="1">
      <alignment horizontal="center" vertical="center"/>
    </xf>
    <xf numFmtId="180" fontId="24" fillId="33" borderId="34" xfId="0" applyNumberFormat="1" applyFont="1" applyFill="1" applyBorder="1" applyAlignment="1">
      <alignment horizontal="center" vertical="center"/>
    </xf>
    <xf numFmtId="180" fontId="24" fillId="33" borderId="45" xfId="0" applyNumberFormat="1" applyFont="1" applyFill="1" applyBorder="1" applyAlignment="1">
      <alignment horizontal="center" vertical="center"/>
    </xf>
    <xf numFmtId="180" fontId="24" fillId="33" borderId="35" xfId="0" applyNumberFormat="1" applyFont="1" applyFill="1" applyBorder="1" applyAlignment="1">
      <alignment horizontal="center" vertical="center"/>
    </xf>
    <xf numFmtId="180" fontId="86" fillId="0" borderId="11" xfId="0" applyNumberFormat="1" applyFont="1" applyBorder="1" applyAlignment="1">
      <alignment horizontal="center" vertical="center"/>
    </xf>
    <xf numFmtId="180" fontId="86" fillId="0" borderId="14" xfId="0" applyNumberFormat="1" applyFont="1" applyBorder="1" applyAlignment="1">
      <alignment horizontal="center" vertical="center"/>
    </xf>
    <xf numFmtId="180" fontId="27" fillId="0" borderId="14" xfId="0" applyNumberFormat="1" applyFont="1" applyBorder="1" applyAlignment="1">
      <alignment vertical="center" wrapText="1"/>
    </xf>
    <xf numFmtId="180" fontId="27" fillId="0" borderId="75" xfId="0" applyNumberFormat="1" applyFont="1" applyBorder="1" applyAlignment="1">
      <alignment vertical="center" wrapText="1"/>
    </xf>
    <xf numFmtId="180" fontId="86" fillId="0" borderId="14" xfId="0" applyNumberFormat="1" applyFont="1" applyBorder="1" applyAlignment="1">
      <alignment vertical="center"/>
    </xf>
    <xf numFmtId="180" fontId="86" fillId="0" borderId="75" xfId="0" applyNumberFormat="1" applyFont="1" applyBorder="1" applyAlignment="1">
      <alignment vertical="center"/>
    </xf>
    <xf numFmtId="180" fontId="27" fillId="0" borderId="14" xfId="0" applyNumberFormat="1" applyFont="1" applyBorder="1" applyAlignment="1">
      <alignment vertical="center"/>
    </xf>
    <xf numFmtId="180" fontId="27" fillId="0" borderId="75" xfId="0" applyNumberFormat="1" applyFont="1" applyBorder="1" applyAlignment="1">
      <alignment vertical="center"/>
    </xf>
    <xf numFmtId="180" fontId="27" fillId="0" borderId="54" xfId="0" applyNumberFormat="1" applyFont="1" applyBorder="1" applyAlignment="1">
      <alignment vertical="center"/>
    </xf>
    <xf numFmtId="180" fontId="27" fillId="0" borderId="76" xfId="0" applyNumberFormat="1" applyFont="1" applyBorder="1" applyAlignment="1">
      <alignment vertical="center"/>
    </xf>
    <xf numFmtId="180" fontId="19" fillId="0" borderId="62" xfId="0" applyNumberFormat="1" applyFont="1" applyBorder="1" applyAlignment="1">
      <alignment horizontal="center" vertical="center"/>
    </xf>
    <xf numFmtId="180" fontId="19" fillId="0" borderId="77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180" fontId="27" fillId="0" borderId="14" xfId="0" applyNumberFormat="1" applyFont="1" applyBorder="1" applyAlignment="1">
      <alignment vertical="center" shrinkToFit="1"/>
    </xf>
    <xf numFmtId="180" fontId="27" fillId="0" borderId="75" xfId="0" applyNumberFormat="1" applyFont="1" applyBorder="1" applyAlignment="1">
      <alignment vertical="center" shrinkToFit="1"/>
    </xf>
    <xf numFmtId="180" fontId="27" fillId="0" borderId="11" xfId="0" applyNumberFormat="1" applyFont="1" applyBorder="1" applyAlignment="1">
      <alignment vertical="center"/>
    </xf>
    <xf numFmtId="180" fontId="88" fillId="0" borderId="14" xfId="0" applyNumberFormat="1" applyFont="1" applyBorder="1" applyAlignment="1">
      <alignment horizontal="left" vertical="center"/>
    </xf>
    <xf numFmtId="180" fontId="88" fillId="0" borderId="75" xfId="0" applyNumberFormat="1" applyFont="1" applyBorder="1" applyAlignment="1">
      <alignment horizontal="left" vertical="center"/>
    </xf>
    <xf numFmtId="180" fontId="88" fillId="0" borderId="29" xfId="0" applyNumberFormat="1" applyFont="1" applyBorder="1" applyAlignment="1">
      <alignment horizontal="left" vertical="center"/>
    </xf>
    <xf numFmtId="180" fontId="0" fillId="33" borderId="63" xfId="0" applyNumberFormat="1" applyFill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86" fillId="0" borderId="30" xfId="0" applyNumberFormat="1" applyFont="1" applyBorder="1" applyAlignment="1">
      <alignment horizontal="center" vertical="center"/>
    </xf>
    <xf numFmtId="180" fontId="19" fillId="0" borderId="55" xfId="0" applyNumberFormat="1" applyFont="1" applyBorder="1" applyAlignment="1">
      <alignment horizontal="center" vertical="center"/>
    </xf>
    <xf numFmtId="180" fontId="24" fillId="34" borderId="87" xfId="0" applyNumberFormat="1" applyFont="1" applyFill="1" applyBorder="1" applyAlignment="1">
      <alignment horizontal="center" vertical="center"/>
    </xf>
    <xf numFmtId="180" fontId="24" fillId="34" borderId="88" xfId="0" applyNumberFormat="1" applyFont="1" applyFill="1" applyBorder="1" applyAlignment="1">
      <alignment horizontal="center" vertical="center"/>
    </xf>
    <xf numFmtId="180" fontId="24" fillId="34" borderId="94" xfId="0" applyNumberFormat="1" applyFont="1" applyFill="1" applyBorder="1" applyAlignment="1">
      <alignment horizontal="center" vertical="center"/>
    </xf>
    <xf numFmtId="180" fontId="0" fillId="0" borderId="14" xfId="0" applyNumberFormat="1" applyBorder="1" applyAlignment="1">
      <alignment horizontal="left" vertical="center" wrapText="1"/>
    </xf>
    <xf numFmtId="180" fontId="0" fillId="0" borderId="75" xfId="0" applyNumberFormat="1" applyBorder="1" applyAlignment="1">
      <alignment horizontal="left" vertical="center" wrapText="1"/>
    </xf>
    <xf numFmtId="180" fontId="0" fillId="0" borderId="29" xfId="0" applyNumberFormat="1" applyBorder="1" applyAlignment="1">
      <alignment horizontal="left" vertical="center" wrapText="1"/>
    </xf>
    <xf numFmtId="180" fontId="0" fillId="0" borderId="14" xfId="0" applyNumberFormat="1" applyBorder="1" applyAlignment="1">
      <alignment horizontal="center" vertical="center"/>
    </xf>
    <xf numFmtId="180" fontId="0" fillId="0" borderId="75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left" vertical="center"/>
    </xf>
    <xf numFmtId="180" fontId="0" fillId="0" borderId="36" xfId="0" applyNumberFormat="1" applyBorder="1" applyAlignment="1">
      <alignment horizontal="left" vertical="center"/>
    </xf>
    <xf numFmtId="0" fontId="78" fillId="0" borderId="0" xfId="0" applyNumberFormat="1" applyFont="1" applyAlignment="1">
      <alignment horizontal="center"/>
    </xf>
    <xf numFmtId="0" fontId="80" fillId="0" borderId="0" xfId="0" applyNumberFormat="1" applyFont="1" applyAlignment="1">
      <alignment horizontal="center"/>
    </xf>
    <xf numFmtId="0" fontId="82" fillId="33" borderId="62" xfId="0" applyNumberFormat="1" applyFont="1" applyFill="1" applyBorder="1" applyAlignment="1">
      <alignment horizontal="center"/>
    </xf>
    <xf numFmtId="0" fontId="82" fillId="33" borderId="59" xfId="0" applyNumberFormat="1" applyFont="1" applyFill="1" applyBorder="1" applyAlignment="1">
      <alignment horizontal="center"/>
    </xf>
    <xf numFmtId="180" fontId="1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showGridLines="0" showZeros="0" tabSelected="1" workbookViewId="0" topLeftCell="A1">
      <selection activeCell="F1" sqref="F1:J1"/>
    </sheetView>
  </sheetViews>
  <sheetFormatPr defaultColWidth="9.25390625" defaultRowHeight="12.75"/>
  <cols>
    <col min="1" max="1" width="40.75390625" style="22" customWidth="1"/>
    <col min="2" max="4" width="10.25390625" style="20" customWidth="1"/>
    <col min="5" max="5" width="10.25390625" style="197" customWidth="1"/>
    <col min="6" max="6" width="38.75390625" style="22" customWidth="1"/>
    <col min="7" max="8" width="10.125" style="20" customWidth="1"/>
    <col min="9" max="9" width="9.25390625" style="21" customWidth="1"/>
    <col min="10" max="10" width="14.125" style="211" bestFit="1" customWidth="1"/>
    <col min="11" max="16384" width="9.25390625" style="21" customWidth="1"/>
  </cols>
  <sheetData>
    <row r="1" spans="6:10" ht="12.75">
      <c r="F1" s="553" t="s">
        <v>602</v>
      </c>
      <c r="G1" s="553"/>
      <c r="H1" s="553"/>
      <c r="I1" s="553"/>
      <c r="J1" s="553"/>
    </row>
    <row r="2" spans="1:15" ht="15.75" customHeight="1">
      <c r="A2" s="554"/>
      <c r="B2" s="554"/>
      <c r="C2" s="554"/>
      <c r="D2" s="554"/>
      <c r="E2" s="554"/>
      <c r="F2" s="42"/>
      <c r="G2" s="42"/>
      <c r="H2" s="42"/>
      <c r="I2" s="42"/>
      <c r="J2" s="210"/>
      <c r="K2" s="42"/>
      <c r="L2" s="42"/>
      <c r="M2" s="42"/>
      <c r="N2" s="42"/>
      <c r="O2" s="42"/>
    </row>
    <row r="3" spans="1:10" ht="15.75">
      <c r="A3" s="552" t="s">
        <v>516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0" ht="16.5" customHeight="1">
      <c r="A4" s="551" t="s">
        <v>415</v>
      </c>
      <c r="B4" s="551"/>
      <c r="C4" s="551"/>
      <c r="D4" s="551"/>
      <c r="E4" s="551"/>
      <c r="F4" s="551"/>
      <c r="G4" s="551"/>
      <c r="H4" s="551"/>
      <c r="I4" s="551"/>
      <c r="J4" s="551"/>
    </row>
    <row r="5" spans="1:10" ht="16.5" customHeight="1">
      <c r="A5" s="551" t="s">
        <v>450</v>
      </c>
      <c r="B5" s="551"/>
      <c r="C5" s="551"/>
      <c r="D5" s="551"/>
      <c r="E5" s="551"/>
      <c r="F5" s="551"/>
      <c r="G5" s="551"/>
      <c r="H5" s="551"/>
      <c r="I5" s="551"/>
      <c r="J5" s="551"/>
    </row>
    <row r="6" spans="1:10" ht="16.5" customHeight="1">
      <c r="A6" s="551" t="s">
        <v>517</v>
      </c>
      <c r="B6" s="551"/>
      <c r="C6" s="551"/>
      <c r="D6" s="551"/>
      <c r="E6" s="551"/>
      <c r="F6" s="551"/>
      <c r="G6" s="551"/>
      <c r="H6" s="551"/>
      <c r="I6" s="551"/>
      <c r="J6" s="551"/>
    </row>
    <row r="7" spans="7:10" ht="12.75" customHeight="1" thickBot="1">
      <c r="G7" s="21"/>
      <c r="H7" s="21"/>
      <c r="J7" s="197" t="s">
        <v>430</v>
      </c>
    </row>
    <row r="8" spans="1:10" s="43" customFormat="1" ht="30" customHeight="1" thickBot="1">
      <c r="A8" s="542" t="s">
        <v>11</v>
      </c>
      <c r="B8" s="543"/>
      <c r="C8" s="543"/>
      <c r="D8" s="543"/>
      <c r="E8" s="544"/>
      <c r="F8" s="542" t="s">
        <v>12</v>
      </c>
      <c r="G8" s="543"/>
      <c r="H8" s="543"/>
      <c r="I8" s="543"/>
      <c r="J8" s="544"/>
    </row>
    <row r="9" spans="1:10" ht="43.5" customHeight="1" thickBot="1">
      <c r="A9" s="69" t="s">
        <v>0</v>
      </c>
      <c r="B9" s="70" t="s">
        <v>1</v>
      </c>
      <c r="C9" s="70" t="s">
        <v>42</v>
      </c>
      <c r="D9" s="70" t="s">
        <v>43</v>
      </c>
      <c r="E9" s="198" t="s">
        <v>44</v>
      </c>
      <c r="F9" s="80" t="s">
        <v>0</v>
      </c>
      <c r="G9" s="70" t="s">
        <v>1</v>
      </c>
      <c r="H9" s="70" t="s">
        <v>42</v>
      </c>
      <c r="I9" s="70" t="s">
        <v>43</v>
      </c>
      <c r="J9" s="212" t="s">
        <v>44</v>
      </c>
    </row>
    <row r="10" spans="1:10" ht="28.5" customHeight="1" thickBot="1">
      <c r="A10" s="542" t="s">
        <v>40</v>
      </c>
      <c r="B10" s="543"/>
      <c r="C10" s="543"/>
      <c r="D10" s="543"/>
      <c r="E10" s="543"/>
      <c r="F10" s="543"/>
      <c r="G10" s="543"/>
      <c r="H10" s="543"/>
      <c r="I10" s="543"/>
      <c r="J10" s="544"/>
    </row>
    <row r="11" spans="1:10" ht="15" customHeight="1">
      <c r="A11" s="232" t="s">
        <v>374</v>
      </c>
      <c r="B11" s="233">
        <f>SUM(B12:B17)</f>
        <v>57149587</v>
      </c>
      <c r="C11" s="233">
        <f>SUM(C12:C17)</f>
        <v>69317519</v>
      </c>
      <c r="D11" s="233">
        <f>SUM(D12:D17)</f>
        <v>69317519</v>
      </c>
      <c r="E11" s="356">
        <f aca="true" t="shared" si="0" ref="E11:E18">D11/C11</f>
        <v>1</v>
      </c>
      <c r="F11" s="242" t="s">
        <v>276</v>
      </c>
      <c r="G11" s="227">
        <f>SUM(G12:G13)</f>
        <v>32836139</v>
      </c>
      <c r="H11" s="227">
        <f>SUM(H12:H13)</f>
        <v>32886139</v>
      </c>
      <c r="I11" s="227">
        <f>SUM(I12:I13)</f>
        <v>28418533</v>
      </c>
      <c r="J11" s="361">
        <f>I11/H11</f>
        <v>0.8641492696968774</v>
      </c>
    </row>
    <row r="12" spans="1:10" ht="24">
      <c r="A12" s="23" t="s">
        <v>440</v>
      </c>
      <c r="B12" s="45">
        <v>15462824</v>
      </c>
      <c r="C12" s="45">
        <v>15462824</v>
      </c>
      <c r="D12" s="24">
        <v>15462824</v>
      </c>
      <c r="E12" s="199">
        <f t="shared" si="0"/>
        <v>1</v>
      </c>
      <c r="F12" s="27" t="s">
        <v>432</v>
      </c>
      <c r="G12" s="45">
        <f aca="true" t="shared" si="1" ref="G12:I13">G66+G120</f>
        <v>28160433</v>
      </c>
      <c r="H12" s="45">
        <f t="shared" si="1"/>
        <v>26170036</v>
      </c>
      <c r="I12" s="45">
        <f t="shared" si="1"/>
        <v>22299495</v>
      </c>
      <c r="J12" s="213">
        <f>I12/H12</f>
        <v>0.8521002798773376</v>
      </c>
    </row>
    <row r="13" spans="1:10" ht="22.5">
      <c r="A13" s="26" t="s">
        <v>537</v>
      </c>
      <c r="B13" s="47">
        <v>12390400</v>
      </c>
      <c r="C13" s="47">
        <v>12390400</v>
      </c>
      <c r="D13" s="63">
        <v>12390400</v>
      </c>
      <c r="E13" s="199">
        <f t="shared" si="0"/>
        <v>1</v>
      </c>
      <c r="F13" s="33" t="s">
        <v>433</v>
      </c>
      <c r="G13" s="45">
        <f t="shared" si="1"/>
        <v>4675706</v>
      </c>
      <c r="H13" s="45">
        <f t="shared" si="1"/>
        <v>6716103</v>
      </c>
      <c r="I13" s="45">
        <f t="shared" si="1"/>
        <v>6119038</v>
      </c>
      <c r="J13" s="213">
        <f>I13/H13</f>
        <v>0.9110994873068504</v>
      </c>
    </row>
    <row r="14" spans="1:10" ht="22.5">
      <c r="A14" s="26" t="s">
        <v>441</v>
      </c>
      <c r="B14" s="47">
        <v>10176988</v>
      </c>
      <c r="C14" s="47">
        <v>9794708</v>
      </c>
      <c r="D14" s="63">
        <v>9794708</v>
      </c>
      <c r="E14" s="199">
        <f t="shared" si="0"/>
        <v>1</v>
      </c>
      <c r="F14" s="33"/>
      <c r="G14" s="45"/>
      <c r="H14" s="45"/>
      <c r="I14" s="244"/>
      <c r="J14" s="213"/>
    </row>
    <row r="15" spans="1:10" ht="22.5">
      <c r="A15" s="26" t="s">
        <v>442</v>
      </c>
      <c r="B15" s="47">
        <v>1800000</v>
      </c>
      <c r="C15" s="47">
        <v>1800000</v>
      </c>
      <c r="D15" s="63">
        <v>1800000</v>
      </c>
      <c r="E15" s="199">
        <f t="shared" si="0"/>
        <v>1</v>
      </c>
      <c r="F15" s="33"/>
      <c r="G15" s="45"/>
      <c r="H15" s="45"/>
      <c r="I15" s="244"/>
      <c r="J15" s="213"/>
    </row>
    <row r="16" spans="1:10" ht="22.5">
      <c r="A16" s="26" t="s">
        <v>375</v>
      </c>
      <c r="B16" s="47"/>
      <c r="C16" s="47">
        <v>14035354</v>
      </c>
      <c r="D16" s="63">
        <v>14035354</v>
      </c>
      <c r="E16" s="199">
        <f t="shared" si="0"/>
        <v>1</v>
      </c>
      <c r="F16" s="33"/>
      <c r="G16" s="45"/>
      <c r="H16" s="45"/>
      <c r="I16" s="244"/>
      <c r="J16" s="213"/>
    </row>
    <row r="17" spans="1:10" ht="22.5">
      <c r="A17" s="26" t="s">
        <v>443</v>
      </c>
      <c r="B17" s="47">
        <v>17319375</v>
      </c>
      <c r="C17" s="47">
        <v>15834233</v>
      </c>
      <c r="D17" s="63">
        <v>15834233</v>
      </c>
      <c r="E17" s="199">
        <f t="shared" si="0"/>
        <v>1</v>
      </c>
      <c r="F17" s="50"/>
      <c r="G17" s="65"/>
      <c r="H17" s="65"/>
      <c r="I17" s="66"/>
      <c r="J17" s="213"/>
    </row>
    <row r="18" spans="1:10" ht="13.5" customHeight="1">
      <c r="A18" s="228" t="s">
        <v>287</v>
      </c>
      <c r="B18" s="62">
        <f>SUM(B19:B23)</f>
        <v>3100000</v>
      </c>
      <c r="C18" s="62">
        <f>SUM(C19:C23)</f>
        <v>2797820</v>
      </c>
      <c r="D18" s="62">
        <f>SUM(D19:D23)</f>
        <v>2797820</v>
      </c>
      <c r="E18" s="355">
        <f t="shared" si="0"/>
        <v>1</v>
      </c>
      <c r="F18" s="240" t="s">
        <v>277</v>
      </c>
      <c r="G18" s="46">
        <f>G72+G122</f>
        <v>5220605</v>
      </c>
      <c r="H18" s="46">
        <f>H72+H122</f>
        <v>5220605</v>
      </c>
      <c r="I18" s="46">
        <f>I72+I122</f>
        <v>4030698</v>
      </c>
      <c r="J18" s="359">
        <f>I18/H18</f>
        <v>0.7720748840412175</v>
      </c>
    </row>
    <row r="19" spans="1:10" ht="13.5" customHeight="1">
      <c r="A19" s="55" t="s">
        <v>503</v>
      </c>
      <c r="B19" s="63"/>
      <c r="C19" s="63"/>
      <c r="D19" s="63"/>
      <c r="E19" s="199"/>
      <c r="F19" s="240"/>
      <c r="G19" s="46"/>
      <c r="H19" s="46"/>
      <c r="I19" s="46"/>
      <c r="J19" s="359"/>
    </row>
    <row r="20" spans="1:10" ht="13.5" customHeight="1">
      <c r="A20" s="55" t="s">
        <v>444</v>
      </c>
      <c r="B20" s="63">
        <v>2000000</v>
      </c>
      <c r="C20" s="63">
        <v>1970861</v>
      </c>
      <c r="D20" s="63">
        <v>1970861</v>
      </c>
      <c r="E20" s="199">
        <f>D20/C20</f>
        <v>1</v>
      </c>
      <c r="F20" s="240"/>
      <c r="G20" s="46"/>
      <c r="H20" s="46"/>
      <c r="I20" s="46"/>
      <c r="J20" s="359"/>
    </row>
    <row r="21" spans="1:10" ht="13.5" customHeight="1">
      <c r="A21" s="55" t="s">
        <v>445</v>
      </c>
      <c r="B21" s="63">
        <v>900000</v>
      </c>
      <c r="C21" s="63">
        <v>796437</v>
      </c>
      <c r="D21" s="63">
        <v>796437</v>
      </c>
      <c r="E21" s="199">
        <f>D21/C21</f>
        <v>1</v>
      </c>
      <c r="F21" s="240"/>
      <c r="G21" s="46"/>
      <c r="H21" s="46"/>
      <c r="I21" s="46"/>
      <c r="J21" s="359"/>
    </row>
    <row r="22" spans="1:10" ht="13.5" customHeight="1">
      <c r="A22" s="55" t="s">
        <v>446</v>
      </c>
      <c r="B22" s="63"/>
      <c r="C22" s="63"/>
      <c r="D22" s="63"/>
      <c r="E22" s="199"/>
      <c r="F22" s="240"/>
      <c r="G22" s="46"/>
      <c r="H22" s="46"/>
      <c r="I22" s="46"/>
      <c r="J22" s="359"/>
    </row>
    <row r="23" spans="1:10" ht="13.5" customHeight="1">
      <c r="A23" s="55" t="s">
        <v>447</v>
      </c>
      <c r="B23" s="63">
        <v>200000</v>
      </c>
      <c r="C23" s="63">
        <v>30522</v>
      </c>
      <c r="D23" s="63">
        <v>30522</v>
      </c>
      <c r="E23" s="199">
        <f>D23/C23</f>
        <v>1</v>
      </c>
      <c r="F23" s="240"/>
      <c r="G23" s="46"/>
      <c r="H23" s="46"/>
      <c r="I23" s="46"/>
      <c r="J23" s="359"/>
    </row>
    <row r="24" spans="1:10" ht="13.5" customHeight="1">
      <c r="A24" s="55"/>
      <c r="B24" s="63"/>
      <c r="C24" s="63"/>
      <c r="D24" s="63"/>
      <c r="E24" s="199"/>
      <c r="F24" s="27"/>
      <c r="G24" s="63"/>
      <c r="H24" s="63"/>
      <c r="I24" s="244"/>
      <c r="J24" s="213"/>
    </row>
    <row r="25" spans="1:10" ht="13.5" customHeight="1">
      <c r="A25" s="229" t="s">
        <v>34</v>
      </c>
      <c r="B25" s="230">
        <f>B79+B129</f>
        <v>50000</v>
      </c>
      <c r="C25" s="230">
        <f>C79+C129</f>
        <v>3777448</v>
      </c>
      <c r="D25" s="230">
        <f>D79+D129</f>
        <v>3777433</v>
      </c>
      <c r="E25" s="355">
        <f>D25/C25</f>
        <v>0.9999960290651254</v>
      </c>
      <c r="F25" s="243"/>
      <c r="G25" s="241"/>
      <c r="H25" s="244"/>
      <c r="I25" s="244"/>
      <c r="J25" s="213"/>
    </row>
    <row r="26" spans="1:10" ht="13.5" customHeight="1">
      <c r="A26" s="26"/>
      <c r="B26" s="47">
        <v>0</v>
      </c>
      <c r="C26" s="47"/>
      <c r="D26" s="63"/>
      <c r="E26" s="199"/>
      <c r="F26" s="240" t="s">
        <v>36</v>
      </c>
      <c r="G26" s="245">
        <f>G80+G130</f>
        <v>16831540</v>
      </c>
      <c r="H26" s="245">
        <f>H80+H130</f>
        <v>20475746</v>
      </c>
      <c r="I26" s="245">
        <f>I80+I130</f>
        <v>16450820</v>
      </c>
      <c r="J26" s="359">
        <f>I26/H26</f>
        <v>0.8034295795620828</v>
      </c>
    </row>
    <row r="27" spans="1:10" ht="13.5" customHeight="1">
      <c r="A27" s="52" t="s">
        <v>376</v>
      </c>
      <c r="B27" s="231">
        <v>0</v>
      </c>
      <c r="C27" s="231"/>
      <c r="D27" s="231"/>
      <c r="E27" s="354"/>
      <c r="F27" s="51"/>
      <c r="G27" s="47"/>
      <c r="H27" s="47"/>
      <c r="I27" s="244"/>
      <c r="J27" s="213"/>
    </row>
    <row r="28" spans="1:10" ht="13.5" customHeight="1">
      <c r="A28" s="23"/>
      <c r="B28" s="231">
        <v>0</v>
      </c>
      <c r="C28" s="83"/>
      <c r="D28" s="83"/>
      <c r="E28" s="199"/>
      <c r="F28" s="246" t="s">
        <v>278</v>
      </c>
      <c r="G28" s="46">
        <f>G82+G132</f>
        <v>6079000</v>
      </c>
      <c r="H28" s="46">
        <f>H82+H132</f>
        <v>9872400</v>
      </c>
      <c r="I28" s="46">
        <f>I82+I132</f>
        <v>5447586</v>
      </c>
      <c r="J28" s="359">
        <f>I28/H28</f>
        <v>0.5517995624164337</v>
      </c>
    </row>
    <row r="29" spans="1:10" ht="13.5" customHeight="1">
      <c r="A29" s="23"/>
      <c r="B29" s="48">
        <v>0</v>
      </c>
      <c r="C29" s="83"/>
      <c r="D29" s="83"/>
      <c r="E29" s="199"/>
      <c r="F29" s="51"/>
      <c r="G29" s="47"/>
      <c r="H29" s="47"/>
      <c r="I29" s="66"/>
      <c r="J29" s="213"/>
    </row>
    <row r="30" spans="1:10" ht="13.5" customHeight="1">
      <c r="A30" s="52" t="s">
        <v>289</v>
      </c>
      <c r="B30" s="231">
        <f>SUM(B31:B33)</f>
        <v>33436411</v>
      </c>
      <c r="C30" s="231">
        <f>SUM(C31:C33)</f>
        <v>35647916</v>
      </c>
      <c r="D30" s="231">
        <f>SUM(D31:D34)</f>
        <v>31183220</v>
      </c>
      <c r="E30" s="203">
        <f>D30/C30</f>
        <v>0.874755764123771</v>
      </c>
      <c r="F30" s="353" t="s">
        <v>279</v>
      </c>
      <c r="G30" s="46">
        <f>SUM(G31:G34)</f>
        <v>9339693</v>
      </c>
      <c r="H30" s="46">
        <f>SUM(H31:H34)</f>
        <v>15437455</v>
      </c>
      <c r="I30" s="46">
        <f>SUM(I31:I34)</f>
        <v>11318261</v>
      </c>
      <c r="J30" s="359">
        <f>I30/H30</f>
        <v>0.7331688416257731</v>
      </c>
    </row>
    <row r="31" spans="1:10" ht="13.5" customHeight="1">
      <c r="A31" s="23" t="s">
        <v>448</v>
      </c>
      <c r="B31" s="48">
        <f>B85+B135</f>
        <v>15250000</v>
      </c>
      <c r="C31" s="48">
        <f>C85+C135</f>
        <v>15770935</v>
      </c>
      <c r="D31" s="48">
        <f>D85+D135</f>
        <v>15770935</v>
      </c>
      <c r="E31" s="199">
        <f>D31/C31</f>
        <v>1</v>
      </c>
      <c r="F31" s="51" t="s">
        <v>434</v>
      </c>
      <c r="G31" s="47"/>
      <c r="H31" s="47"/>
      <c r="I31" s="47"/>
      <c r="J31" s="213"/>
    </row>
    <row r="32" spans="1:10" ht="27.75" customHeight="1">
      <c r="A32" s="23" t="s">
        <v>439</v>
      </c>
      <c r="B32" s="48"/>
      <c r="C32" s="83">
        <v>1690570</v>
      </c>
      <c r="D32" s="83">
        <v>1690570</v>
      </c>
      <c r="E32" s="199">
        <f>D32/C32</f>
        <v>1</v>
      </c>
      <c r="F32" s="51" t="s">
        <v>435</v>
      </c>
      <c r="G32" s="47">
        <v>1918121</v>
      </c>
      <c r="H32" s="47">
        <v>1918121</v>
      </c>
      <c r="I32" s="47">
        <v>1268061</v>
      </c>
      <c r="J32" s="213">
        <f>I32/H32</f>
        <v>0.661095415774083</v>
      </c>
    </row>
    <row r="33" spans="1:10" ht="24">
      <c r="A33" s="23" t="s">
        <v>531</v>
      </c>
      <c r="B33" s="48">
        <v>18186411</v>
      </c>
      <c r="C33" s="83">
        <v>18186411</v>
      </c>
      <c r="D33" s="83">
        <v>13721715</v>
      </c>
      <c r="E33" s="199">
        <f>D33/C33</f>
        <v>0.754503733584378</v>
      </c>
      <c r="F33" s="23" t="s">
        <v>436</v>
      </c>
      <c r="G33" s="47">
        <v>100000</v>
      </c>
      <c r="H33" s="47">
        <v>10104200</v>
      </c>
      <c r="I33" s="47">
        <v>10050200</v>
      </c>
      <c r="J33" s="213">
        <f>I33/H33</f>
        <v>0.9946556877338136</v>
      </c>
    </row>
    <row r="34" spans="1:10" ht="13.5" customHeight="1">
      <c r="A34" s="257"/>
      <c r="B34" s="48"/>
      <c r="C34" s="83"/>
      <c r="D34" s="83"/>
      <c r="E34" s="199"/>
      <c r="F34" s="51" t="s">
        <v>437</v>
      </c>
      <c r="G34" s="47">
        <v>7321572</v>
      </c>
      <c r="H34" s="47">
        <v>3415134</v>
      </c>
      <c r="I34" s="47"/>
      <c r="J34" s="359">
        <f>I34/H34</f>
        <v>0</v>
      </c>
    </row>
    <row r="35" spans="1:10" ht="12.75">
      <c r="A35" s="44"/>
      <c r="B35" s="47"/>
      <c r="C35" s="47"/>
      <c r="D35" s="63"/>
      <c r="E35" s="199"/>
      <c r="F35" s="33"/>
      <c r="G35" s="47"/>
      <c r="H35" s="47"/>
      <c r="I35" s="66"/>
      <c r="J35" s="213"/>
    </row>
    <row r="36" spans="1:10" ht="12.75">
      <c r="A36" s="44"/>
      <c r="B36" s="47"/>
      <c r="C36" s="47"/>
      <c r="D36" s="63"/>
      <c r="E36" s="199"/>
      <c r="F36" s="247" t="s">
        <v>280</v>
      </c>
      <c r="G36" s="46">
        <f>SUM(G37:G38)</f>
        <v>18186411</v>
      </c>
      <c r="H36" s="46">
        <f>SUM(H37:H38)</f>
        <v>19571455</v>
      </c>
      <c r="I36" s="46">
        <f>SUM(I37:I38)</f>
        <v>15106759</v>
      </c>
      <c r="J36" s="359">
        <f>I36/H36</f>
        <v>0.7718771547644261</v>
      </c>
    </row>
    <row r="37" spans="1:10" ht="12.75">
      <c r="A37" s="23"/>
      <c r="B37" s="49"/>
      <c r="C37" s="49"/>
      <c r="D37" s="64"/>
      <c r="E37" s="199"/>
      <c r="F37" s="33" t="s">
        <v>439</v>
      </c>
      <c r="G37" s="47"/>
      <c r="H37" s="47">
        <v>1385044</v>
      </c>
      <c r="I37" s="244">
        <v>1385044</v>
      </c>
      <c r="J37" s="213">
        <f>I37/H37</f>
        <v>1</v>
      </c>
    </row>
    <row r="38" spans="1:10" ht="13.5" customHeight="1" thickBot="1">
      <c r="A38" s="84"/>
      <c r="B38" s="85"/>
      <c r="C38" s="85"/>
      <c r="D38" s="86"/>
      <c r="E38" s="201"/>
      <c r="F38" s="84" t="s">
        <v>531</v>
      </c>
      <c r="G38" s="85">
        <v>18186411</v>
      </c>
      <c r="H38" s="85">
        <v>18186411</v>
      </c>
      <c r="I38" s="360">
        <v>13721715</v>
      </c>
      <c r="J38" s="213">
        <f>I38/H38</f>
        <v>0.754503733584378</v>
      </c>
    </row>
    <row r="39" spans="1:10" ht="27" customHeight="1" thickBot="1">
      <c r="A39" s="34" t="s">
        <v>3</v>
      </c>
      <c r="B39" s="54">
        <f>B11+B18+B25+B27+B30</f>
        <v>93735998</v>
      </c>
      <c r="C39" s="54">
        <f>C11+C18+C25+C27+C30</f>
        <v>111540703</v>
      </c>
      <c r="D39" s="54">
        <f>D11+D18+D25+D27+D30</f>
        <v>107075992</v>
      </c>
      <c r="E39" s="236">
        <f>D39/C39</f>
        <v>0.9599723609416376</v>
      </c>
      <c r="F39" s="34" t="s">
        <v>4</v>
      </c>
      <c r="G39" s="54">
        <f>G11+G18+G26+G28+G30+G36</f>
        <v>88493388</v>
      </c>
      <c r="H39" s="54">
        <f>H11+H18+H26+H28+H30+H36</f>
        <v>103463800</v>
      </c>
      <c r="I39" s="54">
        <f>I11+I18+I26+I28+I30+I36</f>
        <v>80772657</v>
      </c>
      <c r="J39" s="215">
        <f>I39/H39</f>
        <v>0.7806851961748941</v>
      </c>
    </row>
    <row r="40" spans="1:10" ht="12.75" customHeight="1">
      <c r="A40" s="237" t="s">
        <v>377</v>
      </c>
      <c r="B40" s="238">
        <f>B39-G39</f>
        <v>5242610</v>
      </c>
      <c r="C40" s="238">
        <f>C39-H39</f>
        <v>8076903</v>
      </c>
      <c r="D40" s="238">
        <f>D39-I39</f>
        <v>26303335</v>
      </c>
      <c r="E40" s="234"/>
      <c r="F40" s="237" t="s">
        <v>377</v>
      </c>
      <c r="G40" s="238"/>
      <c r="H40" s="238"/>
      <c r="I40" s="235"/>
      <c r="J40" s="239"/>
    </row>
    <row r="41" spans="1:10" ht="13.5" customHeight="1">
      <c r="A41" s="545" t="s">
        <v>41</v>
      </c>
      <c r="B41" s="546"/>
      <c r="C41" s="546"/>
      <c r="D41" s="546"/>
      <c r="E41" s="546"/>
      <c r="F41" s="546"/>
      <c r="G41" s="546"/>
      <c r="H41" s="546"/>
      <c r="I41" s="546"/>
      <c r="J41" s="547"/>
    </row>
    <row r="42" spans="1:10" ht="13.5" customHeight="1">
      <c r="A42" s="548"/>
      <c r="B42" s="549"/>
      <c r="C42" s="549"/>
      <c r="D42" s="549"/>
      <c r="E42" s="549"/>
      <c r="F42" s="549"/>
      <c r="G42" s="549"/>
      <c r="H42" s="549"/>
      <c r="I42" s="549"/>
      <c r="J42" s="550"/>
    </row>
    <row r="43" spans="1:10" ht="13.5" customHeight="1">
      <c r="A43" s="240" t="s">
        <v>378</v>
      </c>
      <c r="B43" s="24">
        <v>24398055</v>
      </c>
      <c r="C43" s="24">
        <v>24524762</v>
      </c>
      <c r="D43" s="24">
        <v>24524762</v>
      </c>
      <c r="E43" s="203">
        <f>D43/C43</f>
        <v>1</v>
      </c>
      <c r="F43" s="248" t="s">
        <v>281</v>
      </c>
      <c r="G43" s="46"/>
      <c r="H43" s="46">
        <v>127000</v>
      </c>
      <c r="I43" s="46">
        <v>101153</v>
      </c>
      <c r="J43" s="359">
        <f>I43/H43</f>
        <v>0.7964803149606299</v>
      </c>
    </row>
    <row r="44" spans="1:10" ht="13.5" customHeight="1">
      <c r="A44" s="52" t="s">
        <v>291</v>
      </c>
      <c r="B44" s="24"/>
      <c r="C44" s="24"/>
      <c r="D44" s="24"/>
      <c r="E44" s="203"/>
      <c r="F44" s="25"/>
      <c r="G44" s="47"/>
      <c r="H44" s="47"/>
      <c r="I44" s="244"/>
      <c r="J44" s="213"/>
    </row>
    <row r="45" spans="1:10" ht="13.5" customHeight="1">
      <c r="A45" s="32"/>
      <c r="B45" s="24"/>
      <c r="C45" s="24"/>
      <c r="D45" s="24"/>
      <c r="E45" s="202"/>
      <c r="F45" s="248" t="s">
        <v>282</v>
      </c>
      <c r="G45" s="46">
        <v>29640665</v>
      </c>
      <c r="H45" s="46">
        <v>32474665</v>
      </c>
      <c r="I45" s="46">
        <v>31691739</v>
      </c>
      <c r="J45" s="359">
        <f>I45/H45</f>
        <v>0.9758911754747893</v>
      </c>
    </row>
    <row r="46" spans="1:10" ht="13.5" customHeight="1">
      <c r="A46" s="240" t="s">
        <v>292</v>
      </c>
      <c r="B46" s="28">
        <f>SUM(B47:B47)</f>
        <v>0</v>
      </c>
      <c r="C46" s="28">
        <f>SUM(C47:C47)</f>
        <v>0</v>
      </c>
      <c r="D46" s="28">
        <f>SUM(D47:D47)</f>
        <v>0</v>
      </c>
      <c r="E46" s="203"/>
      <c r="F46" s="25"/>
      <c r="G46" s="47"/>
      <c r="H46" s="47"/>
      <c r="I46" s="66"/>
      <c r="J46" s="213"/>
    </row>
    <row r="47" spans="1:10" ht="13.5" customHeight="1">
      <c r="A47" s="27"/>
      <c r="B47" s="28">
        <v>0</v>
      </c>
      <c r="C47" s="24"/>
      <c r="D47" s="24"/>
      <c r="E47" s="202"/>
      <c r="F47" s="25"/>
      <c r="G47" s="47"/>
      <c r="H47" s="47"/>
      <c r="I47" s="66"/>
      <c r="J47" s="213">
        <f>H47+I47</f>
        <v>0</v>
      </c>
    </row>
    <row r="48" spans="1:10" ht="13.5" customHeight="1">
      <c r="A48" s="240" t="s">
        <v>289</v>
      </c>
      <c r="B48" s="357">
        <f>SUM(B49:B50)</f>
        <v>0</v>
      </c>
      <c r="C48" s="357">
        <f>SUM(C49:C50)</f>
        <v>0</v>
      </c>
      <c r="D48" s="357">
        <f>SUM(D49:D50)</f>
        <v>0</v>
      </c>
      <c r="E48" s="358"/>
      <c r="F48" s="248" t="s">
        <v>283</v>
      </c>
      <c r="G48" s="249">
        <f>SUM(G49:G50)</f>
        <v>0</v>
      </c>
      <c r="H48" s="249">
        <f>SUM(H49:H50)</f>
        <v>0</v>
      </c>
      <c r="I48" s="249">
        <f>SUM(I49:I50)</f>
        <v>0</v>
      </c>
      <c r="J48" s="213"/>
    </row>
    <row r="49" spans="1:10" ht="24">
      <c r="A49" s="27"/>
      <c r="B49" s="24"/>
      <c r="C49" s="24"/>
      <c r="D49" s="24"/>
      <c r="E49" s="202"/>
      <c r="F49" s="25" t="s">
        <v>438</v>
      </c>
      <c r="G49" s="47"/>
      <c r="H49" s="47"/>
      <c r="I49" s="66"/>
      <c r="J49" s="213"/>
    </row>
    <row r="50" spans="1:10" ht="27.75" customHeight="1">
      <c r="A50" s="27"/>
      <c r="B50" s="24"/>
      <c r="C50" s="24"/>
      <c r="D50" s="24"/>
      <c r="E50" s="202"/>
      <c r="F50" s="25"/>
      <c r="G50" s="47"/>
      <c r="H50" s="47"/>
      <c r="I50" s="66"/>
      <c r="J50" s="213"/>
    </row>
    <row r="51" spans="1:10" ht="13.5" customHeight="1">
      <c r="A51" s="27"/>
      <c r="B51" s="24"/>
      <c r="C51" s="24"/>
      <c r="D51" s="24"/>
      <c r="E51" s="202"/>
      <c r="F51" s="248" t="s">
        <v>280</v>
      </c>
      <c r="G51" s="47"/>
      <c r="H51" s="47"/>
      <c r="I51" s="66"/>
      <c r="J51" s="213"/>
    </row>
    <row r="52" spans="1:10" ht="27" customHeight="1" thickBot="1">
      <c r="A52" s="72"/>
      <c r="B52" s="73"/>
      <c r="C52" s="73"/>
      <c r="D52" s="73"/>
      <c r="E52" s="204"/>
      <c r="F52" s="74"/>
      <c r="G52" s="67"/>
      <c r="H52" s="67"/>
      <c r="I52" s="71"/>
      <c r="J52" s="214"/>
    </row>
    <row r="53" spans="1:10" ht="13.5" customHeight="1" thickBot="1">
      <c r="A53" s="29" t="s">
        <v>5</v>
      </c>
      <c r="B53" s="30">
        <f>B43+B44+B46+B48</f>
        <v>24398055</v>
      </c>
      <c r="C53" s="30">
        <f>C43+C44+C46+C48</f>
        <v>24524762</v>
      </c>
      <c r="D53" s="30">
        <f>D43+D44+D46+D48</f>
        <v>24524762</v>
      </c>
      <c r="E53" s="205">
        <f>D53/C53</f>
        <v>1</v>
      </c>
      <c r="F53" s="31" t="s">
        <v>6</v>
      </c>
      <c r="G53" s="68">
        <f>G43+G45+G48+G51</f>
        <v>29640665</v>
      </c>
      <c r="H53" s="68">
        <f>H43+H45+H48+H51</f>
        <v>32601665</v>
      </c>
      <c r="I53" s="68">
        <f>I43+I45+I48+I51</f>
        <v>31792892</v>
      </c>
      <c r="J53" s="215">
        <f>I53/H53</f>
        <v>0.9751922792900302</v>
      </c>
    </row>
    <row r="54" spans="1:10" ht="13.5" customHeight="1" thickBot="1">
      <c r="A54" s="75" t="s">
        <v>377</v>
      </c>
      <c r="B54" s="76">
        <f>B53-G53</f>
        <v>-5242610</v>
      </c>
      <c r="C54" s="76">
        <f>C53-H53</f>
        <v>-8076903</v>
      </c>
      <c r="D54" s="76">
        <f>D53-I53</f>
        <v>-7268130</v>
      </c>
      <c r="E54" s="206"/>
      <c r="F54" s="77" t="s">
        <v>377</v>
      </c>
      <c r="G54" s="78"/>
      <c r="H54" s="78"/>
      <c r="I54" s="79"/>
      <c r="J54" s="216"/>
    </row>
    <row r="55" spans="1:10" ht="29.25" customHeight="1" thickBot="1">
      <c r="A55" s="34" t="s">
        <v>7</v>
      </c>
      <c r="B55" s="53">
        <f>B39+B53</f>
        <v>118134053</v>
      </c>
      <c r="C55" s="53">
        <f>C39+C53</f>
        <v>136065465</v>
      </c>
      <c r="D55" s="53">
        <f>D39+D53</f>
        <v>131600754</v>
      </c>
      <c r="E55" s="207">
        <f>D55/C55</f>
        <v>0.9671870375043367</v>
      </c>
      <c r="F55" s="34" t="s">
        <v>8</v>
      </c>
      <c r="G55" s="54">
        <f>G39+G53</f>
        <v>118134053</v>
      </c>
      <c r="H55" s="54">
        <f>H39+H53</f>
        <v>136065465</v>
      </c>
      <c r="I55" s="54">
        <f>I39+I53</f>
        <v>112565549</v>
      </c>
      <c r="J55" s="217">
        <f>I55/H55</f>
        <v>0.8272896359116547</v>
      </c>
    </row>
    <row r="56" spans="1:10" ht="13.5" customHeight="1">
      <c r="A56" s="35"/>
      <c r="B56" s="36"/>
      <c r="C56" s="36"/>
      <c r="D56" s="36"/>
      <c r="E56" s="208"/>
      <c r="F56" s="37"/>
      <c r="G56" s="38"/>
      <c r="H56" s="38"/>
      <c r="J56" s="200"/>
    </row>
    <row r="57" spans="1:8" ht="13.5" customHeight="1">
      <c r="A57" s="39"/>
      <c r="B57" s="40" t="s">
        <v>2</v>
      </c>
      <c r="C57" s="40"/>
      <c r="D57" s="40"/>
      <c r="E57" s="209"/>
      <c r="F57" s="39"/>
      <c r="G57" s="40" t="s">
        <v>2</v>
      </c>
      <c r="H57" s="40"/>
    </row>
    <row r="58" spans="1:10" ht="15.75">
      <c r="A58" s="552" t="s">
        <v>516</v>
      </c>
      <c r="B58" s="552"/>
      <c r="C58" s="552"/>
      <c r="D58" s="552"/>
      <c r="E58" s="552"/>
      <c r="F58" s="552"/>
      <c r="G58" s="552"/>
      <c r="H58" s="552"/>
      <c r="I58" s="552"/>
      <c r="J58" s="552"/>
    </row>
    <row r="59" spans="1:10" ht="16.5" customHeight="1">
      <c r="A59" s="551" t="s">
        <v>415</v>
      </c>
      <c r="B59" s="551"/>
      <c r="C59" s="551"/>
      <c r="D59" s="551"/>
      <c r="E59" s="551"/>
      <c r="F59" s="551"/>
      <c r="G59" s="551"/>
      <c r="H59" s="551"/>
      <c r="I59" s="551"/>
      <c r="J59" s="551"/>
    </row>
    <row r="60" spans="1:10" ht="16.5" customHeight="1">
      <c r="A60" s="551" t="s">
        <v>450</v>
      </c>
      <c r="B60" s="551"/>
      <c r="C60" s="551"/>
      <c r="D60" s="551"/>
      <c r="E60" s="551"/>
      <c r="F60" s="551"/>
      <c r="G60" s="551"/>
      <c r="H60" s="551"/>
      <c r="I60" s="551"/>
      <c r="J60" s="551"/>
    </row>
    <row r="61" spans="7:10" ht="12.75" customHeight="1" thickBot="1">
      <c r="G61" s="21"/>
      <c r="H61" s="21"/>
      <c r="J61" s="197" t="s">
        <v>430</v>
      </c>
    </row>
    <row r="62" spans="1:10" s="43" customFormat="1" ht="30" customHeight="1" thickBot="1">
      <c r="A62" s="542" t="s">
        <v>11</v>
      </c>
      <c r="B62" s="543"/>
      <c r="C62" s="543"/>
      <c r="D62" s="543"/>
      <c r="E62" s="544"/>
      <c r="F62" s="542" t="s">
        <v>12</v>
      </c>
      <c r="G62" s="543"/>
      <c r="H62" s="543"/>
      <c r="I62" s="543"/>
      <c r="J62" s="544"/>
    </row>
    <row r="63" spans="1:10" ht="43.5" customHeight="1" thickBot="1">
      <c r="A63" s="69" t="s">
        <v>0</v>
      </c>
      <c r="B63" s="70" t="s">
        <v>1</v>
      </c>
      <c r="C63" s="70" t="s">
        <v>42</v>
      </c>
      <c r="D63" s="70" t="s">
        <v>43</v>
      </c>
      <c r="E63" s="198" t="s">
        <v>44</v>
      </c>
      <c r="F63" s="80" t="s">
        <v>0</v>
      </c>
      <c r="G63" s="70" t="s">
        <v>1</v>
      </c>
      <c r="H63" s="70" t="s">
        <v>42</v>
      </c>
      <c r="I63" s="70" t="s">
        <v>43</v>
      </c>
      <c r="J63" s="212" t="s">
        <v>44</v>
      </c>
    </row>
    <row r="64" spans="1:10" ht="28.5" customHeight="1" thickBot="1">
      <c r="A64" s="542" t="s">
        <v>40</v>
      </c>
      <c r="B64" s="543"/>
      <c r="C64" s="543"/>
      <c r="D64" s="543"/>
      <c r="E64" s="543"/>
      <c r="F64" s="543"/>
      <c r="G64" s="543"/>
      <c r="H64" s="543"/>
      <c r="I64" s="543"/>
      <c r="J64" s="544"/>
    </row>
    <row r="65" spans="1:10" ht="15" customHeight="1">
      <c r="A65" s="232" t="s">
        <v>374</v>
      </c>
      <c r="B65" s="233">
        <f>SUM(B66:B71)</f>
        <v>57149587</v>
      </c>
      <c r="C65" s="233">
        <f>SUM(C66:C71)</f>
        <v>69317519</v>
      </c>
      <c r="D65" s="233">
        <f>SUM(D66:D71)</f>
        <v>69317519</v>
      </c>
      <c r="E65" s="356">
        <f>D65/C65</f>
        <v>1</v>
      </c>
      <c r="F65" s="242" t="s">
        <v>276</v>
      </c>
      <c r="G65" s="227">
        <f>SUM(G66:G67)</f>
        <v>19876799</v>
      </c>
      <c r="H65" s="227">
        <f>SUM(H66:H67)</f>
        <v>19926799</v>
      </c>
      <c r="I65" s="227">
        <f>SUM(I66:I67)</f>
        <v>18598268</v>
      </c>
      <c r="J65" s="361">
        <f>I65/H65</f>
        <v>0.9333294323890154</v>
      </c>
    </row>
    <row r="66" spans="1:10" ht="24">
      <c r="A66" s="23" t="s">
        <v>440</v>
      </c>
      <c r="B66" s="45">
        <v>15462824</v>
      </c>
      <c r="C66" s="45">
        <v>15462824</v>
      </c>
      <c r="D66" s="24">
        <v>15462824</v>
      </c>
      <c r="E66" s="199">
        <f>D66/C66</f>
        <v>1</v>
      </c>
      <c r="F66" s="27" t="s">
        <v>432</v>
      </c>
      <c r="G66" s="45">
        <v>15201093</v>
      </c>
      <c r="H66" s="45">
        <v>15100696</v>
      </c>
      <c r="I66" s="244">
        <v>13772165</v>
      </c>
      <c r="J66" s="213">
        <f>I66/H66</f>
        <v>0.9120218697204421</v>
      </c>
    </row>
    <row r="67" spans="1:10" ht="22.5">
      <c r="A67" s="26" t="s">
        <v>537</v>
      </c>
      <c r="B67" s="47">
        <v>12390400</v>
      </c>
      <c r="C67" s="47">
        <v>12390400</v>
      </c>
      <c r="D67" s="63">
        <v>12390400</v>
      </c>
      <c r="E67" s="199">
        <f>D67/C67</f>
        <v>1</v>
      </c>
      <c r="F67" s="33" t="s">
        <v>433</v>
      </c>
      <c r="G67" s="45">
        <v>4675706</v>
      </c>
      <c r="H67" s="45">
        <v>4826103</v>
      </c>
      <c r="I67" s="244">
        <v>4826103</v>
      </c>
      <c r="J67" s="213">
        <f>I67/H67</f>
        <v>1</v>
      </c>
    </row>
    <row r="68" spans="1:10" ht="22.5">
      <c r="A68" s="26" t="s">
        <v>441</v>
      </c>
      <c r="B68" s="47">
        <v>10176988</v>
      </c>
      <c r="C68" s="47">
        <v>9794708</v>
      </c>
      <c r="D68" s="63">
        <v>9794708</v>
      </c>
      <c r="E68" s="199">
        <f aca="true" t="shared" si="2" ref="E68:E77">D68/C68</f>
        <v>1</v>
      </c>
      <c r="F68" s="33"/>
      <c r="G68" s="45"/>
      <c r="H68" s="45"/>
      <c r="I68" s="244"/>
      <c r="J68" s="213"/>
    </row>
    <row r="69" spans="1:10" ht="22.5">
      <c r="A69" s="26" t="s">
        <v>442</v>
      </c>
      <c r="B69" s="47">
        <v>1800000</v>
      </c>
      <c r="C69" s="47">
        <v>1800000</v>
      </c>
      <c r="D69" s="63">
        <v>1800000</v>
      </c>
      <c r="E69" s="199">
        <f t="shared" si="2"/>
        <v>1</v>
      </c>
      <c r="F69" s="33"/>
      <c r="G69" s="45"/>
      <c r="H69" s="45"/>
      <c r="I69" s="244"/>
      <c r="J69" s="213"/>
    </row>
    <row r="70" spans="1:10" ht="22.5">
      <c r="A70" s="26" t="s">
        <v>375</v>
      </c>
      <c r="B70" s="47"/>
      <c r="C70" s="47">
        <v>14035354</v>
      </c>
      <c r="D70" s="63">
        <v>14035354</v>
      </c>
      <c r="E70" s="199">
        <f t="shared" si="2"/>
        <v>1</v>
      </c>
      <c r="F70" s="33"/>
      <c r="G70" s="45"/>
      <c r="H70" s="45"/>
      <c r="I70" s="244"/>
      <c r="J70" s="213"/>
    </row>
    <row r="71" spans="1:10" ht="22.5">
      <c r="A71" s="26" t="s">
        <v>443</v>
      </c>
      <c r="B71" s="47">
        <v>17319375</v>
      </c>
      <c r="C71" s="47">
        <v>15834233</v>
      </c>
      <c r="D71" s="63">
        <v>15834233</v>
      </c>
      <c r="E71" s="199">
        <f t="shared" si="2"/>
        <v>1</v>
      </c>
      <c r="F71" s="50"/>
      <c r="G71" s="65"/>
      <c r="H71" s="65"/>
      <c r="I71" s="66"/>
      <c r="J71" s="213"/>
    </row>
    <row r="72" spans="1:10" ht="13.5" customHeight="1">
      <c r="A72" s="228" t="s">
        <v>287</v>
      </c>
      <c r="B72" s="62">
        <f>SUM(B73:B77)</f>
        <v>3100000</v>
      </c>
      <c r="C72" s="62">
        <f>SUM(C73:C77)</f>
        <v>2797820</v>
      </c>
      <c r="D72" s="62">
        <f>SUM(D73:D77)</f>
        <v>2797820</v>
      </c>
      <c r="E72" s="355">
        <f t="shared" si="2"/>
        <v>1</v>
      </c>
      <c r="F72" s="240" t="s">
        <v>277</v>
      </c>
      <c r="G72" s="46">
        <v>2693534</v>
      </c>
      <c r="H72" s="46">
        <v>2693534</v>
      </c>
      <c r="I72" s="46">
        <v>2188144</v>
      </c>
      <c r="J72" s="359">
        <f>I72/H72</f>
        <v>0.8123691774449477</v>
      </c>
    </row>
    <row r="73" spans="1:10" ht="13.5" customHeight="1">
      <c r="A73" s="55" t="s">
        <v>503</v>
      </c>
      <c r="B73" s="63"/>
      <c r="C73" s="63"/>
      <c r="D73" s="63"/>
      <c r="E73" s="199"/>
      <c r="F73" s="240"/>
      <c r="G73" s="46"/>
      <c r="H73" s="46"/>
      <c r="I73" s="46"/>
      <c r="J73" s="359"/>
    </row>
    <row r="74" spans="1:10" ht="13.5" customHeight="1">
      <c r="A74" s="55" t="s">
        <v>444</v>
      </c>
      <c r="B74" s="63">
        <v>2000000</v>
      </c>
      <c r="C74" s="63">
        <v>1970861</v>
      </c>
      <c r="D74" s="63">
        <v>1970861</v>
      </c>
      <c r="E74" s="199">
        <f t="shared" si="2"/>
        <v>1</v>
      </c>
      <c r="F74" s="240"/>
      <c r="G74" s="46"/>
      <c r="H74" s="46"/>
      <c r="I74" s="46"/>
      <c r="J74" s="359"/>
    </row>
    <row r="75" spans="1:10" ht="13.5" customHeight="1">
      <c r="A75" s="55" t="s">
        <v>445</v>
      </c>
      <c r="B75" s="63">
        <v>900000</v>
      </c>
      <c r="C75" s="63">
        <v>796437</v>
      </c>
      <c r="D75" s="63">
        <v>796437</v>
      </c>
      <c r="E75" s="199">
        <f t="shared" si="2"/>
        <v>1</v>
      </c>
      <c r="F75" s="240"/>
      <c r="G75" s="46"/>
      <c r="H75" s="46"/>
      <c r="I75" s="46"/>
      <c r="J75" s="359"/>
    </row>
    <row r="76" spans="1:10" ht="13.5" customHeight="1">
      <c r="A76" s="55" t="s">
        <v>446</v>
      </c>
      <c r="B76" s="63"/>
      <c r="C76" s="63"/>
      <c r="D76" s="63"/>
      <c r="E76" s="199"/>
      <c r="F76" s="240"/>
      <c r="G76" s="46"/>
      <c r="H76" s="46"/>
      <c r="I76" s="46"/>
      <c r="J76" s="359"/>
    </row>
    <row r="77" spans="1:10" ht="13.5" customHeight="1">
      <c r="A77" s="55" t="s">
        <v>447</v>
      </c>
      <c r="B77" s="63">
        <v>200000</v>
      </c>
      <c r="C77" s="63">
        <v>30522</v>
      </c>
      <c r="D77" s="63">
        <v>30522</v>
      </c>
      <c r="E77" s="199">
        <f t="shared" si="2"/>
        <v>1</v>
      </c>
      <c r="F77" s="240"/>
      <c r="G77" s="46"/>
      <c r="H77" s="46"/>
      <c r="I77" s="46"/>
      <c r="J77" s="359"/>
    </row>
    <row r="78" spans="1:10" ht="13.5" customHeight="1">
      <c r="A78" s="55"/>
      <c r="B78" s="63"/>
      <c r="C78" s="63"/>
      <c r="D78" s="63"/>
      <c r="E78" s="199"/>
      <c r="F78" s="27"/>
      <c r="G78" s="63"/>
      <c r="H78" s="63"/>
      <c r="I78" s="244"/>
      <c r="J78" s="213"/>
    </row>
    <row r="79" spans="1:10" ht="13.5" customHeight="1">
      <c r="A79" s="229" t="s">
        <v>34</v>
      </c>
      <c r="B79" s="230">
        <v>50000</v>
      </c>
      <c r="C79" s="230">
        <v>3777421</v>
      </c>
      <c r="D79" s="230">
        <v>3777421</v>
      </c>
      <c r="E79" s="355">
        <f>D79/C79</f>
        <v>1</v>
      </c>
      <c r="F79" s="243"/>
      <c r="G79" s="241"/>
      <c r="H79" s="244"/>
      <c r="I79" s="244"/>
      <c r="J79" s="213"/>
    </row>
    <row r="80" spans="1:10" ht="13.5" customHeight="1">
      <c r="A80" s="26"/>
      <c r="B80" s="47">
        <v>0</v>
      </c>
      <c r="C80" s="47"/>
      <c r="D80" s="63"/>
      <c r="E80" s="199"/>
      <c r="F80" s="240" t="s">
        <v>36</v>
      </c>
      <c r="G80" s="245">
        <v>14131540</v>
      </c>
      <c r="H80" s="245">
        <v>17071212</v>
      </c>
      <c r="I80" s="245">
        <v>13762930</v>
      </c>
      <c r="J80" s="359">
        <f>I80/H80</f>
        <v>0.8062069640983898</v>
      </c>
    </row>
    <row r="81" spans="1:10" ht="13.5" customHeight="1">
      <c r="A81" s="52" t="s">
        <v>376</v>
      </c>
      <c r="B81" s="231">
        <v>0</v>
      </c>
      <c r="C81" s="231"/>
      <c r="D81" s="231"/>
      <c r="E81" s="354"/>
      <c r="F81" s="51"/>
      <c r="G81" s="47"/>
      <c r="H81" s="47"/>
      <c r="I81" s="244" t="s">
        <v>2</v>
      </c>
      <c r="J81" s="213"/>
    </row>
    <row r="82" spans="1:10" ht="13.5" customHeight="1">
      <c r="A82" s="23"/>
      <c r="B82" s="231">
        <v>0</v>
      </c>
      <c r="C82" s="83"/>
      <c r="D82" s="83"/>
      <c r="E82" s="199"/>
      <c r="F82" s="246" t="s">
        <v>278</v>
      </c>
      <c r="G82" s="46">
        <v>6079000</v>
      </c>
      <c r="H82" s="46">
        <v>9872400</v>
      </c>
      <c r="I82" s="466">
        <v>5447586</v>
      </c>
      <c r="J82" s="359">
        <f>I82/H82</f>
        <v>0.5517995624164337</v>
      </c>
    </row>
    <row r="83" spans="1:10" ht="13.5" customHeight="1">
      <c r="A83" s="23"/>
      <c r="B83" s="48">
        <v>0</v>
      </c>
      <c r="C83" s="83"/>
      <c r="D83" s="83"/>
      <c r="E83" s="199"/>
      <c r="F83" s="51"/>
      <c r="G83" s="47"/>
      <c r="H83" s="47"/>
      <c r="I83" s="66"/>
      <c r="J83" s="213"/>
    </row>
    <row r="84" spans="1:10" ht="13.5" customHeight="1">
      <c r="A84" s="52" t="s">
        <v>289</v>
      </c>
      <c r="B84" s="231">
        <f>SUM(B85:B87)</f>
        <v>15250000</v>
      </c>
      <c r="C84" s="231">
        <f>SUM(C85:C87)</f>
        <v>16756998</v>
      </c>
      <c r="D84" s="231">
        <f>SUM(D85:D88)</f>
        <v>16756998</v>
      </c>
      <c r="E84" s="203">
        <f>D84/C84</f>
        <v>1</v>
      </c>
      <c r="F84" s="353" t="s">
        <v>279</v>
      </c>
      <c r="G84" s="46">
        <f>SUM(G85:G88)</f>
        <v>9339693</v>
      </c>
      <c r="H84" s="46">
        <f>SUM(H85:H88)</f>
        <v>15437455</v>
      </c>
      <c r="I84" s="46">
        <f>SUM(I85:I88)</f>
        <v>11318261</v>
      </c>
      <c r="J84" s="359">
        <f>I84/H84</f>
        <v>0.7331688416257731</v>
      </c>
    </row>
    <row r="85" spans="1:10" ht="13.5" customHeight="1">
      <c r="A85" s="23" t="s">
        <v>448</v>
      </c>
      <c r="B85" s="48">
        <v>15250000</v>
      </c>
      <c r="C85" s="83">
        <v>15066428</v>
      </c>
      <c r="D85" s="83">
        <v>15066428</v>
      </c>
      <c r="E85" s="199">
        <f>D85/C85</f>
        <v>1</v>
      </c>
      <c r="F85" s="51" t="s">
        <v>434</v>
      </c>
      <c r="G85" s="47"/>
      <c r="H85" s="47"/>
      <c r="I85" s="66"/>
      <c r="J85" s="213"/>
    </row>
    <row r="86" spans="1:10" ht="27.75" customHeight="1">
      <c r="A86" s="23" t="s">
        <v>439</v>
      </c>
      <c r="B86" s="48"/>
      <c r="C86" s="83">
        <v>1690570</v>
      </c>
      <c r="D86" s="83">
        <v>1690570</v>
      </c>
      <c r="E86" s="199">
        <f>D86/C86</f>
        <v>1</v>
      </c>
      <c r="F86" s="51" t="s">
        <v>435</v>
      </c>
      <c r="G86" s="47">
        <v>1918121</v>
      </c>
      <c r="H86" s="47">
        <v>1918121</v>
      </c>
      <c r="I86" s="66">
        <v>1268061</v>
      </c>
      <c r="J86" s="213">
        <f>I86/H86</f>
        <v>0.661095415774083</v>
      </c>
    </row>
    <row r="87" spans="1:10" ht="24">
      <c r="A87" s="23"/>
      <c r="B87" s="48"/>
      <c r="C87" s="83"/>
      <c r="D87" s="83"/>
      <c r="E87" s="199"/>
      <c r="F87" s="23" t="s">
        <v>436</v>
      </c>
      <c r="G87" s="47">
        <v>100000</v>
      </c>
      <c r="H87" s="47">
        <v>10104200</v>
      </c>
      <c r="I87" s="66">
        <v>10050200</v>
      </c>
      <c r="J87" s="213">
        <f>I87/H87</f>
        <v>0.9946556877338136</v>
      </c>
    </row>
    <row r="88" spans="1:10" ht="13.5" customHeight="1">
      <c r="A88" s="257"/>
      <c r="B88" s="48"/>
      <c r="C88" s="83"/>
      <c r="D88" s="83"/>
      <c r="E88" s="199"/>
      <c r="F88" s="51" t="s">
        <v>437</v>
      </c>
      <c r="G88" s="47">
        <v>7321572</v>
      </c>
      <c r="H88" s="47">
        <v>3415134</v>
      </c>
      <c r="I88" s="66"/>
      <c r="J88" s="359">
        <f>I88/H88</f>
        <v>0</v>
      </c>
    </row>
    <row r="89" spans="1:10" ht="12.75">
      <c r="A89" s="44"/>
      <c r="B89" s="47"/>
      <c r="C89" s="47"/>
      <c r="D89" s="63"/>
      <c r="E89" s="199"/>
      <c r="F89" s="33"/>
      <c r="G89" s="47"/>
      <c r="H89" s="47"/>
      <c r="I89" s="66"/>
      <c r="J89" s="213"/>
    </row>
    <row r="90" spans="1:10" ht="12.75">
      <c r="A90" s="44"/>
      <c r="B90" s="47"/>
      <c r="C90" s="47"/>
      <c r="D90" s="63"/>
      <c r="E90" s="199"/>
      <c r="F90" s="247" t="s">
        <v>280</v>
      </c>
      <c r="G90" s="46">
        <f>SUM(G91:G92)</f>
        <v>18186411</v>
      </c>
      <c r="H90" s="46">
        <f>SUM(H91:H92)</f>
        <v>19571455</v>
      </c>
      <c r="I90" s="46">
        <f>SUM(I91:I92)</f>
        <v>15106759</v>
      </c>
      <c r="J90" s="359">
        <f>I90/H90</f>
        <v>0.7718771547644261</v>
      </c>
    </row>
    <row r="91" spans="1:10" ht="12.75">
      <c r="A91" s="23"/>
      <c r="B91" s="49"/>
      <c r="C91" s="49"/>
      <c r="D91" s="64"/>
      <c r="E91" s="199"/>
      <c r="F91" s="33" t="s">
        <v>439</v>
      </c>
      <c r="G91" s="47"/>
      <c r="H91" s="47">
        <v>1385044</v>
      </c>
      <c r="I91" s="244">
        <v>1385044</v>
      </c>
      <c r="J91" s="213">
        <f>I91/H91</f>
        <v>1</v>
      </c>
    </row>
    <row r="92" spans="1:10" ht="13.5" customHeight="1" thickBot="1">
      <c r="A92" s="84"/>
      <c r="B92" s="85"/>
      <c r="C92" s="85"/>
      <c r="D92" s="86"/>
      <c r="E92" s="201"/>
      <c r="F92" s="84" t="s">
        <v>538</v>
      </c>
      <c r="G92" s="85">
        <v>18186411</v>
      </c>
      <c r="H92" s="85">
        <v>18186411</v>
      </c>
      <c r="I92" s="360">
        <v>13721715</v>
      </c>
      <c r="J92" s="213">
        <f>I92/H92</f>
        <v>0.754503733584378</v>
      </c>
    </row>
    <row r="93" spans="1:10" ht="27" customHeight="1" thickBot="1">
      <c r="A93" s="34" t="s">
        <v>3</v>
      </c>
      <c r="B93" s="54">
        <f>B65+B72+B79+B81+B84</f>
        <v>75549587</v>
      </c>
      <c r="C93" s="54">
        <f>C65+C72+C79+C81+C84</f>
        <v>92649758</v>
      </c>
      <c r="D93" s="54">
        <f>D65+D72+D79+D81+D84</f>
        <v>92649758</v>
      </c>
      <c r="E93" s="236">
        <f>D93/C93</f>
        <v>1</v>
      </c>
      <c r="F93" s="34" t="s">
        <v>4</v>
      </c>
      <c r="G93" s="54">
        <f>G65+G72+G80+G82+G84+G90</f>
        <v>70306977</v>
      </c>
      <c r="H93" s="54">
        <f>H65+H72+H80+H82+H84+H90</f>
        <v>84572855</v>
      </c>
      <c r="I93" s="54">
        <f>I65+I72+I80+I82+I84+I90</f>
        <v>66421948</v>
      </c>
      <c r="J93" s="215">
        <f>I93/H93</f>
        <v>0.785381408727422</v>
      </c>
    </row>
    <row r="94" spans="1:10" ht="12.75" customHeight="1">
      <c r="A94" s="237" t="s">
        <v>377</v>
      </c>
      <c r="B94" s="238">
        <f>B93-G93</f>
        <v>5242610</v>
      </c>
      <c r="C94" s="238">
        <f>C93-H93</f>
        <v>8076903</v>
      </c>
      <c r="D94" s="238">
        <f>D93-I93</f>
        <v>26227810</v>
      </c>
      <c r="E94" s="234"/>
      <c r="F94" s="237" t="s">
        <v>377</v>
      </c>
      <c r="G94" s="238"/>
      <c r="H94" s="238"/>
      <c r="I94" s="235"/>
      <c r="J94" s="239"/>
    </row>
    <row r="95" spans="1:10" ht="13.5" customHeight="1">
      <c r="A95" s="545" t="s">
        <v>41</v>
      </c>
      <c r="B95" s="546"/>
      <c r="C95" s="546"/>
      <c r="D95" s="546"/>
      <c r="E95" s="546"/>
      <c r="F95" s="546"/>
      <c r="G95" s="546"/>
      <c r="H95" s="546"/>
      <c r="I95" s="546"/>
      <c r="J95" s="547"/>
    </row>
    <row r="96" spans="1:10" ht="13.5" customHeight="1">
      <c r="A96" s="548"/>
      <c r="B96" s="549"/>
      <c r="C96" s="549"/>
      <c r="D96" s="549"/>
      <c r="E96" s="549"/>
      <c r="F96" s="549"/>
      <c r="G96" s="549"/>
      <c r="H96" s="549"/>
      <c r="I96" s="549"/>
      <c r="J96" s="550"/>
    </row>
    <row r="97" spans="1:10" ht="13.5" customHeight="1">
      <c r="A97" s="240" t="s">
        <v>378</v>
      </c>
      <c r="B97" s="24">
        <v>24398055</v>
      </c>
      <c r="C97" s="24">
        <v>24524762</v>
      </c>
      <c r="D97" s="24">
        <v>24524762</v>
      </c>
      <c r="E97" s="203">
        <f>D97/C97</f>
        <v>1</v>
      </c>
      <c r="F97" s="248" t="s">
        <v>281</v>
      </c>
      <c r="G97" s="46"/>
      <c r="H97" s="46">
        <v>127000</v>
      </c>
      <c r="I97" s="46">
        <v>101153</v>
      </c>
      <c r="J97" s="359">
        <f>I97/H97</f>
        <v>0.7964803149606299</v>
      </c>
    </row>
    <row r="98" spans="1:10" ht="13.5" customHeight="1">
      <c r="A98" s="52" t="s">
        <v>291</v>
      </c>
      <c r="B98" s="24"/>
      <c r="C98" s="24"/>
      <c r="D98" s="24"/>
      <c r="E98" s="203"/>
      <c r="F98" s="25"/>
      <c r="G98" s="47"/>
      <c r="H98" s="47"/>
      <c r="I98" s="244"/>
      <c r="J98" s="213"/>
    </row>
    <row r="99" spans="1:10" ht="13.5" customHeight="1">
      <c r="A99" s="32"/>
      <c r="B99" s="24"/>
      <c r="C99" s="24"/>
      <c r="D99" s="24"/>
      <c r="E99" s="202"/>
      <c r="F99" s="248" t="s">
        <v>282</v>
      </c>
      <c r="G99" s="46">
        <v>29640665</v>
      </c>
      <c r="H99" s="46">
        <v>32474665</v>
      </c>
      <c r="I99" s="46">
        <v>31691739</v>
      </c>
      <c r="J99" s="359">
        <f>I99/H99</f>
        <v>0.9758911754747893</v>
      </c>
    </row>
    <row r="100" spans="1:10" ht="13.5" customHeight="1">
      <c r="A100" s="240" t="s">
        <v>292</v>
      </c>
      <c r="B100" s="28">
        <f>SUM(B101:B101)</f>
        <v>0</v>
      </c>
      <c r="C100" s="28">
        <f>SUM(C101:C101)</f>
        <v>0</v>
      </c>
      <c r="D100" s="28">
        <f>SUM(D101:D101)</f>
        <v>0</v>
      </c>
      <c r="E100" s="203"/>
      <c r="F100" s="25"/>
      <c r="G100" s="47"/>
      <c r="H100" s="47"/>
      <c r="I100" s="66"/>
      <c r="J100" s="213"/>
    </row>
    <row r="101" spans="1:10" ht="13.5" customHeight="1">
      <c r="A101" s="27"/>
      <c r="B101" s="28">
        <v>0</v>
      </c>
      <c r="C101" s="24"/>
      <c r="D101" s="24"/>
      <c r="E101" s="202"/>
      <c r="F101" s="25"/>
      <c r="G101" s="47"/>
      <c r="H101" s="47"/>
      <c r="I101" s="66"/>
      <c r="J101" s="213">
        <f>H101+I101</f>
        <v>0</v>
      </c>
    </row>
    <row r="102" spans="1:10" ht="13.5" customHeight="1">
      <c r="A102" s="240" t="s">
        <v>289</v>
      </c>
      <c r="B102" s="357">
        <f>SUM(B103:B104)</f>
        <v>0</v>
      </c>
      <c r="C102" s="357">
        <f>SUM(C103:C104)</f>
        <v>0</v>
      </c>
      <c r="D102" s="357">
        <f>SUM(D103:D104)</f>
        <v>0</v>
      </c>
      <c r="E102" s="358"/>
      <c r="F102" s="248" t="s">
        <v>283</v>
      </c>
      <c r="G102" s="249">
        <f>SUM(G103:G104)</f>
        <v>0</v>
      </c>
      <c r="H102" s="249">
        <f>SUM(H103:H104)</f>
        <v>0</v>
      </c>
      <c r="I102" s="249">
        <f>SUM(I103:I104)</f>
        <v>0</v>
      </c>
      <c r="J102" s="213"/>
    </row>
    <row r="103" spans="1:10" ht="24">
      <c r="A103" s="27"/>
      <c r="B103" s="24"/>
      <c r="C103" s="24"/>
      <c r="D103" s="24"/>
      <c r="E103" s="202"/>
      <c r="F103" s="25" t="s">
        <v>438</v>
      </c>
      <c r="G103" s="47"/>
      <c r="H103" s="47"/>
      <c r="I103" s="66"/>
      <c r="J103" s="213"/>
    </row>
    <row r="104" spans="1:10" ht="27.75" customHeight="1">
      <c r="A104" s="27"/>
      <c r="B104" s="24"/>
      <c r="C104" s="24"/>
      <c r="D104" s="24"/>
      <c r="E104" s="202"/>
      <c r="F104" s="25"/>
      <c r="G104" s="47"/>
      <c r="H104" s="47"/>
      <c r="I104" s="66"/>
      <c r="J104" s="213"/>
    </row>
    <row r="105" spans="1:10" ht="13.5" customHeight="1">
      <c r="A105" s="27"/>
      <c r="B105" s="24"/>
      <c r="C105" s="24"/>
      <c r="D105" s="24"/>
      <c r="E105" s="202"/>
      <c r="F105" s="248" t="s">
        <v>280</v>
      </c>
      <c r="G105" s="47"/>
      <c r="H105" s="47"/>
      <c r="I105" s="66"/>
      <c r="J105" s="213"/>
    </row>
    <row r="106" spans="1:10" ht="27" customHeight="1" thickBot="1">
      <c r="A106" s="72"/>
      <c r="B106" s="73"/>
      <c r="C106" s="73"/>
      <c r="D106" s="73"/>
      <c r="E106" s="204"/>
      <c r="F106" s="74"/>
      <c r="G106" s="67"/>
      <c r="H106" s="67"/>
      <c r="I106" s="71"/>
      <c r="J106" s="214"/>
    </row>
    <row r="107" spans="1:10" ht="13.5" customHeight="1" thickBot="1">
      <c r="A107" s="29" t="s">
        <v>5</v>
      </c>
      <c r="B107" s="30">
        <f>B97+B98+B100+B102</f>
        <v>24398055</v>
      </c>
      <c r="C107" s="30">
        <f>C97+C98+C100+C102</f>
        <v>24524762</v>
      </c>
      <c r="D107" s="30">
        <f>D97+D98+D100+D102</f>
        <v>24524762</v>
      </c>
      <c r="E107" s="205">
        <f>D107/C107</f>
        <v>1</v>
      </c>
      <c r="F107" s="31" t="s">
        <v>6</v>
      </c>
      <c r="G107" s="68">
        <f>G97+G99+G102+G105</f>
        <v>29640665</v>
      </c>
      <c r="H107" s="68">
        <f>H97+H99+H102+H105</f>
        <v>32601665</v>
      </c>
      <c r="I107" s="68">
        <f>I97+I99+I102+I105</f>
        <v>31792892</v>
      </c>
      <c r="J107" s="215">
        <f>I107/H107</f>
        <v>0.9751922792900302</v>
      </c>
    </row>
    <row r="108" spans="1:10" ht="13.5" customHeight="1" thickBot="1">
      <c r="A108" s="75" t="s">
        <v>377</v>
      </c>
      <c r="B108" s="76">
        <f>B107-G107</f>
        <v>-5242610</v>
      </c>
      <c r="C108" s="76">
        <f>C107-H107</f>
        <v>-8076903</v>
      </c>
      <c r="D108" s="76">
        <f>D107-I107</f>
        <v>-7268130</v>
      </c>
      <c r="E108" s="206"/>
      <c r="F108" s="77" t="s">
        <v>377</v>
      </c>
      <c r="G108" s="78"/>
      <c r="H108" s="78"/>
      <c r="I108" s="79"/>
      <c r="J108" s="216"/>
    </row>
    <row r="109" spans="1:10" ht="29.25" customHeight="1" thickBot="1">
      <c r="A109" s="34" t="s">
        <v>7</v>
      </c>
      <c r="B109" s="53">
        <f>B93+B107</f>
        <v>99947642</v>
      </c>
      <c r="C109" s="53">
        <f>C93+C107</f>
        <v>117174520</v>
      </c>
      <c r="D109" s="53">
        <f>D93+D107</f>
        <v>117174520</v>
      </c>
      <c r="E109" s="207">
        <f>D109/C109</f>
        <v>1</v>
      </c>
      <c r="F109" s="34" t="s">
        <v>8</v>
      </c>
      <c r="G109" s="54">
        <f>G93+G107</f>
        <v>99947642</v>
      </c>
      <c r="H109" s="54">
        <f>H93+H107</f>
        <v>117174520</v>
      </c>
      <c r="I109" s="54">
        <f>I93+I107</f>
        <v>98214840</v>
      </c>
      <c r="J109" s="217">
        <f>I109/H109</f>
        <v>0.838192808470647</v>
      </c>
    </row>
    <row r="110" spans="1:8" ht="12.75">
      <c r="A110" s="41"/>
      <c r="B110" s="40"/>
      <c r="C110" s="40"/>
      <c r="D110" s="40"/>
      <c r="E110" s="209"/>
      <c r="F110" s="41"/>
      <c r="G110" s="40"/>
      <c r="H110" s="40"/>
    </row>
    <row r="112" spans="1:10" ht="15.75">
      <c r="A112" s="552" t="s">
        <v>518</v>
      </c>
      <c r="B112" s="552"/>
      <c r="C112" s="552"/>
      <c r="D112" s="552"/>
      <c r="E112" s="552"/>
      <c r="F112" s="552"/>
      <c r="G112" s="552"/>
      <c r="H112" s="552"/>
      <c r="I112" s="552"/>
      <c r="J112" s="552"/>
    </row>
    <row r="113" spans="1:10" ht="16.5" customHeight="1">
      <c r="A113" s="551" t="s">
        <v>415</v>
      </c>
      <c r="B113" s="551"/>
      <c r="C113" s="551"/>
      <c r="D113" s="551"/>
      <c r="E113" s="551"/>
      <c r="F113" s="551"/>
      <c r="G113" s="551"/>
      <c r="H113" s="551"/>
      <c r="I113" s="551"/>
      <c r="J113" s="551"/>
    </row>
    <row r="114" spans="1:10" ht="16.5" customHeight="1">
      <c r="A114" s="551" t="s">
        <v>450</v>
      </c>
      <c r="B114" s="551"/>
      <c r="C114" s="551"/>
      <c r="D114" s="551"/>
      <c r="E114" s="551"/>
      <c r="F114" s="551"/>
      <c r="G114" s="551"/>
      <c r="H114" s="551"/>
      <c r="I114" s="551"/>
      <c r="J114" s="551"/>
    </row>
    <row r="115" spans="7:10" ht="12.75" customHeight="1" thickBot="1">
      <c r="G115" s="21"/>
      <c r="H115" s="21"/>
      <c r="J115" s="197" t="s">
        <v>430</v>
      </c>
    </row>
    <row r="116" spans="1:10" s="43" customFormat="1" ht="30" customHeight="1" thickBot="1">
      <c r="A116" s="542" t="s">
        <v>11</v>
      </c>
      <c r="B116" s="543"/>
      <c r="C116" s="543"/>
      <c r="D116" s="543"/>
      <c r="E116" s="544"/>
      <c r="F116" s="542" t="s">
        <v>12</v>
      </c>
      <c r="G116" s="543"/>
      <c r="H116" s="543"/>
      <c r="I116" s="543"/>
      <c r="J116" s="544"/>
    </row>
    <row r="117" spans="1:10" ht="43.5" customHeight="1" thickBot="1">
      <c r="A117" s="69" t="s">
        <v>0</v>
      </c>
      <c r="B117" s="70" t="s">
        <v>1</v>
      </c>
      <c r="C117" s="70" t="s">
        <v>42</v>
      </c>
      <c r="D117" s="70" t="s">
        <v>43</v>
      </c>
      <c r="E117" s="198" t="s">
        <v>44</v>
      </c>
      <c r="F117" s="80" t="s">
        <v>0</v>
      </c>
      <c r="G117" s="70" t="s">
        <v>1</v>
      </c>
      <c r="H117" s="70" t="s">
        <v>42</v>
      </c>
      <c r="I117" s="70" t="s">
        <v>43</v>
      </c>
      <c r="J117" s="212" t="s">
        <v>44</v>
      </c>
    </row>
    <row r="118" spans="1:10" ht="28.5" customHeight="1" thickBot="1">
      <c r="A118" s="542" t="s">
        <v>40</v>
      </c>
      <c r="B118" s="543"/>
      <c r="C118" s="543"/>
      <c r="D118" s="543"/>
      <c r="E118" s="543"/>
      <c r="F118" s="543"/>
      <c r="G118" s="543"/>
      <c r="H118" s="543"/>
      <c r="I118" s="543"/>
      <c r="J118" s="544"/>
    </row>
    <row r="119" spans="1:10" ht="15" customHeight="1">
      <c r="A119" s="232" t="s">
        <v>374</v>
      </c>
      <c r="B119" s="233">
        <f>SUM(B120:B121)</f>
        <v>0</v>
      </c>
      <c r="C119" s="233">
        <f>SUM(C120:C121)</f>
        <v>0</v>
      </c>
      <c r="D119" s="233">
        <f>SUM(D120:D121)</f>
        <v>0</v>
      </c>
      <c r="E119" s="356"/>
      <c r="F119" s="242" t="s">
        <v>276</v>
      </c>
      <c r="G119" s="227">
        <f>SUM(G120:G121)</f>
        <v>12959340</v>
      </c>
      <c r="H119" s="227">
        <f>SUM(H120:H121)</f>
        <v>12959340</v>
      </c>
      <c r="I119" s="227">
        <f>SUM(I120:I121)</f>
        <v>9820265</v>
      </c>
      <c r="J119" s="361">
        <f>I119/H119</f>
        <v>0.7577750873115452</v>
      </c>
    </row>
    <row r="120" spans="1:10" ht="12.75">
      <c r="A120" s="23"/>
      <c r="B120" s="45"/>
      <c r="C120" s="45"/>
      <c r="D120" s="24"/>
      <c r="E120" s="199"/>
      <c r="F120" s="27" t="s">
        <v>432</v>
      </c>
      <c r="G120" s="45">
        <v>12959340</v>
      </c>
      <c r="H120" s="45">
        <v>11069340</v>
      </c>
      <c r="I120" s="244">
        <v>8527330</v>
      </c>
      <c r="J120" s="213">
        <f>I120/H120</f>
        <v>0.7703557755024238</v>
      </c>
    </row>
    <row r="121" spans="1:10" ht="12.75">
      <c r="A121" s="26"/>
      <c r="B121" s="47"/>
      <c r="C121" s="47"/>
      <c r="D121" s="63"/>
      <c r="E121" s="199"/>
      <c r="F121" s="33" t="s">
        <v>433</v>
      </c>
      <c r="G121" s="45"/>
      <c r="H121" s="45">
        <v>1890000</v>
      </c>
      <c r="I121" s="244">
        <v>1292935</v>
      </c>
      <c r="J121" s="213">
        <f>I121/H121</f>
        <v>0.6840925925925926</v>
      </c>
    </row>
    <row r="122" spans="1:10" ht="13.5" customHeight="1">
      <c r="A122" s="228" t="s">
        <v>287</v>
      </c>
      <c r="B122" s="62">
        <f>SUM(B123:B127)</f>
        <v>0</v>
      </c>
      <c r="C122" s="62">
        <f>SUM(C123:C127)</f>
        <v>0</v>
      </c>
      <c r="D122" s="62">
        <f>SUM(D123:D127)</f>
        <v>0</v>
      </c>
      <c r="E122" s="355"/>
      <c r="F122" s="240" t="s">
        <v>277</v>
      </c>
      <c r="G122" s="46">
        <v>2527071</v>
      </c>
      <c r="H122" s="46">
        <v>2527071</v>
      </c>
      <c r="I122" s="46">
        <v>1842554</v>
      </c>
      <c r="J122" s="359">
        <f>I122/H122</f>
        <v>0.7291263284648513</v>
      </c>
    </row>
    <row r="123" spans="1:10" ht="13.5" customHeight="1" hidden="1">
      <c r="A123" s="55" t="s">
        <v>503</v>
      </c>
      <c r="B123" s="63"/>
      <c r="C123" s="63"/>
      <c r="D123" s="63"/>
      <c r="E123" s="199" t="e">
        <f>D123/C123</f>
        <v>#DIV/0!</v>
      </c>
      <c r="F123" s="240"/>
      <c r="G123" s="46"/>
      <c r="H123" s="46"/>
      <c r="I123" s="46"/>
      <c r="J123" s="359"/>
    </row>
    <row r="124" spans="1:10" ht="13.5" customHeight="1" hidden="1">
      <c r="A124" s="55" t="s">
        <v>444</v>
      </c>
      <c r="B124" s="63"/>
      <c r="C124" s="63"/>
      <c r="D124" s="63"/>
      <c r="E124" s="199" t="e">
        <f>D124/C124</f>
        <v>#DIV/0!</v>
      </c>
      <c r="F124" s="240"/>
      <c r="G124" s="46"/>
      <c r="H124" s="46"/>
      <c r="I124" s="46"/>
      <c r="J124" s="359"/>
    </row>
    <row r="125" spans="1:10" ht="13.5" customHeight="1" hidden="1">
      <c r="A125" s="55" t="s">
        <v>445</v>
      </c>
      <c r="B125" s="63"/>
      <c r="C125" s="63"/>
      <c r="D125" s="63"/>
      <c r="E125" s="199" t="e">
        <f>D125/C125</f>
        <v>#DIV/0!</v>
      </c>
      <c r="F125" s="240"/>
      <c r="G125" s="46"/>
      <c r="H125" s="46"/>
      <c r="I125" s="46"/>
      <c r="J125" s="359"/>
    </row>
    <row r="126" spans="1:10" ht="13.5" customHeight="1" hidden="1">
      <c r="A126" s="55" t="s">
        <v>446</v>
      </c>
      <c r="B126" s="63"/>
      <c r="C126" s="63"/>
      <c r="D126" s="63"/>
      <c r="E126" s="199" t="e">
        <f>D126/C126</f>
        <v>#DIV/0!</v>
      </c>
      <c r="F126" s="240"/>
      <c r="G126" s="46"/>
      <c r="H126" s="46"/>
      <c r="I126" s="46"/>
      <c r="J126" s="359"/>
    </row>
    <row r="127" spans="1:10" ht="13.5" customHeight="1" hidden="1">
      <c r="A127" s="55" t="s">
        <v>447</v>
      </c>
      <c r="B127" s="63"/>
      <c r="C127" s="63"/>
      <c r="D127" s="63"/>
      <c r="E127" s="199" t="e">
        <f>D127/C127</f>
        <v>#DIV/0!</v>
      </c>
      <c r="F127" s="240"/>
      <c r="G127" s="46"/>
      <c r="H127" s="46"/>
      <c r="I127" s="46"/>
      <c r="J127" s="359"/>
    </row>
    <row r="128" spans="1:10" ht="13.5" customHeight="1" hidden="1">
      <c r="A128" s="55"/>
      <c r="B128" s="63"/>
      <c r="C128" s="63"/>
      <c r="D128" s="63"/>
      <c r="E128" s="199"/>
      <c r="F128" s="27"/>
      <c r="G128" s="63"/>
      <c r="H128" s="63"/>
      <c r="I128" s="244"/>
      <c r="J128" s="213"/>
    </row>
    <row r="129" spans="1:10" ht="13.5" customHeight="1">
      <c r="A129" s="229" t="s">
        <v>34</v>
      </c>
      <c r="B129" s="230"/>
      <c r="C129" s="230">
        <v>27</v>
      </c>
      <c r="D129" s="230">
        <v>12</v>
      </c>
      <c r="E129" s="355">
        <f>D129/C129</f>
        <v>0.4444444444444444</v>
      </c>
      <c r="F129" s="243"/>
      <c r="G129" s="241"/>
      <c r="H129" s="244"/>
      <c r="I129" s="244"/>
      <c r="J129" s="213"/>
    </row>
    <row r="130" spans="1:10" ht="13.5" customHeight="1">
      <c r="A130" s="26"/>
      <c r="B130" s="47">
        <v>0</v>
      </c>
      <c r="C130" s="47"/>
      <c r="D130" s="63"/>
      <c r="E130" s="199"/>
      <c r="F130" s="240" t="s">
        <v>36</v>
      </c>
      <c r="G130" s="245">
        <v>2700000</v>
      </c>
      <c r="H130" s="245">
        <v>3404534</v>
      </c>
      <c r="I130" s="245">
        <v>2687890</v>
      </c>
      <c r="J130" s="359">
        <f>I130/H130</f>
        <v>0.7895030568060122</v>
      </c>
    </row>
    <row r="131" spans="1:10" ht="13.5" customHeight="1">
      <c r="A131" s="52" t="s">
        <v>376</v>
      </c>
      <c r="B131" s="231">
        <v>0</v>
      </c>
      <c r="C131" s="231"/>
      <c r="D131" s="231"/>
      <c r="E131" s="354"/>
      <c r="F131" s="51"/>
      <c r="G131" s="47"/>
      <c r="H131" s="47"/>
      <c r="I131" s="244"/>
      <c r="J131" s="213"/>
    </row>
    <row r="132" spans="1:10" ht="13.5" customHeight="1">
      <c r="A132" s="23"/>
      <c r="B132" s="231">
        <v>0</v>
      </c>
      <c r="C132" s="83"/>
      <c r="D132" s="83"/>
      <c r="E132" s="199"/>
      <c r="F132" s="246" t="s">
        <v>278</v>
      </c>
      <c r="G132" s="46"/>
      <c r="H132" s="46"/>
      <c r="I132" s="466"/>
      <c r="J132" s="359"/>
    </row>
    <row r="133" spans="1:10" ht="13.5" customHeight="1">
      <c r="A133" s="23"/>
      <c r="B133" s="48">
        <v>0</v>
      </c>
      <c r="C133" s="83"/>
      <c r="D133" s="83"/>
      <c r="E133" s="199"/>
      <c r="F133" s="51"/>
      <c r="G133" s="47"/>
      <c r="H133" s="47"/>
      <c r="I133" s="66"/>
      <c r="J133" s="213"/>
    </row>
    <row r="134" spans="1:10" ht="13.5" customHeight="1">
      <c r="A134" s="52" t="s">
        <v>289</v>
      </c>
      <c r="B134" s="231">
        <f>SUM(B135:B137)</f>
        <v>18186411</v>
      </c>
      <c r="C134" s="231">
        <f>SUM(C135:C137)</f>
        <v>18890918</v>
      </c>
      <c r="D134" s="231">
        <f>SUM(D135:D137)</f>
        <v>14426222</v>
      </c>
      <c r="E134" s="203">
        <f>D134/C134</f>
        <v>0.7636591297468974</v>
      </c>
      <c r="F134" s="353" t="s">
        <v>279</v>
      </c>
      <c r="G134" s="46">
        <f>SUM(G135:G137)</f>
        <v>0</v>
      </c>
      <c r="H134" s="46">
        <f>SUM(H135:H137)</f>
        <v>0</v>
      </c>
      <c r="I134" s="46">
        <f>SUM(I135:I137)</f>
        <v>0</v>
      </c>
      <c r="J134" s="359"/>
    </row>
    <row r="135" spans="1:10" ht="13.5" customHeight="1">
      <c r="A135" s="23" t="s">
        <v>448</v>
      </c>
      <c r="B135" s="48"/>
      <c r="C135" s="83">
        <v>704507</v>
      </c>
      <c r="D135" s="83">
        <v>704507</v>
      </c>
      <c r="E135" s="199">
        <f>D135/C135</f>
        <v>1</v>
      </c>
      <c r="F135" s="51"/>
      <c r="G135" s="47"/>
      <c r="H135" s="47"/>
      <c r="I135" s="66"/>
      <c r="J135" s="213"/>
    </row>
    <row r="136" spans="1:10" ht="27.75" customHeight="1">
      <c r="A136" s="23" t="s">
        <v>439</v>
      </c>
      <c r="B136" s="48"/>
      <c r="C136" s="83"/>
      <c r="D136" s="83"/>
      <c r="E136" s="199"/>
      <c r="F136" s="51"/>
      <c r="G136" s="47"/>
      <c r="H136" s="47"/>
      <c r="I136" s="66"/>
      <c r="J136" s="213"/>
    </row>
    <row r="137" spans="1:10" ht="12.75">
      <c r="A137" s="23" t="s">
        <v>531</v>
      </c>
      <c r="B137" s="48">
        <v>18186411</v>
      </c>
      <c r="C137" s="83">
        <v>18186411</v>
      </c>
      <c r="D137" s="83">
        <v>13721715</v>
      </c>
      <c r="E137" s="199">
        <f>D137/C137</f>
        <v>0.754503733584378</v>
      </c>
      <c r="F137" s="23"/>
      <c r="G137" s="47"/>
      <c r="H137" s="47"/>
      <c r="I137" s="66"/>
      <c r="J137" s="213"/>
    </row>
    <row r="138" spans="1:10" ht="12.75">
      <c r="A138" s="44"/>
      <c r="B138" s="47"/>
      <c r="C138" s="47"/>
      <c r="D138" s="63"/>
      <c r="E138" s="199"/>
      <c r="F138" s="247" t="s">
        <v>280</v>
      </c>
      <c r="G138" s="46">
        <f>SUM(G139:G140)</f>
        <v>0</v>
      </c>
      <c r="H138" s="46">
        <f>SUM(H139:H140)</f>
        <v>0</v>
      </c>
      <c r="I138" s="46">
        <f>SUM(I139:I140)</f>
        <v>0</v>
      </c>
      <c r="J138" s="359"/>
    </row>
    <row r="139" spans="1:10" ht="12.75">
      <c r="A139" s="23"/>
      <c r="B139" s="49"/>
      <c r="C139" s="49"/>
      <c r="D139" s="64"/>
      <c r="E139" s="199"/>
      <c r="F139" s="33" t="s">
        <v>439</v>
      </c>
      <c r="G139" s="47"/>
      <c r="H139" s="47"/>
      <c r="I139" s="244"/>
      <c r="J139" s="213"/>
    </row>
    <row r="140" spans="1:10" ht="13.5" customHeight="1" thickBot="1">
      <c r="A140" s="84"/>
      <c r="B140" s="85"/>
      <c r="C140" s="85"/>
      <c r="D140" s="86"/>
      <c r="E140" s="201"/>
      <c r="F140" s="84"/>
      <c r="G140" s="85"/>
      <c r="H140" s="85"/>
      <c r="I140" s="360"/>
      <c r="J140" s="213"/>
    </row>
    <row r="141" spans="1:10" ht="27" customHeight="1" thickBot="1">
      <c r="A141" s="34" t="s">
        <v>3</v>
      </c>
      <c r="B141" s="54">
        <f>B119+B122+B129+B131+B134</f>
        <v>18186411</v>
      </c>
      <c r="C141" s="54">
        <f>C119+C122+C129+C131+C134</f>
        <v>18890945</v>
      </c>
      <c r="D141" s="54">
        <f>D119+D122+D129+D131+D134</f>
        <v>14426234</v>
      </c>
      <c r="E141" s="236">
        <f>D141/C141</f>
        <v>0.7636586735073339</v>
      </c>
      <c r="F141" s="34" t="s">
        <v>4</v>
      </c>
      <c r="G141" s="54">
        <f>G119+G122+G130+G132+G134+G138</f>
        <v>18186411</v>
      </c>
      <c r="H141" s="54">
        <f>H119+H122+H130+H132+H134+H138</f>
        <v>18890945</v>
      </c>
      <c r="I141" s="54">
        <f>I119+I122+I130+I132+I134+I138</f>
        <v>14350709</v>
      </c>
      <c r="J141" s="215">
        <f>I141/H141</f>
        <v>0.7596607263427002</v>
      </c>
    </row>
    <row r="142" spans="1:10" ht="12.75" customHeight="1">
      <c r="A142" s="237" t="s">
        <v>377</v>
      </c>
      <c r="B142" s="238">
        <f>B141-G141</f>
        <v>0</v>
      </c>
      <c r="C142" s="238">
        <f>C141-H141</f>
        <v>0</v>
      </c>
      <c r="D142" s="238">
        <f>D141-I141</f>
        <v>75525</v>
      </c>
      <c r="E142" s="234"/>
      <c r="F142" s="237" t="s">
        <v>377</v>
      </c>
      <c r="G142" s="238"/>
      <c r="H142" s="238"/>
      <c r="I142" s="235"/>
      <c r="J142" s="239"/>
    </row>
    <row r="143" spans="1:10" ht="13.5" customHeight="1">
      <c r="A143" s="545" t="s">
        <v>41</v>
      </c>
      <c r="B143" s="546"/>
      <c r="C143" s="546"/>
      <c r="D143" s="546"/>
      <c r="E143" s="546"/>
      <c r="F143" s="546"/>
      <c r="G143" s="546"/>
      <c r="H143" s="546"/>
      <c r="I143" s="546"/>
      <c r="J143" s="547"/>
    </row>
    <row r="144" spans="1:10" ht="13.5" customHeight="1">
      <c r="A144" s="548"/>
      <c r="B144" s="549"/>
      <c r="C144" s="549"/>
      <c r="D144" s="549"/>
      <c r="E144" s="549"/>
      <c r="F144" s="549"/>
      <c r="G144" s="549"/>
      <c r="H144" s="549"/>
      <c r="I144" s="549"/>
      <c r="J144" s="550"/>
    </row>
    <row r="145" spans="1:10" ht="13.5" customHeight="1">
      <c r="A145" s="240" t="s">
        <v>378</v>
      </c>
      <c r="B145" s="24"/>
      <c r="C145" s="24"/>
      <c r="D145" s="24"/>
      <c r="E145" s="203"/>
      <c r="F145" s="248" t="s">
        <v>281</v>
      </c>
      <c r="G145" s="46"/>
      <c r="H145" s="46"/>
      <c r="I145" s="46"/>
      <c r="J145" s="359"/>
    </row>
    <row r="146" spans="1:10" ht="13.5" customHeight="1">
      <c r="A146" s="52" t="s">
        <v>291</v>
      </c>
      <c r="B146" s="24"/>
      <c r="C146" s="24"/>
      <c r="D146" s="24"/>
      <c r="E146" s="203"/>
      <c r="F146" s="25"/>
      <c r="G146" s="47"/>
      <c r="H146" s="47"/>
      <c r="I146" s="244"/>
      <c r="J146" s="213"/>
    </row>
    <row r="147" spans="1:10" ht="13.5" customHeight="1">
      <c r="A147" s="32"/>
      <c r="B147" s="24"/>
      <c r="C147" s="24"/>
      <c r="D147" s="24"/>
      <c r="E147" s="202"/>
      <c r="F147" s="248" t="s">
        <v>282</v>
      </c>
      <c r="G147" s="46"/>
      <c r="H147" s="46"/>
      <c r="I147" s="46"/>
      <c r="J147" s="359"/>
    </row>
    <row r="148" spans="1:10" ht="13.5" customHeight="1">
      <c r="A148" s="240" t="s">
        <v>292</v>
      </c>
      <c r="B148" s="28"/>
      <c r="C148" s="28"/>
      <c r="D148" s="28"/>
      <c r="E148" s="203"/>
      <c r="F148" s="25"/>
      <c r="G148" s="47"/>
      <c r="H148" s="47"/>
      <c r="I148" s="66"/>
      <c r="J148" s="213"/>
    </row>
    <row r="149" spans="1:10" ht="13.5" customHeight="1">
      <c r="A149" s="240" t="s">
        <v>289</v>
      </c>
      <c r="B149" s="357">
        <f>SUM(B150:B151)</f>
        <v>0</v>
      </c>
      <c r="C149" s="357">
        <f>SUM(C150:C151)</f>
        <v>0</v>
      </c>
      <c r="D149" s="357">
        <f>SUM(D150:D151)</f>
        <v>0</v>
      </c>
      <c r="E149" s="358"/>
      <c r="F149" s="248" t="s">
        <v>283</v>
      </c>
      <c r="G149" s="249">
        <f>SUM(G150:G151)</f>
        <v>0</v>
      </c>
      <c r="H149" s="249">
        <f>SUM(H150:H151)</f>
        <v>0</v>
      </c>
      <c r="I149" s="249">
        <f>SUM(I150:I151)</f>
        <v>0</v>
      </c>
      <c r="J149" s="213"/>
    </row>
    <row r="150" spans="1:10" ht="12.75" hidden="1">
      <c r="A150" s="27"/>
      <c r="B150" s="24"/>
      <c r="C150" s="24"/>
      <c r="D150" s="24"/>
      <c r="E150" s="202"/>
      <c r="F150" s="25"/>
      <c r="G150" s="47"/>
      <c r="H150" s="47"/>
      <c r="I150" s="66"/>
      <c r="J150" s="213"/>
    </row>
    <row r="151" spans="1:10" ht="27.75" customHeight="1" hidden="1">
      <c r="A151" s="27"/>
      <c r="B151" s="24"/>
      <c r="C151" s="24"/>
      <c r="D151" s="24"/>
      <c r="E151" s="202"/>
      <c r="F151" s="25"/>
      <c r="G151" s="47"/>
      <c r="H151" s="47"/>
      <c r="I151" s="66"/>
      <c r="J151" s="213"/>
    </row>
    <row r="152" spans="1:10" ht="13.5" customHeight="1" thickBot="1">
      <c r="A152" s="27"/>
      <c r="B152" s="24"/>
      <c r="C152" s="24"/>
      <c r="D152" s="24"/>
      <c r="E152" s="202"/>
      <c r="F152" s="248" t="s">
        <v>280</v>
      </c>
      <c r="G152" s="47"/>
      <c r="H152" s="47"/>
      <c r="I152" s="66"/>
      <c r="J152" s="213"/>
    </row>
    <row r="153" spans="1:10" ht="13.5" customHeight="1" thickBot="1">
      <c r="A153" s="29" t="s">
        <v>5</v>
      </c>
      <c r="B153" s="30">
        <f>B145+B146+B148+B149</f>
        <v>0</v>
      </c>
      <c r="C153" s="30">
        <f>C145+C146+C148+C149</f>
        <v>0</v>
      </c>
      <c r="D153" s="30">
        <f>D145+D146+D148+D149</f>
        <v>0</v>
      </c>
      <c r="E153" s="205"/>
      <c r="F153" s="31" t="s">
        <v>6</v>
      </c>
      <c r="G153" s="68">
        <f>G145+G147+G149+G152</f>
        <v>0</v>
      </c>
      <c r="H153" s="68">
        <f>H145+H147+H149+H152</f>
        <v>0</v>
      </c>
      <c r="I153" s="68">
        <f>I145+I147+I149+I152</f>
        <v>0</v>
      </c>
      <c r="J153" s="215"/>
    </row>
    <row r="154" spans="1:10" ht="13.5" customHeight="1" thickBot="1">
      <c r="A154" s="75" t="s">
        <v>377</v>
      </c>
      <c r="B154" s="76">
        <f>B153-G153</f>
        <v>0</v>
      </c>
      <c r="C154" s="76">
        <f>C153-H153</f>
        <v>0</v>
      </c>
      <c r="D154" s="76">
        <f>D153-I153</f>
        <v>0</v>
      </c>
      <c r="E154" s="206"/>
      <c r="F154" s="77" t="s">
        <v>377</v>
      </c>
      <c r="G154" s="78"/>
      <c r="H154" s="78"/>
      <c r="I154" s="79"/>
      <c r="J154" s="216"/>
    </row>
    <row r="155" spans="1:10" ht="29.25" customHeight="1" thickBot="1">
      <c r="A155" s="34" t="s">
        <v>7</v>
      </c>
      <c r="B155" s="53">
        <f>B141+B153</f>
        <v>18186411</v>
      </c>
      <c r="C155" s="53">
        <f>C141+C153</f>
        <v>18890945</v>
      </c>
      <c r="D155" s="53">
        <f>D141+D153</f>
        <v>14426234</v>
      </c>
      <c r="E155" s="207">
        <f>D155/C155</f>
        <v>0.7636586735073339</v>
      </c>
      <c r="F155" s="34" t="s">
        <v>8</v>
      </c>
      <c r="G155" s="54">
        <f>G141+G153</f>
        <v>18186411</v>
      </c>
      <c r="H155" s="54">
        <f>H141+H153</f>
        <v>18890945</v>
      </c>
      <c r="I155" s="54">
        <f>I141+I153</f>
        <v>14350709</v>
      </c>
      <c r="J155" s="217">
        <f>I155/H155</f>
        <v>0.7596607263427002</v>
      </c>
    </row>
  </sheetData>
  <sheetProtection/>
  <mergeCells count="24">
    <mergeCell ref="A3:J3"/>
    <mergeCell ref="A5:J5"/>
    <mergeCell ref="A59:J59"/>
    <mergeCell ref="A60:J60"/>
    <mergeCell ref="A62:E62"/>
    <mergeCell ref="F62:J62"/>
    <mergeCell ref="A64:J64"/>
    <mergeCell ref="F1:J1"/>
    <mergeCell ref="A8:E8"/>
    <mergeCell ref="F8:J8"/>
    <mergeCell ref="A10:J10"/>
    <mergeCell ref="A41:J42"/>
    <mergeCell ref="A2:E2"/>
    <mergeCell ref="A4:J4"/>
    <mergeCell ref="A118:J118"/>
    <mergeCell ref="A143:J144"/>
    <mergeCell ref="A6:J6"/>
    <mergeCell ref="A95:J96"/>
    <mergeCell ref="A112:J112"/>
    <mergeCell ref="A113:J113"/>
    <mergeCell ref="A114:J114"/>
    <mergeCell ref="A116:E116"/>
    <mergeCell ref="F116:J116"/>
    <mergeCell ref="A58:J58"/>
  </mergeCells>
  <printOptions horizontalCentered="1"/>
  <pageMargins left="0.15748031496062992" right="0" top="0.7874015748031497" bottom="0.7874015748031497" header="0.5118110236220472" footer="0.5118110236220472"/>
  <pageSetup orientation="landscape" paperSize="9" scale="51" r:id="rId1"/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9.125" style="106" customWidth="1"/>
    <col min="2" max="2" width="28.75390625" style="106" customWidth="1"/>
    <col min="3" max="3" width="18.875" style="106" customWidth="1"/>
    <col min="4" max="4" width="23.125" style="106" customWidth="1"/>
    <col min="5" max="16384" width="9.125" style="106" customWidth="1"/>
  </cols>
  <sheetData>
    <row r="1" spans="1:8" ht="15" customHeight="1">
      <c r="A1" s="645" t="s">
        <v>593</v>
      </c>
      <c r="B1" s="645"/>
      <c r="C1" s="645"/>
      <c r="D1" s="645"/>
      <c r="E1" s="103"/>
      <c r="F1" s="103"/>
      <c r="G1" s="103"/>
      <c r="H1" s="103"/>
    </row>
    <row r="3" spans="1:4" ht="15.75">
      <c r="A3" s="698" t="s">
        <v>523</v>
      </c>
      <c r="B3" s="698"/>
      <c r="C3" s="698"/>
      <c r="D3" s="698"/>
    </row>
    <row r="5" ht="15.75" thickBot="1">
      <c r="D5" s="94" t="s">
        <v>39</v>
      </c>
    </row>
    <row r="6" spans="1:4" s="121" customFormat="1" ht="42.75">
      <c r="A6" s="117" t="s">
        <v>46</v>
      </c>
      <c r="B6" s="118" t="s">
        <v>53</v>
      </c>
      <c r="C6" s="119" t="s">
        <v>54</v>
      </c>
      <c r="D6" s="120" t="s">
        <v>396</v>
      </c>
    </row>
    <row r="7" spans="1:4" ht="15">
      <c r="A7" s="420"/>
      <c r="B7" s="421"/>
      <c r="C7" s="421"/>
      <c r="D7" s="422"/>
    </row>
    <row r="8" spans="1:4" ht="15">
      <c r="A8" s="420"/>
      <c r="B8" s="421" t="s">
        <v>372</v>
      </c>
      <c r="C8" s="421"/>
      <c r="D8" s="422"/>
    </row>
    <row r="9" spans="1:4" ht="15">
      <c r="A9" s="420"/>
      <c r="B9" s="421"/>
      <c r="C9" s="423"/>
      <c r="D9" s="422"/>
    </row>
    <row r="10" spans="1:4" ht="15">
      <c r="A10" s="122"/>
      <c r="B10" s="123"/>
      <c r="C10" s="123"/>
      <c r="D10" s="124"/>
    </row>
    <row r="11" spans="1:4" ht="15">
      <c r="A11" s="122"/>
      <c r="B11" s="123"/>
      <c r="C11" s="123"/>
      <c r="D11" s="124"/>
    </row>
    <row r="12" spans="1:4" ht="15">
      <c r="A12" s="122"/>
      <c r="B12" s="123"/>
      <c r="C12" s="123"/>
      <c r="D12" s="124"/>
    </row>
    <row r="13" spans="1:4" ht="15.75" thickBot="1">
      <c r="A13" s="125"/>
      <c r="B13" s="126"/>
      <c r="C13" s="126"/>
      <c r="D13" s="127"/>
    </row>
    <row r="14" spans="1:4" s="225" customFormat="1" ht="15" thickBot="1">
      <c r="A14" s="222"/>
      <c r="B14" s="223" t="s">
        <v>52</v>
      </c>
      <c r="C14" s="223"/>
      <c r="D14" s="224">
        <f>SUM(D7:D13)</f>
        <v>0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106" customWidth="1"/>
    <col min="2" max="2" width="28.75390625" style="106" customWidth="1"/>
    <col min="3" max="3" width="18.875" style="106" customWidth="1"/>
    <col min="4" max="4" width="23.125" style="106" customWidth="1"/>
    <col min="5" max="5" width="11.75390625" style="106" customWidth="1"/>
    <col min="6" max="16384" width="9.125" style="106" customWidth="1"/>
  </cols>
  <sheetData>
    <row r="1" spans="1:8" ht="15" customHeight="1">
      <c r="A1" s="645" t="s">
        <v>592</v>
      </c>
      <c r="B1" s="645"/>
      <c r="C1" s="645"/>
      <c r="D1" s="645"/>
      <c r="E1" s="645"/>
      <c r="F1" s="103"/>
      <c r="G1" s="103"/>
      <c r="H1" s="103"/>
    </row>
    <row r="3" spans="1:4" ht="15.75">
      <c r="A3" s="698" t="s">
        <v>524</v>
      </c>
      <c r="B3" s="698"/>
      <c r="C3" s="698"/>
      <c r="D3" s="698"/>
    </row>
    <row r="4" spans="1:4" ht="15">
      <c r="A4" s="699" t="s">
        <v>416</v>
      </c>
      <c r="B4" s="699"/>
      <c r="C4" s="699"/>
      <c r="D4" s="699"/>
    </row>
    <row r="5" spans="3:5" ht="15.75" thickBot="1">
      <c r="C5" s="529" t="s">
        <v>431</v>
      </c>
      <c r="D5" s="529"/>
      <c r="E5" s="94"/>
    </row>
    <row r="6" spans="1:3" s="121" customFormat="1" ht="15.75" thickBot="1">
      <c r="A6" s="128" t="s">
        <v>46</v>
      </c>
      <c r="B6" s="129" t="s">
        <v>55</v>
      </c>
      <c r="C6" s="130" t="s">
        <v>43</v>
      </c>
    </row>
    <row r="7" spans="1:3" ht="15">
      <c r="A7" s="131" t="s">
        <v>579</v>
      </c>
      <c r="B7" s="132" t="s">
        <v>584</v>
      </c>
      <c r="C7" s="524">
        <v>20497</v>
      </c>
    </row>
    <row r="8" spans="1:3" ht="15">
      <c r="A8" s="131" t="s">
        <v>580</v>
      </c>
      <c r="B8" s="132" t="s">
        <v>583</v>
      </c>
      <c r="C8" s="524">
        <v>10425</v>
      </c>
    </row>
    <row r="9" spans="1:3" ht="15">
      <c r="A9" s="131" t="s">
        <v>581</v>
      </c>
      <c r="B9" s="132" t="s">
        <v>582</v>
      </c>
      <c r="C9" s="524">
        <v>70231</v>
      </c>
    </row>
    <row r="10" spans="1:3" ht="15">
      <c r="A10" s="131"/>
      <c r="B10" s="132"/>
      <c r="C10" s="524"/>
    </row>
    <row r="11" spans="1:3" ht="15">
      <c r="A11" s="131"/>
      <c r="B11" s="132"/>
      <c r="C11" s="524"/>
    </row>
    <row r="12" spans="1:3" ht="15">
      <c r="A12" s="131"/>
      <c r="B12" s="132"/>
      <c r="C12" s="524"/>
    </row>
    <row r="13" spans="1:3" ht="15">
      <c r="A13" s="131"/>
      <c r="B13" s="132"/>
      <c r="C13" s="524"/>
    </row>
    <row r="14" spans="1:3" ht="15.75" thickBot="1">
      <c r="A14" s="125"/>
      <c r="B14" s="126"/>
      <c r="C14" s="526"/>
    </row>
    <row r="15" spans="1:3" s="225" customFormat="1" ht="15" thickBot="1">
      <c r="A15" s="222"/>
      <c r="B15" s="223" t="s">
        <v>52</v>
      </c>
      <c r="C15" s="527">
        <f>SUM(C7:C14)</f>
        <v>101153</v>
      </c>
    </row>
    <row r="17" ht="15.75" thickBot="1">
      <c r="C17" s="529" t="s">
        <v>430</v>
      </c>
    </row>
    <row r="18" spans="1:3" ht="15.75" thickBot="1">
      <c r="A18" s="128" t="s">
        <v>46</v>
      </c>
      <c r="B18" s="129" t="s">
        <v>56</v>
      </c>
      <c r="C18" s="130" t="s">
        <v>43</v>
      </c>
    </row>
    <row r="19" spans="1:3" ht="15">
      <c r="A19" s="131" t="s">
        <v>579</v>
      </c>
      <c r="B19" s="221" t="s">
        <v>585</v>
      </c>
      <c r="C19" s="524">
        <v>1682849</v>
      </c>
    </row>
    <row r="20" spans="1:3" ht="15">
      <c r="A20" s="122" t="s">
        <v>580</v>
      </c>
      <c r="B20" s="123" t="s">
        <v>586</v>
      </c>
      <c r="C20" s="525">
        <v>27174890</v>
      </c>
    </row>
    <row r="21" spans="1:3" ht="15">
      <c r="A21" s="122" t="s">
        <v>581</v>
      </c>
      <c r="B21" s="123" t="s">
        <v>587</v>
      </c>
      <c r="C21" s="525">
        <v>2834000</v>
      </c>
    </row>
    <row r="22" spans="1:3" ht="15">
      <c r="A22" s="122"/>
      <c r="B22" s="123"/>
      <c r="C22" s="525"/>
    </row>
    <row r="23" spans="1:3" ht="15">
      <c r="A23" s="122"/>
      <c r="B23" s="123"/>
      <c r="C23" s="525"/>
    </row>
    <row r="24" spans="1:3" ht="15">
      <c r="A24" s="122"/>
      <c r="B24" s="123"/>
      <c r="C24" s="525"/>
    </row>
    <row r="25" spans="1:3" ht="15.75" thickBot="1">
      <c r="A25" s="125"/>
      <c r="B25" s="126"/>
      <c r="C25" s="526"/>
    </row>
    <row r="26" spans="1:4" s="225" customFormat="1" ht="15.75" thickBot="1">
      <c r="A26" s="222"/>
      <c r="B26" s="223" t="s">
        <v>52</v>
      </c>
      <c r="C26" s="528">
        <f>SUM(C19:C25)</f>
        <v>31691739</v>
      </c>
      <c r="D26" s="106"/>
    </row>
  </sheetData>
  <sheetProtection/>
  <mergeCells count="3">
    <mergeCell ref="A1:E1"/>
    <mergeCell ref="A3:D3"/>
    <mergeCell ref="A4:D4"/>
  </mergeCells>
  <printOptions/>
  <pageMargins left="0.4" right="0.2" top="0.75" bottom="0.75" header="0.3" footer="0.3"/>
  <pageSetup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7"/>
  <sheetViews>
    <sheetView workbookViewId="0" topLeftCell="A1">
      <selection activeCell="C1" sqref="C1:E1"/>
    </sheetView>
  </sheetViews>
  <sheetFormatPr defaultColWidth="9.00390625" defaultRowHeight="12.75"/>
  <cols>
    <col min="1" max="1" width="9.125" style="133" customWidth="1"/>
    <col min="2" max="2" width="71.875" style="91" customWidth="1"/>
    <col min="3" max="3" width="18.00390625" style="156" bestFit="1" customWidth="1"/>
    <col min="4" max="4" width="15.25390625" style="156" customWidth="1"/>
    <col min="5" max="5" width="18.00390625" style="156" bestFit="1" customWidth="1"/>
    <col min="6" max="16384" width="9.125" style="91" customWidth="1"/>
  </cols>
  <sheetData>
    <row r="1" spans="2:6" ht="15" customHeight="1">
      <c r="B1" s="103"/>
      <c r="C1" s="702" t="s">
        <v>591</v>
      </c>
      <c r="D1" s="702"/>
      <c r="E1" s="702"/>
      <c r="F1" s="103"/>
    </row>
    <row r="3" spans="1:5" ht="15.75">
      <c r="A3" s="698" t="s">
        <v>417</v>
      </c>
      <c r="B3" s="698"/>
      <c r="C3" s="698"/>
      <c r="D3" s="698"/>
      <c r="E3" s="698"/>
    </row>
    <row r="4" spans="1:5" ht="15.75">
      <c r="A4" s="698" t="s">
        <v>525</v>
      </c>
      <c r="B4" s="698"/>
      <c r="C4" s="698"/>
      <c r="D4" s="698"/>
      <c r="E4" s="698"/>
    </row>
    <row r="5" ht="16.5" thickBot="1">
      <c r="E5" s="431" t="s">
        <v>431</v>
      </c>
    </row>
    <row r="6" spans="1:5" s="138" customFormat="1" ht="31.5">
      <c r="A6" s="136" t="s">
        <v>46</v>
      </c>
      <c r="B6" s="137" t="s">
        <v>0</v>
      </c>
      <c r="C6" s="424" t="s">
        <v>57</v>
      </c>
      <c r="D6" s="419" t="s">
        <v>58</v>
      </c>
      <c r="E6" s="424" t="s">
        <v>59</v>
      </c>
    </row>
    <row r="7" spans="1:5" ht="15.75">
      <c r="A7" s="139" t="s">
        <v>60</v>
      </c>
      <c r="B7" s="97" t="s">
        <v>61</v>
      </c>
      <c r="C7" s="159"/>
      <c r="D7" s="159"/>
      <c r="E7" s="159"/>
    </row>
    <row r="8" spans="1:5" ht="15.75">
      <c r="A8" s="139" t="s">
        <v>62</v>
      </c>
      <c r="B8" s="97" t="s">
        <v>63</v>
      </c>
      <c r="C8" s="159">
        <v>787402</v>
      </c>
      <c r="D8" s="159"/>
      <c r="E8" s="159">
        <v>657482</v>
      </c>
    </row>
    <row r="9" spans="1:5" ht="16.5" thickBot="1">
      <c r="A9" s="140" t="s">
        <v>64</v>
      </c>
      <c r="B9" s="141" t="s">
        <v>65</v>
      </c>
      <c r="C9" s="425"/>
      <c r="D9" s="425"/>
      <c r="E9" s="425"/>
    </row>
    <row r="10" spans="1:5" s="144" customFormat="1" ht="16.5" thickBot="1">
      <c r="A10" s="142" t="s">
        <v>66</v>
      </c>
      <c r="B10" s="143" t="s">
        <v>67</v>
      </c>
      <c r="C10" s="426">
        <f>SUM(C7:C9)</f>
        <v>787402</v>
      </c>
      <c r="D10" s="426">
        <f>SUM(D7:D9)</f>
        <v>0</v>
      </c>
      <c r="E10" s="426">
        <f>SUM(E7:E9)</f>
        <v>657482</v>
      </c>
    </row>
    <row r="11" spans="1:5" ht="15.75">
      <c r="A11" s="145" t="s">
        <v>68</v>
      </c>
      <c r="B11" s="146" t="s">
        <v>69</v>
      </c>
      <c r="C11" s="427">
        <v>166251301</v>
      </c>
      <c r="D11" s="427"/>
      <c r="E11" s="427">
        <v>185436890</v>
      </c>
    </row>
    <row r="12" spans="1:5" ht="15.75">
      <c r="A12" s="139" t="s">
        <v>70</v>
      </c>
      <c r="B12" s="97" t="s">
        <v>71</v>
      </c>
      <c r="C12" s="159">
        <v>4733012</v>
      </c>
      <c r="D12" s="159"/>
      <c r="E12" s="159">
        <v>3529904</v>
      </c>
    </row>
    <row r="13" spans="1:5" ht="15.75">
      <c r="A13" s="139" t="s">
        <v>72</v>
      </c>
      <c r="B13" s="97" t="s">
        <v>73</v>
      </c>
      <c r="C13" s="159"/>
      <c r="D13" s="159"/>
      <c r="E13" s="159"/>
    </row>
    <row r="14" spans="1:5" ht="15.75">
      <c r="A14" s="139" t="s">
        <v>74</v>
      </c>
      <c r="B14" s="97" t="s">
        <v>75</v>
      </c>
      <c r="C14" s="159">
        <v>156344</v>
      </c>
      <c r="D14" s="159"/>
      <c r="E14" s="159"/>
    </row>
    <row r="15" spans="1:5" ht="16.5" thickBot="1">
      <c r="A15" s="140" t="s">
        <v>76</v>
      </c>
      <c r="B15" s="141" t="s">
        <v>77</v>
      </c>
      <c r="C15" s="425"/>
      <c r="D15" s="425"/>
      <c r="E15" s="425"/>
    </row>
    <row r="16" spans="1:5" s="144" customFormat="1" ht="16.5" thickBot="1">
      <c r="A16" s="142" t="s">
        <v>78</v>
      </c>
      <c r="B16" s="143" t="s">
        <v>79</v>
      </c>
      <c r="C16" s="426">
        <f>SUM(C11:C15)</f>
        <v>171140657</v>
      </c>
      <c r="D16" s="426">
        <f>SUM(D11:D15)</f>
        <v>0</v>
      </c>
      <c r="E16" s="426">
        <f>SUM(E11:E15)</f>
        <v>188966794</v>
      </c>
    </row>
    <row r="17" spans="1:5" ht="15.75" hidden="1">
      <c r="A17" s="145" t="s">
        <v>80</v>
      </c>
      <c r="B17" s="146" t="s">
        <v>81</v>
      </c>
      <c r="C17" s="427"/>
      <c r="D17" s="427"/>
      <c r="E17" s="427"/>
    </row>
    <row r="18" spans="1:5" ht="15.75" hidden="1">
      <c r="A18" s="139" t="s">
        <v>82</v>
      </c>
      <c r="B18" s="147" t="s">
        <v>83</v>
      </c>
      <c r="C18" s="159"/>
      <c r="D18" s="159"/>
      <c r="E18" s="159"/>
    </row>
    <row r="19" spans="1:5" ht="16.5" hidden="1" thickBot="1">
      <c r="A19" s="140" t="s">
        <v>84</v>
      </c>
      <c r="B19" s="141" t="s">
        <v>85</v>
      </c>
      <c r="C19" s="425"/>
      <c r="D19" s="425"/>
      <c r="E19" s="425"/>
    </row>
    <row r="20" spans="1:5" s="144" customFormat="1" ht="16.5" thickBot="1">
      <c r="A20" s="142" t="s">
        <v>86</v>
      </c>
      <c r="B20" s="143" t="s">
        <v>87</v>
      </c>
      <c r="C20" s="426">
        <f>SUM(C17:C19)</f>
        <v>0</v>
      </c>
      <c r="D20" s="426">
        <f>SUM(D17:D19)</f>
        <v>0</v>
      </c>
      <c r="E20" s="426">
        <f>SUM(E17:E19)</f>
        <v>0</v>
      </c>
    </row>
    <row r="21" spans="1:5" ht="15.75" hidden="1">
      <c r="A21" s="145" t="s">
        <v>88</v>
      </c>
      <c r="B21" s="146" t="s">
        <v>89</v>
      </c>
      <c r="C21" s="427"/>
      <c r="D21" s="427"/>
      <c r="E21" s="427"/>
    </row>
    <row r="22" spans="1:5" ht="16.5" hidden="1" thickBot="1">
      <c r="A22" s="140" t="s">
        <v>90</v>
      </c>
      <c r="B22" s="141" t="s">
        <v>91</v>
      </c>
      <c r="C22" s="425"/>
      <c r="D22" s="425"/>
      <c r="E22" s="425"/>
    </row>
    <row r="23" spans="1:5" s="144" customFormat="1" ht="16.5" thickBot="1">
      <c r="A23" s="142" t="s">
        <v>92</v>
      </c>
      <c r="B23" s="143" t="s">
        <v>89</v>
      </c>
      <c r="C23" s="426">
        <f>SUM(C21:C22)</f>
        <v>0</v>
      </c>
      <c r="D23" s="426">
        <f>SUM(D21:D22)</f>
        <v>0</v>
      </c>
      <c r="E23" s="426">
        <f>SUM(E21:E22)</f>
        <v>0</v>
      </c>
    </row>
    <row r="24" spans="1:5" s="144" customFormat="1" ht="16.5" thickBot="1">
      <c r="A24" s="142" t="s">
        <v>93</v>
      </c>
      <c r="B24" s="143" t="s">
        <v>94</v>
      </c>
      <c r="C24" s="426">
        <f>SUM(C23,C20,C16,C10)</f>
        <v>171928059</v>
      </c>
      <c r="D24" s="426">
        <f>SUM(D23,D20,D16,D10)</f>
        <v>0</v>
      </c>
      <c r="E24" s="426">
        <f>SUM(E23,E20,E16,E10)</f>
        <v>189624276</v>
      </c>
    </row>
    <row r="25" spans="1:5" ht="15.75" hidden="1">
      <c r="A25" s="145" t="s">
        <v>95</v>
      </c>
      <c r="B25" s="146" t="s">
        <v>96</v>
      </c>
      <c r="C25" s="427"/>
      <c r="D25" s="427"/>
      <c r="E25" s="427">
        <v>0</v>
      </c>
    </row>
    <row r="26" spans="1:5" ht="15.75" hidden="1">
      <c r="A26" s="139" t="s">
        <v>97</v>
      </c>
      <c r="B26" s="97" t="s">
        <v>98</v>
      </c>
      <c r="C26" s="159"/>
      <c r="D26" s="159"/>
      <c r="E26" s="159"/>
    </row>
    <row r="27" spans="1:5" ht="15.75" hidden="1">
      <c r="A27" s="139" t="s">
        <v>99</v>
      </c>
      <c r="B27" s="97" t="s">
        <v>100</v>
      </c>
      <c r="C27" s="159"/>
      <c r="D27" s="159"/>
      <c r="E27" s="159"/>
    </row>
    <row r="28" spans="1:5" ht="15.75" hidden="1">
      <c r="A28" s="139" t="s">
        <v>101</v>
      </c>
      <c r="B28" s="97" t="s">
        <v>102</v>
      </c>
      <c r="C28" s="159"/>
      <c r="D28" s="159"/>
      <c r="E28" s="159"/>
    </row>
    <row r="29" spans="1:5" ht="16.5" hidden="1" thickBot="1">
      <c r="A29" s="140" t="s">
        <v>103</v>
      </c>
      <c r="B29" s="141" t="s">
        <v>104</v>
      </c>
      <c r="C29" s="425"/>
      <c r="D29" s="425"/>
      <c r="E29" s="425"/>
    </row>
    <row r="30" spans="1:5" s="144" customFormat="1" ht="16.5" thickBot="1">
      <c r="A30" s="142" t="s">
        <v>105</v>
      </c>
      <c r="B30" s="143" t="s">
        <v>106</v>
      </c>
      <c r="C30" s="426">
        <f>SUM(C25:C29)</f>
        <v>0</v>
      </c>
      <c r="D30" s="426">
        <f>SUM(D25:D29)</f>
        <v>0</v>
      </c>
      <c r="E30" s="426">
        <f>SUM(E25:E29)</f>
        <v>0</v>
      </c>
    </row>
    <row r="31" spans="1:5" ht="15.75" hidden="1">
      <c r="A31" s="145" t="s">
        <v>107</v>
      </c>
      <c r="B31" s="146" t="s">
        <v>108</v>
      </c>
      <c r="C31" s="427"/>
      <c r="D31" s="427"/>
      <c r="E31" s="427"/>
    </row>
    <row r="32" spans="1:5" ht="16.5" hidden="1" thickBot="1">
      <c r="A32" s="140" t="s">
        <v>109</v>
      </c>
      <c r="B32" s="141" t="s">
        <v>110</v>
      </c>
      <c r="C32" s="425"/>
      <c r="D32" s="425"/>
      <c r="E32" s="425"/>
    </row>
    <row r="33" spans="1:5" s="144" customFormat="1" ht="16.5" thickBot="1">
      <c r="A33" s="142" t="s">
        <v>111</v>
      </c>
      <c r="B33" s="143" t="s">
        <v>112</v>
      </c>
      <c r="C33" s="426">
        <f>SUM(C31:C32)</f>
        <v>0</v>
      </c>
      <c r="D33" s="426">
        <f>SUM(D31:D32)</f>
        <v>0</v>
      </c>
      <c r="E33" s="426">
        <f>SUM(E31:E32)</f>
        <v>0</v>
      </c>
    </row>
    <row r="34" spans="1:5" s="144" customFormat="1" ht="16.5" thickBot="1">
      <c r="A34" s="142" t="s">
        <v>113</v>
      </c>
      <c r="B34" s="143" t="s">
        <v>114</v>
      </c>
      <c r="C34" s="426">
        <f>SUM(C33,C30)</f>
        <v>0</v>
      </c>
      <c r="D34" s="426">
        <f>SUM(D33,D30)</f>
        <v>0</v>
      </c>
      <c r="E34" s="426">
        <f>SUM(E33,E30)</f>
        <v>0</v>
      </c>
    </row>
    <row r="35" spans="1:5" ht="15.75" hidden="1">
      <c r="A35" s="145" t="s">
        <v>115</v>
      </c>
      <c r="B35" s="146" t="s">
        <v>116</v>
      </c>
      <c r="C35" s="427"/>
      <c r="D35" s="427"/>
      <c r="E35" s="427"/>
    </row>
    <row r="36" spans="1:5" ht="15.75" hidden="1">
      <c r="A36" s="139" t="s">
        <v>117</v>
      </c>
      <c r="B36" s="97" t="s">
        <v>118</v>
      </c>
      <c r="C36" s="159"/>
      <c r="D36" s="159"/>
      <c r="E36" s="159"/>
    </row>
    <row r="37" spans="1:5" ht="16.5" thickBot="1">
      <c r="A37" s="139" t="s">
        <v>119</v>
      </c>
      <c r="B37" s="97" t="s">
        <v>120</v>
      </c>
      <c r="C37" s="159">
        <v>8976440</v>
      </c>
      <c r="D37" s="159"/>
      <c r="E37" s="159">
        <v>12154026</v>
      </c>
    </row>
    <row r="38" spans="1:5" ht="15.75" hidden="1">
      <c r="A38" s="139" t="s">
        <v>121</v>
      </c>
      <c r="B38" s="97" t="s">
        <v>122</v>
      </c>
      <c r="C38" s="159"/>
      <c r="D38" s="159"/>
      <c r="E38" s="159"/>
    </row>
    <row r="39" spans="1:5" ht="16.5" hidden="1" thickBot="1">
      <c r="A39" s="140" t="s">
        <v>123</v>
      </c>
      <c r="B39" s="141" t="s">
        <v>124</v>
      </c>
      <c r="C39" s="425"/>
      <c r="D39" s="425"/>
      <c r="E39" s="425"/>
    </row>
    <row r="40" spans="1:5" s="144" customFormat="1" ht="16.5" thickBot="1">
      <c r="A40" s="142" t="s">
        <v>125</v>
      </c>
      <c r="B40" s="143" t="s">
        <v>126</v>
      </c>
      <c r="C40" s="426">
        <f>SUM(C35:C39)</f>
        <v>8976440</v>
      </c>
      <c r="D40" s="426">
        <f>SUM(D35:D39)</f>
        <v>0</v>
      </c>
      <c r="E40" s="426">
        <f>SUM(E35:E39)</f>
        <v>12154026</v>
      </c>
    </row>
    <row r="41" spans="1:5" ht="31.5" hidden="1">
      <c r="A41" s="145" t="s">
        <v>127</v>
      </c>
      <c r="B41" s="148" t="s">
        <v>128</v>
      </c>
      <c r="C41" s="427"/>
      <c r="D41" s="427"/>
      <c r="E41" s="427"/>
    </row>
    <row r="42" spans="1:5" ht="31.5" hidden="1">
      <c r="A42" s="139" t="s">
        <v>129</v>
      </c>
      <c r="B42" s="149" t="s">
        <v>130</v>
      </c>
      <c r="C42" s="159"/>
      <c r="D42" s="159"/>
      <c r="E42" s="159"/>
    </row>
    <row r="43" spans="1:5" ht="15.75">
      <c r="A43" s="139" t="s">
        <v>131</v>
      </c>
      <c r="B43" s="97" t="s">
        <v>132</v>
      </c>
      <c r="C43" s="159"/>
      <c r="D43" s="159"/>
      <c r="E43" s="159">
        <v>561436</v>
      </c>
    </row>
    <row r="44" spans="1:5" ht="16.5" thickBot="1">
      <c r="A44" s="139" t="s">
        <v>133</v>
      </c>
      <c r="B44" s="97" t="s">
        <v>134</v>
      </c>
      <c r="C44" s="159"/>
      <c r="D44" s="159"/>
      <c r="E44" s="159">
        <v>180015</v>
      </c>
    </row>
    <row r="45" spans="1:5" ht="15.75" hidden="1">
      <c r="A45" s="139" t="s">
        <v>135</v>
      </c>
      <c r="B45" s="97" t="s">
        <v>136</v>
      </c>
      <c r="C45" s="159"/>
      <c r="D45" s="159"/>
      <c r="E45" s="159"/>
    </row>
    <row r="46" spans="1:5" ht="31.5" hidden="1">
      <c r="A46" s="139" t="s">
        <v>137</v>
      </c>
      <c r="B46" s="149" t="s">
        <v>138</v>
      </c>
      <c r="C46" s="159"/>
      <c r="D46" s="159"/>
      <c r="E46" s="159"/>
    </row>
    <row r="47" spans="1:5" ht="31.5" hidden="1">
      <c r="A47" s="139" t="s">
        <v>139</v>
      </c>
      <c r="B47" s="149" t="s">
        <v>140</v>
      </c>
      <c r="C47" s="159"/>
      <c r="D47" s="159"/>
      <c r="E47" s="159"/>
    </row>
    <row r="48" spans="1:5" ht="16.5" hidden="1" thickBot="1">
      <c r="A48" s="140" t="s">
        <v>141</v>
      </c>
      <c r="B48" s="141" t="s">
        <v>142</v>
      </c>
      <c r="C48" s="425"/>
      <c r="D48" s="425"/>
      <c r="E48" s="425"/>
    </row>
    <row r="49" spans="1:5" s="144" customFormat="1" ht="16.5" thickBot="1">
      <c r="A49" s="142" t="s">
        <v>143</v>
      </c>
      <c r="B49" s="143" t="s">
        <v>144</v>
      </c>
      <c r="C49" s="426">
        <f>SUM(C41:C48)</f>
        <v>0</v>
      </c>
      <c r="D49" s="426">
        <f>SUM(D41:D48)</f>
        <v>0</v>
      </c>
      <c r="E49" s="426">
        <f>SUM(E41:E48)</f>
        <v>741451</v>
      </c>
    </row>
    <row r="50" spans="1:5" ht="31.5" hidden="1">
      <c r="A50" s="145" t="s">
        <v>145</v>
      </c>
      <c r="B50" s="148" t="s">
        <v>146</v>
      </c>
      <c r="C50" s="427"/>
      <c r="D50" s="427"/>
      <c r="E50" s="427"/>
    </row>
    <row r="51" spans="1:5" ht="31.5" hidden="1">
      <c r="A51" s="139" t="s">
        <v>147</v>
      </c>
      <c r="B51" s="149" t="s">
        <v>148</v>
      </c>
      <c r="C51" s="159"/>
      <c r="D51" s="159"/>
      <c r="E51" s="159"/>
    </row>
    <row r="52" spans="1:5" ht="15.75" hidden="1">
      <c r="A52" s="139" t="s">
        <v>149</v>
      </c>
      <c r="B52" s="97" t="s">
        <v>150</v>
      </c>
      <c r="C52" s="159"/>
      <c r="D52" s="159"/>
      <c r="E52" s="159"/>
    </row>
    <row r="53" spans="1:5" ht="15.75" hidden="1">
      <c r="A53" s="139" t="s">
        <v>151</v>
      </c>
      <c r="B53" s="97" t="s">
        <v>152</v>
      </c>
      <c r="C53" s="159"/>
      <c r="D53" s="159"/>
      <c r="E53" s="159"/>
    </row>
    <row r="54" spans="1:5" ht="15.75" hidden="1">
      <c r="A54" s="139" t="s">
        <v>153</v>
      </c>
      <c r="B54" s="97" t="s">
        <v>154</v>
      </c>
      <c r="C54" s="159"/>
      <c r="D54" s="159"/>
      <c r="E54" s="159"/>
    </row>
    <row r="55" spans="1:5" ht="31.5" hidden="1">
      <c r="A55" s="139" t="s">
        <v>155</v>
      </c>
      <c r="B55" s="149" t="s">
        <v>156</v>
      </c>
      <c r="C55" s="159"/>
      <c r="D55" s="159"/>
      <c r="E55" s="159"/>
    </row>
    <row r="56" spans="1:5" ht="31.5" hidden="1">
      <c r="A56" s="139" t="s">
        <v>157</v>
      </c>
      <c r="B56" s="149" t="s">
        <v>158</v>
      </c>
      <c r="C56" s="159"/>
      <c r="D56" s="159"/>
      <c r="E56" s="159"/>
    </row>
    <row r="57" spans="1:5" ht="16.5" hidden="1" thickBot="1">
      <c r="A57" s="140" t="s">
        <v>159</v>
      </c>
      <c r="B57" s="150" t="s">
        <v>160</v>
      </c>
      <c r="C57" s="425"/>
      <c r="D57" s="425"/>
      <c r="E57" s="425"/>
    </row>
    <row r="58" spans="1:5" s="144" customFormat="1" ht="16.5" thickBot="1">
      <c r="A58" s="142" t="s">
        <v>161</v>
      </c>
      <c r="B58" s="143" t="s">
        <v>162</v>
      </c>
      <c r="C58" s="426">
        <f>SUM(C50:C57)</f>
        <v>0</v>
      </c>
      <c r="D58" s="426">
        <f>SUM(D50:D57)</f>
        <v>0</v>
      </c>
      <c r="E58" s="426">
        <f>SUM(E50:E57)</f>
        <v>0</v>
      </c>
    </row>
    <row r="59" spans="1:5" ht="15.75">
      <c r="A59" s="145" t="s">
        <v>163</v>
      </c>
      <c r="B59" s="146" t="s">
        <v>164</v>
      </c>
      <c r="C59" s="427">
        <v>18675373</v>
      </c>
      <c r="D59" s="427"/>
      <c r="E59" s="427">
        <v>18711652</v>
      </c>
    </row>
    <row r="60" spans="1:5" ht="15.75" hidden="1">
      <c r="A60" s="139" t="s">
        <v>165</v>
      </c>
      <c r="B60" s="97" t="s">
        <v>166</v>
      </c>
      <c r="C60" s="159"/>
      <c r="D60" s="159"/>
      <c r="E60" s="159"/>
    </row>
    <row r="61" spans="1:5" ht="15.75" hidden="1">
      <c r="A61" s="139" t="s">
        <v>167</v>
      </c>
      <c r="B61" s="97" t="s">
        <v>168</v>
      </c>
      <c r="C61" s="159"/>
      <c r="D61" s="159"/>
      <c r="E61" s="159"/>
    </row>
    <row r="62" spans="1:5" ht="16.5" thickBot="1">
      <c r="A62" s="139" t="s">
        <v>169</v>
      </c>
      <c r="B62" s="97" t="s">
        <v>170</v>
      </c>
      <c r="C62" s="159"/>
      <c r="D62" s="159"/>
      <c r="E62" s="159">
        <v>75000</v>
      </c>
    </row>
    <row r="63" spans="1:5" ht="31.5" hidden="1">
      <c r="A63" s="139" t="s">
        <v>171</v>
      </c>
      <c r="B63" s="149" t="s">
        <v>172</v>
      </c>
      <c r="C63" s="159"/>
      <c r="D63" s="159"/>
      <c r="E63" s="159"/>
    </row>
    <row r="64" spans="1:5" ht="31.5" hidden="1">
      <c r="A64" s="139" t="s">
        <v>173</v>
      </c>
      <c r="B64" s="149" t="s">
        <v>174</v>
      </c>
      <c r="C64" s="159"/>
      <c r="D64" s="159"/>
      <c r="E64" s="159"/>
    </row>
    <row r="65" spans="1:5" ht="32.25" hidden="1" thickBot="1">
      <c r="A65" s="140" t="s">
        <v>175</v>
      </c>
      <c r="B65" s="150" t="s">
        <v>176</v>
      </c>
      <c r="C65" s="425"/>
      <c r="D65" s="425"/>
      <c r="E65" s="425"/>
    </row>
    <row r="66" spans="1:5" s="144" customFormat="1" ht="16.5" thickBot="1">
      <c r="A66" s="142" t="s">
        <v>177</v>
      </c>
      <c r="B66" s="143" t="s">
        <v>178</v>
      </c>
      <c r="C66" s="426">
        <f>SUM(C59:C65)</f>
        <v>18675373</v>
      </c>
      <c r="D66" s="426">
        <f>SUM(D59:D65)</f>
        <v>0</v>
      </c>
      <c r="E66" s="426">
        <f>SUM(E59:E65)</f>
        <v>18786652</v>
      </c>
    </row>
    <row r="67" spans="1:5" s="144" customFormat="1" ht="16.5" thickBot="1">
      <c r="A67" s="142" t="s">
        <v>179</v>
      </c>
      <c r="B67" s="143" t="s">
        <v>180</v>
      </c>
      <c r="C67" s="426">
        <f>SUM(C49+C58+C66)</f>
        <v>18675373</v>
      </c>
      <c r="D67" s="426">
        <f>SUM(D49+D58+D66)</f>
        <v>0</v>
      </c>
      <c r="E67" s="426">
        <f>SUM(E49+E58+E66)</f>
        <v>19528103</v>
      </c>
    </row>
    <row r="68" spans="1:5" s="144" customFormat="1" ht="16.5" thickBot="1">
      <c r="A68" s="142" t="s">
        <v>181</v>
      </c>
      <c r="B68" s="143" t="s">
        <v>182</v>
      </c>
      <c r="C68" s="426"/>
      <c r="D68" s="426"/>
      <c r="E68" s="426">
        <v>13000</v>
      </c>
    </row>
    <row r="69" spans="1:5" ht="15.75" hidden="1">
      <c r="A69" s="145" t="s">
        <v>183</v>
      </c>
      <c r="B69" s="146" t="s">
        <v>184</v>
      </c>
      <c r="C69" s="427"/>
      <c r="D69" s="427"/>
      <c r="E69" s="427"/>
    </row>
    <row r="70" spans="1:5" ht="15.75" hidden="1">
      <c r="A70" s="139" t="s">
        <v>185</v>
      </c>
      <c r="B70" s="97" t="s">
        <v>186</v>
      </c>
      <c r="C70" s="159"/>
      <c r="D70" s="159"/>
      <c r="E70" s="159"/>
    </row>
    <row r="71" spans="1:5" ht="16.5" hidden="1" thickBot="1">
      <c r="A71" s="140" t="s">
        <v>187</v>
      </c>
      <c r="B71" s="141" t="s">
        <v>188</v>
      </c>
      <c r="C71" s="425"/>
      <c r="D71" s="425"/>
      <c r="E71" s="425"/>
    </row>
    <row r="72" spans="1:5" s="144" customFormat="1" ht="16.5" thickBot="1">
      <c r="A72" s="142" t="s">
        <v>189</v>
      </c>
      <c r="B72" s="143" t="s">
        <v>190</v>
      </c>
      <c r="C72" s="426">
        <f>SUM(C69:C71)</f>
        <v>0</v>
      </c>
      <c r="D72" s="426">
        <f>SUM(D69:D71)</f>
        <v>0</v>
      </c>
      <c r="E72" s="426">
        <f>SUM(E69:E71)</f>
        <v>0</v>
      </c>
    </row>
    <row r="73" spans="1:5" ht="16.5" thickBot="1">
      <c r="A73" s="151"/>
      <c r="B73" s="152"/>
      <c r="C73" s="428"/>
      <c r="D73" s="428"/>
      <c r="E73" s="428"/>
    </row>
    <row r="74" spans="1:5" s="153" customFormat="1" ht="19.5" thickBot="1">
      <c r="A74" s="700" t="s">
        <v>191</v>
      </c>
      <c r="B74" s="701"/>
      <c r="C74" s="429">
        <f>C24+C34+C40+C67+C68+C72</f>
        <v>199579872</v>
      </c>
      <c r="D74" s="429">
        <f>D24+D34+D40+D67+D68+D72</f>
        <v>0</v>
      </c>
      <c r="E74" s="429">
        <f>E24+E34+E40+E67+E68+E72</f>
        <v>221319405</v>
      </c>
    </row>
    <row r="75" ht="16.5" thickBot="1"/>
    <row r="76" spans="1:5" ht="15.75">
      <c r="A76" s="154" t="s">
        <v>192</v>
      </c>
      <c r="B76" s="155" t="s">
        <v>193</v>
      </c>
      <c r="C76" s="430">
        <v>258223122</v>
      </c>
      <c r="D76" s="430"/>
      <c r="E76" s="430">
        <v>258223122</v>
      </c>
    </row>
    <row r="77" spans="1:5" ht="15.75">
      <c r="A77" s="139" t="s">
        <v>194</v>
      </c>
      <c r="B77" s="97" t="s">
        <v>195</v>
      </c>
      <c r="C77" s="159"/>
      <c r="D77" s="159"/>
      <c r="E77" s="159"/>
    </row>
    <row r="78" spans="1:5" ht="15.75">
      <c r="A78" s="139" t="s">
        <v>196</v>
      </c>
      <c r="B78" s="97" t="s">
        <v>197</v>
      </c>
      <c r="C78" s="159">
        <v>20940000</v>
      </c>
      <c r="D78" s="159"/>
      <c r="E78" s="159">
        <v>20940000</v>
      </c>
    </row>
    <row r="79" spans="1:5" ht="15.75">
      <c r="A79" s="139" t="s">
        <v>198</v>
      </c>
      <c r="B79" s="97" t="s">
        <v>199</v>
      </c>
      <c r="C79" s="159">
        <v>41943817</v>
      </c>
      <c r="D79" s="159"/>
      <c r="E79" s="159">
        <v>-84107502</v>
      </c>
    </row>
    <row r="80" spans="1:5" ht="15.75">
      <c r="A80" s="139" t="s">
        <v>200</v>
      </c>
      <c r="B80" s="97" t="s">
        <v>201</v>
      </c>
      <c r="C80" s="159"/>
      <c r="D80" s="159"/>
      <c r="E80" s="159"/>
    </row>
    <row r="81" spans="1:5" ht="16.5" thickBot="1">
      <c r="A81" s="140" t="s">
        <v>202</v>
      </c>
      <c r="B81" s="141" t="s">
        <v>203</v>
      </c>
      <c r="C81" s="425">
        <v>-126051319</v>
      </c>
      <c r="D81" s="425"/>
      <c r="E81" s="425">
        <v>20843376</v>
      </c>
    </row>
    <row r="82" spans="1:5" s="144" customFormat="1" ht="16.5" thickBot="1">
      <c r="A82" s="142" t="s">
        <v>204</v>
      </c>
      <c r="B82" s="143" t="s">
        <v>205</v>
      </c>
      <c r="C82" s="426">
        <f>SUM(C76:C81)</f>
        <v>195055620</v>
      </c>
      <c r="D82" s="426">
        <f>SUM(D76:D81)</f>
        <v>0</v>
      </c>
      <c r="E82" s="426">
        <f>SUM(E76:E81)</f>
        <v>215898996</v>
      </c>
    </row>
    <row r="83" spans="1:5" ht="15.75" hidden="1">
      <c r="A83" s="145" t="s">
        <v>206</v>
      </c>
      <c r="B83" s="146" t="s">
        <v>207</v>
      </c>
      <c r="C83" s="427"/>
      <c r="D83" s="427"/>
      <c r="E83" s="427"/>
    </row>
    <row r="84" spans="1:5" ht="31.5" hidden="1">
      <c r="A84" s="139" t="s">
        <v>208</v>
      </c>
      <c r="B84" s="149" t="s">
        <v>209</v>
      </c>
      <c r="C84" s="159"/>
      <c r="D84" s="159"/>
      <c r="E84" s="159"/>
    </row>
    <row r="85" spans="1:5" ht="16.5" thickBot="1">
      <c r="A85" s="139" t="s">
        <v>210</v>
      </c>
      <c r="B85" s="97" t="s">
        <v>211</v>
      </c>
      <c r="C85" s="159"/>
      <c r="D85" s="159"/>
      <c r="E85" s="159">
        <v>6669</v>
      </c>
    </row>
    <row r="86" spans="1:5" ht="15.75" hidden="1">
      <c r="A86" s="139" t="s">
        <v>212</v>
      </c>
      <c r="B86" s="149" t="s">
        <v>213</v>
      </c>
      <c r="C86" s="159"/>
      <c r="D86" s="159"/>
      <c r="E86" s="159"/>
    </row>
    <row r="87" spans="1:5" ht="15.75" hidden="1">
      <c r="A87" s="139" t="s">
        <v>214</v>
      </c>
      <c r="B87" s="149" t="s">
        <v>215</v>
      </c>
      <c r="C87" s="159"/>
      <c r="D87" s="159"/>
      <c r="E87" s="159"/>
    </row>
    <row r="88" spans="1:5" ht="15.75" hidden="1">
      <c r="A88" s="139" t="s">
        <v>216</v>
      </c>
      <c r="B88" s="97" t="s">
        <v>217</v>
      </c>
      <c r="C88" s="159"/>
      <c r="D88" s="159"/>
      <c r="E88" s="159"/>
    </row>
    <row r="89" spans="1:5" ht="15.75" hidden="1">
      <c r="A89" s="139" t="s">
        <v>218</v>
      </c>
      <c r="B89" s="97" t="s">
        <v>219</v>
      </c>
      <c r="C89" s="159"/>
      <c r="D89" s="159"/>
      <c r="E89" s="159"/>
    </row>
    <row r="90" spans="1:5" ht="31.5" hidden="1">
      <c r="A90" s="139" t="s">
        <v>220</v>
      </c>
      <c r="B90" s="149" t="s">
        <v>221</v>
      </c>
      <c r="C90" s="159"/>
      <c r="D90" s="159"/>
      <c r="E90" s="159"/>
    </row>
    <row r="91" spans="1:5" ht="16.5" hidden="1" thickBot="1">
      <c r="A91" s="140" t="s">
        <v>222</v>
      </c>
      <c r="B91" s="141" t="s">
        <v>223</v>
      </c>
      <c r="C91" s="425"/>
      <c r="D91" s="425"/>
      <c r="E91" s="425"/>
    </row>
    <row r="92" spans="1:5" s="144" customFormat="1" ht="16.5" thickBot="1">
      <c r="A92" s="142" t="s">
        <v>224</v>
      </c>
      <c r="B92" s="143" t="s">
        <v>225</v>
      </c>
      <c r="C92" s="426">
        <f>SUM(C83:C91)</f>
        <v>0</v>
      </c>
      <c r="D92" s="426">
        <f>SUM(D83:D91)</f>
        <v>0</v>
      </c>
      <c r="E92" s="426">
        <f>SUM(E83:E91)</f>
        <v>6669</v>
      </c>
    </row>
    <row r="93" spans="1:5" ht="15.75" hidden="1">
      <c r="A93" s="145" t="s">
        <v>226</v>
      </c>
      <c r="B93" s="146" t="s">
        <v>227</v>
      </c>
      <c r="C93" s="427"/>
      <c r="D93" s="427"/>
      <c r="E93" s="427"/>
    </row>
    <row r="94" spans="1:5" ht="31.5" hidden="1">
      <c r="A94" s="139" t="s">
        <v>228</v>
      </c>
      <c r="B94" s="149" t="s">
        <v>229</v>
      </c>
      <c r="C94" s="159"/>
      <c r="D94" s="159"/>
      <c r="E94" s="159"/>
    </row>
    <row r="95" spans="1:5" ht="15.75" hidden="1">
      <c r="A95" s="139" t="s">
        <v>230</v>
      </c>
      <c r="B95" s="97" t="s">
        <v>231</v>
      </c>
      <c r="C95" s="159"/>
      <c r="D95" s="159"/>
      <c r="E95" s="159"/>
    </row>
    <row r="96" spans="1:5" ht="31.5" hidden="1">
      <c r="A96" s="139" t="s">
        <v>232</v>
      </c>
      <c r="B96" s="149" t="s">
        <v>233</v>
      </c>
      <c r="C96" s="159"/>
      <c r="D96" s="159"/>
      <c r="E96" s="159"/>
    </row>
    <row r="97" spans="1:5" ht="31.5" hidden="1">
      <c r="A97" s="139" t="s">
        <v>234</v>
      </c>
      <c r="B97" s="149" t="s">
        <v>235</v>
      </c>
      <c r="C97" s="159"/>
      <c r="D97" s="159"/>
      <c r="E97" s="159"/>
    </row>
    <row r="98" spans="1:5" ht="15.75" hidden="1">
      <c r="A98" s="139" t="s">
        <v>236</v>
      </c>
      <c r="B98" s="97" t="s">
        <v>237</v>
      </c>
      <c r="C98" s="159"/>
      <c r="D98" s="159"/>
      <c r="E98" s="159"/>
    </row>
    <row r="99" spans="1:5" ht="15.75" hidden="1">
      <c r="A99" s="139" t="s">
        <v>238</v>
      </c>
      <c r="B99" s="97" t="s">
        <v>239</v>
      </c>
      <c r="C99" s="159"/>
      <c r="D99" s="159"/>
      <c r="E99" s="159"/>
    </row>
    <row r="100" spans="1:5" ht="31.5" hidden="1">
      <c r="A100" s="139" t="s">
        <v>240</v>
      </c>
      <c r="B100" s="149" t="s">
        <v>241</v>
      </c>
      <c r="C100" s="159"/>
      <c r="D100" s="159"/>
      <c r="E100" s="159"/>
    </row>
    <row r="101" spans="1:5" ht="16.5" thickBot="1">
      <c r="A101" s="140" t="s">
        <v>242</v>
      </c>
      <c r="B101" s="141" t="s">
        <v>243</v>
      </c>
      <c r="C101" s="425">
        <v>1385044</v>
      </c>
      <c r="D101" s="425"/>
      <c r="E101" s="425">
        <v>1690570</v>
      </c>
    </row>
    <row r="102" spans="1:5" s="144" customFormat="1" ht="16.5" thickBot="1">
      <c r="A102" s="142" t="s">
        <v>244</v>
      </c>
      <c r="B102" s="143" t="s">
        <v>245</v>
      </c>
      <c r="C102" s="426">
        <f>SUM(C93:C101)</f>
        <v>1385044</v>
      </c>
      <c r="D102" s="426">
        <f>SUM(D93:D101)</f>
        <v>0</v>
      </c>
      <c r="E102" s="426">
        <f>SUM(E93:E101)</f>
        <v>1690570</v>
      </c>
    </row>
    <row r="103" spans="1:5" ht="15.75">
      <c r="A103" s="145" t="s">
        <v>246</v>
      </c>
      <c r="B103" s="146" t="s">
        <v>247</v>
      </c>
      <c r="C103" s="427">
        <v>660756</v>
      </c>
      <c r="D103" s="427"/>
      <c r="E103" s="427">
        <v>600432</v>
      </c>
    </row>
    <row r="104" spans="1:5" ht="15.75">
      <c r="A104" s="139" t="s">
        <v>248</v>
      </c>
      <c r="B104" s="97" t="s">
        <v>166</v>
      </c>
      <c r="C104" s="159"/>
      <c r="D104" s="159"/>
      <c r="E104" s="159"/>
    </row>
    <row r="105" spans="1:5" ht="16.5" thickBot="1">
      <c r="A105" s="139" t="s">
        <v>249</v>
      </c>
      <c r="B105" s="97" t="s">
        <v>250</v>
      </c>
      <c r="C105" s="159"/>
      <c r="D105" s="159"/>
      <c r="E105" s="159">
        <v>97919</v>
      </c>
    </row>
    <row r="106" spans="1:5" ht="15.75" hidden="1">
      <c r="A106" s="139" t="s">
        <v>251</v>
      </c>
      <c r="B106" s="97" t="s">
        <v>170</v>
      </c>
      <c r="C106" s="159"/>
      <c r="D106" s="159"/>
      <c r="E106" s="159"/>
    </row>
    <row r="107" spans="1:5" ht="31.5" hidden="1">
      <c r="A107" s="139" t="s">
        <v>252</v>
      </c>
      <c r="B107" s="149" t="s">
        <v>253</v>
      </c>
      <c r="C107" s="159"/>
      <c r="D107" s="159"/>
      <c r="E107" s="159"/>
    </row>
    <row r="108" spans="1:5" ht="31.5" hidden="1">
      <c r="A108" s="139" t="s">
        <v>254</v>
      </c>
      <c r="B108" s="149" t="s">
        <v>174</v>
      </c>
      <c r="C108" s="159"/>
      <c r="D108" s="159"/>
      <c r="E108" s="159"/>
    </row>
    <row r="109" spans="1:5" ht="16.5" hidden="1" thickBot="1">
      <c r="A109" s="140" t="s">
        <v>255</v>
      </c>
      <c r="B109" s="141" t="s">
        <v>256</v>
      </c>
      <c r="C109" s="425"/>
      <c r="D109" s="425"/>
      <c r="E109" s="425"/>
    </row>
    <row r="110" spans="1:5" s="144" customFormat="1" ht="16.5" thickBot="1">
      <c r="A110" s="142" t="s">
        <v>257</v>
      </c>
      <c r="B110" s="143" t="s">
        <v>258</v>
      </c>
      <c r="C110" s="426">
        <f>SUM(C103:C109)</f>
        <v>660756</v>
      </c>
      <c r="D110" s="426">
        <f>SUM(D103:D109)</f>
        <v>0</v>
      </c>
      <c r="E110" s="426">
        <f>SUM(E103:E109)</f>
        <v>698351</v>
      </c>
    </row>
    <row r="111" spans="1:5" s="144" customFormat="1" ht="16.5" thickBot="1">
      <c r="A111" s="142" t="s">
        <v>259</v>
      </c>
      <c r="B111" s="143" t="s">
        <v>260</v>
      </c>
      <c r="C111" s="426">
        <f>C92+C102+C110</f>
        <v>2045800</v>
      </c>
      <c r="D111" s="426">
        <f>D92+D102+D110</f>
        <v>0</v>
      </c>
      <c r="E111" s="426">
        <f>E92+E102+E110</f>
        <v>2395590</v>
      </c>
    </row>
    <row r="112" spans="1:5" s="144" customFormat="1" ht="16.5" thickBot="1">
      <c r="A112" s="142" t="s">
        <v>261</v>
      </c>
      <c r="B112" s="143" t="s">
        <v>262</v>
      </c>
      <c r="C112" s="426"/>
      <c r="D112" s="426"/>
      <c r="E112" s="426"/>
    </row>
    <row r="113" spans="1:5" s="144" customFormat="1" ht="16.5" thickBot="1">
      <c r="A113" s="142" t="s">
        <v>263</v>
      </c>
      <c r="B113" s="143" t="s">
        <v>264</v>
      </c>
      <c r="C113" s="426"/>
      <c r="D113" s="426"/>
      <c r="E113" s="426"/>
    </row>
    <row r="114" spans="1:5" ht="15.75">
      <c r="A114" s="145" t="s">
        <v>265</v>
      </c>
      <c r="B114" s="146" t="s">
        <v>266</v>
      </c>
      <c r="C114" s="427"/>
      <c r="D114" s="427"/>
      <c r="E114" s="427">
        <v>350000</v>
      </c>
    </row>
    <row r="115" spans="1:5" ht="15.75">
      <c r="A115" s="139" t="s">
        <v>267</v>
      </c>
      <c r="B115" s="97" t="s">
        <v>268</v>
      </c>
      <c r="C115" s="159">
        <v>2478452</v>
      </c>
      <c r="D115" s="159"/>
      <c r="E115" s="159">
        <v>2674819</v>
      </c>
    </row>
    <row r="116" spans="1:5" ht="16.5" thickBot="1">
      <c r="A116" s="140" t="s">
        <v>269</v>
      </c>
      <c r="B116" s="141" t="s">
        <v>270</v>
      </c>
      <c r="C116" s="425"/>
      <c r="D116" s="425"/>
      <c r="E116" s="425"/>
    </row>
    <row r="117" spans="1:5" s="144" customFormat="1" ht="16.5" thickBot="1">
      <c r="A117" s="142" t="s">
        <v>271</v>
      </c>
      <c r="B117" s="143" t="s">
        <v>272</v>
      </c>
      <c r="C117" s="426">
        <f>SUM(C114:C116)</f>
        <v>2478452</v>
      </c>
      <c r="D117" s="426">
        <f>SUM(D114:D116)</f>
        <v>0</v>
      </c>
      <c r="E117" s="426">
        <f>SUM(E114:E116)</f>
        <v>3024819</v>
      </c>
    </row>
    <row r="118" spans="1:5" ht="16.5" thickBot="1">
      <c r="A118" s="151"/>
      <c r="B118" s="152"/>
      <c r="C118" s="428"/>
      <c r="D118" s="428"/>
      <c r="E118" s="428"/>
    </row>
    <row r="119" spans="1:5" s="153" customFormat="1" ht="19.5" thickBot="1">
      <c r="A119" s="700" t="s">
        <v>273</v>
      </c>
      <c r="B119" s="701"/>
      <c r="C119" s="429">
        <f>C82+C111+C112+C113+C117</f>
        <v>199579872</v>
      </c>
      <c r="D119" s="429">
        <f>D82+D111+D112+D113+D117</f>
        <v>0</v>
      </c>
      <c r="E119" s="429">
        <f>E82+E111+E112+E113+E117</f>
        <v>221319405</v>
      </c>
    </row>
    <row r="121" ht="15.75">
      <c r="A121" s="194"/>
    </row>
    <row r="122" spans="1:5" ht="15.75">
      <c r="A122" s="698" t="s">
        <v>417</v>
      </c>
      <c r="B122" s="698"/>
      <c r="C122" s="698"/>
      <c r="D122" s="698"/>
      <c r="E122" s="698"/>
    </row>
    <row r="123" spans="1:5" ht="15.75">
      <c r="A123" s="698" t="s">
        <v>526</v>
      </c>
      <c r="B123" s="698"/>
      <c r="C123" s="698"/>
      <c r="D123" s="698"/>
      <c r="E123" s="698"/>
    </row>
    <row r="124" spans="1:5" ht="16.5" thickBot="1">
      <c r="A124" s="194"/>
      <c r="E124" s="431" t="s">
        <v>431</v>
      </c>
    </row>
    <row r="125" spans="1:5" s="138" customFormat="1" ht="31.5">
      <c r="A125" s="136" t="s">
        <v>46</v>
      </c>
      <c r="B125" s="137" t="s">
        <v>0</v>
      </c>
      <c r="C125" s="424" t="s">
        <v>57</v>
      </c>
      <c r="D125" s="419" t="s">
        <v>58</v>
      </c>
      <c r="E125" s="424" t="s">
        <v>59</v>
      </c>
    </row>
    <row r="126" spans="1:5" ht="15.75">
      <c r="A126" s="139" t="s">
        <v>60</v>
      </c>
      <c r="B126" s="97" t="s">
        <v>61</v>
      </c>
      <c r="C126" s="159"/>
      <c r="D126" s="159"/>
      <c r="E126" s="159"/>
    </row>
    <row r="127" spans="1:5" ht="15.75">
      <c r="A127" s="139" t="s">
        <v>62</v>
      </c>
      <c r="B127" s="97" t="s">
        <v>63</v>
      </c>
      <c r="C127" s="159">
        <v>787402</v>
      </c>
      <c r="D127" s="159"/>
      <c r="E127" s="159">
        <v>657482</v>
      </c>
    </row>
    <row r="128" spans="1:5" ht="16.5" thickBot="1">
      <c r="A128" s="140" t="s">
        <v>64</v>
      </c>
      <c r="B128" s="141" t="s">
        <v>65</v>
      </c>
      <c r="C128" s="425"/>
      <c r="D128" s="425"/>
      <c r="E128" s="425"/>
    </row>
    <row r="129" spans="1:5" s="144" customFormat="1" ht="16.5" thickBot="1">
      <c r="A129" s="142" t="s">
        <v>66</v>
      </c>
      <c r="B129" s="143" t="s">
        <v>67</v>
      </c>
      <c r="C129" s="426">
        <f>SUM(C126:C128)</f>
        <v>787402</v>
      </c>
      <c r="D129" s="426">
        <f>SUM(D126:D128)</f>
        <v>0</v>
      </c>
      <c r="E129" s="426">
        <f>SUM(E126:E128)</f>
        <v>657482</v>
      </c>
    </row>
    <row r="130" spans="1:5" ht="15.75">
      <c r="A130" s="145" t="s">
        <v>68</v>
      </c>
      <c r="B130" s="146" t="s">
        <v>69</v>
      </c>
      <c r="C130" s="427">
        <v>166251301</v>
      </c>
      <c r="D130" s="427"/>
      <c r="E130" s="427">
        <v>185436890</v>
      </c>
    </row>
    <row r="131" spans="1:5" ht="15.75">
      <c r="A131" s="139" t="s">
        <v>70</v>
      </c>
      <c r="B131" s="97" t="s">
        <v>71</v>
      </c>
      <c r="C131" s="159">
        <v>4733012</v>
      </c>
      <c r="D131" s="159"/>
      <c r="E131" s="159">
        <v>3529904</v>
      </c>
    </row>
    <row r="132" spans="1:5" ht="15.75">
      <c r="A132" s="139" t="s">
        <v>72</v>
      </c>
      <c r="B132" s="97" t="s">
        <v>73</v>
      </c>
      <c r="C132" s="159"/>
      <c r="D132" s="159"/>
      <c r="E132" s="159"/>
    </row>
    <row r="133" spans="1:5" ht="15.75">
      <c r="A133" s="139" t="s">
        <v>74</v>
      </c>
      <c r="B133" s="97" t="s">
        <v>75</v>
      </c>
      <c r="C133" s="159">
        <v>156344</v>
      </c>
      <c r="D133" s="159"/>
      <c r="E133" s="159"/>
    </row>
    <row r="134" spans="1:5" ht="16.5" thickBot="1">
      <c r="A134" s="140" t="s">
        <v>76</v>
      </c>
      <c r="B134" s="141" t="s">
        <v>77</v>
      </c>
      <c r="C134" s="425"/>
      <c r="D134" s="425"/>
      <c r="E134" s="425"/>
    </row>
    <row r="135" spans="1:5" s="144" customFormat="1" ht="16.5" thickBot="1">
      <c r="A135" s="142" t="s">
        <v>78</v>
      </c>
      <c r="B135" s="143" t="s">
        <v>79</v>
      </c>
      <c r="C135" s="426">
        <f>SUM(C130:C134)</f>
        <v>171140657</v>
      </c>
      <c r="D135" s="426">
        <f>SUM(D130:D134)</f>
        <v>0</v>
      </c>
      <c r="E135" s="426">
        <f>SUM(E130:E134)</f>
        <v>188966794</v>
      </c>
    </row>
    <row r="136" spans="1:5" ht="15.75" hidden="1">
      <c r="A136" s="145" t="s">
        <v>80</v>
      </c>
      <c r="B136" s="146" t="s">
        <v>81</v>
      </c>
      <c r="C136" s="427"/>
      <c r="D136" s="427"/>
      <c r="E136" s="427"/>
    </row>
    <row r="137" spans="1:5" ht="15.75" hidden="1">
      <c r="A137" s="139" t="s">
        <v>82</v>
      </c>
      <c r="B137" s="147" t="s">
        <v>83</v>
      </c>
      <c r="C137" s="159"/>
      <c r="D137" s="159"/>
      <c r="E137" s="159"/>
    </row>
    <row r="138" spans="1:5" ht="16.5" hidden="1" thickBot="1">
      <c r="A138" s="140" t="s">
        <v>84</v>
      </c>
      <c r="B138" s="141" t="s">
        <v>85</v>
      </c>
      <c r="C138" s="425"/>
      <c r="D138" s="425"/>
      <c r="E138" s="425"/>
    </row>
    <row r="139" spans="1:5" s="144" customFormat="1" ht="16.5" thickBot="1">
      <c r="A139" s="142" t="s">
        <v>86</v>
      </c>
      <c r="B139" s="143" t="s">
        <v>87</v>
      </c>
      <c r="C139" s="426">
        <f>SUM(C136:C138)</f>
        <v>0</v>
      </c>
      <c r="D139" s="426">
        <f>SUM(D136:D138)</f>
        <v>0</v>
      </c>
      <c r="E139" s="426">
        <f>SUM(E136:E138)</f>
        <v>0</v>
      </c>
    </row>
    <row r="140" spans="1:5" ht="15.75" hidden="1">
      <c r="A140" s="145" t="s">
        <v>88</v>
      </c>
      <c r="B140" s="146" t="s">
        <v>89</v>
      </c>
      <c r="C140" s="427"/>
      <c r="D140" s="427"/>
      <c r="E140" s="427"/>
    </row>
    <row r="141" spans="1:5" ht="16.5" hidden="1" thickBot="1">
      <c r="A141" s="140" t="s">
        <v>90</v>
      </c>
      <c r="B141" s="141" t="s">
        <v>91</v>
      </c>
      <c r="C141" s="425"/>
      <c r="D141" s="425"/>
      <c r="E141" s="425"/>
    </row>
    <row r="142" spans="1:5" s="144" customFormat="1" ht="16.5" thickBot="1">
      <c r="A142" s="142" t="s">
        <v>92</v>
      </c>
      <c r="B142" s="143" t="s">
        <v>89</v>
      </c>
      <c r="C142" s="426">
        <f>SUM(C140:C141)</f>
        <v>0</v>
      </c>
      <c r="D142" s="426">
        <f>SUM(D140:D141)</f>
        <v>0</v>
      </c>
      <c r="E142" s="426">
        <f>SUM(E140:E141)</f>
        <v>0</v>
      </c>
    </row>
    <row r="143" spans="1:5" s="144" customFormat="1" ht="16.5" thickBot="1">
      <c r="A143" s="142" t="s">
        <v>93</v>
      </c>
      <c r="B143" s="143" t="s">
        <v>94</v>
      </c>
      <c r="C143" s="426">
        <f>SUM(C142,C139,C135,C129)</f>
        <v>171928059</v>
      </c>
      <c r="D143" s="426">
        <f>SUM(D142,D139,D135,D129)</f>
        <v>0</v>
      </c>
      <c r="E143" s="426">
        <f>SUM(E142,E139,E135,E129)</f>
        <v>189624276</v>
      </c>
    </row>
    <row r="144" spans="1:5" ht="15.75" hidden="1">
      <c r="A144" s="145" t="s">
        <v>95</v>
      </c>
      <c r="B144" s="146" t="s">
        <v>96</v>
      </c>
      <c r="C144" s="427"/>
      <c r="D144" s="427"/>
      <c r="E144" s="427">
        <v>0</v>
      </c>
    </row>
    <row r="145" spans="1:5" ht="15.75" hidden="1">
      <c r="A145" s="139" t="s">
        <v>97</v>
      </c>
      <c r="B145" s="97" t="s">
        <v>98</v>
      </c>
      <c r="C145" s="159"/>
      <c r="D145" s="159"/>
      <c r="E145" s="159"/>
    </row>
    <row r="146" spans="1:5" ht="15.75" hidden="1">
      <c r="A146" s="139" t="s">
        <v>99</v>
      </c>
      <c r="B146" s="97" t="s">
        <v>100</v>
      </c>
      <c r="C146" s="159"/>
      <c r="D146" s="159"/>
      <c r="E146" s="159"/>
    </row>
    <row r="147" spans="1:5" ht="15.75" hidden="1">
      <c r="A147" s="139" t="s">
        <v>101</v>
      </c>
      <c r="B147" s="97" t="s">
        <v>102</v>
      </c>
      <c r="C147" s="159"/>
      <c r="D147" s="159"/>
      <c r="E147" s="159"/>
    </row>
    <row r="148" spans="1:5" ht="16.5" hidden="1" thickBot="1">
      <c r="A148" s="140" t="s">
        <v>103</v>
      </c>
      <c r="B148" s="141" t="s">
        <v>104</v>
      </c>
      <c r="C148" s="425"/>
      <c r="D148" s="425"/>
      <c r="E148" s="425"/>
    </row>
    <row r="149" spans="1:5" s="144" customFormat="1" ht="16.5" thickBot="1">
      <c r="A149" s="142" t="s">
        <v>105</v>
      </c>
      <c r="B149" s="143" t="s">
        <v>106</v>
      </c>
      <c r="C149" s="426">
        <f>SUM(C144:C148)</f>
        <v>0</v>
      </c>
      <c r="D149" s="426">
        <f>SUM(D144:D148)</f>
        <v>0</v>
      </c>
      <c r="E149" s="426">
        <f>SUM(E144:E148)</f>
        <v>0</v>
      </c>
    </row>
    <row r="150" spans="1:5" ht="15.75" hidden="1">
      <c r="A150" s="145" t="s">
        <v>107</v>
      </c>
      <c r="B150" s="146" t="s">
        <v>108</v>
      </c>
      <c r="C150" s="427"/>
      <c r="D150" s="427"/>
      <c r="E150" s="427"/>
    </row>
    <row r="151" spans="1:5" ht="16.5" hidden="1" thickBot="1">
      <c r="A151" s="140" t="s">
        <v>109</v>
      </c>
      <c r="B151" s="141" t="s">
        <v>110</v>
      </c>
      <c r="C151" s="425"/>
      <c r="D151" s="425"/>
      <c r="E151" s="425"/>
    </row>
    <row r="152" spans="1:5" s="144" customFormat="1" ht="16.5" thickBot="1">
      <c r="A152" s="142" t="s">
        <v>111</v>
      </c>
      <c r="B152" s="143" t="s">
        <v>112</v>
      </c>
      <c r="C152" s="426">
        <f>SUM(C150:C151)</f>
        <v>0</v>
      </c>
      <c r="D152" s="426">
        <f>SUM(D150:D151)</f>
        <v>0</v>
      </c>
      <c r="E152" s="426">
        <f>SUM(E150:E151)</f>
        <v>0</v>
      </c>
    </row>
    <row r="153" spans="1:5" s="144" customFormat="1" ht="16.5" thickBot="1">
      <c r="A153" s="142" t="s">
        <v>113</v>
      </c>
      <c r="B153" s="143" t="s">
        <v>114</v>
      </c>
      <c r="C153" s="426">
        <f>SUM(C152,C149)</f>
        <v>0</v>
      </c>
      <c r="D153" s="426">
        <f>SUM(D152,D149)</f>
        <v>0</v>
      </c>
      <c r="E153" s="426">
        <f>SUM(E152,E149)</f>
        <v>0</v>
      </c>
    </row>
    <row r="154" spans="1:5" ht="15.75" hidden="1">
      <c r="A154" s="145" t="s">
        <v>115</v>
      </c>
      <c r="B154" s="146" t="s">
        <v>116</v>
      </c>
      <c r="C154" s="427"/>
      <c r="D154" s="427"/>
      <c r="E154" s="427"/>
    </row>
    <row r="155" spans="1:5" ht="15.75" hidden="1">
      <c r="A155" s="139" t="s">
        <v>117</v>
      </c>
      <c r="B155" s="97" t="s">
        <v>118</v>
      </c>
      <c r="C155" s="159"/>
      <c r="D155" s="159"/>
      <c r="E155" s="159"/>
    </row>
    <row r="156" spans="1:5" ht="16.5" thickBot="1">
      <c r="A156" s="139" t="s">
        <v>119</v>
      </c>
      <c r="B156" s="97" t="s">
        <v>120</v>
      </c>
      <c r="C156" s="159">
        <v>8245811</v>
      </c>
      <c r="D156" s="159"/>
      <c r="E156" s="159">
        <v>12152379</v>
      </c>
    </row>
    <row r="157" spans="1:5" ht="15.75" hidden="1">
      <c r="A157" s="139" t="s">
        <v>121</v>
      </c>
      <c r="B157" s="97" t="s">
        <v>122</v>
      </c>
      <c r="C157" s="159"/>
      <c r="D157" s="159"/>
      <c r="E157" s="159"/>
    </row>
    <row r="158" spans="1:5" ht="16.5" hidden="1" thickBot="1">
      <c r="A158" s="140" t="s">
        <v>123</v>
      </c>
      <c r="B158" s="141" t="s">
        <v>124</v>
      </c>
      <c r="C158" s="425"/>
      <c r="D158" s="425"/>
      <c r="E158" s="425"/>
    </row>
    <row r="159" spans="1:5" s="144" customFormat="1" ht="16.5" thickBot="1">
      <c r="A159" s="142" t="s">
        <v>125</v>
      </c>
      <c r="B159" s="143" t="s">
        <v>126</v>
      </c>
      <c r="C159" s="426">
        <f>SUM(C154:C158)</f>
        <v>8245811</v>
      </c>
      <c r="D159" s="426">
        <f>SUM(D154:D158)</f>
        <v>0</v>
      </c>
      <c r="E159" s="426">
        <f>SUM(E154:E158)</f>
        <v>12152379</v>
      </c>
    </row>
    <row r="160" spans="1:5" ht="31.5" hidden="1">
      <c r="A160" s="145" t="s">
        <v>127</v>
      </c>
      <c r="B160" s="148" t="s">
        <v>128</v>
      </c>
      <c r="C160" s="427"/>
      <c r="D160" s="427"/>
      <c r="E160" s="427"/>
    </row>
    <row r="161" spans="1:5" ht="31.5" hidden="1">
      <c r="A161" s="139" t="s">
        <v>129</v>
      </c>
      <c r="B161" s="149" t="s">
        <v>130</v>
      </c>
      <c r="C161" s="159"/>
      <c r="D161" s="159"/>
      <c r="E161" s="159"/>
    </row>
    <row r="162" spans="1:5" ht="15.75">
      <c r="A162" s="139" t="s">
        <v>131</v>
      </c>
      <c r="B162" s="97" t="s">
        <v>132</v>
      </c>
      <c r="C162" s="159"/>
      <c r="D162" s="159"/>
      <c r="E162" s="159">
        <v>561436</v>
      </c>
    </row>
    <row r="163" spans="1:5" ht="16.5" thickBot="1">
      <c r="A163" s="139" t="s">
        <v>133</v>
      </c>
      <c r="B163" s="97" t="s">
        <v>134</v>
      </c>
      <c r="C163" s="159"/>
      <c r="D163" s="159"/>
      <c r="E163" s="159">
        <v>180000</v>
      </c>
    </row>
    <row r="164" spans="1:5" ht="15.75" hidden="1">
      <c r="A164" s="139" t="s">
        <v>135</v>
      </c>
      <c r="B164" s="97" t="s">
        <v>136</v>
      </c>
      <c r="C164" s="159"/>
      <c r="D164" s="159"/>
      <c r="E164" s="159"/>
    </row>
    <row r="165" spans="1:5" ht="31.5" hidden="1">
      <c r="A165" s="139" t="s">
        <v>137</v>
      </c>
      <c r="B165" s="149" t="s">
        <v>138</v>
      </c>
      <c r="C165" s="159"/>
      <c r="D165" s="159"/>
      <c r="E165" s="159"/>
    </row>
    <row r="166" spans="1:5" ht="31.5" hidden="1">
      <c r="A166" s="139" t="s">
        <v>139</v>
      </c>
      <c r="B166" s="149" t="s">
        <v>140</v>
      </c>
      <c r="C166" s="159"/>
      <c r="D166" s="159"/>
      <c r="E166" s="159"/>
    </row>
    <row r="167" spans="1:5" ht="16.5" hidden="1" thickBot="1">
      <c r="A167" s="140" t="s">
        <v>141</v>
      </c>
      <c r="B167" s="141" t="s">
        <v>142</v>
      </c>
      <c r="C167" s="425"/>
      <c r="D167" s="425"/>
      <c r="E167" s="425"/>
    </row>
    <row r="168" spans="1:5" s="144" customFormat="1" ht="16.5" thickBot="1">
      <c r="A168" s="142" t="s">
        <v>143</v>
      </c>
      <c r="B168" s="143" t="s">
        <v>144</v>
      </c>
      <c r="C168" s="426">
        <f>SUM(C160:C167)</f>
        <v>0</v>
      </c>
      <c r="D168" s="426">
        <f>SUM(D160:D167)</f>
        <v>0</v>
      </c>
      <c r="E168" s="426">
        <f>SUM(E160:E167)</f>
        <v>741436</v>
      </c>
    </row>
    <row r="169" spans="1:5" ht="31.5" hidden="1">
      <c r="A169" s="145" t="s">
        <v>145</v>
      </c>
      <c r="B169" s="148" t="s">
        <v>146</v>
      </c>
      <c r="C169" s="427"/>
      <c r="D169" s="427"/>
      <c r="E169" s="427"/>
    </row>
    <row r="170" spans="1:5" ht="31.5" hidden="1">
      <c r="A170" s="139" t="s">
        <v>147</v>
      </c>
      <c r="B170" s="149" t="s">
        <v>148</v>
      </c>
      <c r="C170" s="159"/>
      <c r="D170" s="159"/>
      <c r="E170" s="159"/>
    </row>
    <row r="171" spans="1:5" ht="15.75" hidden="1">
      <c r="A171" s="139" t="s">
        <v>149</v>
      </c>
      <c r="B171" s="97" t="s">
        <v>150</v>
      </c>
      <c r="C171" s="159"/>
      <c r="D171" s="159"/>
      <c r="E171" s="159"/>
    </row>
    <row r="172" spans="1:5" ht="15.75" hidden="1">
      <c r="A172" s="139" t="s">
        <v>151</v>
      </c>
      <c r="B172" s="97" t="s">
        <v>152</v>
      </c>
      <c r="C172" s="159"/>
      <c r="D172" s="159"/>
      <c r="E172" s="159"/>
    </row>
    <row r="173" spans="1:5" ht="15.75" hidden="1">
      <c r="A173" s="139" t="s">
        <v>153</v>
      </c>
      <c r="B173" s="97" t="s">
        <v>154</v>
      </c>
      <c r="C173" s="159"/>
      <c r="D173" s="159"/>
      <c r="E173" s="159"/>
    </row>
    <row r="174" spans="1:5" ht="31.5" hidden="1">
      <c r="A174" s="139" t="s">
        <v>155</v>
      </c>
      <c r="B174" s="149" t="s">
        <v>156</v>
      </c>
      <c r="C174" s="159"/>
      <c r="D174" s="159"/>
      <c r="E174" s="159"/>
    </row>
    <row r="175" spans="1:5" ht="31.5" hidden="1">
      <c r="A175" s="139" t="s">
        <v>157</v>
      </c>
      <c r="B175" s="149" t="s">
        <v>158</v>
      </c>
      <c r="C175" s="159"/>
      <c r="D175" s="159"/>
      <c r="E175" s="159"/>
    </row>
    <row r="176" spans="1:5" ht="16.5" hidden="1" thickBot="1">
      <c r="A176" s="140" t="s">
        <v>159</v>
      </c>
      <c r="B176" s="150" t="s">
        <v>160</v>
      </c>
      <c r="C176" s="425"/>
      <c r="D176" s="425"/>
      <c r="E176" s="425"/>
    </row>
    <row r="177" spans="1:5" s="144" customFormat="1" ht="16.5" thickBot="1">
      <c r="A177" s="142" t="s">
        <v>161</v>
      </c>
      <c r="B177" s="143" t="s">
        <v>162</v>
      </c>
      <c r="C177" s="426">
        <f>SUM(C169:C176)</f>
        <v>0</v>
      </c>
      <c r="D177" s="426">
        <f>SUM(D169:D176)</f>
        <v>0</v>
      </c>
      <c r="E177" s="426">
        <f>SUM(E169:E176)</f>
        <v>0</v>
      </c>
    </row>
    <row r="178" spans="1:5" ht="15.75">
      <c r="A178" s="145" t="s">
        <v>163</v>
      </c>
      <c r="B178" s="146" t="s">
        <v>164</v>
      </c>
      <c r="C178" s="427">
        <v>18675373</v>
      </c>
      <c r="D178" s="427"/>
      <c r="E178" s="427">
        <v>18611652</v>
      </c>
    </row>
    <row r="179" spans="1:5" ht="15.75" hidden="1">
      <c r="A179" s="139" t="s">
        <v>165</v>
      </c>
      <c r="B179" s="97" t="s">
        <v>166</v>
      </c>
      <c r="C179" s="159"/>
      <c r="D179" s="159"/>
      <c r="E179" s="159"/>
    </row>
    <row r="180" spans="1:5" ht="15.75" hidden="1">
      <c r="A180" s="139" t="s">
        <v>167</v>
      </c>
      <c r="B180" s="97" t="s">
        <v>168</v>
      </c>
      <c r="C180" s="159"/>
      <c r="D180" s="159"/>
      <c r="E180" s="159"/>
    </row>
    <row r="181" spans="1:5" ht="16.5" thickBot="1">
      <c r="A181" s="139" t="s">
        <v>169</v>
      </c>
      <c r="B181" s="97" t="s">
        <v>170</v>
      </c>
      <c r="C181" s="159"/>
      <c r="D181" s="159"/>
      <c r="E181" s="159">
        <v>75000</v>
      </c>
    </row>
    <row r="182" spans="1:5" ht="31.5" hidden="1">
      <c r="A182" s="139" t="s">
        <v>171</v>
      </c>
      <c r="B182" s="149" t="s">
        <v>172</v>
      </c>
      <c r="C182" s="159"/>
      <c r="D182" s="159"/>
      <c r="E182" s="159"/>
    </row>
    <row r="183" spans="1:5" ht="31.5" hidden="1">
      <c r="A183" s="139" t="s">
        <v>173</v>
      </c>
      <c r="B183" s="149" t="s">
        <v>174</v>
      </c>
      <c r="C183" s="159"/>
      <c r="D183" s="159"/>
      <c r="E183" s="159"/>
    </row>
    <row r="184" spans="1:5" ht="32.25" hidden="1" thickBot="1">
      <c r="A184" s="140" t="s">
        <v>175</v>
      </c>
      <c r="B184" s="150" t="s">
        <v>176</v>
      </c>
      <c r="C184" s="425"/>
      <c r="D184" s="425"/>
      <c r="E184" s="425"/>
    </row>
    <row r="185" spans="1:5" s="144" customFormat="1" ht="16.5" thickBot="1">
      <c r="A185" s="142" t="s">
        <v>177</v>
      </c>
      <c r="B185" s="143" t="s">
        <v>178</v>
      </c>
      <c r="C185" s="426">
        <f>SUM(C178:C184)</f>
        <v>18675373</v>
      </c>
      <c r="D185" s="426">
        <f>SUM(D178:D184)</f>
        <v>0</v>
      </c>
      <c r="E185" s="426">
        <f>SUM(E178:E184)</f>
        <v>18686652</v>
      </c>
    </row>
    <row r="186" spans="1:5" s="144" customFormat="1" ht="16.5" thickBot="1">
      <c r="A186" s="142" t="s">
        <v>179</v>
      </c>
      <c r="B186" s="143" t="s">
        <v>180</v>
      </c>
      <c r="C186" s="426">
        <f>SUM(C168+C177+C185)</f>
        <v>18675373</v>
      </c>
      <c r="D186" s="426">
        <f>SUM(D168+D177+D185)</f>
        <v>0</v>
      </c>
      <c r="E186" s="426">
        <f>SUM(E168+E177+E185)</f>
        <v>19428088</v>
      </c>
    </row>
    <row r="187" spans="1:5" s="144" customFormat="1" ht="16.5" thickBot="1">
      <c r="A187" s="142" t="s">
        <v>181</v>
      </c>
      <c r="B187" s="143" t="s">
        <v>182</v>
      </c>
      <c r="C187" s="426"/>
      <c r="D187" s="426"/>
      <c r="E187" s="426">
        <v>13000</v>
      </c>
    </row>
    <row r="188" spans="1:5" ht="15.75" hidden="1">
      <c r="A188" s="145" t="s">
        <v>183</v>
      </c>
      <c r="B188" s="146" t="s">
        <v>184</v>
      </c>
      <c r="C188" s="427"/>
      <c r="D188" s="427"/>
      <c r="E188" s="427"/>
    </row>
    <row r="189" spans="1:5" ht="15.75" hidden="1">
      <c r="A189" s="139" t="s">
        <v>185</v>
      </c>
      <c r="B189" s="97" t="s">
        <v>186</v>
      </c>
      <c r="C189" s="159"/>
      <c r="D189" s="159"/>
      <c r="E189" s="159"/>
    </row>
    <row r="190" spans="1:5" ht="16.5" hidden="1" thickBot="1">
      <c r="A190" s="140" t="s">
        <v>187</v>
      </c>
      <c r="B190" s="141" t="s">
        <v>188</v>
      </c>
      <c r="C190" s="425"/>
      <c r="D190" s="425"/>
      <c r="E190" s="425"/>
    </row>
    <row r="191" spans="1:5" s="144" customFormat="1" ht="16.5" thickBot="1">
      <c r="A191" s="142" t="s">
        <v>189</v>
      </c>
      <c r="B191" s="143" t="s">
        <v>190</v>
      </c>
      <c r="C191" s="426">
        <f>SUM(C188:C190)</f>
        <v>0</v>
      </c>
      <c r="D191" s="426">
        <f>SUM(D188:D190)</f>
        <v>0</v>
      </c>
      <c r="E191" s="426">
        <f>SUM(E188:E190)</f>
        <v>0</v>
      </c>
    </row>
    <row r="192" spans="1:5" ht="16.5" thickBot="1">
      <c r="A192" s="151"/>
      <c r="B192" s="152"/>
      <c r="C192" s="428"/>
      <c r="D192" s="428"/>
      <c r="E192" s="428"/>
    </row>
    <row r="193" spans="1:5" s="153" customFormat="1" ht="19.5" thickBot="1">
      <c r="A193" s="700" t="s">
        <v>191</v>
      </c>
      <c r="B193" s="701"/>
      <c r="C193" s="429">
        <f>C143+C153+C159+C186+C187+C191</f>
        <v>198849243</v>
      </c>
      <c r="D193" s="429">
        <f>D143+D153+D159+D186+D187+D191</f>
        <v>0</v>
      </c>
      <c r="E193" s="429">
        <f>E143+E153+E159+E186+E187+E191</f>
        <v>221217743</v>
      </c>
    </row>
    <row r="194" ht="16.5" thickBot="1">
      <c r="A194" s="194"/>
    </row>
    <row r="195" spans="1:5" ht="15.75">
      <c r="A195" s="154" t="s">
        <v>192</v>
      </c>
      <c r="B195" s="155" t="s">
        <v>193</v>
      </c>
      <c r="C195" s="430">
        <v>258187000</v>
      </c>
      <c r="D195" s="430"/>
      <c r="E195" s="430">
        <v>258187000</v>
      </c>
    </row>
    <row r="196" spans="1:5" ht="15.75">
      <c r="A196" s="139" t="s">
        <v>194</v>
      </c>
      <c r="B196" s="97" t="s">
        <v>195</v>
      </c>
      <c r="C196" s="159"/>
      <c r="D196" s="159"/>
      <c r="E196" s="159"/>
    </row>
    <row r="197" spans="1:5" ht="15.75">
      <c r="A197" s="139" t="s">
        <v>196</v>
      </c>
      <c r="B197" s="97" t="s">
        <v>197</v>
      </c>
      <c r="C197" s="159">
        <v>20940000</v>
      </c>
      <c r="D197" s="159"/>
      <c r="E197" s="159">
        <v>20940000</v>
      </c>
    </row>
    <row r="198" spans="1:5" ht="15.75">
      <c r="A198" s="139" t="s">
        <v>198</v>
      </c>
      <c r="B198" s="97" t="s">
        <v>199</v>
      </c>
      <c r="C198" s="159">
        <v>40997376</v>
      </c>
      <c r="D198" s="159"/>
      <c r="E198" s="159">
        <v>-83835787</v>
      </c>
    </row>
    <row r="199" spans="1:5" ht="15.75">
      <c r="A199" s="139" t="s">
        <v>200</v>
      </c>
      <c r="B199" s="97" t="s">
        <v>201</v>
      </c>
      <c r="C199" s="159"/>
      <c r="D199" s="159"/>
      <c r="E199" s="159"/>
    </row>
    <row r="200" spans="1:5" ht="16.5" thickBot="1">
      <c r="A200" s="140" t="s">
        <v>202</v>
      </c>
      <c r="B200" s="141" t="s">
        <v>203</v>
      </c>
      <c r="C200" s="425">
        <v>-124833163</v>
      </c>
      <c r="D200" s="425"/>
      <c r="E200" s="425">
        <v>21691191</v>
      </c>
    </row>
    <row r="201" spans="1:5" s="144" customFormat="1" ht="16.5" thickBot="1">
      <c r="A201" s="142" t="s">
        <v>204</v>
      </c>
      <c r="B201" s="143" t="s">
        <v>205</v>
      </c>
      <c r="C201" s="426">
        <f>SUM(C195:C200)</f>
        <v>195291213</v>
      </c>
      <c r="D201" s="426">
        <f>SUM(D195:D200)</f>
        <v>0</v>
      </c>
      <c r="E201" s="426">
        <f>SUM(E195:E200)</f>
        <v>216982404</v>
      </c>
    </row>
    <row r="202" spans="1:5" ht="15.75" hidden="1">
      <c r="A202" s="145" t="s">
        <v>206</v>
      </c>
      <c r="B202" s="146" t="s">
        <v>207</v>
      </c>
      <c r="C202" s="427"/>
      <c r="D202" s="427"/>
      <c r="E202" s="427"/>
    </row>
    <row r="203" spans="1:5" ht="31.5" hidden="1">
      <c r="A203" s="139" t="s">
        <v>208</v>
      </c>
      <c r="B203" s="149" t="s">
        <v>209</v>
      </c>
      <c r="C203" s="159"/>
      <c r="D203" s="159"/>
      <c r="E203" s="159"/>
    </row>
    <row r="204" spans="1:5" ht="16.5" thickBot="1">
      <c r="A204" s="139" t="s">
        <v>210</v>
      </c>
      <c r="B204" s="97" t="s">
        <v>211</v>
      </c>
      <c r="C204" s="159"/>
      <c r="D204" s="159"/>
      <c r="E204" s="159">
        <v>270</v>
      </c>
    </row>
    <row r="205" spans="1:5" ht="15.75" hidden="1">
      <c r="A205" s="139" t="s">
        <v>212</v>
      </c>
      <c r="B205" s="149" t="s">
        <v>213</v>
      </c>
      <c r="C205" s="159"/>
      <c r="D205" s="159"/>
      <c r="E205" s="159"/>
    </row>
    <row r="206" spans="1:5" ht="15.75" hidden="1">
      <c r="A206" s="139" t="s">
        <v>214</v>
      </c>
      <c r="B206" s="149" t="s">
        <v>215</v>
      </c>
      <c r="C206" s="159"/>
      <c r="D206" s="159"/>
      <c r="E206" s="159"/>
    </row>
    <row r="207" spans="1:5" ht="15.75" hidden="1">
      <c r="A207" s="139" t="s">
        <v>216</v>
      </c>
      <c r="B207" s="97" t="s">
        <v>217</v>
      </c>
      <c r="C207" s="159"/>
      <c r="D207" s="159"/>
      <c r="E207" s="159"/>
    </row>
    <row r="208" spans="1:5" ht="15.75" hidden="1">
      <c r="A208" s="139" t="s">
        <v>218</v>
      </c>
      <c r="B208" s="97" t="s">
        <v>219</v>
      </c>
      <c r="C208" s="159"/>
      <c r="D208" s="159"/>
      <c r="E208" s="159"/>
    </row>
    <row r="209" spans="1:5" ht="31.5" hidden="1">
      <c r="A209" s="139" t="s">
        <v>220</v>
      </c>
      <c r="B209" s="149" t="s">
        <v>221</v>
      </c>
      <c r="C209" s="159"/>
      <c r="D209" s="159"/>
      <c r="E209" s="159"/>
    </row>
    <row r="210" spans="1:5" ht="16.5" hidden="1" thickBot="1">
      <c r="A210" s="140" t="s">
        <v>222</v>
      </c>
      <c r="B210" s="141" t="s">
        <v>223</v>
      </c>
      <c r="C210" s="425"/>
      <c r="D210" s="425"/>
      <c r="E210" s="425"/>
    </row>
    <row r="211" spans="1:5" s="144" customFormat="1" ht="16.5" thickBot="1">
      <c r="A211" s="142" t="s">
        <v>224</v>
      </c>
      <c r="B211" s="143" t="s">
        <v>225</v>
      </c>
      <c r="C211" s="426">
        <f>SUM(C202:C210)</f>
        <v>0</v>
      </c>
      <c r="D211" s="426">
        <f>SUM(D202:D210)</f>
        <v>0</v>
      </c>
      <c r="E211" s="426">
        <f>SUM(E202:E210)</f>
        <v>270</v>
      </c>
    </row>
    <row r="212" spans="1:5" ht="15.75" hidden="1">
      <c r="A212" s="145" t="s">
        <v>226</v>
      </c>
      <c r="B212" s="146" t="s">
        <v>227</v>
      </c>
      <c r="C212" s="427"/>
      <c r="D212" s="427"/>
      <c r="E212" s="427"/>
    </row>
    <row r="213" spans="1:5" ht="31.5" hidden="1">
      <c r="A213" s="139" t="s">
        <v>228</v>
      </c>
      <c r="B213" s="149" t="s">
        <v>229</v>
      </c>
      <c r="C213" s="159"/>
      <c r="D213" s="159"/>
      <c r="E213" s="159"/>
    </row>
    <row r="214" spans="1:5" ht="15.75" hidden="1">
      <c r="A214" s="139" t="s">
        <v>230</v>
      </c>
      <c r="B214" s="97" t="s">
        <v>231</v>
      </c>
      <c r="C214" s="159"/>
      <c r="D214" s="159"/>
      <c r="E214" s="159"/>
    </row>
    <row r="215" spans="1:5" ht="31.5" hidden="1">
      <c r="A215" s="139" t="s">
        <v>232</v>
      </c>
      <c r="B215" s="149" t="s">
        <v>233</v>
      </c>
      <c r="C215" s="159"/>
      <c r="D215" s="159"/>
      <c r="E215" s="159"/>
    </row>
    <row r="216" spans="1:5" ht="31.5" hidden="1">
      <c r="A216" s="139" t="s">
        <v>234</v>
      </c>
      <c r="B216" s="149" t="s">
        <v>235</v>
      </c>
      <c r="C216" s="159"/>
      <c r="D216" s="159"/>
      <c r="E216" s="159"/>
    </row>
    <row r="217" spans="1:5" ht="15.75" hidden="1">
      <c r="A217" s="139" t="s">
        <v>236</v>
      </c>
      <c r="B217" s="97" t="s">
        <v>237</v>
      </c>
      <c r="C217" s="159"/>
      <c r="D217" s="159"/>
      <c r="E217" s="159"/>
    </row>
    <row r="218" spans="1:5" ht="15.75" hidden="1">
      <c r="A218" s="139" t="s">
        <v>238</v>
      </c>
      <c r="B218" s="97" t="s">
        <v>239</v>
      </c>
      <c r="C218" s="159"/>
      <c r="D218" s="159"/>
      <c r="E218" s="159"/>
    </row>
    <row r="219" spans="1:5" ht="31.5" hidden="1">
      <c r="A219" s="139" t="s">
        <v>240</v>
      </c>
      <c r="B219" s="149" t="s">
        <v>241</v>
      </c>
      <c r="C219" s="159"/>
      <c r="D219" s="159"/>
      <c r="E219" s="159"/>
    </row>
    <row r="220" spans="1:5" ht="16.5" thickBot="1">
      <c r="A220" s="140" t="s">
        <v>242</v>
      </c>
      <c r="B220" s="141" t="s">
        <v>243</v>
      </c>
      <c r="C220" s="425">
        <v>1385044</v>
      </c>
      <c r="D220" s="425"/>
      <c r="E220" s="425">
        <v>1690570</v>
      </c>
    </row>
    <row r="221" spans="1:5" s="144" customFormat="1" ht="16.5" thickBot="1">
      <c r="A221" s="142" t="s">
        <v>244</v>
      </c>
      <c r="B221" s="143" t="s">
        <v>245</v>
      </c>
      <c r="C221" s="426">
        <f>SUM(C212:C220)</f>
        <v>1385044</v>
      </c>
      <c r="D221" s="426">
        <f>SUM(D212:D220)</f>
        <v>0</v>
      </c>
      <c r="E221" s="426">
        <f>SUM(E212:E220)</f>
        <v>1690570</v>
      </c>
    </row>
    <row r="222" spans="1:5" ht="15.75">
      <c r="A222" s="145" t="s">
        <v>246</v>
      </c>
      <c r="B222" s="146" t="s">
        <v>247</v>
      </c>
      <c r="C222" s="427">
        <v>660756</v>
      </c>
      <c r="D222" s="427"/>
      <c r="E222" s="427">
        <v>600432</v>
      </c>
    </row>
    <row r="223" spans="1:5" ht="15.75" hidden="1">
      <c r="A223" s="139" t="s">
        <v>248</v>
      </c>
      <c r="B223" s="97" t="s">
        <v>166</v>
      </c>
      <c r="C223" s="159"/>
      <c r="D223" s="159"/>
      <c r="E223" s="159"/>
    </row>
    <row r="224" spans="1:5" ht="16.5" thickBot="1">
      <c r="A224" s="139" t="s">
        <v>249</v>
      </c>
      <c r="B224" s="97" t="s">
        <v>250</v>
      </c>
      <c r="C224" s="159"/>
      <c r="D224" s="159"/>
      <c r="E224" s="159">
        <v>97919</v>
      </c>
    </row>
    <row r="225" spans="1:5" ht="15.75" hidden="1">
      <c r="A225" s="139" t="s">
        <v>251</v>
      </c>
      <c r="B225" s="97" t="s">
        <v>170</v>
      </c>
      <c r="C225" s="159"/>
      <c r="D225" s="159"/>
      <c r="E225" s="159"/>
    </row>
    <row r="226" spans="1:5" ht="31.5" hidden="1">
      <c r="A226" s="139" t="s">
        <v>252</v>
      </c>
      <c r="B226" s="149" t="s">
        <v>253</v>
      </c>
      <c r="C226" s="159"/>
      <c r="D226" s="159"/>
      <c r="E226" s="159"/>
    </row>
    <row r="227" spans="1:5" ht="31.5" hidden="1">
      <c r="A227" s="139" t="s">
        <v>254</v>
      </c>
      <c r="B227" s="149" t="s">
        <v>174</v>
      </c>
      <c r="C227" s="159"/>
      <c r="D227" s="159"/>
      <c r="E227" s="159"/>
    </row>
    <row r="228" spans="1:5" ht="16.5" hidden="1" thickBot="1">
      <c r="A228" s="140" t="s">
        <v>255</v>
      </c>
      <c r="B228" s="141" t="s">
        <v>256</v>
      </c>
      <c r="C228" s="425"/>
      <c r="D228" s="425"/>
      <c r="E228" s="425"/>
    </row>
    <row r="229" spans="1:5" s="144" customFormat="1" ht="16.5" thickBot="1">
      <c r="A229" s="142" t="s">
        <v>257</v>
      </c>
      <c r="B229" s="143" t="s">
        <v>258</v>
      </c>
      <c r="C229" s="426">
        <f>SUM(C222:C228)</f>
        <v>660756</v>
      </c>
      <c r="D229" s="426">
        <f>SUM(D222:D228)</f>
        <v>0</v>
      </c>
      <c r="E229" s="426">
        <f>SUM(E222:E228)</f>
        <v>698351</v>
      </c>
    </row>
    <row r="230" spans="1:5" s="144" customFormat="1" ht="16.5" thickBot="1">
      <c r="A230" s="142" t="s">
        <v>259</v>
      </c>
      <c r="B230" s="143" t="s">
        <v>260</v>
      </c>
      <c r="C230" s="426">
        <f>C211+C221+C229</f>
        <v>2045800</v>
      </c>
      <c r="D230" s="426">
        <f>D211+D221+D229</f>
        <v>0</v>
      </c>
      <c r="E230" s="426">
        <f>E211+E221+E229</f>
        <v>2389191</v>
      </c>
    </row>
    <row r="231" spans="1:5" s="144" customFormat="1" ht="16.5" thickBot="1">
      <c r="A231" s="142" t="s">
        <v>261</v>
      </c>
      <c r="B231" s="143" t="s">
        <v>262</v>
      </c>
      <c r="C231" s="426"/>
      <c r="D231" s="426"/>
      <c r="E231" s="426"/>
    </row>
    <row r="232" spans="1:5" s="144" customFormat="1" ht="16.5" thickBot="1">
      <c r="A232" s="142" t="s">
        <v>263</v>
      </c>
      <c r="B232" s="143" t="s">
        <v>264</v>
      </c>
      <c r="C232" s="426"/>
      <c r="D232" s="426"/>
      <c r="E232" s="426"/>
    </row>
    <row r="233" spans="1:5" ht="15.75">
      <c r="A233" s="145" t="s">
        <v>265</v>
      </c>
      <c r="B233" s="146" t="s">
        <v>266</v>
      </c>
      <c r="C233" s="427"/>
      <c r="D233" s="427"/>
      <c r="E233" s="427">
        <v>350000</v>
      </c>
    </row>
    <row r="234" spans="1:5" ht="15.75">
      <c r="A234" s="139" t="s">
        <v>267</v>
      </c>
      <c r="B234" s="97" t="s">
        <v>268</v>
      </c>
      <c r="C234" s="159">
        <v>1512230</v>
      </c>
      <c r="D234" s="159"/>
      <c r="E234" s="159">
        <v>1496148</v>
      </c>
    </row>
    <row r="235" spans="1:5" ht="16.5" thickBot="1">
      <c r="A235" s="140" t="s">
        <v>269</v>
      </c>
      <c r="B235" s="141" t="s">
        <v>270</v>
      </c>
      <c r="C235" s="425"/>
      <c r="D235" s="425"/>
      <c r="E235" s="425"/>
    </row>
    <row r="236" spans="1:5" s="144" customFormat="1" ht="16.5" thickBot="1">
      <c r="A236" s="142" t="s">
        <v>271</v>
      </c>
      <c r="B236" s="143" t="s">
        <v>272</v>
      </c>
      <c r="C236" s="426">
        <f>SUM(C233:C235)</f>
        <v>1512230</v>
      </c>
      <c r="D236" s="426">
        <f>SUM(D233:D235)</f>
        <v>0</v>
      </c>
      <c r="E236" s="426">
        <f>SUM(E233:E235)</f>
        <v>1846148</v>
      </c>
    </row>
    <row r="237" spans="1:5" ht="16.5" thickBot="1">
      <c r="A237" s="151"/>
      <c r="B237" s="152"/>
      <c r="C237" s="428"/>
      <c r="D237" s="428"/>
      <c r="E237" s="428"/>
    </row>
    <row r="238" spans="1:5" s="153" customFormat="1" ht="19.5" thickBot="1">
      <c r="A238" s="700" t="s">
        <v>273</v>
      </c>
      <c r="B238" s="701"/>
      <c r="C238" s="429">
        <f>C201+C230+C231+C232+C236</f>
        <v>198849243</v>
      </c>
      <c r="D238" s="429">
        <f>D201+D230+D231+D232+D236</f>
        <v>0</v>
      </c>
      <c r="E238" s="429">
        <f>E201+E230+E231+E232+E236</f>
        <v>221217743</v>
      </c>
    </row>
    <row r="241" spans="1:5" ht="15.75">
      <c r="A241" s="698" t="s">
        <v>417</v>
      </c>
      <c r="B241" s="698"/>
      <c r="C241" s="698"/>
      <c r="D241" s="698"/>
      <c r="E241" s="698"/>
    </row>
    <row r="242" spans="1:5" ht="15.75">
      <c r="A242" s="698" t="s">
        <v>518</v>
      </c>
      <c r="B242" s="698"/>
      <c r="C242" s="698"/>
      <c r="D242" s="698"/>
      <c r="E242" s="698"/>
    </row>
    <row r="243" spans="1:5" ht="16.5" thickBot="1">
      <c r="A243" s="194"/>
      <c r="E243" s="431" t="s">
        <v>431</v>
      </c>
    </row>
    <row r="244" spans="1:5" s="138" customFormat="1" ht="32.25" thickBot="1">
      <c r="A244" s="136" t="s">
        <v>46</v>
      </c>
      <c r="B244" s="137" t="s">
        <v>0</v>
      </c>
      <c r="C244" s="424" t="s">
        <v>57</v>
      </c>
      <c r="D244" s="419" t="s">
        <v>58</v>
      </c>
      <c r="E244" s="424" t="s">
        <v>59</v>
      </c>
    </row>
    <row r="245" spans="1:5" ht="15.75" hidden="1">
      <c r="A245" s="139" t="s">
        <v>60</v>
      </c>
      <c r="B245" s="97" t="s">
        <v>61</v>
      </c>
      <c r="C245" s="159"/>
      <c r="D245" s="159"/>
      <c r="E245" s="159"/>
    </row>
    <row r="246" spans="1:5" ht="15.75" hidden="1">
      <c r="A246" s="139" t="s">
        <v>62</v>
      </c>
      <c r="B246" s="97" t="s">
        <v>63</v>
      </c>
      <c r="C246" s="159"/>
      <c r="D246" s="159"/>
      <c r="E246" s="159"/>
    </row>
    <row r="247" spans="1:5" ht="16.5" hidden="1" thickBot="1">
      <c r="A247" s="140" t="s">
        <v>64</v>
      </c>
      <c r="B247" s="141" t="s">
        <v>65</v>
      </c>
      <c r="C247" s="425"/>
      <c r="D247" s="425"/>
      <c r="E247" s="425"/>
    </row>
    <row r="248" spans="1:5" s="144" customFormat="1" ht="16.5" hidden="1" thickBot="1">
      <c r="A248" s="142" t="s">
        <v>66</v>
      </c>
      <c r="B248" s="143" t="s">
        <v>67</v>
      </c>
      <c r="C248" s="426">
        <f>SUM(C245:C247)</f>
        <v>0</v>
      </c>
      <c r="D248" s="426">
        <f>SUM(D245:D247)</f>
        <v>0</v>
      </c>
      <c r="E248" s="426">
        <f>SUM(E245:E247)</f>
        <v>0</v>
      </c>
    </row>
    <row r="249" spans="1:5" ht="15.75" hidden="1">
      <c r="A249" s="145" t="s">
        <v>68</v>
      </c>
      <c r="B249" s="146" t="s">
        <v>69</v>
      </c>
      <c r="C249" s="427"/>
      <c r="D249" s="427"/>
      <c r="E249" s="427"/>
    </row>
    <row r="250" spans="1:5" ht="15.75" hidden="1">
      <c r="A250" s="139" t="s">
        <v>70</v>
      </c>
      <c r="B250" s="97" t="s">
        <v>71</v>
      </c>
      <c r="C250" s="159"/>
      <c r="D250" s="159"/>
      <c r="E250" s="159"/>
    </row>
    <row r="251" spans="1:5" ht="15.75" hidden="1">
      <c r="A251" s="139" t="s">
        <v>72</v>
      </c>
      <c r="B251" s="97" t="s">
        <v>73</v>
      </c>
      <c r="C251" s="159"/>
      <c r="D251" s="159"/>
      <c r="E251" s="159"/>
    </row>
    <row r="252" spans="1:5" ht="15.75" hidden="1">
      <c r="A252" s="139" t="s">
        <v>74</v>
      </c>
      <c r="B252" s="97" t="s">
        <v>75</v>
      </c>
      <c r="C252" s="159"/>
      <c r="D252" s="159"/>
      <c r="E252" s="159"/>
    </row>
    <row r="253" spans="1:5" ht="16.5" hidden="1" thickBot="1">
      <c r="A253" s="140" t="s">
        <v>76</v>
      </c>
      <c r="B253" s="141" t="s">
        <v>77</v>
      </c>
      <c r="C253" s="425"/>
      <c r="D253" s="425"/>
      <c r="E253" s="425"/>
    </row>
    <row r="254" spans="1:5" s="144" customFormat="1" ht="16.5" hidden="1" thickBot="1">
      <c r="A254" s="142" t="s">
        <v>78</v>
      </c>
      <c r="B254" s="143" t="s">
        <v>79</v>
      </c>
      <c r="C254" s="426">
        <f>SUM(C249:C253)</f>
        <v>0</v>
      </c>
      <c r="D254" s="426">
        <f>SUM(D249:D253)</f>
        <v>0</v>
      </c>
      <c r="E254" s="426">
        <f>SUM(E249:E253)</f>
        <v>0</v>
      </c>
    </row>
    <row r="255" spans="1:5" ht="15.75" hidden="1">
      <c r="A255" s="145" t="s">
        <v>80</v>
      </c>
      <c r="B255" s="146" t="s">
        <v>81</v>
      </c>
      <c r="C255" s="427"/>
      <c r="D255" s="427"/>
      <c r="E255" s="427"/>
    </row>
    <row r="256" spans="1:5" ht="15.75" hidden="1">
      <c r="A256" s="139" t="s">
        <v>82</v>
      </c>
      <c r="B256" s="147" t="s">
        <v>83</v>
      </c>
      <c r="C256" s="159"/>
      <c r="D256" s="159"/>
      <c r="E256" s="159"/>
    </row>
    <row r="257" spans="1:5" ht="16.5" hidden="1" thickBot="1">
      <c r="A257" s="140" t="s">
        <v>84</v>
      </c>
      <c r="B257" s="141" t="s">
        <v>85</v>
      </c>
      <c r="C257" s="425"/>
      <c r="D257" s="425"/>
      <c r="E257" s="425"/>
    </row>
    <row r="258" spans="1:5" s="144" customFormat="1" ht="16.5" hidden="1" thickBot="1">
      <c r="A258" s="142" t="s">
        <v>86</v>
      </c>
      <c r="B258" s="143" t="s">
        <v>87</v>
      </c>
      <c r="C258" s="426">
        <f>SUM(C255:C257)</f>
        <v>0</v>
      </c>
      <c r="D258" s="426">
        <f>SUM(D255:D257)</f>
        <v>0</v>
      </c>
      <c r="E258" s="426">
        <f>SUM(E255:E257)</f>
        <v>0</v>
      </c>
    </row>
    <row r="259" spans="1:5" ht="15.75" hidden="1">
      <c r="A259" s="145" t="s">
        <v>88</v>
      </c>
      <c r="B259" s="146" t="s">
        <v>89</v>
      </c>
      <c r="C259" s="427"/>
      <c r="D259" s="427"/>
      <c r="E259" s="427"/>
    </row>
    <row r="260" spans="1:5" ht="16.5" hidden="1" thickBot="1">
      <c r="A260" s="140" t="s">
        <v>90</v>
      </c>
      <c r="B260" s="141" t="s">
        <v>91</v>
      </c>
      <c r="C260" s="425"/>
      <c r="D260" s="425"/>
      <c r="E260" s="425"/>
    </row>
    <row r="261" spans="1:5" s="144" customFormat="1" ht="16.5" hidden="1" thickBot="1">
      <c r="A261" s="142" t="s">
        <v>92</v>
      </c>
      <c r="B261" s="143" t="s">
        <v>89</v>
      </c>
      <c r="C261" s="426">
        <f>SUM(C259:C260)</f>
        <v>0</v>
      </c>
      <c r="D261" s="426">
        <f>SUM(D259:D260)</f>
        <v>0</v>
      </c>
      <c r="E261" s="426">
        <f>SUM(E259:E260)</f>
        <v>0</v>
      </c>
    </row>
    <row r="262" spans="1:5" s="144" customFormat="1" ht="16.5" thickBot="1">
      <c r="A262" s="142" t="s">
        <v>93</v>
      </c>
      <c r="B262" s="143" t="s">
        <v>94</v>
      </c>
      <c r="C262" s="426">
        <f>SUM(C261,C258,C254,C248)</f>
        <v>0</v>
      </c>
      <c r="D262" s="426">
        <f>SUM(D261,D258,D254,D248)</f>
        <v>0</v>
      </c>
      <c r="E262" s="426">
        <f>SUM(E261,E258,E254,E248)</f>
        <v>0</v>
      </c>
    </row>
    <row r="263" spans="1:5" ht="15.75" hidden="1">
      <c r="A263" s="145" t="s">
        <v>95</v>
      </c>
      <c r="B263" s="146" t="s">
        <v>96</v>
      </c>
      <c r="C263" s="427"/>
      <c r="D263" s="427"/>
      <c r="E263" s="427">
        <v>0</v>
      </c>
    </row>
    <row r="264" spans="1:5" ht="15.75" hidden="1">
      <c r="A264" s="139" t="s">
        <v>97</v>
      </c>
      <c r="B264" s="97" t="s">
        <v>98</v>
      </c>
      <c r="C264" s="159"/>
      <c r="D264" s="159"/>
      <c r="E264" s="159"/>
    </row>
    <row r="265" spans="1:5" ht="15.75" hidden="1">
      <c r="A265" s="139" t="s">
        <v>99</v>
      </c>
      <c r="B265" s="97" t="s">
        <v>100</v>
      </c>
      <c r="C265" s="159"/>
      <c r="D265" s="159"/>
      <c r="E265" s="159"/>
    </row>
    <row r="266" spans="1:5" ht="15.75" hidden="1">
      <c r="A266" s="139" t="s">
        <v>101</v>
      </c>
      <c r="B266" s="97" t="s">
        <v>102</v>
      </c>
      <c r="C266" s="159"/>
      <c r="D266" s="159"/>
      <c r="E266" s="159"/>
    </row>
    <row r="267" spans="1:5" ht="16.5" hidden="1" thickBot="1">
      <c r="A267" s="140" t="s">
        <v>103</v>
      </c>
      <c r="B267" s="141" t="s">
        <v>104</v>
      </c>
      <c r="C267" s="425"/>
      <c r="D267" s="425"/>
      <c r="E267" s="425"/>
    </row>
    <row r="268" spans="1:5" s="144" customFormat="1" ht="16.5" hidden="1" thickBot="1">
      <c r="A268" s="142" t="s">
        <v>105</v>
      </c>
      <c r="B268" s="143" t="s">
        <v>106</v>
      </c>
      <c r="C268" s="426">
        <f>SUM(C263:C267)</f>
        <v>0</v>
      </c>
      <c r="D268" s="426">
        <f>SUM(D263:D267)</f>
        <v>0</v>
      </c>
      <c r="E268" s="426">
        <f>SUM(E263:E267)</f>
        <v>0</v>
      </c>
    </row>
    <row r="269" spans="1:5" ht="15.75" hidden="1">
      <c r="A269" s="145" t="s">
        <v>107</v>
      </c>
      <c r="B269" s="146" t="s">
        <v>108</v>
      </c>
      <c r="C269" s="427"/>
      <c r="D269" s="427"/>
      <c r="E269" s="427"/>
    </row>
    <row r="270" spans="1:5" ht="16.5" hidden="1" thickBot="1">
      <c r="A270" s="140" t="s">
        <v>109</v>
      </c>
      <c r="B270" s="141" t="s">
        <v>110</v>
      </c>
      <c r="C270" s="425"/>
      <c r="D270" s="425"/>
      <c r="E270" s="425"/>
    </row>
    <row r="271" spans="1:5" s="144" customFormat="1" ht="16.5" hidden="1" thickBot="1">
      <c r="A271" s="142" t="s">
        <v>111</v>
      </c>
      <c r="B271" s="143" t="s">
        <v>112</v>
      </c>
      <c r="C271" s="426">
        <f>SUM(C269:C270)</f>
        <v>0</v>
      </c>
      <c r="D271" s="426">
        <f>SUM(D269:D270)</f>
        <v>0</v>
      </c>
      <c r="E271" s="426">
        <f>SUM(E269:E270)</f>
        <v>0</v>
      </c>
    </row>
    <row r="272" spans="1:5" s="144" customFormat="1" ht="16.5" thickBot="1">
      <c r="A272" s="142" t="s">
        <v>113</v>
      </c>
      <c r="B272" s="143" t="s">
        <v>114</v>
      </c>
      <c r="C272" s="426">
        <f>SUM(C271,C268)</f>
        <v>0</v>
      </c>
      <c r="D272" s="426">
        <f>SUM(D271,D268)</f>
        <v>0</v>
      </c>
      <c r="E272" s="426">
        <f>SUM(E271,E268)</f>
        <v>0</v>
      </c>
    </row>
    <row r="273" spans="1:5" ht="15.75" hidden="1">
      <c r="A273" s="145" t="s">
        <v>115</v>
      </c>
      <c r="B273" s="146" t="s">
        <v>116</v>
      </c>
      <c r="C273" s="427"/>
      <c r="D273" s="427"/>
      <c r="E273" s="427"/>
    </row>
    <row r="274" spans="1:5" ht="15.75" hidden="1">
      <c r="A274" s="139" t="s">
        <v>117</v>
      </c>
      <c r="B274" s="97" t="s">
        <v>118</v>
      </c>
      <c r="C274" s="159"/>
      <c r="D274" s="159"/>
      <c r="E274" s="159"/>
    </row>
    <row r="275" spans="1:5" ht="16.5" thickBot="1">
      <c r="A275" s="139" t="s">
        <v>119</v>
      </c>
      <c r="B275" s="97" t="s">
        <v>120</v>
      </c>
      <c r="C275" s="159">
        <v>730629</v>
      </c>
      <c r="D275" s="159"/>
      <c r="E275" s="159">
        <v>1647</v>
      </c>
    </row>
    <row r="276" spans="1:5" ht="15.75" hidden="1">
      <c r="A276" s="139" t="s">
        <v>121</v>
      </c>
      <c r="B276" s="97" t="s">
        <v>122</v>
      </c>
      <c r="C276" s="159"/>
      <c r="D276" s="159"/>
      <c r="E276" s="159"/>
    </row>
    <row r="277" spans="1:5" ht="16.5" hidden="1" thickBot="1">
      <c r="A277" s="140" t="s">
        <v>123</v>
      </c>
      <c r="B277" s="141" t="s">
        <v>124</v>
      </c>
      <c r="C277" s="425"/>
      <c r="D277" s="425"/>
      <c r="E277" s="425"/>
    </row>
    <row r="278" spans="1:5" s="144" customFormat="1" ht="16.5" thickBot="1">
      <c r="A278" s="142" t="s">
        <v>125</v>
      </c>
      <c r="B278" s="143" t="s">
        <v>126</v>
      </c>
      <c r="C278" s="426">
        <f>SUM(C273:C277)</f>
        <v>730629</v>
      </c>
      <c r="D278" s="426">
        <f>SUM(D273:D277)</f>
        <v>0</v>
      </c>
      <c r="E278" s="426">
        <f>SUM(E273:E277)</f>
        <v>1647</v>
      </c>
    </row>
    <row r="279" spans="1:5" ht="31.5" hidden="1">
      <c r="A279" s="145" t="s">
        <v>127</v>
      </c>
      <c r="B279" s="148" t="s">
        <v>128</v>
      </c>
      <c r="C279" s="427"/>
      <c r="D279" s="427"/>
      <c r="E279" s="427"/>
    </row>
    <row r="280" spans="1:5" ht="31.5" hidden="1">
      <c r="A280" s="139" t="s">
        <v>129</v>
      </c>
      <c r="B280" s="149" t="s">
        <v>130</v>
      </c>
      <c r="C280" s="159"/>
      <c r="D280" s="159"/>
      <c r="E280" s="159"/>
    </row>
    <row r="281" spans="1:5" ht="15.75" hidden="1">
      <c r="A281" s="139" t="s">
        <v>131</v>
      </c>
      <c r="B281" s="97" t="s">
        <v>132</v>
      </c>
      <c r="C281" s="159"/>
      <c r="D281" s="159"/>
      <c r="E281" s="159"/>
    </row>
    <row r="282" spans="1:5" ht="16.5" thickBot="1">
      <c r="A282" s="139" t="s">
        <v>133</v>
      </c>
      <c r="B282" s="97" t="s">
        <v>134</v>
      </c>
      <c r="C282" s="159"/>
      <c r="D282" s="159"/>
      <c r="E282" s="159">
        <v>15</v>
      </c>
    </row>
    <row r="283" spans="1:5" ht="15.75" hidden="1">
      <c r="A283" s="139" t="s">
        <v>135</v>
      </c>
      <c r="B283" s="97" t="s">
        <v>136</v>
      </c>
      <c r="C283" s="159"/>
      <c r="D283" s="159"/>
      <c r="E283" s="159"/>
    </row>
    <row r="284" spans="1:5" ht="31.5" hidden="1">
      <c r="A284" s="139" t="s">
        <v>137</v>
      </c>
      <c r="B284" s="149" t="s">
        <v>138</v>
      </c>
      <c r="C284" s="159"/>
      <c r="D284" s="159"/>
      <c r="E284" s="159"/>
    </row>
    <row r="285" spans="1:5" ht="31.5" hidden="1">
      <c r="A285" s="139" t="s">
        <v>139</v>
      </c>
      <c r="B285" s="149" t="s">
        <v>140</v>
      </c>
      <c r="C285" s="159"/>
      <c r="D285" s="159"/>
      <c r="E285" s="159"/>
    </row>
    <row r="286" spans="1:5" ht="16.5" hidden="1" thickBot="1">
      <c r="A286" s="140" t="s">
        <v>141</v>
      </c>
      <c r="B286" s="141" t="s">
        <v>142</v>
      </c>
      <c r="C286" s="425"/>
      <c r="D286" s="425"/>
      <c r="E286" s="425"/>
    </row>
    <row r="287" spans="1:5" s="144" customFormat="1" ht="16.5" thickBot="1">
      <c r="A287" s="142" t="s">
        <v>143</v>
      </c>
      <c r="B287" s="143" t="s">
        <v>144</v>
      </c>
      <c r="C287" s="426">
        <f>SUM(C279:C286)</f>
        <v>0</v>
      </c>
      <c r="D287" s="426">
        <f>SUM(D279:D286)</f>
        <v>0</v>
      </c>
      <c r="E287" s="426">
        <f>SUM(E279:E286)</f>
        <v>15</v>
      </c>
    </row>
    <row r="288" spans="1:5" ht="31.5" hidden="1">
      <c r="A288" s="145" t="s">
        <v>145</v>
      </c>
      <c r="B288" s="148" t="s">
        <v>146</v>
      </c>
      <c r="C288" s="427"/>
      <c r="D288" s="427"/>
      <c r="E288" s="427"/>
    </row>
    <row r="289" spans="1:5" ht="31.5" hidden="1">
      <c r="A289" s="139" t="s">
        <v>147</v>
      </c>
      <c r="B289" s="149" t="s">
        <v>148</v>
      </c>
      <c r="C289" s="159"/>
      <c r="D289" s="159"/>
      <c r="E289" s="159"/>
    </row>
    <row r="290" spans="1:5" ht="15.75" hidden="1">
      <c r="A290" s="139" t="s">
        <v>149</v>
      </c>
      <c r="B290" s="97" t="s">
        <v>150</v>
      </c>
      <c r="C290" s="159"/>
      <c r="D290" s="159"/>
      <c r="E290" s="159"/>
    </row>
    <row r="291" spans="1:5" ht="15.75" hidden="1">
      <c r="A291" s="139" t="s">
        <v>151</v>
      </c>
      <c r="B291" s="97" t="s">
        <v>152</v>
      </c>
      <c r="C291" s="159"/>
      <c r="D291" s="159"/>
      <c r="E291" s="159"/>
    </row>
    <row r="292" spans="1:5" ht="15.75" hidden="1">
      <c r="A292" s="139" t="s">
        <v>153</v>
      </c>
      <c r="B292" s="97" t="s">
        <v>154</v>
      </c>
      <c r="C292" s="159"/>
      <c r="D292" s="159"/>
      <c r="E292" s="159"/>
    </row>
    <row r="293" spans="1:5" ht="31.5" hidden="1">
      <c r="A293" s="139" t="s">
        <v>155</v>
      </c>
      <c r="B293" s="149" t="s">
        <v>156</v>
      </c>
      <c r="C293" s="159"/>
      <c r="D293" s="159"/>
      <c r="E293" s="159"/>
    </row>
    <row r="294" spans="1:5" ht="31.5" hidden="1">
      <c r="A294" s="139" t="s">
        <v>157</v>
      </c>
      <c r="B294" s="149" t="s">
        <v>158</v>
      </c>
      <c r="C294" s="159"/>
      <c r="D294" s="159"/>
      <c r="E294" s="159"/>
    </row>
    <row r="295" spans="1:5" ht="16.5" hidden="1" thickBot="1">
      <c r="A295" s="140" t="s">
        <v>159</v>
      </c>
      <c r="B295" s="150" t="s">
        <v>160</v>
      </c>
      <c r="C295" s="425"/>
      <c r="D295" s="425"/>
      <c r="E295" s="425"/>
    </row>
    <row r="296" spans="1:5" s="144" customFormat="1" ht="16.5" thickBot="1">
      <c r="A296" s="142" t="s">
        <v>161</v>
      </c>
      <c r="B296" s="143" t="s">
        <v>162</v>
      </c>
      <c r="C296" s="426">
        <f>SUM(C288:C295)</f>
        <v>0</v>
      </c>
      <c r="D296" s="426">
        <f>SUM(D288:D295)</f>
        <v>0</v>
      </c>
      <c r="E296" s="426">
        <f>SUM(E288:E295)</f>
        <v>0</v>
      </c>
    </row>
    <row r="297" spans="1:5" ht="16.5" thickBot="1">
      <c r="A297" s="145" t="s">
        <v>163</v>
      </c>
      <c r="B297" s="146" t="s">
        <v>164</v>
      </c>
      <c r="C297" s="427"/>
      <c r="D297" s="427"/>
      <c r="E297" s="427">
        <v>100000</v>
      </c>
    </row>
    <row r="298" spans="1:5" ht="15.75" hidden="1">
      <c r="A298" s="139" t="s">
        <v>165</v>
      </c>
      <c r="B298" s="97" t="s">
        <v>166</v>
      </c>
      <c r="C298" s="159"/>
      <c r="D298" s="159"/>
      <c r="E298" s="159"/>
    </row>
    <row r="299" spans="1:5" ht="15.75" hidden="1">
      <c r="A299" s="139" t="s">
        <v>167</v>
      </c>
      <c r="B299" s="97" t="s">
        <v>168</v>
      </c>
      <c r="C299" s="159"/>
      <c r="D299" s="159"/>
      <c r="E299" s="159"/>
    </row>
    <row r="300" spans="1:5" ht="15.75" hidden="1">
      <c r="A300" s="139" t="s">
        <v>169</v>
      </c>
      <c r="B300" s="97" t="s">
        <v>170</v>
      </c>
      <c r="C300" s="159"/>
      <c r="D300" s="159"/>
      <c r="E300" s="159"/>
    </row>
    <row r="301" spans="1:5" ht="31.5" hidden="1">
      <c r="A301" s="139" t="s">
        <v>171</v>
      </c>
      <c r="B301" s="149" t="s">
        <v>172</v>
      </c>
      <c r="C301" s="159"/>
      <c r="D301" s="159"/>
      <c r="E301" s="159"/>
    </row>
    <row r="302" spans="1:5" ht="31.5" hidden="1">
      <c r="A302" s="139" t="s">
        <v>173</v>
      </c>
      <c r="B302" s="149" t="s">
        <v>174</v>
      </c>
      <c r="C302" s="159"/>
      <c r="D302" s="159"/>
      <c r="E302" s="159"/>
    </row>
    <row r="303" spans="1:5" ht="32.25" hidden="1" thickBot="1">
      <c r="A303" s="140" t="s">
        <v>175</v>
      </c>
      <c r="B303" s="150" t="s">
        <v>176</v>
      </c>
      <c r="C303" s="425"/>
      <c r="D303" s="425"/>
      <c r="E303" s="425"/>
    </row>
    <row r="304" spans="1:5" s="144" customFormat="1" ht="16.5" thickBot="1">
      <c r="A304" s="142" t="s">
        <v>177</v>
      </c>
      <c r="B304" s="143" t="s">
        <v>178</v>
      </c>
      <c r="C304" s="426">
        <f>SUM(C297:C303)</f>
        <v>0</v>
      </c>
      <c r="D304" s="426">
        <f>SUM(D297:D303)</f>
        <v>0</v>
      </c>
      <c r="E304" s="426">
        <f>SUM(E297:E303)</f>
        <v>100000</v>
      </c>
    </row>
    <row r="305" spans="1:5" s="144" customFormat="1" ht="16.5" thickBot="1">
      <c r="A305" s="142" t="s">
        <v>179</v>
      </c>
      <c r="B305" s="143" t="s">
        <v>180</v>
      </c>
      <c r="C305" s="426">
        <f>SUM(C287+C296+C304)</f>
        <v>0</v>
      </c>
      <c r="D305" s="426">
        <f>SUM(D287+D296+D304)</f>
        <v>0</v>
      </c>
      <c r="E305" s="426">
        <f>SUM(E287+E296+E304)</f>
        <v>100015</v>
      </c>
    </row>
    <row r="306" spans="1:5" s="144" customFormat="1" ht="16.5" thickBot="1">
      <c r="A306" s="142" t="s">
        <v>181</v>
      </c>
      <c r="B306" s="143" t="s">
        <v>182</v>
      </c>
      <c r="C306" s="426"/>
      <c r="D306" s="426"/>
      <c r="E306" s="426"/>
    </row>
    <row r="307" spans="1:5" ht="15.75" hidden="1">
      <c r="A307" s="145" t="s">
        <v>183</v>
      </c>
      <c r="B307" s="146" t="s">
        <v>184</v>
      </c>
      <c r="C307" s="427"/>
      <c r="D307" s="427"/>
      <c r="E307" s="427"/>
    </row>
    <row r="308" spans="1:5" ht="15.75" hidden="1">
      <c r="A308" s="139" t="s">
        <v>185</v>
      </c>
      <c r="B308" s="97" t="s">
        <v>186</v>
      </c>
      <c r="C308" s="159"/>
      <c r="D308" s="159"/>
      <c r="E308" s="159"/>
    </row>
    <row r="309" spans="1:5" ht="16.5" hidden="1" thickBot="1">
      <c r="A309" s="140" t="s">
        <v>187</v>
      </c>
      <c r="B309" s="141" t="s">
        <v>188</v>
      </c>
      <c r="C309" s="425"/>
      <c r="D309" s="425"/>
      <c r="E309" s="425"/>
    </row>
    <row r="310" spans="1:5" s="144" customFormat="1" ht="16.5" thickBot="1">
      <c r="A310" s="142" t="s">
        <v>189</v>
      </c>
      <c r="B310" s="143" t="s">
        <v>190</v>
      </c>
      <c r="C310" s="426">
        <f>SUM(C307:C309)</f>
        <v>0</v>
      </c>
      <c r="D310" s="426">
        <f>SUM(D307:D309)</f>
        <v>0</v>
      </c>
      <c r="E310" s="426">
        <f>SUM(E307:E309)</f>
        <v>0</v>
      </c>
    </row>
    <row r="311" spans="1:5" ht="16.5" thickBot="1">
      <c r="A311" s="151"/>
      <c r="B311" s="152"/>
      <c r="C311" s="428"/>
      <c r="D311" s="428"/>
      <c r="E311" s="428"/>
    </row>
    <row r="312" spans="1:5" s="153" customFormat="1" ht="19.5" thickBot="1">
      <c r="A312" s="700" t="s">
        <v>191</v>
      </c>
      <c r="B312" s="701"/>
      <c r="C312" s="429">
        <f>C262+C272+C278+C305+C306+C310</f>
        <v>730629</v>
      </c>
      <c r="D312" s="429">
        <f>D262+D272+D278+D305+D306+D310</f>
        <v>0</v>
      </c>
      <c r="E312" s="429">
        <f>E262+E272+E278+E305+E306+E310</f>
        <v>101662</v>
      </c>
    </row>
    <row r="313" ht="16.5" thickBot="1">
      <c r="A313" s="194"/>
    </row>
    <row r="314" spans="1:5" ht="15.75">
      <c r="A314" s="154" t="s">
        <v>192</v>
      </c>
      <c r="B314" s="155" t="s">
        <v>193</v>
      </c>
      <c r="C314" s="430">
        <v>36122</v>
      </c>
      <c r="D314" s="430"/>
      <c r="E314" s="430">
        <v>36122</v>
      </c>
    </row>
    <row r="315" spans="1:5" ht="15.75">
      <c r="A315" s="139" t="s">
        <v>194</v>
      </c>
      <c r="B315" s="97" t="s">
        <v>195</v>
      </c>
      <c r="C315" s="159"/>
      <c r="D315" s="159"/>
      <c r="E315" s="159"/>
    </row>
    <row r="316" spans="1:5" ht="15.75">
      <c r="A316" s="139" t="s">
        <v>196</v>
      </c>
      <c r="B316" s="97" t="s">
        <v>197</v>
      </c>
      <c r="C316" s="159"/>
      <c r="D316" s="159"/>
      <c r="E316" s="159"/>
    </row>
    <row r="317" spans="1:5" ht="15.75">
      <c r="A317" s="139" t="s">
        <v>198</v>
      </c>
      <c r="B317" s="97" t="s">
        <v>199</v>
      </c>
      <c r="C317" s="159">
        <v>946441</v>
      </c>
      <c r="D317" s="159"/>
      <c r="E317" s="159">
        <v>-271715</v>
      </c>
    </row>
    <row r="318" spans="1:5" ht="15.75">
      <c r="A318" s="139" t="s">
        <v>200</v>
      </c>
      <c r="B318" s="97" t="s">
        <v>201</v>
      </c>
      <c r="C318" s="159"/>
      <c r="D318" s="159"/>
      <c r="E318" s="159"/>
    </row>
    <row r="319" spans="1:5" ht="16.5" thickBot="1">
      <c r="A319" s="140" t="s">
        <v>202</v>
      </c>
      <c r="B319" s="141" t="s">
        <v>203</v>
      </c>
      <c r="C319" s="425">
        <v>-1218156</v>
      </c>
      <c r="D319" s="425"/>
      <c r="E319" s="425">
        <v>-847815</v>
      </c>
    </row>
    <row r="320" spans="1:5" s="144" customFormat="1" ht="16.5" thickBot="1">
      <c r="A320" s="142" t="s">
        <v>204</v>
      </c>
      <c r="B320" s="143" t="s">
        <v>205</v>
      </c>
      <c r="C320" s="426">
        <f>SUM(C314:C319)</f>
        <v>-235593</v>
      </c>
      <c r="D320" s="426">
        <f>SUM(D314:D319)</f>
        <v>0</v>
      </c>
      <c r="E320" s="426">
        <f>SUM(E314:E319)</f>
        <v>-1083408</v>
      </c>
    </row>
    <row r="321" spans="1:5" ht="15.75" hidden="1">
      <c r="A321" s="145" t="s">
        <v>206</v>
      </c>
      <c r="B321" s="146" t="s">
        <v>207</v>
      </c>
      <c r="C321" s="427"/>
      <c r="D321" s="427"/>
      <c r="E321" s="427"/>
    </row>
    <row r="322" spans="1:5" ht="31.5" hidden="1">
      <c r="A322" s="139" t="s">
        <v>208</v>
      </c>
      <c r="B322" s="149" t="s">
        <v>209</v>
      </c>
      <c r="C322" s="159"/>
      <c r="D322" s="159"/>
      <c r="E322" s="159"/>
    </row>
    <row r="323" spans="1:5" ht="16.5" thickBot="1">
      <c r="A323" s="139" t="s">
        <v>210</v>
      </c>
      <c r="B323" s="97" t="s">
        <v>211</v>
      </c>
      <c r="C323" s="159"/>
      <c r="D323" s="159"/>
      <c r="E323" s="159">
        <v>6399</v>
      </c>
    </row>
    <row r="324" spans="1:5" ht="15.75" hidden="1">
      <c r="A324" s="139" t="s">
        <v>212</v>
      </c>
      <c r="B324" s="149" t="s">
        <v>213</v>
      </c>
      <c r="C324" s="159"/>
      <c r="D324" s="159"/>
      <c r="E324" s="159"/>
    </row>
    <row r="325" spans="1:5" ht="15.75" hidden="1">
      <c r="A325" s="139" t="s">
        <v>214</v>
      </c>
      <c r="B325" s="149" t="s">
        <v>215</v>
      </c>
      <c r="C325" s="159"/>
      <c r="D325" s="159"/>
      <c r="E325" s="159"/>
    </row>
    <row r="326" spans="1:5" ht="15.75" hidden="1">
      <c r="A326" s="139" t="s">
        <v>216</v>
      </c>
      <c r="B326" s="97" t="s">
        <v>217</v>
      </c>
      <c r="C326" s="159"/>
      <c r="D326" s="159"/>
      <c r="E326" s="159"/>
    </row>
    <row r="327" spans="1:5" ht="15.75" hidden="1">
      <c r="A327" s="139" t="s">
        <v>218</v>
      </c>
      <c r="B327" s="97" t="s">
        <v>219</v>
      </c>
      <c r="C327" s="159"/>
      <c r="D327" s="159"/>
      <c r="E327" s="159"/>
    </row>
    <row r="328" spans="1:5" ht="31.5" hidden="1">
      <c r="A328" s="139" t="s">
        <v>220</v>
      </c>
      <c r="B328" s="149" t="s">
        <v>221</v>
      </c>
      <c r="C328" s="159"/>
      <c r="D328" s="159"/>
      <c r="E328" s="159"/>
    </row>
    <row r="329" spans="1:5" ht="16.5" hidden="1" thickBot="1">
      <c r="A329" s="140" t="s">
        <v>222</v>
      </c>
      <c r="B329" s="141" t="s">
        <v>223</v>
      </c>
      <c r="C329" s="425"/>
      <c r="D329" s="425"/>
      <c r="E329" s="425"/>
    </row>
    <row r="330" spans="1:5" s="144" customFormat="1" ht="16.5" thickBot="1">
      <c r="A330" s="142" t="s">
        <v>224</v>
      </c>
      <c r="B330" s="143" t="s">
        <v>225</v>
      </c>
      <c r="C330" s="426">
        <f>SUM(C321:C329)</f>
        <v>0</v>
      </c>
      <c r="D330" s="426">
        <f>SUM(D321:D329)</f>
        <v>0</v>
      </c>
      <c r="E330" s="426">
        <f>SUM(E321:E329)</f>
        <v>6399</v>
      </c>
    </row>
    <row r="331" spans="1:5" ht="15.75" hidden="1">
      <c r="A331" s="145" t="s">
        <v>226</v>
      </c>
      <c r="B331" s="146" t="s">
        <v>227</v>
      </c>
      <c r="C331" s="427"/>
      <c r="D331" s="427"/>
      <c r="E331" s="427"/>
    </row>
    <row r="332" spans="1:5" ht="31.5" hidden="1">
      <c r="A332" s="139" t="s">
        <v>228</v>
      </c>
      <c r="B332" s="149" t="s">
        <v>229</v>
      </c>
      <c r="C332" s="159"/>
      <c r="D332" s="159"/>
      <c r="E332" s="159"/>
    </row>
    <row r="333" spans="1:5" ht="15.75" hidden="1">
      <c r="A333" s="139" t="s">
        <v>230</v>
      </c>
      <c r="B333" s="97" t="s">
        <v>231</v>
      </c>
      <c r="C333" s="159"/>
      <c r="D333" s="159"/>
      <c r="E333" s="159"/>
    </row>
    <row r="334" spans="1:5" ht="31.5" hidden="1">
      <c r="A334" s="139" t="s">
        <v>232</v>
      </c>
      <c r="B334" s="149" t="s">
        <v>233</v>
      </c>
      <c r="C334" s="159"/>
      <c r="D334" s="159"/>
      <c r="E334" s="159"/>
    </row>
    <row r="335" spans="1:5" ht="31.5" hidden="1">
      <c r="A335" s="139" t="s">
        <v>234</v>
      </c>
      <c r="B335" s="149" t="s">
        <v>235</v>
      </c>
      <c r="C335" s="159"/>
      <c r="D335" s="159"/>
      <c r="E335" s="159"/>
    </row>
    <row r="336" spans="1:5" ht="15.75" hidden="1">
      <c r="A336" s="139" t="s">
        <v>236</v>
      </c>
      <c r="B336" s="97" t="s">
        <v>237</v>
      </c>
      <c r="C336" s="159"/>
      <c r="D336" s="159"/>
      <c r="E336" s="159"/>
    </row>
    <row r="337" spans="1:5" ht="15.75" hidden="1">
      <c r="A337" s="139" t="s">
        <v>238</v>
      </c>
      <c r="B337" s="97" t="s">
        <v>239</v>
      </c>
      <c r="C337" s="159"/>
      <c r="D337" s="159"/>
      <c r="E337" s="159"/>
    </row>
    <row r="338" spans="1:5" ht="31.5" hidden="1">
      <c r="A338" s="139" t="s">
        <v>240</v>
      </c>
      <c r="B338" s="149" t="s">
        <v>241</v>
      </c>
      <c r="C338" s="159"/>
      <c r="D338" s="159"/>
      <c r="E338" s="159"/>
    </row>
    <row r="339" spans="1:5" ht="16.5" hidden="1" thickBot="1">
      <c r="A339" s="140" t="s">
        <v>242</v>
      </c>
      <c r="B339" s="141" t="s">
        <v>243</v>
      </c>
      <c r="C339" s="425"/>
      <c r="D339" s="425"/>
      <c r="E339" s="425"/>
    </row>
    <row r="340" spans="1:5" s="144" customFormat="1" ht="16.5" thickBot="1">
      <c r="A340" s="142" t="s">
        <v>244</v>
      </c>
      <c r="B340" s="143" t="s">
        <v>245</v>
      </c>
      <c r="C340" s="426">
        <f>SUM(C331:C339)</f>
        <v>0</v>
      </c>
      <c r="D340" s="426">
        <f>SUM(D331:D339)</f>
        <v>0</v>
      </c>
      <c r="E340" s="426">
        <f>SUM(E331:E339)</f>
        <v>0</v>
      </c>
    </row>
    <row r="341" spans="1:5" ht="15.75" hidden="1">
      <c r="A341" s="145" t="s">
        <v>246</v>
      </c>
      <c r="B341" s="146" t="s">
        <v>247</v>
      </c>
      <c r="C341" s="427"/>
      <c r="D341" s="427"/>
      <c r="E341" s="427"/>
    </row>
    <row r="342" spans="1:5" ht="15.75" hidden="1">
      <c r="A342" s="139" t="s">
        <v>248</v>
      </c>
      <c r="B342" s="97" t="s">
        <v>166</v>
      </c>
      <c r="C342" s="159"/>
      <c r="D342" s="159"/>
      <c r="E342" s="159"/>
    </row>
    <row r="343" spans="1:5" ht="15.75" hidden="1">
      <c r="A343" s="139" t="s">
        <v>249</v>
      </c>
      <c r="B343" s="97" t="s">
        <v>250</v>
      </c>
      <c r="C343" s="159"/>
      <c r="D343" s="159"/>
      <c r="E343" s="159"/>
    </row>
    <row r="344" spans="1:5" ht="15.75" hidden="1">
      <c r="A344" s="139" t="s">
        <v>251</v>
      </c>
      <c r="B344" s="97" t="s">
        <v>170</v>
      </c>
      <c r="C344" s="159"/>
      <c r="D344" s="159"/>
      <c r="E344" s="159"/>
    </row>
    <row r="345" spans="1:5" ht="31.5" hidden="1">
      <c r="A345" s="139" t="s">
        <v>252</v>
      </c>
      <c r="B345" s="149" t="s">
        <v>253</v>
      </c>
      <c r="C345" s="159"/>
      <c r="D345" s="159"/>
      <c r="E345" s="159"/>
    </row>
    <row r="346" spans="1:5" ht="31.5" hidden="1">
      <c r="A346" s="139" t="s">
        <v>254</v>
      </c>
      <c r="B346" s="149" t="s">
        <v>174</v>
      </c>
      <c r="C346" s="159"/>
      <c r="D346" s="159"/>
      <c r="E346" s="159"/>
    </row>
    <row r="347" spans="1:5" ht="16.5" hidden="1" thickBot="1">
      <c r="A347" s="140" t="s">
        <v>255</v>
      </c>
      <c r="B347" s="141" t="s">
        <v>256</v>
      </c>
      <c r="C347" s="425"/>
      <c r="D347" s="425"/>
      <c r="E347" s="425"/>
    </row>
    <row r="348" spans="1:5" s="144" customFormat="1" ht="16.5" thickBot="1">
      <c r="A348" s="142" t="s">
        <v>257</v>
      </c>
      <c r="B348" s="143" t="s">
        <v>258</v>
      </c>
      <c r="C348" s="426">
        <f>SUM(C341:C347)</f>
        <v>0</v>
      </c>
      <c r="D348" s="426">
        <f>SUM(D341:D347)</f>
        <v>0</v>
      </c>
      <c r="E348" s="426">
        <f>SUM(E341:E347)</f>
        <v>0</v>
      </c>
    </row>
    <row r="349" spans="1:5" s="144" customFormat="1" ht="16.5" thickBot="1">
      <c r="A349" s="142" t="s">
        <v>259</v>
      </c>
      <c r="B349" s="143" t="s">
        <v>260</v>
      </c>
      <c r="C349" s="426">
        <f>C330+C340+C348</f>
        <v>0</v>
      </c>
      <c r="D349" s="426">
        <f>D330+D340+D348</f>
        <v>0</v>
      </c>
      <c r="E349" s="426">
        <f>E330+E340+E348</f>
        <v>6399</v>
      </c>
    </row>
    <row r="350" spans="1:5" s="144" customFormat="1" ht="16.5" thickBot="1">
      <c r="A350" s="142" t="s">
        <v>261</v>
      </c>
      <c r="B350" s="143" t="s">
        <v>262</v>
      </c>
      <c r="C350" s="426"/>
      <c r="D350" s="426"/>
      <c r="E350" s="426"/>
    </row>
    <row r="351" spans="1:5" s="144" customFormat="1" ht="16.5" thickBot="1">
      <c r="A351" s="142" t="s">
        <v>263</v>
      </c>
      <c r="B351" s="143" t="s">
        <v>264</v>
      </c>
      <c r="C351" s="426"/>
      <c r="D351" s="426"/>
      <c r="E351" s="426"/>
    </row>
    <row r="352" spans="1:5" ht="15.75">
      <c r="A352" s="145" t="s">
        <v>265</v>
      </c>
      <c r="B352" s="146" t="s">
        <v>266</v>
      </c>
      <c r="C352" s="427"/>
      <c r="D352" s="427"/>
      <c r="E352" s="427"/>
    </row>
    <row r="353" spans="1:5" ht="15.75">
      <c r="A353" s="139" t="s">
        <v>267</v>
      </c>
      <c r="B353" s="97" t="s">
        <v>268</v>
      </c>
      <c r="C353" s="159">
        <v>966222</v>
      </c>
      <c r="D353" s="159"/>
      <c r="E353" s="159">
        <v>1178671</v>
      </c>
    </row>
    <row r="354" spans="1:5" ht="16.5" thickBot="1">
      <c r="A354" s="140" t="s">
        <v>269</v>
      </c>
      <c r="B354" s="141" t="s">
        <v>270</v>
      </c>
      <c r="C354" s="425"/>
      <c r="D354" s="425"/>
      <c r="E354" s="425"/>
    </row>
    <row r="355" spans="1:5" s="144" customFormat="1" ht="16.5" thickBot="1">
      <c r="A355" s="142" t="s">
        <v>271</v>
      </c>
      <c r="B355" s="143" t="s">
        <v>272</v>
      </c>
      <c r="C355" s="426">
        <f>SUM(C352:C354)</f>
        <v>966222</v>
      </c>
      <c r="D355" s="426">
        <f>SUM(D352:D354)</f>
        <v>0</v>
      </c>
      <c r="E355" s="426">
        <f>SUM(E352:E354)</f>
        <v>1178671</v>
      </c>
    </row>
    <row r="356" spans="1:5" ht="16.5" thickBot="1">
      <c r="A356" s="151"/>
      <c r="B356" s="152"/>
      <c r="C356" s="428"/>
      <c r="D356" s="428"/>
      <c r="E356" s="428"/>
    </row>
    <row r="357" spans="1:5" s="153" customFormat="1" ht="19.5" thickBot="1">
      <c r="A357" s="700" t="s">
        <v>273</v>
      </c>
      <c r="B357" s="701"/>
      <c r="C357" s="429">
        <f>C320+C349+C350+C351+C355</f>
        <v>730629</v>
      </c>
      <c r="D357" s="429">
        <f>D320+D349+D350+D351+D355</f>
        <v>0</v>
      </c>
      <c r="E357" s="429">
        <f>E320+E349+E350+E351+E355</f>
        <v>101662</v>
      </c>
    </row>
  </sheetData>
  <sheetProtection/>
  <mergeCells count="13">
    <mergeCell ref="C1:E1"/>
    <mergeCell ref="A3:E3"/>
    <mergeCell ref="A74:B74"/>
    <mergeCell ref="A119:B119"/>
    <mergeCell ref="A4:E4"/>
    <mergeCell ref="A122:E122"/>
    <mergeCell ref="A357:B357"/>
    <mergeCell ref="A123:E123"/>
    <mergeCell ref="A193:B193"/>
    <mergeCell ref="A238:B238"/>
    <mergeCell ref="A241:E241"/>
    <mergeCell ref="A242:E242"/>
    <mergeCell ref="A312:B312"/>
  </mergeCells>
  <printOptions/>
  <pageMargins left="0.35" right="0.22" top="0.7480314960629921" bottom="0.7480314960629921" header="0.31496062992125984" footer="0.31496062992125984"/>
  <pageSetup fitToHeight="0" fitToWidth="1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1" sqref="A1:D1"/>
    </sheetView>
  </sheetViews>
  <sheetFormatPr defaultColWidth="24.125" defaultRowHeight="12.75"/>
  <cols>
    <col min="1" max="1" width="50.375" style="91" customWidth="1"/>
    <col min="2" max="4" width="24.125" style="448" customWidth="1"/>
    <col min="5" max="9" width="24.125" style="91" customWidth="1"/>
    <col min="10" max="10" width="24.125" style="134" customWidth="1"/>
    <col min="11" max="16384" width="24.125" style="91" customWidth="1"/>
  </cols>
  <sheetData>
    <row r="1" spans="1:10" ht="15.75">
      <c r="A1" s="619" t="s">
        <v>590</v>
      </c>
      <c r="B1" s="619"/>
      <c r="C1" s="619"/>
      <c r="D1" s="619"/>
      <c r="J1" s="91"/>
    </row>
    <row r="2" spans="1:10" ht="15.75">
      <c r="A2" s="94"/>
      <c r="B2" s="447"/>
      <c r="C2" s="447"/>
      <c r="D2" s="447"/>
      <c r="J2" s="91"/>
    </row>
    <row r="3" spans="1:10" ht="15.75">
      <c r="A3" s="698" t="s">
        <v>418</v>
      </c>
      <c r="B3" s="698"/>
      <c r="C3" s="698"/>
      <c r="D3" s="698"/>
      <c r="J3" s="91"/>
    </row>
    <row r="4" spans="1:10" ht="15.75">
      <c r="A4" s="698" t="s">
        <v>528</v>
      </c>
      <c r="B4" s="698"/>
      <c r="C4" s="698"/>
      <c r="D4" s="698"/>
      <c r="J4" s="91"/>
    </row>
    <row r="5" ht="16.5" thickBot="1">
      <c r="D5" s="447" t="s">
        <v>430</v>
      </c>
    </row>
    <row r="6" spans="1:4" s="162" customFormat="1" ht="16.5" thickBot="1">
      <c r="A6" s="160" t="s">
        <v>0</v>
      </c>
      <c r="B6" s="432" t="s">
        <v>1</v>
      </c>
      <c r="C6" s="432" t="s">
        <v>275</v>
      </c>
      <c r="D6" s="433" t="s">
        <v>43</v>
      </c>
    </row>
    <row r="7" spans="1:10" ht="15.75">
      <c r="A7" s="163" t="s">
        <v>276</v>
      </c>
      <c r="B7" s="434">
        <f>B42+B77</f>
        <v>32836139</v>
      </c>
      <c r="C7" s="434">
        <f>C42+C77</f>
        <v>32886139</v>
      </c>
      <c r="D7" s="434">
        <f>D42+D77</f>
        <v>28418533</v>
      </c>
      <c r="E7" s="164"/>
      <c r="F7" s="95"/>
      <c r="G7" s="95"/>
      <c r="H7" s="95"/>
      <c r="I7" s="95"/>
      <c r="J7" s="165"/>
    </row>
    <row r="8" spans="1:10" ht="15.75">
      <c r="A8" s="166" t="s">
        <v>277</v>
      </c>
      <c r="B8" s="434">
        <f aca="true" t="shared" si="0" ref="B8:D19">B43+B78</f>
        <v>5220605</v>
      </c>
      <c r="C8" s="434">
        <f t="shared" si="0"/>
        <v>5220605</v>
      </c>
      <c r="D8" s="434">
        <f t="shared" si="0"/>
        <v>4030698</v>
      </c>
      <c r="E8" s="164"/>
      <c r="F8" s="95"/>
      <c r="G8" s="95"/>
      <c r="H8" s="95"/>
      <c r="I8" s="95"/>
      <c r="J8" s="165"/>
    </row>
    <row r="9" spans="1:4" ht="15.75">
      <c r="A9" s="166" t="s">
        <v>36</v>
      </c>
      <c r="B9" s="434">
        <f t="shared" si="0"/>
        <v>16831540</v>
      </c>
      <c r="C9" s="434">
        <f t="shared" si="0"/>
        <v>20475746</v>
      </c>
      <c r="D9" s="434">
        <f t="shared" si="0"/>
        <v>16450820</v>
      </c>
    </row>
    <row r="10" spans="1:4" ht="15.75">
      <c r="A10" s="166" t="s">
        <v>278</v>
      </c>
      <c r="B10" s="434">
        <f t="shared" si="0"/>
        <v>6079000</v>
      </c>
      <c r="C10" s="434">
        <f t="shared" si="0"/>
        <v>9872400</v>
      </c>
      <c r="D10" s="434">
        <f t="shared" si="0"/>
        <v>5447586</v>
      </c>
    </row>
    <row r="11" spans="1:4" ht="15.75">
      <c r="A11" s="166" t="s">
        <v>279</v>
      </c>
      <c r="B11" s="434">
        <f t="shared" si="0"/>
        <v>9339693</v>
      </c>
      <c r="C11" s="434">
        <f t="shared" si="0"/>
        <v>15437455</v>
      </c>
      <c r="D11" s="434">
        <f t="shared" si="0"/>
        <v>11318261</v>
      </c>
    </row>
    <row r="12" spans="1:4" ht="15.75">
      <c r="A12" s="166" t="s">
        <v>280</v>
      </c>
      <c r="B12" s="434">
        <f t="shared" si="0"/>
        <v>0</v>
      </c>
      <c r="C12" s="434">
        <f t="shared" si="0"/>
        <v>0</v>
      </c>
      <c r="D12" s="434">
        <f t="shared" si="0"/>
        <v>0</v>
      </c>
    </row>
    <row r="13" spans="1:4" ht="15.75">
      <c r="A13" s="167" t="s">
        <v>281</v>
      </c>
      <c r="B13" s="434">
        <f t="shared" si="0"/>
        <v>0</v>
      </c>
      <c r="C13" s="434">
        <f t="shared" si="0"/>
        <v>127000</v>
      </c>
      <c r="D13" s="434">
        <f t="shared" si="0"/>
        <v>101153</v>
      </c>
    </row>
    <row r="14" spans="1:4" ht="15.75">
      <c r="A14" s="167" t="s">
        <v>282</v>
      </c>
      <c r="B14" s="434">
        <f t="shared" si="0"/>
        <v>29640665</v>
      </c>
      <c r="C14" s="434">
        <f t="shared" si="0"/>
        <v>32474665</v>
      </c>
      <c r="D14" s="434">
        <f t="shared" si="0"/>
        <v>31691739</v>
      </c>
    </row>
    <row r="15" spans="1:4" ht="15.75">
      <c r="A15" s="166" t="s">
        <v>283</v>
      </c>
      <c r="B15" s="434">
        <f t="shared" si="0"/>
        <v>0</v>
      </c>
      <c r="C15" s="434">
        <f t="shared" si="0"/>
        <v>0</v>
      </c>
      <c r="D15" s="434">
        <f t="shared" si="0"/>
        <v>0</v>
      </c>
    </row>
    <row r="16" spans="1:4" ht="15.75">
      <c r="A16" s="167" t="s">
        <v>280</v>
      </c>
      <c r="B16" s="434">
        <f t="shared" si="0"/>
        <v>18186411</v>
      </c>
      <c r="C16" s="434">
        <f t="shared" si="0"/>
        <v>19571455</v>
      </c>
      <c r="D16" s="434">
        <f t="shared" si="0"/>
        <v>15106759</v>
      </c>
    </row>
    <row r="17" spans="1:4" ht="15.75">
      <c r="A17" s="167"/>
      <c r="B17" s="434">
        <f t="shared" si="0"/>
        <v>0</v>
      </c>
      <c r="C17" s="434">
        <f t="shared" si="0"/>
        <v>0</v>
      </c>
      <c r="D17" s="434">
        <f t="shared" si="0"/>
        <v>0</v>
      </c>
    </row>
    <row r="18" spans="1:4" ht="15.75">
      <c r="A18" s="167" t="s">
        <v>284</v>
      </c>
      <c r="B18" s="434">
        <f t="shared" si="0"/>
        <v>0</v>
      </c>
      <c r="C18" s="434">
        <f t="shared" si="0"/>
        <v>0</v>
      </c>
      <c r="D18" s="434">
        <f t="shared" si="0"/>
        <v>0</v>
      </c>
    </row>
    <row r="19" spans="1:4" ht="15.75">
      <c r="A19" s="167"/>
      <c r="B19" s="434">
        <f t="shared" si="0"/>
        <v>0</v>
      </c>
      <c r="C19" s="434">
        <f t="shared" si="0"/>
        <v>0</v>
      </c>
      <c r="D19" s="434">
        <f t="shared" si="0"/>
        <v>0</v>
      </c>
    </row>
    <row r="20" spans="1:10" s="144" customFormat="1" ht="16.5" thickBot="1">
      <c r="A20" s="168" t="s">
        <v>285</v>
      </c>
      <c r="B20" s="458">
        <f>SUM(B7:B19)</f>
        <v>118134053</v>
      </c>
      <c r="C20" s="458">
        <f>SUM(C7:C19)</f>
        <v>136065465</v>
      </c>
      <c r="D20" s="459">
        <f>SUM(D7:D19)</f>
        <v>112565549</v>
      </c>
      <c r="J20" s="169"/>
    </row>
    <row r="21" spans="1:4" ht="15.75">
      <c r="A21" s="170"/>
      <c r="B21" s="460"/>
      <c r="C21" s="460"/>
      <c r="D21" s="461"/>
    </row>
    <row r="22" spans="1:4" ht="15.75">
      <c r="A22" s="166" t="s">
        <v>286</v>
      </c>
      <c r="B22" s="436">
        <f>B57+B92</f>
        <v>57149587</v>
      </c>
      <c r="C22" s="436">
        <f>C57+C92</f>
        <v>69317519</v>
      </c>
      <c r="D22" s="436">
        <f>D57+D92</f>
        <v>69317519</v>
      </c>
    </row>
    <row r="23" spans="1:4" ht="15.75">
      <c r="A23" s="166" t="s">
        <v>287</v>
      </c>
      <c r="B23" s="436">
        <f aca="true" t="shared" si="1" ref="B23:D31">B58+B93</f>
        <v>3100000</v>
      </c>
      <c r="C23" s="436">
        <f t="shared" si="1"/>
        <v>2797820</v>
      </c>
      <c r="D23" s="436">
        <f t="shared" si="1"/>
        <v>2797820</v>
      </c>
    </row>
    <row r="24" spans="1:4" ht="15.75">
      <c r="A24" s="166" t="s">
        <v>34</v>
      </c>
      <c r="B24" s="436">
        <f t="shared" si="1"/>
        <v>50000</v>
      </c>
      <c r="C24" s="436">
        <f t="shared" si="1"/>
        <v>3777448</v>
      </c>
      <c r="D24" s="436">
        <f t="shared" si="1"/>
        <v>3777433</v>
      </c>
    </row>
    <row r="25" spans="1:4" ht="15.75">
      <c r="A25" s="166" t="s">
        <v>288</v>
      </c>
      <c r="B25" s="436">
        <f t="shared" si="1"/>
        <v>0</v>
      </c>
      <c r="C25" s="436">
        <f t="shared" si="1"/>
        <v>0</v>
      </c>
      <c r="D25" s="436">
        <f t="shared" si="1"/>
        <v>0</v>
      </c>
    </row>
    <row r="26" spans="1:4" ht="15.75">
      <c r="A26" s="167" t="s">
        <v>289</v>
      </c>
      <c r="B26" s="436">
        <f t="shared" si="1"/>
        <v>33436411</v>
      </c>
      <c r="C26" s="436">
        <f t="shared" si="1"/>
        <v>35647916</v>
      </c>
      <c r="D26" s="436">
        <f t="shared" si="1"/>
        <v>31183220</v>
      </c>
    </row>
    <row r="27" spans="1:4" ht="15.75">
      <c r="A27" s="166" t="s">
        <v>290</v>
      </c>
      <c r="B27" s="436">
        <f t="shared" si="1"/>
        <v>24398055</v>
      </c>
      <c r="C27" s="436">
        <f t="shared" si="1"/>
        <v>24524762</v>
      </c>
      <c r="D27" s="436">
        <f t="shared" si="1"/>
        <v>24524762</v>
      </c>
    </row>
    <row r="28" spans="1:4" ht="15.75">
      <c r="A28" s="167" t="s">
        <v>291</v>
      </c>
      <c r="B28" s="436">
        <f t="shared" si="1"/>
        <v>0</v>
      </c>
      <c r="C28" s="436">
        <f t="shared" si="1"/>
        <v>0</v>
      </c>
      <c r="D28" s="436">
        <f t="shared" si="1"/>
        <v>0</v>
      </c>
    </row>
    <row r="29" spans="1:4" ht="15.75">
      <c r="A29" s="166" t="s">
        <v>292</v>
      </c>
      <c r="B29" s="436">
        <f t="shared" si="1"/>
        <v>0</v>
      </c>
      <c r="C29" s="436">
        <f t="shared" si="1"/>
        <v>0</v>
      </c>
      <c r="D29" s="436">
        <f t="shared" si="1"/>
        <v>0</v>
      </c>
    </row>
    <row r="30" spans="1:4" ht="15.75">
      <c r="A30" s="166"/>
      <c r="B30" s="436">
        <f t="shared" si="1"/>
        <v>0</v>
      </c>
      <c r="C30" s="436">
        <f t="shared" si="1"/>
        <v>0</v>
      </c>
      <c r="D30" s="436">
        <f t="shared" si="1"/>
        <v>0</v>
      </c>
    </row>
    <row r="31" spans="1:4" ht="15.75">
      <c r="A31" s="166" t="s">
        <v>293</v>
      </c>
      <c r="B31" s="436">
        <f t="shared" si="1"/>
        <v>0</v>
      </c>
      <c r="C31" s="436">
        <f t="shared" si="1"/>
        <v>0</v>
      </c>
      <c r="D31" s="436">
        <f t="shared" si="1"/>
        <v>0</v>
      </c>
    </row>
    <row r="32" spans="1:4" ht="15.75">
      <c r="A32" s="96"/>
      <c r="B32" s="451"/>
      <c r="C32" s="436">
        <f>C67+C102</f>
        <v>0</v>
      </c>
      <c r="D32" s="436">
        <f>D67+D102</f>
        <v>0</v>
      </c>
    </row>
    <row r="33" spans="1:10" s="144" customFormat="1" ht="16.5" thickBot="1">
      <c r="A33" s="171" t="s">
        <v>37</v>
      </c>
      <c r="B33" s="462">
        <f>SUM(B22:B32)</f>
        <v>118134053</v>
      </c>
      <c r="C33" s="462">
        <f>SUM(C22:C32)</f>
        <v>136065465</v>
      </c>
      <c r="D33" s="463">
        <f>SUM(D22:D32)</f>
        <v>131600754</v>
      </c>
      <c r="J33" s="169"/>
    </row>
    <row r="34" spans="1:4" ht="16.5" thickBot="1">
      <c r="A34" s="172"/>
      <c r="B34" s="464"/>
      <c r="C34" s="464"/>
      <c r="D34" s="465"/>
    </row>
    <row r="35" spans="1:10" s="144" customFormat="1" ht="16.5" thickBot="1">
      <c r="A35" s="173" t="s">
        <v>294</v>
      </c>
      <c r="B35" s="445">
        <f>B33-B20</f>
        <v>0</v>
      </c>
      <c r="C35" s="445">
        <f>C33-C20</f>
        <v>0</v>
      </c>
      <c r="D35" s="446">
        <f>D33-D20</f>
        <v>19035205</v>
      </c>
      <c r="J35" s="169"/>
    </row>
    <row r="38" spans="1:10" ht="15.75">
      <c r="A38" s="698" t="s">
        <v>418</v>
      </c>
      <c r="B38" s="698"/>
      <c r="C38" s="698"/>
      <c r="D38" s="698"/>
      <c r="J38" s="91"/>
    </row>
    <row r="39" spans="1:10" ht="15.75">
      <c r="A39" s="698" t="s">
        <v>527</v>
      </c>
      <c r="B39" s="698"/>
      <c r="C39" s="698"/>
      <c r="D39" s="698"/>
      <c r="J39" s="91"/>
    </row>
    <row r="40" ht="16.5" thickBot="1">
      <c r="D40" s="447" t="s">
        <v>430</v>
      </c>
    </row>
    <row r="41" spans="1:4" s="162" customFormat="1" ht="16.5" thickBot="1">
      <c r="A41" s="160" t="s">
        <v>0</v>
      </c>
      <c r="B41" s="432" t="s">
        <v>1</v>
      </c>
      <c r="C41" s="432" t="s">
        <v>275</v>
      </c>
      <c r="D41" s="433" t="s">
        <v>43</v>
      </c>
    </row>
    <row r="42" spans="1:10" ht="15.75">
      <c r="A42" s="163" t="s">
        <v>276</v>
      </c>
      <c r="B42" s="434">
        <v>19876799</v>
      </c>
      <c r="C42" s="434">
        <v>19926799</v>
      </c>
      <c r="D42" s="435">
        <v>18598268</v>
      </c>
      <c r="E42" s="164"/>
      <c r="F42" s="95"/>
      <c r="G42" s="95"/>
      <c r="H42" s="95"/>
      <c r="I42" s="95"/>
      <c r="J42" s="165"/>
    </row>
    <row r="43" spans="1:10" ht="15.75">
      <c r="A43" s="166" t="s">
        <v>277</v>
      </c>
      <c r="B43" s="436">
        <v>2693534</v>
      </c>
      <c r="C43" s="436">
        <v>2693534</v>
      </c>
      <c r="D43" s="437">
        <v>2188144</v>
      </c>
      <c r="E43" s="164"/>
      <c r="F43" s="95"/>
      <c r="G43" s="95"/>
      <c r="H43" s="95"/>
      <c r="I43" s="95"/>
      <c r="J43" s="165"/>
    </row>
    <row r="44" spans="1:4" ht="15.75">
      <c r="A44" s="166" t="s">
        <v>36</v>
      </c>
      <c r="B44" s="436">
        <v>14131540</v>
      </c>
      <c r="C44" s="436">
        <v>17071212</v>
      </c>
      <c r="D44" s="437">
        <v>13762930</v>
      </c>
    </row>
    <row r="45" spans="1:4" ht="15.75">
      <c r="A45" s="166" t="s">
        <v>278</v>
      </c>
      <c r="B45" s="436">
        <v>6079000</v>
      </c>
      <c r="C45" s="436">
        <v>9872400</v>
      </c>
      <c r="D45" s="437">
        <v>5447586</v>
      </c>
    </row>
    <row r="46" spans="1:4" ht="15.75">
      <c r="A46" s="166" t="s">
        <v>279</v>
      </c>
      <c r="B46" s="436">
        <v>9339693</v>
      </c>
      <c r="C46" s="436">
        <v>15437455</v>
      </c>
      <c r="D46" s="437">
        <v>11318261</v>
      </c>
    </row>
    <row r="47" spans="1:4" ht="15.75">
      <c r="A47" s="166" t="s">
        <v>280</v>
      </c>
      <c r="B47" s="436"/>
      <c r="C47" s="436"/>
      <c r="D47" s="437"/>
    </row>
    <row r="48" spans="1:4" ht="15.75">
      <c r="A48" s="167" t="s">
        <v>281</v>
      </c>
      <c r="B48" s="436"/>
      <c r="C48" s="436">
        <v>127000</v>
      </c>
      <c r="D48" s="437">
        <v>101153</v>
      </c>
    </row>
    <row r="49" spans="1:4" ht="15.75">
      <c r="A49" s="167" t="s">
        <v>282</v>
      </c>
      <c r="B49" s="436">
        <v>29640665</v>
      </c>
      <c r="C49" s="436">
        <v>32474665</v>
      </c>
      <c r="D49" s="437">
        <v>31691739</v>
      </c>
    </row>
    <row r="50" spans="1:4" ht="15.75">
      <c r="A50" s="166" t="s">
        <v>283</v>
      </c>
      <c r="B50" s="436"/>
      <c r="C50" s="436"/>
      <c r="D50" s="437"/>
    </row>
    <row r="51" spans="1:4" ht="15.75">
      <c r="A51" s="167" t="s">
        <v>280</v>
      </c>
      <c r="B51" s="436">
        <v>18186411</v>
      </c>
      <c r="C51" s="436">
        <v>19571455</v>
      </c>
      <c r="D51" s="437">
        <v>15106759</v>
      </c>
    </row>
    <row r="52" spans="1:4" ht="15.75">
      <c r="A52" s="167"/>
      <c r="B52" s="436"/>
      <c r="C52" s="436"/>
      <c r="D52" s="437"/>
    </row>
    <row r="53" spans="1:4" ht="15.75">
      <c r="A53" s="167" t="s">
        <v>284</v>
      </c>
      <c r="B53" s="436"/>
      <c r="C53" s="436"/>
      <c r="D53" s="437"/>
    </row>
    <row r="54" spans="1:4" ht="15.75">
      <c r="A54" s="167"/>
      <c r="B54" s="436"/>
      <c r="C54" s="436"/>
      <c r="D54" s="437"/>
    </row>
    <row r="55" spans="1:10" s="144" customFormat="1" ht="16.5" thickBot="1">
      <c r="A55" s="168" t="s">
        <v>285</v>
      </c>
      <c r="B55" s="458">
        <f>SUM(B42:B54)</f>
        <v>99947642</v>
      </c>
      <c r="C55" s="458">
        <f>SUM(C42:C54)</f>
        <v>117174520</v>
      </c>
      <c r="D55" s="459">
        <f>SUM(D42:D54)</f>
        <v>98214840</v>
      </c>
      <c r="J55" s="169"/>
    </row>
    <row r="56" spans="1:4" ht="15.75">
      <c r="A56" s="170"/>
      <c r="B56" s="460"/>
      <c r="C56" s="460"/>
      <c r="D56" s="461"/>
    </row>
    <row r="57" spans="1:4" ht="15.75">
      <c r="A57" s="166" t="s">
        <v>286</v>
      </c>
      <c r="B57" s="436">
        <v>57149587</v>
      </c>
      <c r="C57" s="436">
        <v>69317519</v>
      </c>
      <c r="D57" s="437">
        <v>69317519</v>
      </c>
    </row>
    <row r="58" spans="1:4" ht="15.75">
      <c r="A58" s="166" t="s">
        <v>287</v>
      </c>
      <c r="B58" s="436">
        <v>3100000</v>
      </c>
      <c r="C58" s="436">
        <v>2797820</v>
      </c>
      <c r="D58" s="437">
        <v>2797820</v>
      </c>
    </row>
    <row r="59" spans="1:4" ht="15.75">
      <c r="A59" s="166" t="s">
        <v>34</v>
      </c>
      <c r="B59" s="436">
        <v>50000</v>
      </c>
      <c r="C59" s="436">
        <v>3777421</v>
      </c>
      <c r="D59" s="437">
        <v>3777421</v>
      </c>
    </row>
    <row r="60" spans="1:4" ht="15.75">
      <c r="A60" s="166" t="s">
        <v>288</v>
      </c>
      <c r="B60" s="436"/>
      <c r="C60" s="436"/>
      <c r="D60" s="437"/>
    </row>
    <row r="61" spans="1:4" ht="15.75">
      <c r="A61" s="167" t="s">
        <v>289</v>
      </c>
      <c r="B61" s="436">
        <v>15250000</v>
      </c>
      <c r="C61" s="436">
        <v>16756998</v>
      </c>
      <c r="D61" s="437">
        <v>16756998</v>
      </c>
    </row>
    <row r="62" spans="1:4" ht="15.75">
      <c r="A62" s="166" t="s">
        <v>290</v>
      </c>
      <c r="B62" s="436">
        <v>24398055</v>
      </c>
      <c r="C62" s="436">
        <v>24524762</v>
      </c>
      <c r="D62" s="437">
        <v>24524762</v>
      </c>
    </row>
    <row r="63" spans="1:4" ht="15.75">
      <c r="A63" s="167" t="s">
        <v>291</v>
      </c>
      <c r="B63" s="436"/>
      <c r="C63" s="436"/>
      <c r="D63" s="437"/>
    </row>
    <row r="64" spans="1:4" ht="15.75">
      <c r="A64" s="166" t="s">
        <v>292</v>
      </c>
      <c r="B64" s="436"/>
      <c r="C64" s="436"/>
      <c r="D64" s="437"/>
    </row>
    <row r="65" spans="1:4" ht="15.75">
      <c r="A65" s="166"/>
      <c r="B65" s="436"/>
      <c r="C65" s="436"/>
      <c r="D65" s="437"/>
    </row>
    <row r="66" spans="1:4" ht="15.75">
      <c r="A66" s="166" t="s">
        <v>293</v>
      </c>
      <c r="B66" s="436"/>
      <c r="C66" s="436"/>
      <c r="D66" s="437"/>
    </row>
    <row r="67" spans="1:4" ht="15.75">
      <c r="A67" s="96"/>
      <c r="B67" s="451"/>
      <c r="C67" s="451"/>
      <c r="D67" s="452"/>
    </row>
    <row r="68" spans="1:10" s="144" customFormat="1" ht="16.5" thickBot="1">
      <c r="A68" s="171" t="s">
        <v>37</v>
      </c>
      <c r="B68" s="462">
        <f>SUM(B57:B67)</f>
        <v>99947642</v>
      </c>
      <c r="C68" s="462">
        <f>SUM(C57:C67)</f>
        <v>117174520</v>
      </c>
      <c r="D68" s="463">
        <f>SUM(D57:D67)</f>
        <v>117174520</v>
      </c>
      <c r="J68" s="169"/>
    </row>
    <row r="69" spans="1:4" ht="16.5" thickBot="1">
      <c r="A69" s="172"/>
      <c r="B69" s="464"/>
      <c r="C69" s="464"/>
      <c r="D69" s="465"/>
    </row>
    <row r="70" spans="1:10" s="144" customFormat="1" ht="16.5" thickBot="1">
      <c r="A70" s="173" t="s">
        <v>294</v>
      </c>
      <c r="B70" s="445">
        <f>B68-B55</f>
        <v>0</v>
      </c>
      <c r="C70" s="445">
        <f>C68-C55</f>
        <v>0</v>
      </c>
      <c r="D70" s="446">
        <f>D68-D55</f>
        <v>18959680</v>
      </c>
      <c r="J70" s="169"/>
    </row>
    <row r="73" spans="1:10" ht="15.75">
      <c r="A73" s="698" t="s">
        <v>418</v>
      </c>
      <c r="B73" s="698"/>
      <c r="C73" s="698"/>
      <c r="D73" s="698"/>
      <c r="J73" s="91"/>
    </row>
    <row r="74" spans="1:10" ht="15.75">
      <c r="A74" s="698" t="s">
        <v>518</v>
      </c>
      <c r="B74" s="698"/>
      <c r="C74" s="698"/>
      <c r="D74" s="698"/>
      <c r="J74" s="91"/>
    </row>
    <row r="75" ht="16.5" thickBot="1">
      <c r="D75" s="447" t="s">
        <v>430</v>
      </c>
    </row>
    <row r="76" spans="1:4" s="162" customFormat="1" ht="16.5" thickBot="1">
      <c r="A76" s="160" t="s">
        <v>0</v>
      </c>
      <c r="B76" s="432" t="s">
        <v>1</v>
      </c>
      <c r="C76" s="432" t="s">
        <v>275</v>
      </c>
      <c r="D76" s="433" t="s">
        <v>43</v>
      </c>
    </row>
    <row r="77" spans="1:10" ht="15.75">
      <c r="A77" s="163" t="s">
        <v>276</v>
      </c>
      <c r="B77" s="434">
        <v>12959340</v>
      </c>
      <c r="C77" s="434">
        <v>12959340</v>
      </c>
      <c r="D77" s="435">
        <v>9820265</v>
      </c>
      <c r="E77" s="164"/>
      <c r="F77" s="95"/>
      <c r="G77" s="95"/>
      <c r="H77" s="95"/>
      <c r="I77" s="95"/>
      <c r="J77" s="165"/>
    </row>
    <row r="78" spans="1:10" ht="15.75">
      <c r="A78" s="166" t="s">
        <v>277</v>
      </c>
      <c r="B78" s="436">
        <v>2527071</v>
      </c>
      <c r="C78" s="436">
        <v>2527071</v>
      </c>
      <c r="D78" s="437">
        <v>1842554</v>
      </c>
      <c r="E78" s="164"/>
      <c r="F78" s="95"/>
      <c r="G78" s="95"/>
      <c r="H78" s="95"/>
      <c r="I78" s="95"/>
      <c r="J78" s="165"/>
    </row>
    <row r="79" spans="1:4" ht="15.75">
      <c r="A79" s="166" t="s">
        <v>36</v>
      </c>
      <c r="B79" s="436">
        <v>2700000</v>
      </c>
      <c r="C79" s="436">
        <v>3404534</v>
      </c>
      <c r="D79" s="437">
        <v>2687890</v>
      </c>
    </row>
    <row r="80" spans="1:4" ht="15.75">
      <c r="A80" s="166" t="s">
        <v>278</v>
      </c>
      <c r="B80" s="436"/>
      <c r="C80" s="436"/>
      <c r="D80" s="437"/>
    </row>
    <row r="81" spans="1:4" ht="15.75">
      <c r="A81" s="166" t="s">
        <v>279</v>
      </c>
      <c r="B81" s="436"/>
      <c r="C81" s="436"/>
      <c r="D81" s="437"/>
    </row>
    <row r="82" spans="1:4" ht="15.75">
      <c r="A82" s="166" t="s">
        <v>280</v>
      </c>
      <c r="B82" s="436"/>
      <c r="C82" s="436"/>
      <c r="D82" s="437"/>
    </row>
    <row r="83" spans="1:4" ht="15.75">
      <c r="A83" s="167" t="s">
        <v>281</v>
      </c>
      <c r="B83" s="436"/>
      <c r="C83" s="436"/>
      <c r="D83" s="437"/>
    </row>
    <row r="84" spans="1:4" ht="15.75">
      <c r="A84" s="167" t="s">
        <v>282</v>
      </c>
      <c r="B84" s="436"/>
      <c r="C84" s="436"/>
      <c r="D84" s="437"/>
    </row>
    <row r="85" spans="1:4" ht="15.75">
      <c r="A85" s="166" t="s">
        <v>283</v>
      </c>
      <c r="B85" s="436"/>
      <c r="C85" s="436"/>
      <c r="D85" s="437"/>
    </row>
    <row r="86" spans="1:4" ht="15.75">
      <c r="A86" s="167" t="s">
        <v>280</v>
      </c>
      <c r="B86" s="436"/>
      <c r="C86" s="436"/>
      <c r="D86" s="437"/>
    </row>
    <row r="87" spans="1:4" ht="15.75">
      <c r="A87" s="167"/>
      <c r="B87" s="436"/>
      <c r="C87" s="436"/>
      <c r="D87" s="437"/>
    </row>
    <row r="88" spans="1:4" ht="15.75">
      <c r="A88" s="167" t="s">
        <v>284</v>
      </c>
      <c r="B88" s="436"/>
      <c r="C88" s="436"/>
      <c r="D88" s="437"/>
    </row>
    <row r="89" spans="1:4" ht="15.75">
      <c r="A89" s="167"/>
      <c r="B89" s="436"/>
      <c r="C89" s="436"/>
      <c r="D89" s="437"/>
    </row>
    <row r="90" spans="1:10" s="144" customFormat="1" ht="16.5" thickBot="1">
      <c r="A90" s="168" t="s">
        <v>285</v>
      </c>
      <c r="B90" s="458">
        <f>SUM(B77:B89)</f>
        <v>18186411</v>
      </c>
      <c r="C90" s="458">
        <f>SUM(C77:C89)</f>
        <v>18890945</v>
      </c>
      <c r="D90" s="459">
        <f>SUM(D77:D89)</f>
        <v>14350709</v>
      </c>
      <c r="J90" s="169"/>
    </row>
    <row r="91" spans="1:4" ht="15.75">
      <c r="A91" s="170"/>
      <c r="B91" s="460"/>
      <c r="C91" s="460"/>
      <c r="D91" s="461"/>
    </row>
    <row r="92" spans="1:4" ht="15.75">
      <c r="A92" s="166" t="s">
        <v>286</v>
      </c>
      <c r="B92" s="436"/>
      <c r="C92" s="436"/>
      <c r="D92" s="437"/>
    </row>
    <row r="93" spans="1:4" ht="15.75">
      <c r="A93" s="166" t="s">
        <v>287</v>
      </c>
      <c r="B93" s="436"/>
      <c r="C93" s="436"/>
      <c r="D93" s="437"/>
    </row>
    <row r="94" spans="1:4" ht="15.75">
      <c r="A94" s="166" t="s">
        <v>34</v>
      </c>
      <c r="B94" s="436"/>
      <c r="C94" s="436">
        <v>27</v>
      </c>
      <c r="D94" s="437">
        <v>12</v>
      </c>
    </row>
    <row r="95" spans="1:4" ht="15.75">
      <c r="A95" s="166" t="s">
        <v>288</v>
      </c>
      <c r="B95" s="436"/>
      <c r="C95" s="436"/>
      <c r="D95" s="437"/>
    </row>
    <row r="96" spans="1:4" ht="15.75">
      <c r="A96" s="167" t="s">
        <v>289</v>
      </c>
      <c r="B96" s="436">
        <v>18186411</v>
      </c>
      <c r="C96" s="436">
        <v>18890918</v>
      </c>
      <c r="D96" s="437">
        <v>14426222</v>
      </c>
    </row>
    <row r="97" spans="1:4" ht="15.75">
      <c r="A97" s="166" t="s">
        <v>290</v>
      </c>
      <c r="B97" s="436"/>
      <c r="C97" s="436"/>
      <c r="D97" s="437"/>
    </row>
    <row r="98" spans="1:4" ht="15.75">
      <c r="A98" s="167" t="s">
        <v>291</v>
      </c>
      <c r="B98" s="436"/>
      <c r="C98" s="436"/>
      <c r="D98" s="437"/>
    </row>
    <row r="99" spans="1:4" ht="15.75">
      <c r="A99" s="166" t="s">
        <v>292</v>
      </c>
      <c r="B99" s="436"/>
      <c r="C99" s="436"/>
      <c r="D99" s="437"/>
    </row>
    <row r="100" spans="1:4" ht="15.75">
      <c r="A100" s="166"/>
      <c r="B100" s="436"/>
      <c r="C100" s="436"/>
      <c r="D100" s="437"/>
    </row>
    <row r="101" spans="1:4" ht="15.75">
      <c r="A101" s="166" t="s">
        <v>293</v>
      </c>
      <c r="B101" s="436"/>
      <c r="C101" s="436"/>
      <c r="D101" s="437"/>
    </row>
    <row r="102" spans="1:4" ht="15.75">
      <c r="A102" s="96"/>
      <c r="B102" s="451"/>
      <c r="C102" s="451"/>
      <c r="D102" s="452"/>
    </row>
    <row r="103" spans="1:10" s="144" customFormat="1" ht="16.5" thickBot="1">
      <c r="A103" s="171" t="s">
        <v>37</v>
      </c>
      <c r="B103" s="462">
        <f>SUM(B92:B102)</f>
        <v>18186411</v>
      </c>
      <c r="C103" s="462">
        <f>SUM(C92:C102)</f>
        <v>18890945</v>
      </c>
      <c r="D103" s="463">
        <f>SUM(D92:D102)</f>
        <v>14426234</v>
      </c>
      <c r="J103" s="169"/>
    </row>
    <row r="104" spans="1:4" ht="16.5" thickBot="1">
      <c r="A104" s="172"/>
      <c r="B104" s="464"/>
      <c r="C104" s="464"/>
      <c r="D104" s="465"/>
    </row>
    <row r="105" spans="1:10" s="144" customFormat="1" ht="16.5" thickBot="1">
      <c r="A105" s="173" t="s">
        <v>294</v>
      </c>
      <c r="B105" s="445">
        <f>B103-B90</f>
        <v>0</v>
      </c>
      <c r="C105" s="445">
        <f>C103-C90</f>
        <v>0</v>
      </c>
      <c r="D105" s="446">
        <f>D103-D90</f>
        <v>75525</v>
      </c>
      <c r="J105" s="169"/>
    </row>
  </sheetData>
  <sheetProtection/>
  <mergeCells count="7">
    <mergeCell ref="A1:D1"/>
    <mergeCell ref="A3:D3"/>
    <mergeCell ref="A38:D38"/>
    <mergeCell ref="A73:D73"/>
    <mergeCell ref="A74:D74"/>
    <mergeCell ref="A39:D39"/>
    <mergeCell ref="A4:D4"/>
  </mergeCells>
  <printOptions/>
  <pageMargins left="0.7086614173228347" right="0.7086614173228347" top="0.35" bottom="0.32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A1" sqref="A1:D1"/>
    </sheetView>
  </sheetViews>
  <sheetFormatPr defaultColWidth="24.125" defaultRowHeight="12.75"/>
  <cols>
    <col min="1" max="1" width="8.375" style="133" bestFit="1" customWidth="1"/>
    <col min="2" max="2" width="61.00390625" style="176" customWidth="1"/>
    <col min="3" max="3" width="24.125" style="156" customWidth="1"/>
    <col min="4" max="9" width="24.125" style="91" customWidth="1"/>
    <col min="10" max="10" width="24.125" style="134" customWidth="1"/>
    <col min="11" max="16384" width="24.125" style="91" customWidth="1"/>
  </cols>
  <sheetData>
    <row r="1" spans="1:10" ht="15.75">
      <c r="A1" s="619" t="s">
        <v>589</v>
      </c>
      <c r="B1" s="619"/>
      <c r="C1" s="619"/>
      <c r="D1" s="619"/>
      <c r="J1" s="91"/>
    </row>
    <row r="2" spans="1:10" ht="15.75">
      <c r="A2" s="174"/>
      <c r="B2" s="175"/>
      <c r="C2" s="431"/>
      <c r="D2" s="94"/>
      <c r="J2" s="91"/>
    </row>
    <row r="3" spans="1:10" ht="15.75">
      <c r="A3" s="698" t="s">
        <v>295</v>
      </c>
      <c r="B3" s="698"/>
      <c r="C3" s="698"/>
      <c r="D3" s="144"/>
      <c r="J3" s="91"/>
    </row>
    <row r="4" spans="1:10" ht="15.75">
      <c r="A4" s="698" t="s">
        <v>529</v>
      </c>
      <c r="B4" s="698"/>
      <c r="C4" s="698"/>
      <c r="D4" s="193"/>
      <c r="J4" s="91"/>
    </row>
    <row r="5" ht="16.5" thickBot="1">
      <c r="C5" s="431" t="s">
        <v>430</v>
      </c>
    </row>
    <row r="6" spans="1:3" s="162" customFormat="1" ht="15.75">
      <c r="A6" s="177" t="s">
        <v>296</v>
      </c>
      <c r="B6" s="178" t="s">
        <v>0</v>
      </c>
      <c r="C6" s="454" t="s">
        <v>297</v>
      </c>
    </row>
    <row r="7" spans="1:10" ht="15.75">
      <c r="A7" s="158">
        <v>1</v>
      </c>
      <c r="B7" s="179" t="s">
        <v>298</v>
      </c>
      <c r="C7" s="455">
        <f>C33+C59</f>
        <v>100417534</v>
      </c>
      <c r="D7" s="95"/>
      <c r="E7" s="95"/>
      <c r="F7" s="165"/>
      <c r="J7" s="91"/>
    </row>
    <row r="8" spans="1:10" ht="15.75">
      <c r="A8" s="158">
        <v>2</v>
      </c>
      <c r="B8" s="179" t="s">
        <v>299</v>
      </c>
      <c r="C8" s="455">
        <f>C34+C60</f>
        <v>97458790</v>
      </c>
      <c r="D8" s="95"/>
      <c r="E8" s="95"/>
      <c r="F8" s="165"/>
      <c r="J8" s="91"/>
    </row>
    <row r="9" spans="1:6" s="144" customFormat="1" ht="15.75">
      <c r="A9" s="180" t="s">
        <v>300</v>
      </c>
      <c r="B9" s="181" t="s">
        <v>301</v>
      </c>
      <c r="C9" s="536">
        <f aca="true" t="shared" si="0" ref="C9:C14">C35+C61</f>
        <v>2958744</v>
      </c>
      <c r="F9" s="169"/>
    </row>
    <row r="10" spans="1:10" ht="15.75">
      <c r="A10" s="139">
        <v>3</v>
      </c>
      <c r="B10" s="182" t="s">
        <v>302</v>
      </c>
      <c r="C10" s="455">
        <f t="shared" si="0"/>
        <v>31183220</v>
      </c>
      <c r="F10" s="134"/>
      <c r="J10" s="91"/>
    </row>
    <row r="11" spans="1:10" ht="15.75">
      <c r="A11" s="139">
        <v>4</v>
      </c>
      <c r="B11" s="182" t="s">
        <v>303</v>
      </c>
      <c r="C11" s="455">
        <f t="shared" si="0"/>
        <v>15106759</v>
      </c>
      <c r="F11" s="134"/>
      <c r="J11" s="91"/>
    </row>
    <row r="12" spans="1:10" ht="15.75">
      <c r="A12" s="140">
        <v>5</v>
      </c>
      <c r="B12" s="192" t="s">
        <v>373</v>
      </c>
      <c r="C12" s="455">
        <f t="shared" si="0"/>
        <v>0</v>
      </c>
      <c r="F12" s="134"/>
      <c r="J12" s="91"/>
    </row>
    <row r="13" spans="1:6" s="144" customFormat="1" ht="16.5" thickBot="1">
      <c r="A13" s="183" t="s">
        <v>304</v>
      </c>
      <c r="B13" s="184" t="s">
        <v>305</v>
      </c>
      <c r="C13" s="538">
        <f t="shared" si="0"/>
        <v>16076461</v>
      </c>
      <c r="F13" s="169"/>
    </row>
    <row r="14" spans="1:6" s="144" customFormat="1" ht="16.5" thickBot="1">
      <c r="A14" s="142" t="s">
        <v>274</v>
      </c>
      <c r="B14" s="537" t="s">
        <v>306</v>
      </c>
      <c r="C14" s="539">
        <f t="shared" si="0"/>
        <v>19035205</v>
      </c>
      <c r="F14" s="169"/>
    </row>
    <row r="15" spans="1:10" ht="15.75">
      <c r="A15" s="145">
        <v>5</v>
      </c>
      <c r="B15" s="186" t="s">
        <v>307</v>
      </c>
      <c r="C15" s="440"/>
      <c r="F15" s="134"/>
      <c r="J15" s="91"/>
    </row>
    <row r="16" spans="1:10" ht="15.75">
      <c r="A16" s="139">
        <v>6</v>
      </c>
      <c r="B16" s="182" t="s">
        <v>308</v>
      </c>
      <c r="C16" s="441"/>
      <c r="F16" s="134"/>
      <c r="J16" s="91"/>
    </row>
    <row r="17" spans="1:6" s="144" customFormat="1" ht="15.75">
      <c r="A17" s="180" t="s">
        <v>309</v>
      </c>
      <c r="B17" s="181" t="s">
        <v>310</v>
      </c>
      <c r="C17" s="157">
        <f>C15-C16</f>
        <v>0</v>
      </c>
      <c r="F17" s="169"/>
    </row>
    <row r="18" spans="1:10" ht="15.75">
      <c r="A18" s="139">
        <v>7</v>
      </c>
      <c r="B18" s="182" t="s">
        <v>311</v>
      </c>
      <c r="C18" s="441"/>
      <c r="F18" s="134"/>
      <c r="J18" s="91"/>
    </row>
    <row r="19" spans="1:10" ht="15.75">
      <c r="A19" s="139">
        <v>8</v>
      </c>
      <c r="B19" s="182" t="s">
        <v>312</v>
      </c>
      <c r="C19" s="441"/>
      <c r="F19" s="134"/>
      <c r="J19" s="91"/>
    </row>
    <row r="20" spans="1:6" s="144" customFormat="1" ht="16.5" thickBot="1">
      <c r="A20" s="183" t="s">
        <v>313</v>
      </c>
      <c r="B20" s="184" t="s">
        <v>314</v>
      </c>
      <c r="C20" s="456">
        <f>C18-C19</f>
        <v>0</v>
      </c>
      <c r="F20" s="169"/>
    </row>
    <row r="21" spans="1:6" s="144" customFormat="1" ht="16.5" thickBot="1">
      <c r="A21" s="142" t="s">
        <v>113</v>
      </c>
      <c r="B21" s="185" t="s">
        <v>315</v>
      </c>
      <c r="C21" s="439">
        <f>C17+C20</f>
        <v>0</v>
      </c>
      <c r="F21" s="169"/>
    </row>
    <row r="22" spans="1:6" s="144" customFormat="1" ht="16.5" thickBot="1">
      <c r="A22" s="142" t="s">
        <v>125</v>
      </c>
      <c r="B22" s="185" t="s">
        <v>316</v>
      </c>
      <c r="C22" s="439">
        <f>C14+C21</f>
        <v>19035205</v>
      </c>
      <c r="F22" s="169"/>
    </row>
    <row r="23" spans="1:6" s="144" customFormat="1" ht="16.5" thickBot="1">
      <c r="A23" s="142" t="s">
        <v>179</v>
      </c>
      <c r="B23" s="185" t="s">
        <v>317</v>
      </c>
      <c r="C23" s="457">
        <f>C49+C75</f>
        <v>4235824</v>
      </c>
      <c r="F23" s="169"/>
    </row>
    <row r="24" spans="1:6" s="144" customFormat="1" ht="16.5" thickBot="1">
      <c r="A24" s="142" t="s">
        <v>181</v>
      </c>
      <c r="B24" s="185" t="s">
        <v>318</v>
      </c>
      <c r="C24" s="457">
        <f>C22-C23</f>
        <v>14799381</v>
      </c>
      <c r="F24" s="169"/>
    </row>
    <row r="25" spans="1:6" s="144" customFormat="1" ht="16.5" thickBot="1">
      <c r="A25" s="142" t="s">
        <v>189</v>
      </c>
      <c r="B25" s="185" t="s">
        <v>319</v>
      </c>
      <c r="C25" s="439"/>
      <c r="F25" s="169"/>
    </row>
    <row r="26" spans="1:6" s="144" customFormat="1" ht="16.5" thickBot="1">
      <c r="A26" s="187" t="s">
        <v>204</v>
      </c>
      <c r="B26" s="188" t="s">
        <v>320</v>
      </c>
      <c r="C26" s="442">
        <f>C21-C25</f>
        <v>0</v>
      </c>
      <c r="F26" s="169"/>
    </row>
    <row r="27" spans="6:10" ht="15.75">
      <c r="F27" s="134"/>
      <c r="J27" s="91"/>
    </row>
    <row r="28" spans="6:10" ht="15.75">
      <c r="F28" s="134"/>
      <c r="J28" s="91"/>
    </row>
    <row r="29" spans="1:10" ht="15.75">
      <c r="A29" s="698" t="s">
        <v>295</v>
      </c>
      <c r="B29" s="698"/>
      <c r="C29" s="698"/>
      <c r="D29" s="144"/>
      <c r="J29" s="91"/>
    </row>
    <row r="30" spans="1:10" ht="15.75">
      <c r="A30" s="698" t="s">
        <v>530</v>
      </c>
      <c r="B30" s="698"/>
      <c r="C30" s="698"/>
      <c r="D30" s="531"/>
      <c r="J30" s="91"/>
    </row>
    <row r="31" spans="1:3" ht="16.5" thickBot="1">
      <c r="A31" s="194"/>
      <c r="C31" s="431" t="s">
        <v>430</v>
      </c>
    </row>
    <row r="32" spans="1:3" s="162" customFormat="1" ht="15.75">
      <c r="A32" s="177" t="s">
        <v>296</v>
      </c>
      <c r="B32" s="178" t="s">
        <v>0</v>
      </c>
      <c r="C32" s="454" t="s">
        <v>297</v>
      </c>
    </row>
    <row r="33" spans="1:10" ht="15.75">
      <c r="A33" s="158">
        <v>1</v>
      </c>
      <c r="B33" s="179" t="s">
        <v>298</v>
      </c>
      <c r="C33" s="455">
        <v>100417522</v>
      </c>
      <c r="D33" s="95"/>
      <c r="E33" s="95"/>
      <c r="F33" s="165"/>
      <c r="J33" s="91"/>
    </row>
    <row r="34" spans="1:10" ht="15.75">
      <c r="A34" s="158">
        <v>2</v>
      </c>
      <c r="B34" s="179" t="s">
        <v>299</v>
      </c>
      <c r="C34" s="455">
        <v>83108081</v>
      </c>
      <c r="D34" s="95"/>
      <c r="E34" s="95"/>
      <c r="F34" s="165"/>
      <c r="J34" s="91"/>
    </row>
    <row r="35" spans="1:6" s="144" customFormat="1" ht="15.75">
      <c r="A35" s="180" t="s">
        <v>300</v>
      </c>
      <c r="B35" s="181" t="s">
        <v>301</v>
      </c>
      <c r="C35" s="157">
        <f>C33-C34</f>
        <v>17309441</v>
      </c>
      <c r="F35" s="169"/>
    </row>
    <row r="36" spans="1:10" ht="15.75">
      <c r="A36" s="139">
        <v>3</v>
      </c>
      <c r="B36" s="182" t="s">
        <v>302</v>
      </c>
      <c r="C36" s="441">
        <v>16756998</v>
      </c>
      <c r="F36" s="134"/>
      <c r="J36" s="91"/>
    </row>
    <row r="37" spans="1:10" ht="15.75">
      <c r="A37" s="139">
        <v>4</v>
      </c>
      <c r="B37" s="182" t="s">
        <v>303</v>
      </c>
      <c r="C37" s="441">
        <v>15106759</v>
      </c>
      <c r="F37" s="134"/>
      <c r="J37" s="91"/>
    </row>
    <row r="38" spans="1:10" ht="15.75">
      <c r="A38" s="140">
        <v>5</v>
      </c>
      <c r="B38" s="192" t="s">
        <v>373</v>
      </c>
      <c r="C38" s="438"/>
      <c r="F38" s="134"/>
      <c r="J38" s="91"/>
    </row>
    <row r="39" spans="1:6" s="144" customFormat="1" ht="16.5" thickBot="1">
      <c r="A39" s="183" t="s">
        <v>304</v>
      </c>
      <c r="B39" s="184" t="s">
        <v>305</v>
      </c>
      <c r="C39" s="456">
        <f>C36-C37+C38</f>
        <v>1650239</v>
      </c>
      <c r="F39" s="169"/>
    </row>
    <row r="40" spans="1:6" s="144" customFormat="1" ht="16.5" thickBot="1">
      <c r="A40" s="142" t="s">
        <v>274</v>
      </c>
      <c r="B40" s="185" t="s">
        <v>306</v>
      </c>
      <c r="C40" s="439">
        <f>C35+C39</f>
        <v>18959680</v>
      </c>
      <c r="F40" s="169"/>
    </row>
    <row r="41" spans="1:10" ht="15.75">
      <c r="A41" s="145">
        <v>5</v>
      </c>
      <c r="B41" s="186" t="s">
        <v>307</v>
      </c>
      <c r="C41" s="440"/>
      <c r="F41" s="134"/>
      <c r="J41" s="91"/>
    </row>
    <row r="42" spans="1:10" ht="15.75">
      <c r="A42" s="139">
        <v>6</v>
      </c>
      <c r="B42" s="182" t="s">
        <v>308</v>
      </c>
      <c r="C42" s="441"/>
      <c r="F42" s="134"/>
      <c r="J42" s="91"/>
    </row>
    <row r="43" spans="1:6" s="144" customFormat="1" ht="15.75">
      <c r="A43" s="180" t="s">
        <v>309</v>
      </c>
      <c r="B43" s="181" t="s">
        <v>310</v>
      </c>
      <c r="C43" s="157">
        <f>C41-C42</f>
        <v>0</v>
      </c>
      <c r="F43" s="169"/>
    </row>
    <row r="44" spans="1:10" ht="15.75">
      <c r="A44" s="139">
        <v>7</v>
      </c>
      <c r="B44" s="182" t="s">
        <v>311</v>
      </c>
      <c r="C44" s="441"/>
      <c r="F44" s="134"/>
      <c r="J44" s="91"/>
    </row>
    <row r="45" spans="1:10" ht="15.75">
      <c r="A45" s="139">
        <v>8</v>
      </c>
      <c r="B45" s="182" t="s">
        <v>312</v>
      </c>
      <c r="C45" s="441"/>
      <c r="F45" s="134"/>
      <c r="J45" s="91"/>
    </row>
    <row r="46" spans="1:6" s="144" customFormat="1" ht="16.5" thickBot="1">
      <c r="A46" s="183" t="s">
        <v>313</v>
      </c>
      <c r="B46" s="184" t="s">
        <v>314</v>
      </c>
      <c r="C46" s="456">
        <f>C44-C45</f>
        <v>0</v>
      </c>
      <c r="F46" s="169"/>
    </row>
    <row r="47" spans="1:6" s="144" customFormat="1" ht="16.5" thickBot="1">
      <c r="A47" s="142" t="s">
        <v>113</v>
      </c>
      <c r="B47" s="185" t="s">
        <v>315</v>
      </c>
      <c r="C47" s="439">
        <f>C43+C46</f>
        <v>0</v>
      </c>
      <c r="F47" s="169"/>
    </row>
    <row r="48" spans="1:6" s="144" customFormat="1" ht="16.5" thickBot="1">
      <c r="A48" s="142" t="s">
        <v>125</v>
      </c>
      <c r="B48" s="185" t="s">
        <v>316</v>
      </c>
      <c r="C48" s="439">
        <f>C40+C47</f>
        <v>18959680</v>
      </c>
      <c r="F48" s="169"/>
    </row>
    <row r="49" spans="1:6" s="144" customFormat="1" ht="16.5" thickBot="1">
      <c r="A49" s="142" t="s">
        <v>179</v>
      </c>
      <c r="B49" s="185" t="s">
        <v>317</v>
      </c>
      <c r="C49" s="457">
        <v>4235824</v>
      </c>
      <c r="F49" s="169"/>
    </row>
    <row r="50" spans="1:6" s="144" customFormat="1" ht="16.5" thickBot="1">
      <c r="A50" s="142" t="s">
        <v>181</v>
      </c>
      <c r="B50" s="185" t="s">
        <v>318</v>
      </c>
      <c r="C50" s="457">
        <f>C48-C49</f>
        <v>14723856</v>
      </c>
      <c r="F50" s="169"/>
    </row>
    <row r="51" spans="1:6" s="144" customFormat="1" ht="16.5" thickBot="1">
      <c r="A51" s="142" t="s">
        <v>189</v>
      </c>
      <c r="B51" s="185" t="s">
        <v>319</v>
      </c>
      <c r="C51" s="439"/>
      <c r="F51" s="169"/>
    </row>
    <row r="52" spans="1:6" s="144" customFormat="1" ht="16.5" thickBot="1">
      <c r="A52" s="187" t="s">
        <v>204</v>
      </c>
      <c r="B52" s="188" t="s">
        <v>320</v>
      </c>
      <c r="C52" s="442">
        <f>C47-C51</f>
        <v>0</v>
      </c>
      <c r="F52" s="169"/>
    </row>
    <row r="55" spans="1:10" ht="15.75">
      <c r="A55" s="698" t="s">
        <v>295</v>
      </c>
      <c r="B55" s="698"/>
      <c r="C55" s="698"/>
      <c r="D55" s="144"/>
      <c r="J55" s="91"/>
    </row>
    <row r="56" spans="1:10" ht="15.75">
      <c r="A56" s="698" t="s">
        <v>521</v>
      </c>
      <c r="B56" s="698"/>
      <c r="C56" s="698"/>
      <c r="D56" s="531"/>
      <c r="J56" s="91"/>
    </row>
    <row r="57" spans="1:3" ht="16.5" thickBot="1">
      <c r="A57" s="194"/>
      <c r="C57" s="431" t="s">
        <v>430</v>
      </c>
    </row>
    <row r="58" spans="1:3" s="162" customFormat="1" ht="15.75">
      <c r="A58" s="177" t="s">
        <v>296</v>
      </c>
      <c r="B58" s="178" t="s">
        <v>0</v>
      </c>
      <c r="C58" s="454" t="s">
        <v>297</v>
      </c>
    </row>
    <row r="59" spans="1:10" ht="15.75">
      <c r="A59" s="158">
        <v>1</v>
      </c>
      <c r="B59" s="179" t="s">
        <v>298</v>
      </c>
      <c r="C59" s="455">
        <v>12</v>
      </c>
      <c r="D59" s="95"/>
      <c r="E59" s="95"/>
      <c r="F59" s="165"/>
      <c r="J59" s="91"/>
    </row>
    <row r="60" spans="1:10" ht="15.75">
      <c r="A60" s="158">
        <v>2</v>
      </c>
      <c r="B60" s="179" t="s">
        <v>299</v>
      </c>
      <c r="C60" s="455">
        <v>14350709</v>
      </c>
      <c r="D60" s="95"/>
      <c r="E60" s="95"/>
      <c r="F60" s="165"/>
      <c r="J60" s="91"/>
    </row>
    <row r="61" spans="1:6" s="144" customFormat="1" ht="15.75">
      <c r="A61" s="180" t="s">
        <v>300</v>
      </c>
      <c r="B61" s="181" t="s">
        <v>301</v>
      </c>
      <c r="C61" s="157">
        <f>C59-C60</f>
        <v>-14350697</v>
      </c>
      <c r="F61" s="169"/>
    </row>
    <row r="62" spans="1:10" ht="15.75">
      <c r="A62" s="139">
        <v>3</v>
      </c>
      <c r="B62" s="182" t="s">
        <v>302</v>
      </c>
      <c r="C62" s="441">
        <v>14426222</v>
      </c>
      <c r="F62" s="134"/>
      <c r="J62" s="91"/>
    </row>
    <row r="63" spans="1:10" ht="15.75">
      <c r="A63" s="139">
        <v>4</v>
      </c>
      <c r="B63" s="182" t="s">
        <v>303</v>
      </c>
      <c r="C63" s="441"/>
      <c r="F63" s="134"/>
      <c r="J63" s="91"/>
    </row>
    <row r="64" spans="1:10" ht="15.75">
      <c r="A64" s="140">
        <v>5</v>
      </c>
      <c r="B64" s="192" t="s">
        <v>373</v>
      </c>
      <c r="C64" s="438"/>
      <c r="F64" s="134"/>
      <c r="J64" s="91"/>
    </row>
    <row r="65" spans="1:6" s="144" customFormat="1" ht="16.5" thickBot="1">
      <c r="A65" s="183" t="s">
        <v>304</v>
      </c>
      <c r="B65" s="184" t="s">
        <v>305</v>
      </c>
      <c r="C65" s="456">
        <f>C62-C63+C64</f>
        <v>14426222</v>
      </c>
      <c r="F65" s="169"/>
    </row>
    <row r="66" spans="1:6" s="144" customFormat="1" ht="16.5" thickBot="1">
      <c r="A66" s="142" t="s">
        <v>274</v>
      </c>
      <c r="B66" s="185" t="s">
        <v>306</v>
      </c>
      <c r="C66" s="439">
        <f>C61+C65</f>
        <v>75525</v>
      </c>
      <c r="F66" s="169"/>
    </row>
    <row r="67" spans="1:10" ht="15.75">
      <c r="A67" s="145">
        <v>5</v>
      </c>
      <c r="B67" s="186" t="s">
        <v>307</v>
      </c>
      <c r="C67" s="440"/>
      <c r="F67" s="134"/>
      <c r="J67" s="91"/>
    </row>
    <row r="68" spans="1:10" ht="15.75">
      <c r="A68" s="139">
        <v>6</v>
      </c>
      <c r="B68" s="182" t="s">
        <v>308</v>
      </c>
      <c r="C68" s="441"/>
      <c r="F68" s="134"/>
      <c r="J68" s="91"/>
    </row>
    <row r="69" spans="1:6" s="144" customFormat="1" ht="15.75">
      <c r="A69" s="180" t="s">
        <v>309</v>
      </c>
      <c r="B69" s="181" t="s">
        <v>310</v>
      </c>
      <c r="C69" s="157">
        <f>C67-C68</f>
        <v>0</v>
      </c>
      <c r="F69" s="169"/>
    </row>
    <row r="70" spans="1:10" ht="15.75">
      <c r="A70" s="139">
        <v>7</v>
      </c>
      <c r="B70" s="182" t="s">
        <v>311</v>
      </c>
      <c r="C70" s="441"/>
      <c r="F70" s="134"/>
      <c r="J70" s="91"/>
    </row>
    <row r="71" spans="1:10" ht="15.75">
      <c r="A71" s="139">
        <v>8</v>
      </c>
      <c r="B71" s="182" t="s">
        <v>312</v>
      </c>
      <c r="C71" s="441"/>
      <c r="F71" s="134"/>
      <c r="J71" s="91"/>
    </row>
    <row r="72" spans="1:6" s="144" customFormat="1" ht="16.5" thickBot="1">
      <c r="A72" s="183" t="s">
        <v>313</v>
      </c>
      <c r="B72" s="184" t="s">
        <v>314</v>
      </c>
      <c r="C72" s="456">
        <f>C70-C71</f>
        <v>0</v>
      </c>
      <c r="F72" s="169"/>
    </row>
    <row r="73" spans="1:6" s="144" customFormat="1" ht="16.5" thickBot="1">
      <c r="A73" s="142" t="s">
        <v>113</v>
      </c>
      <c r="B73" s="185" t="s">
        <v>315</v>
      </c>
      <c r="C73" s="439">
        <f>C69+C72</f>
        <v>0</v>
      </c>
      <c r="F73" s="169"/>
    </row>
    <row r="74" spans="1:6" s="144" customFormat="1" ht="16.5" thickBot="1">
      <c r="A74" s="142" t="s">
        <v>125</v>
      </c>
      <c r="B74" s="185" t="s">
        <v>316</v>
      </c>
      <c r="C74" s="439">
        <f>C66+C73</f>
        <v>75525</v>
      </c>
      <c r="F74" s="169"/>
    </row>
    <row r="75" spans="1:6" s="144" customFormat="1" ht="16.5" thickBot="1">
      <c r="A75" s="142" t="s">
        <v>179</v>
      </c>
      <c r="B75" s="185" t="s">
        <v>317</v>
      </c>
      <c r="C75" s="457">
        <v>0</v>
      </c>
      <c r="F75" s="169"/>
    </row>
    <row r="76" spans="1:6" s="144" customFormat="1" ht="16.5" thickBot="1">
      <c r="A76" s="142" t="s">
        <v>181</v>
      </c>
      <c r="B76" s="185" t="s">
        <v>318</v>
      </c>
      <c r="C76" s="457">
        <f>C74-C75</f>
        <v>75525</v>
      </c>
      <c r="F76" s="169"/>
    </row>
    <row r="77" spans="1:6" s="144" customFormat="1" ht="16.5" thickBot="1">
      <c r="A77" s="142" t="s">
        <v>189</v>
      </c>
      <c r="B77" s="185" t="s">
        <v>319</v>
      </c>
      <c r="C77" s="439"/>
      <c r="F77" s="169"/>
    </row>
    <row r="78" spans="1:6" s="144" customFormat="1" ht="16.5" thickBot="1">
      <c r="A78" s="187" t="s">
        <v>204</v>
      </c>
      <c r="B78" s="188" t="s">
        <v>320</v>
      </c>
      <c r="C78" s="442">
        <f>C73-C77</f>
        <v>0</v>
      </c>
      <c r="F78" s="169"/>
    </row>
  </sheetData>
  <sheetProtection/>
  <mergeCells count="7">
    <mergeCell ref="A56:C56"/>
    <mergeCell ref="A1:D1"/>
    <mergeCell ref="A4:C4"/>
    <mergeCell ref="A3:C3"/>
    <mergeCell ref="A29:C29"/>
    <mergeCell ref="A30:C30"/>
    <mergeCell ref="A55:C5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1" sqref="A1:E1"/>
    </sheetView>
  </sheetViews>
  <sheetFormatPr defaultColWidth="24.125" defaultRowHeight="12.75"/>
  <cols>
    <col min="1" max="1" width="8.375" style="133" bestFit="1" customWidth="1"/>
    <col min="2" max="2" width="67.875" style="176" bestFit="1" customWidth="1"/>
    <col min="3" max="3" width="18.875" style="448" customWidth="1"/>
    <col min="4" max="4" width="18.00390625" style="448" customWidth="1"/>
    <col min="5" max="5" width="19.625" style="448" customWidth="1"/>
    <col min="6" max="9" width="24.125" style="91" customWidth="1"/>
    <col min="10" max="10" width="24.125" style="134" customWidth="1"/>
    <col min="11" max="16384" width="24.125" style="91" customWidth="1"/>
  </cols>
  <sheetData>
    <row r="1" spans="1:10" ht="15.75">
      <c r="A1" s="619" t="s">
        <v>588</v>
      </c>
      <c r="B1" s="619"/>
      <c r="C1" s="619"/>
      <c r="D1" s="619"/>
      <c r="E1" s="619"/>
      <c r="J1" s="91"/>
    </row>
    <row r="2" spans="1:10" ht="15.75">
      <c r="A2" s="174"/>
      <c r="B2" s="175"/>
      <c r="C2" s="447"/>
      <c r="D2" s="447"/>
      <c r="J2" s="91"/>
    </row>
    <row r="3" spans="1:10" ht="15.75">
      <c r="A3" s="698" t="s">
        <v>419</v>
      </c>
      <c r="B3" s="698"/>
      <c r="C3" s="698"/>
      <c r="D3" s="698"/>
      <c r="E3" s="698"/>
      <c r="J3" s="91"/>
    </row>
    <row r="4" spans="1:10" ht="15.75">
      <c r="A4" s="698" t="s">
        <v>529</v>
      </c>
      <c r="B4" s="698"/>
      <c r="C4" s="698"/>
      <c r="D4" s="698"/>
      <c r="E4" s="698"/>
      <c r="J4" s="91"/>
    </row>
    <row r="5" ht="16.5" thickBot="1">
      <c r="E5" s="447" t="s">
        <v>430</v>
      </c>
    </row>
    <row r="6" spans="1:5" s="189" customFormat="1" ht="16.5" thickBot="1">
      <c r="A6" s="160" t="s">
        <v>296</v>
      </c>
      <c r="B6" s="161" t="s">
        <v>0</v>
      </c>
      <c r="C6" s="432" t="s">
        <v>57</v>
      </c>
      <c r="D6" s="432" t="s">
        <v>58</v>
      </c>
      <c r="E6" s="433" t="s">
        <v>59</v>
      </c>
    </row>
    <row r="7" spans="1:10" ht="15.75">
      <c r="A7" s="190">
        <v>1</v>
      </c>
      <c r="B7" s="191" t="s">
        <v>321</v>
      </c>
      <c r="C7" s="434">
        <v>3490389</v>
      </c>
      <c r="D7" s="434"/>
      <c r="E7" s="435">
        <v>3882574</v>
      </c>
      <c r="F7" s="165"/>
      <c r="J7" s="91"/>
    </row>
    <row r="8" spans="1:10" ht="15.75">
      <c r="A8" s="158">
        <v>2</v>
      </c>
      <c r="B8" s="179" t="s">
        <v>322</v>
      </c>
      <c r="C8" s="436">
        <v>1449714</v>
      </c>
      <c r="D8" s="436"/>
      <c r="E8" s="437">
        <v>3748672</v>
      </c>
      <c r="F8" s="165"/>
      <c r="J8" s="91"/>
    </row>
    <row r="9" spans="1:10" ht="16.5" thickBot="1">
      <c r="A9" s="140">
        <v>3</v>
      </c>
      <c r="B9" s="192" t="s">
        <v>323</v>
      </c>
      <c r="C9" s="443"/>
      <c r="D9" s="443"/>
      <c r="E9" s="444">
        <v>112687</v>
      </c>
      <c r="F9" s="134"/>
      <c r="J9" s="91"/>
    </row>
    <row r="10" spans="1:6" s="144" customFormat="1" ht="16.5" thickBot="1">
      <c r="A10" s="142" t="s">
        <v>324</v>
      </c>
      <c r="B10" s="185" t="s">
        <v>325</v>
      </c>
      <c r="C10" s="445">
        <f>SUM(C7:C9)</f>
        <v>4940103</v>
      </c>
      <c r="D10" s="445"/>
      <c r="E10" s="446">
        <f>SUM(E7:E9)</f>
        <v>7743933</v>
      </c>
      <c r="F10" s="169"/>
    </row>
    <row r="11" spans="1:10" ht="15.75">
      <c r="A11" s="145">
        <v>4</v>
      </c>
      <c r="B11" s="186" t="s">
        <v>326</v>
      </c>
      <c r="C11" s="449"/>
      <c r="D11" s="449"/>
      <c r="E11" s="450"/>
      <c r="F11" s="134"/>
      <c r="J11" s="91"/>
    </row>
    <row r="12" spans="1:10" ht="16.5" thickBot="1">
      <c r="A12" s="140">
        <v>5</v>
      </c>
      <c r="B12" s="192" t="s">
        <v>327</v>
      </c>
      <c r="C12" s="443"/>
      <c r="D12" s="443"/>
      <c r="E12" s="444"/>
      <c r="F12" s="134"/>
      <c r="J12" s="91"/>
    </row>
    <row r="13" spans="1:6" s="144" customFormat="1" ht="16.5" thickBot="1">
      <c r="A13" s="142" t="s">
        <v>328</v>
      </c>
      <c r="B13" s="185" t="s">
        <v>329</v>
      </c>
      <c r="C13" s="445"/>
      <c r="D13" s="445"/>
      <c r="E13" s="446"/>
      <c r="F13" s="169"/>
    </row>
    <row r="14" spans="1:10" ht="15.75">
      <c r="A14" s="145">
        <v>6</v>
      </c>
      <c r="B14" s="186" t="s">
        <v>330</v>
      </c>
      <c r="C14" s="449">
        <f>C60+C106</f>
        <v>35964681</v>
      </c>
      <c r="D14" s="449">
        <f>D60+D106</f>
        <v>0</v>
      </c>
      <c r="E14" s="449">
        <f>E60+E106</f>
        <v>67205001</v>
      </c>
      <c r="F14" s="134"/>
      <c r="J14" s="91"/>
    </row>
    <row r="15" spans="1:10" ht="15.75">
      <c r="A15" s="139">
        <v>7</v>
      </c>
      <c r="B15" s="182" t="s">
        <v>331</v>
      </c>
      <c r="C15" s="449">
        <f>C61+C107</f>
        <v>46040165</v>
      </c>
      <c r="D15" s="451"/>
      <c r="E15" s="449">
        <f>E61+E107</f>
        <v>15484233</v>
      </c>
      <c r="F15" s="134"/>
      <c r="J15" s="91"/>
    </row>
    <row r="16" spans="1:10" ht="15.75">
      <c r="A16" s="140">
        <v>8</v>
      </c>
      <c r="B16" s="192" t="s">
        <v>363</v>
      </c>
      <c r="C16" s="449">
        <f>C62+C108</f>
        <v>0</v>
      </c>
      <c r="D16" s="443"/>
      <c r="E16" s="449">
        <f>E62+E108</f>
        <v>24524762</v>
      </c>
      <c r="F16" s="134"/>
      <c r="J16" s="91"/>
    </row>
    <row r="17" spans="1:10" ht="16.5" thickBot="1">
      <c r="A17" s="140">
        <v>9</v>
      </c>
      <c r="B17" s="192" t="s">
        <v>332</v>
      </c>
      <c r="C17" s="449">
        <f>C63+C109</f>
        <v>0</v>
      </c>
      <c r="D17" s="443"/>
      <c r="E17" s="449">
        <f>E63+E109</f>
        <v>94860</v>
      </c>
      <c r="F17" s="134"/>
      <c r="J17" s="91"/>
    </row>
    <row r="18" spans="1:6" s="144" customFormat="1" ht="16.5" thickBot="1">
      <c r="A18" s="142" t="s">
        <v>333</v>
      </c>
      <c r="B18" s="185" t="s">
        <v>334</v>
      </c>
      <c r="C18" s="446">
        <f>SUM(C14:C17)</f>
        <v>82004846</v>
      </c>
      <c r="D18" s="446">
        <f>SUM(D14:D17)</f>
        <v>0</v>
      </c>
      <c r="E18" s="446">
        <f>SUM(E14:E17)</f>
        <v>107308856</v>
      </c>
      <c r="F18" s="169"/>
    </row>
    <row r="19" spans="1:10" ht="15.75">
      <c r="A19" s="145">
        <v>10</v>
      </c>
      <c r="B19" s="186" t="s">
        <v>335</v>
      </c>
      <c r="C19" s="449">
        <f>C65+C111</f>
        <v>2246138</v>
      </c>
      <c r="D19" s="449">
        <f>D65+D111</f>
        <v>0</v>
      </c>
      <c r="E19" s="449">
        <f>E65+E111</f>
        <v>1384261</v>
      </c>
      <c r="F19" s="134"/>
      <c r="J19" s="91"/>
    </row>
    <row r="20" spans="1:10" ht="15.75">
      <c r="A20" s="139">
        <v>11</v>
      </c>
      <c r="B20" s="182" t="s">
        <v>336</v>
      </c>
      <c r="C20" s="449">
        <f>C66+C112</f>
        <v>20509556</v>
      </c>
      <c r="D20" s="451"/>
      <c r="E20" s="449">
        <f>E66+E112</f>
        <v>12428884</v>
      </c>
      <c r="F20" s="134"/>
      <c r="J20" s="91"/>
    </row>
    <row r="21" spans="1:10" ht="15.75">
      <c r="A21" s="139">
        <v>12</v>
      </c>
      <c r="B21" s="182" t="s">
        <v>337</v>
      </c>
      <c r="C21" s="449">
        <f>C67+C113</f>
        <v>0</v>
      </c>
      <c r="D21" s="451"/>
      <c r="E21" s="449">
        <f>E67+E113</f>
        <v>0</v>
      </c>
      <c r="F21" s="134"/>
      <c r="J21" s="91"/>
    </row>
    <row r="22" spans="1:10" ht="16.5" thickBot="1">
      <c r="A22" s="140">
        <v>13</v>
      </c>
      <c r="B22" s="192" t="s">
        <v>338</v>
      </c>
      <c r="C22" s="449">
        <f>C68+C114</f>
        <v>0</v>
      </c>
      <c r="D22" s="443"/>
      <c r="E22" s="449">
        <f>E68+E114</f>
        <v>452845</v>
      </c>
      <c r="F22" s="134"/>
      <c r="J22" s="91"/>
    </row>
    <row r="23" spans="1:6" s="144" customFormat="1" ht="16.5" thickBot="1">
      <c r="A23" s="142" t="s">
        <v>339</v>
      </c>
      <c r="B23" s="185" t="s">
        <v>340</v>
      </c>
      <c r="C23" s="446">
        <f>SUM(C19:C22)</f>
        <v>22755694</v>
      </c>
      <c r="D23" s="446">
        <f>SUM(D19:D22)</f>
        <v>0</v>
      </c>
      <c r="E23" s="446">
        <f>SUM(E19:E22)</f>
        <v>14265990</v>
      </c>
      <c r="F23" s="169"/>
    </row>
    <row r="24" spans="1:10" ht="15.75">
      <c r="A24" s="145">
        <v>14</v>
      </c>
      <c r="B24" s="186" t="s">
        <v>341</v>
      </c>
      <c r="C24" s="449">
        <f>C70+C116</f>
        <v>30726553</v>
      </c>
      <c r="D24" s="449">
        <f>D70+D116</f>
        <v>0</v>
      </c>
      <c r="E24" s="449">
        <f>E70+E116</f>
        <v>21690903</v>
      </c>
      <c r="F24" s="134"/>
      <c r="J24" s="91"/>
    </row>
    <row r="25" spans="1:10" ht="15.75">
      <c r="A25" s="139">
        <v>15</v>
      </c>
      <c r="B25" s="182" t="s">
        <v>342</v>
      </c>
      <c r="C25" s="449">
        <f>C71+C117</f>
        <v>5050928</v>
      </c>
      <c r="D25" s="451"/>
      <c r="E25" s="449">
        <f>E71+E117</f>
        <v>6525422</v>
      </c>
      <c r="F25" s="134"/>
      <c r="J25" s="91"/>
    </row>
    <row r="26" spans="1:10" ht="16.5" thickBot="1">
      <c r="A26" s="140">
        <v>16</v>
      </c>
      <c r="B26" s="192" t="s">
        <v>343</v>
      </c>
      <c r="C26" s="449">
        <f>C72+C118</f>
        <v>5221627</v>
      </c>
      <c r="D26" s="443"/>
      <c r="E26" s="449">
        <f>E72+E118</f>
        <v>4429273</v>
      </c>
      <c r="F26" s="134"/>
      <c r="J26" s="91"/>
    </row>
    <row r="27" spans="1:6" s="144" customFormat="1" ht="16.5" thickBot="1">
      <c r="A27" s="142" t="s">
        <v>344</v>
      </c>
      <c r="B27" s="185" t="s">
        <v>345</v>
      </c>
      <c r="C27" s="446">
        <f>SUM(C24:C26)</f>
        <v>40999108</v>
      </c>
      <c r="D27" s="446">
        <f>SUM(D24:D26)</f>
        <v>0</v>
      </c>
      <c r="E27" s="446">
        <f>SUM(E24:E26)</f>
        <v>32645598</v>
      </c>
      <c r="F27" s="169"/>
    </row>
    <row r="28" spans="1:6" s="144" customFormat="1" ht="16.5" thickBot="1">
      <c r="A28" s="142" t="s">
        <v>346</v>
      </c>
      <c r="B28" s="185" t="s">
        <v>347</v>
      </c>
      <c r="C28" s="445">
        <f aca="true" t="shared" si="0" ref="C28:E29">C74+C120</f>
        <v>6380410</v>
      </c>
      <c r="D28" s="445">
        <f t="shared" si="0"/>
        <v>0</v>
      </c>
      <c r="E28" s="445">
        <f t="shared" si="0"/>
        <v>6391477</v>
      </c>
      <c r="F28" s="169"/>
    </row>
    <row r="29" spans="1:6" s="144" customFormat="1" ht="16.5" thickBot="1">
      <c r="A29" s="142" t="s">
        <v>348</v>
      </c>
      <c r="B29" s="185" t="s">
        <v>349</v>
      </c>
      <c r="C29" s="446">
        <f t="shared" si="0"/>
        <v>142862232</v>
      </c>
      <c r="D29" s="446">
        <f t="shared" si="0"/>
        <v>0</v>
      </c>
      <c r="E29" s="446">
        <f t="shared" si="0"/>
        <v>40907577</v>
      </c>
      <c r="F29" s="169"/>
    </row>
    <row r="30" spans="1:6" s="144" customFormat="1" ht="16.5" thickBot="1">
      <c r="A30" s="142" t="s">
        <v>274</v>
      </c>
      <c r="B30" s="185" t="s">
        <v>350</v>
      </c>
      <c r="C30" s="446">
        <f>C10+C13+C18-C23-C27-C28-C29</f>
        <v>-126052495</v>
      </c>
      <c r="D30" s="446">
        <f>D10+D13+D18-D23-D27-D28-D29</f>
        <v>0</v>
      </c>
      <c r="E30" s="446">
        <f>E10+E13+E18-E23-E27-E28-E29</f>
        <v>20842147</v>
      </c>
      <c r="F30" s="169"/>
    </row>
    <row r="31" spans="1:10" ht="15.75">
      <c r="A31" s="145">
        <v>17</v>
      </c>
      <c r="B31" s="186" t="s">
        <v>351</v>
      </c>
      <c r="C31" s="449">
        <f>C77+C123</f>
        <v>0</v>
      </c>
      <c r="D31" s="449">
        <f>D77+D123</f>
        <v>0</v>
      </c>
      <c r="E31" s="449">
        <f>E77+E123</f>
        <v>0</v>
      </c>
      <c r="F31" s="134"/>
      <c r="J31" s="91"/>
    </row>
    <row r="32" spans="1:10" ht="15.75">
      <c r="A32" s="139">
        <v>18</v>
      </c>
      <c r="B32" s="182" t="s">
        <v>352</v>
      </c>
      <c r="C32" s="449">
        <f>C78+C124</f>
        <v>1176</v>
      </c>
      <c r="D32" s="451"/>
      <c r="E32" s="449">
        <f>E78+E124</f>
        <v>1229</v>
      </c>
      <c r="F32" s="134"/>
      <c r="J32" s="91"/>
    </row>
    <row r="33" spans="1:10" ht="16.5" thickBot="1">
      <c r="A33" s="140">
        <v>19</v>
      </c>
      <c r="B33" s="192" t="s">
        <v>353</v>
      </c>
      <c r="C33" s="449">
        <f>C79+C125</f>
        <v>0</v>
      </c>
      <c r="D33" s="443"/>
      <c r="E33" s="449">
        <f>E79+E125</f>
        <v>0</v>
      </c>
      <c r="F33" s="134"/>
      <c r="J33" s="91"/>
    </row>
    <row r="34" spans="1:6" s="144" customFormat="1" ht="16.5" thickBot="1">
      <c r="A34" s="142" t="s">
        <v>354</v>
      </c>
      <c r="B34" s="185" t="s">
        <v>355</v>
      </c>
      <c r="C34" s="446">
        <f>SUM(C32:C33)</f>
        <v>1176</v>
      </c>
      <c r="D34" s="446">
        <f>SUM(D32:D33)</f>
        <v>0</v>
      </c>
      <c r="E34" s="446">
        <f>SUM(E32:E33)</f>
        <v>1229</v>
      </c>
      <c r="F34" s="169"/>
    </row>
    <row r="35" spans="1:10" ht="15.75">
      <c r="A35" s="145">
        <v>20</v>
      </c>
      <c r="B35" s="186" t="s">
        <v>356</v>
      </c>
      <c r="C35" s="449"/>
      <c r="D35" s="449"/>
      <c r="E35" s="450"/>
      <c r="F35" s="134"/>
      <c r="J35" s="91"/>
    </row>
    <row r="36" spans="1:10" ht="15.75">
      <c r="A36" s="139">
        <v>21</v>
      </c>
      <c r="B36" s="182" t="s">
        <v>357</v>
      </c>
      <c r="C36" s="451"/>
      <c r="D36" s="451"/>
      <c r="E36" s="452"/>
      <c r="F36" s="134"/>
      <c r="J36" s="91"/>
    </row>
    <row r="37" spans="1:5" ht="16.5" thickBot="1">
      <c r="A37" s="140">
        <v>22</v>
      </c>
      <c r="B37" s="192" t="s">
        <v>358</v>
      </c>
      <c r="C37" s="443"/>
      <c r="D37" s="443"/>
      <c r="E37" s="444"/>
    </row>
    <row r="38" spans="1:10" s="144" customFormat="1" ht="16.5" thickBot="1">
      <c r="A38" s="142" t="s">
        <v>359</v>
      </c>
      <c r="B38" s="185" t="s">
        <v>360</v>
      </c>
      <c r="C38" s="446">
        <f>SUM(C36:C37)</f>
        <v>0</v>
      </c>
      <c r="D38" s="446">
        <f>SUM(D36:D37)</f>
        <v>0</v>
      </c>
      <c r="E38" s="446">
        <f>SUM(E35:E37)</f>
        <v>0</v>
      </c>
      <c r="J38" s="169"/>
    </row>
    <row r="39" spans="1:10" s="144" customFormat="1" ht="16.5" thickBot="1">
      <c r="A39" s="142" t="s">
        <v>113</v>
      </c>
      <c r="B39" s="185" t="s">
        <v>361</v>
      </c>
      <c r="C39" s="446">
        <f>C34-C38</f>
        <v>1176</v>
      </c>
      <c r="D39" s="446">
        <f>D34-D38</f>
        <v>0</v>
      </c>
      <c r="E39" s="446">
        <f>E34-E38</f>
        <v>1229</v>
      </c>
      <c r="J39" s="169"/>
    </row>
    <row r="40" spans="1:10" s="144" customFormat="1" ht="16.5" thickBot="1">
      <c r="A40" s="142" t="s">
        <v>125</v>
      </c>
      <c r="B40" s="185" t="s">
        <v>362</v>
      </c>
      <c r="C40" s="446">
        <f>C30+C39</f>
        <v>-126051319</v>
      </c>
      <c r="D40" s="446">
        <f>D30+D39</f>
        <v>0</v>
      </c>
      <c r="E40" s="446">
        <f>E30+E39</f>
        <v>20843376</v>
      </c>
      <c r="J40" s="169"/>
    </row>
    <row r="41" spans="1:5" ht="15.75">
      <c r="A41" s="145">
        <v>23</v>
      </c>
      <c r="B41" s="186" t="s">
        <v>363</v>
      </c>
      <c r="C41" s="449"/>
      <c r="D41" s="449"/>
      <c r="E41" s="450"/>
    </row>
    <row r="42" spans="1:5" ht="16.5" thickBot="1">
      <c r="A42" s="140">
        <v>24</v>
      </c>
      <c r="B42" s="192" t="s">
        <v>364</v>
      </c>
      <c r="C42" s="443"/>
      <c r="D42" s="443"/>
      <c r="E42" s="444"/>
    </row>
    <row r="43" spans="1:10" s="144" customFormat="1" ht="16.5" thickBot="1">
      <c r="A43" s="142" t="s">
        <v>365</v>
      </c>
      <c r="B43" s="185" t="s">
        <v>366</v>
      </c>
      <c r="C43" s="445"/>
      <c r="D43" s="445"/>
      <c r="E43" s="446"/>
      <c r="J43" s="169"/>
    </row>
    <row r="44" spans="1:10" s="144" customFormat="1" ht="16.5" thickBot="1">
      <c r="A44" s="142" t="s">
        <v>367</v>
      </c>
      <c r="B44" s="185" t="s">
        <v>368</v>
      </c>
      <c r="C44" s="445"/>
      <c r="D44" s="445"/>
      <c r="E44" s="446"/>
      <c r="J44" s="169"/>
    </row>
    <row r="45" spans="1:10" s="144" customFormat="1" ht="16.5" thickBot="1">
      <c r="A45" s="142" t="s">
        <v>179</v>
      </c>
      <c r="B45" s="185" t="s">
        <v>369</v>
      </c>
      <c r="C45" s="445"/>
      <c r="D45" s="445"/>
      <c r="E45" s="446"/>
      <c r="J45" s="169"/>
    </row>
    <row r="46" spans="1:10" s="144" customFormat="1" ht="16.5" thickBot="1">
      <c r="A46" s="187" t="s">
        <v>181</v>
      </c>
      <c r="B46" s="188" t="s">
        <v>370</v>
      </c>
      <c r="C46" s="453">
        <f>C40+C45</f>
        <v>-126051319</v>
      </c>
      <c r="D46" s="453">
        <f>D40+D45</f>
        <v>0</v>
      </c>
      <c r="E46" s="453">
        <f>E40+E45</f>
        <v>20843376</v>
      </c>
      <c r="J46" s="169"/>
    </row>
    <row r="49" spans="1:10" ht="15.75">
      <c r="A49" s="698" t="s">
        <v>419</v>
      </c>
      <c r="B49" s="698"/>
      <c r="C49" s="698"/>
      <c r="D49" s="698"/>
      <c r="E49" s="698"/>
      <c r="J49" s="91"/>
    </row>
    <row r="50" spans="1:10" ht="15.75">
      <c r="A50" s="698" t="s">
        <v>530</v>
      </c>
      <c r="B50" s="698"/>
      <c r="C50" s="698"/>
      <c r="D50" s="698"/>
      <c r="E50" s="698"/>
      <c r="J50" s="91"/>
    </row>
    <row r="51" spans="1:5" ht="16.5" thickBot="1">
      <c r="A51" s="194"/>
      <c r="E51" s="447" t="s">
        <v>430</v>
      </c>
    </row>
    <row r="52" spans="1:5" s="189" customFormat="1" ht="16.5" thickBot="1">
      <c r="A52" s="160" t="s">
        <v>296</v>
      </c>
      <c r="B52" s="161" t="s">
        <v>0</v>
      </c>
      <c r="C52" s="432" t="s">
        <v>57</v>
      </c>
      <c r="D52" s="432" t="s">
        <v>58</v>
      </c>
      <c r="E52" s="433" t="s">
        <v>59</v>
      </c>
    </row>
    <row r="53" spans="1:10" ht="15.75">
      <c r="A53" s="190">
        <v>1</v>
      </c>
      <c r="B53" s="191" t="s">
        <v>321</v>
      </c>
      <c r="C53" s="434">
        <v>3490389</v>
      </c>
      <c r="D53" s="434"/>
      <c r="E53" s="435">
        <v>3882574</v>
      </c>
      <c r="F53" s="165"/>
      <c r="J53" s="91"/>
    </row>
    <row r="54" spans="1:10" ht="15.75">
      <c r="A54" s="158">
        <v>2</v>
      </c>
      <c r="B54" s="179" t="s">
        <v>322</v>
      </c>
      <c r="C54" s="436">
        <v>1449714</v>
      </c>
      <c r="D54" s="436"/>
      <c r="E54" s="437">
        <v>3748672</v>
      </c>
      <c r="F54" s="165"/>
      <c r="J54" s="91"/>
    </row>
    <row r="55" spans="1:10" ht="16.5" thickBot="1">
      <c r="A55" s="140">
        <v>3</v>
      </c>
      <c r="B55" s="192" t="s">
        <v>323</v>
      </c>
      <c r="C55" s="443"/>
      <c r="D55" s="443"/>
      <c r="E55" s="444">
        <v>112687</v>
      </c>
      <c r="F55" s="134"/>
      <c r="J55" s="91"/>
    </row>
    <row r="56" spans="1:6" s="144" customFormat="1" ht="16.5" thickBot="1">
      <c r="A56" s="142" t="s">
        <v>324</v>
      </c>
      <c r="B56" s="185" t="s">
        <v>325</v>
      </c>
      <c r="C56" s="445">
        <f>SUM(C53:C55)</f>
        <v>4940103</v>
      </c>
      <c r="D56" s="445"/>
      <c r="E56" s="446">
        <f>SUM(E53:E55)</f>
        <v>7743933</v>
      </c>
      <c r="F56" s="169"/>
    </row>
    <row r="57" spans="1:10" ht="15.75">
      <c r="A57" s="145">
        <v>4</v>
      </c>
      <c r="B57" s="186" t="s">
        <v>326</v>
      </c>
      <c r="C57" s="449"/>
      <c r="D57" s="449"/>
      <c r="E57" s="450"/>
      <c r="F57" s="134"/>
      <c r="J57" s="91"/>
    </row>
    <row r="58" spans="1:10" ht="16.5" thickBot="1">
      <c r="A58" s="140">
        <v>5</v>
      </c>
      <c r="B58" s="192" t="s">
        <v>327</v>
      </c>
      <c r="C58" s="443"/>
      <c r="D58" s="443"/>
      <c r="E58" s="444"/>
      <c r="F58" s="134"/>
      <c r="J58" s="91"/>
    </row>
    <row r="59" spans="1:6" s="144" customFormat="1" ht="16.5" thickBot="1">
      <c r="A59" s="142" t="s">
        <v>328</v>
      </c>
      <c r="B59" s="185" t="s">
        <v>329</v>
      </c>
      <c r="C59" s="445"/>
      <c r="D59" s="445"/>
      <c r="E59" s="446"/>
      <c r="F59" s="169"/>
    </row>
    <row r="60" spans="1:10" ht="15.75">
      <c r="A60" s="145">
        <v>6</v>
      </c>
      <c r="B60" s="186" t="s">
        <v>330</v>
      </c>
      <c r="C60" s="449">
        <v>35964681</v>
      </c>
      <c r="D60" s="449"/>
      <c r="E60" s="450">
        <v>53483286</v>
      </c>
      <c r="F60" s="134"/>
      <c r="J60" s="91"/>
    </row>
    <row r="61" spans="1:10" ht="15.75">
      <c r="A61" s="139">
        <v>7</v>
      </c>
      <c r="B61" s="182" t="s">
        <v>331</v>
      </c>
      <c r="C61" s="451">
        <v>33072879</v>
      </c>
      <c r="D61" s="451"/>
      <c r="E61" s="452">
        <v>15484233</v>
      </c>
      <c r="F61" s="134"/>
      <c r="J61" s="91"/>
    </row>
    <row r="62" spans="1:10" ht="15.75">
      <c r="A62" s="140">
        <v>8</v>
      </c>
      <c r="B62" s="192" t="s">
        <v>363</v>
      </c>
      <c r="C62" s="443"/>
      <c r="D62" s="443"/>
      <c r="E62" s="444">
        <v>24524762</v>
      </c>
      <c r="F62" s="134"/>
      <c r="J62" s="91"/>
    </row>
    <row r="63" spans="1:10" ht="16.5" thickBot="1">
      <c r="A63" s="140">
        <v>9</v>
      </c>
      <c r="B63" s="192" t="s">
        <v>332</v>
      </c>
      <c r="C63" s="443"/>
      <c r="D63" s="443"/>
      <c r="E63" s="444">
        <v>94860</v>
      </c>
      <c r="F63" s="134"/>
      <c r="J63" s="91"/>
    </row>
    <row r="64" spans="1:6" s="144" customFormat="1" ht="16.5" thickBot="1">
      <c r="A64" s="142" t="s">
        <v>333</v>
      </c>
      <c r="B64" s="185" t="s">
        <v>334</v>
      </c>
      <c r="C64" s="446">
        <f>SUM(C60:C63)</f>
        <v>69037560</v>
      </c>
      <c r="D64" s="446">
        <f>SUM(D60:D63)</f>
        <v>0</v>
      </c>
      <c r="E64" s="446">
        <f>SUM(E60:E63)</f>
        <v>93587141</v>
      </c>
      <c r="F64" s="169"/>
    </row>
    <row r="65" spans="1:10" ht="15.75">
      <c r="A65" s="145">
        <v>10</v>
      </c>
      <c r="B65" s="186" t="s">
        <v>335</v>
      </c>
      <c r="C65" s="449">
        <v>2201044</v>
      </c>
      <c r="D65" s="449"/>
      <c r="E65" s="450">
        <v>1335227</v>
      </c>
      <c r="F65" s="134"/>
      <c r="J65" s="91"/>
    </row>
    <row r="66" spans="1:10" ht="15.75">
      <c r="A66" s="139">
        <v>11</v>
      </c>
      <c r="B66" s="182" t="s">
        <v>336</v>
      </c>
      <c r="C66" s="451">
        <v>18679013</v>
      </c>
      <c r="D66" s="451"/>
      <c r="E66" s="452">
        <v>10333792</v>
      </c>
      <c r="F66" s="134"/>
      <c r="J66" s="91"/>
    </row>
    <row r="67" spans="1:10" ht="15.75">
      <c r="A67" s="139">
        <v>12</v>
      </c>
      <c r="B67" s="182" t="s">
        <v>337</v>
      </c>
      <c r="C67" s="451"/>
      <c r="D67" s="451"/>
      <c r="E67" s="452"/>
      <c r="F67" s="134"/>
      <c r="J67" s="91"/>
    </row>
    <row r="68" spans="1:10" ht="16.5" thickBot="1">
      <c r="A68" s="140">
        <v>13</v>
      </c>
      <c r="B68" s="192" t="s">
        <v>338</v>
      </c>
      <c r="C68" s="443"/>
      <c r="D68" s="443"/>
      <c r="E68" s="444">
        <v>452845</v>
      </c>
      <c r="F68" s="134"/>
      <c r="J68" s="91"/>
    </row>
    <row r="69" spans="1:6" s="144" customFormat="1" ht="16.5" thickBot="1">
      <c r="A69" s="142" t="s">
        <v>339</v>
      </c>
      <c r="B69" s="185" t="s">
        <v>340</v>
      </c>
      <c r="C69" s="446">
        <f>SUM(C65:C68)</f>
        <v>20880057</v>
      </c>
      <c r="D69" s="446">
        <f>SUM(D65:D68)</f>
        <v>0</v>
      </c>
      <c r="E69" s="446">
        <f>SUM(E65:E68)</f>
        <v>12121864</v>
      </c>
      <c r="F69" s="169"/>
    </row>
    <row r="70" spans="1:10" ht="15.75">
      <c r="A70" s="145">
        <v>14</v>
      </c>
      <c r="B70" s="186" t="s">
        <v>341</v>
      </c>
      <c r="C70" s="449">
        <v>21666965</v>
      </c>
      <c r="D70" s="449"/>
      <c r="E70" s="450">
        <v>13379222</v>
      </c>
      <c r="F70" s="134"/>
      <c r="J70" s="91"/>
    </row>
    <row r="71" spans="1:10" ht="15.75">
      <c r="A71" s="139">
        <v>15</v>
      </c>
      <c r="B71" s="182" t="s">
        <v>342</v>
      </c>
      <c r="C71" s="451">
        <v>4511816</v>
      </c>
      <c r="D71" s="451"/>
      <c r="E71" s="452">
        <v>4990146</v>
      </c>
      <c r="F71" s="134"/>
      <c r="J71" s="91"/>
    </row>
    <row r="72" spans="1:10" ht="16.5" thickBot="1">
      <c r="A72" s="140">
        <v>16</v>
      </c>
      <c r="B72" s="192" t="s">
        <v>343</v>
      </c>
      <c r="C72" s="443">
        <v>3077110</v>
      </c>
      <c r="D72" s="443"/>
      <c r="E72" s="444">
        <v>2400962</v>
      </c>
      <c r="F72" s="134"/>
      <c r="J72" s="91"/>
    </row>
    <row r="73" spans="1:6" s="144" customFormat="1" ht="16.5" thickBot="1">
      <c r="A73" s="142" t="s">
        <v>344</v>
      </c>
      <c r="B73" s="185" t="s">
        <v>345</v>
      </c>
      <c r="C73" s="446">
        <f>SUM(C70:C72)</f>
        <v>29255891</v>
      </c>
      <c r="D73" s="446">
        <f>SUM(D70:D72)</f>
        <v>0</v>
      </c>
      <c r="E73" s="446">
        <f>SUM(E70:E72)</f>
        <v>20770330</v>
      </c>
      <c r="F73" s="169"/>
    </row>
    <row r="74" spans="1:6" s="144" customFormat="1" ht="16.5" thickBot="1">
      <c r="A74" s="142" t="s">
        <v>346</v>
      </c>
      <c r="B74" s="185" t="s">
        <v>347</v>
      </c>
      <c r="C74" s="445">
        <v>6380410</v>
      </c>
      <c r="D74" s="445"/>
      <c r="E74" s="446">
        <v>6391477</v>
      </c>
      <c r="F74" s="169"/>
    </row>
    <row r="75" spans="1:6" s="144" customFormat="1" ht="16.5" thickBot="1">
      <c r="A75" s="142" t="s">
        <v>348</v>
      </c>
      <c r="B75" s="185" t="s">
        <v>349</v>
      </c>
      <c r="C75" s="446">
        <v>142295559</v>
      </c>
      <c r="D75" s="446"/>
      <c r="E75" s="446">
        <v>40357414</v>
      </c>
      <c r="F75" s="169"/>
    </row>
    <row r="76" spans="1:6" s="144" customFormat="1" ht="16.5" thickBot="1">
      <c r="A76" s="142" t="s">
        <v>274</v>
      </c>
      <c r="B76" s="185" t="s">
        <v>350</v>
      </c>
      <c r="C76" s="446">
        <f>C56+C59+C64-C69-C73-C74-C75</f>
        <v>-124834254</v>
      </c>
      <c r="D76" s="446">
        <f>D56+D59+D64-D69-D73-D74-D75</f>
        <v>0</v>
      </c>
      <c r="E76" s="446">
        <f>E56+E59+E64-E69-E73-E74-E75</f>
        <v>21689989</v>
      </c>
      <c r="F76" s="169"/>
    </row>
    <row r="77" spans="1:10" ht="15.75">
      <c r="A77" s="145">
        <v>17</v>
      </c>
      <c r="B77" s="186" t="s">
        <v>351</v>
      </c>
      <c r="C77" s="449"/>
      <c r="D77" s="449"/>
      <c r="E77" s="450"/>
      <c r="F77" s="134"/>
      <c r="J77" s="91"/>
    </row>
    <row r="78" spans="1:10" ht="15.75">
      <c r="A78" s="139">
        <v>18</v>
      </c>
      <c r="B78" s="182" t="s">
        <v>352</v>
      </c>
      <c r="C78" s="451">
        <v>1091</v>
      </c>
      <c r="D78" s="451"/>
      <c r="E78" s="452">
        <v>1202</v>
      </c>
      <c r="F78" s="134"/>
      <c r="J78" s="91"/>
    </row>
    <row r="79" spans="1:10" ht="16.5" thickBot="1">
      <c r="A79" s="140">
        <v>19</v>
      </c>
      <c r="B79" s="192" t="s">
        <v>353</v>
      </c>
      <c r="C79" s="443"/>
      <c r="D79" s="443"/>
      <c r="E79" s="444"/>
      <c r="F79" s="134"/>
      <c r="J79" s="91"/>
    </row>
    <row r="80" spans="1:6" s="144" customFormat="1" ht="16.5" thickBot="1">
      <c r="A80" s="142" t="s">
        <v>354</v>
      </c>
      <c r="B80" s="185" t="s">
        <v>355</v>
      </c>
      <c r="C80" s="446">
        <f>SUM(C78:C79)</f>
        <v>1091</v>
      </c>
      <c r="D80" s="446">
        <f>SUM(D78:D79)</f>
        <v>0</v>
      </c>
      <c r="E80" s="446">
        <f>SUM(E78:E79)</f>
        <v>1202</v>
      </c>
      <c r="F80" s="169"/>
    </row>
    <row r="81" spans="1:10" ht="15.75" hidden="1">
      <c r="A81" s="145">
        <v>20</v>
      </c>
      <c r="B81" s="186" t="s">
        <v>356</v>
      </c>
      <c r="C81" s="449"/>
      <c r="D81" s="449"/>
      <c r="E81" s="450"/>
      <c r="F81" s="134"/>
      <c r="J81" s="91"/>
    </row>
    <row r="82" spans="1:10" ht="15.75" hidden="1">
      <c r="A82" s="139">
        <v>21</v>
      </c>
      <c r="B82" s="182" t="s">
        <v>357</v>
      </c>
      <c r="C82" s="451"/>
      <c r="D82" s="451"/>
      <c r="E82" s="452"/>
      <c r="F82" s="134"/>
      <c r="J82" s="91"/>
    </row>
    <row r="83" spans="1:5" ht="16.5" hidden="1" thickBot="1">
      <c r="A83" s="140">
        <v>22</v>
      </c>
      <c r="B83" s="192" t="s">
        <v>358</v>
      </c>
      <c r="C83" s="443"/>
      <c r="D83" s="443"/>
      <c r="E83" s="444"/>
    </row>
    <row r="84" spans="1:10" s="144" customFormat="1" ht="16.5" thickBot="1">
      <c r="A84" s="142" t="s">
        <v>359</v>
      </c>
      <c r="B84" s="185" t="s">
        <v>360</v>
      </c>
      <c r="C84" s="446">
        <f>SUM(C82:C83)</f>
        <v>0</v>
      </c>
      <c r="D84" s="446">
        <f>SUM(D82:D83)</f>
        <v>0</v>
      </c>
      <c r="E84" s="446">
        <f>SUM(E81:E83)</f>
        <v>0</v>
      </c>
      <c r="J84" s="169"/>
    </row>
    <row r="85" spans="1:10" s="144" customFormat="1" ht="16.5" thickBot="1">
      <c r="A85" s="142" t="s">
        <v>113</v>
      </c>
      <c r="B85" s="185" t="s">
        <v>361</v>
      </c>
      <c r="C85" s="446">
        <f>C80-C84</f>
        <v>1091</v>
      </c>
      <c r="D85" s="446">
        <f>D80-D84</f>
        <v>0</v>
      </c>
      <c r="E85" s="446">
        <f>E80-E84</f>
        <v>1202</v>
      </c>
      <c r="J85" s="169"/>
    </row>
    <row r="86" spans="1:10" s="144" customFormat="1" ht="16.5" thickBot="1">
      <c r="A86" s="142" t="s">
        <v>125</v>
      </c>
      <c r="B86" s="185" t="s">
        <v>362</v>
      </c>
      <c r="C86" s="446">
        <f>C76+C85</f>
        <v>-124833163</v>
      </c>
      <c r="D86" s="446">
        <f>D76+D85</f>
        <v>0</v>
      </c>
      <c r="E86" s="446">
        <f>E76+E85</f>
        <v>21691191</v>
      </c>
      <c r="J86" s="169"/>
    </row>
    <row r="87" spans="1:5" ht="15.75" hidden="1">
      <c r="A87" s="145">
        <v>23</v>
      </c>
      <c r="B87" s="186" t="s">
        <v>363</v>
      </c>
      <c r="C87" s="449"/>
      <c r="D87" s="449"/>
      <c r="E87" s="450"/>
    </row>
    <row r="88" spans="1:5" ht="16.5" hidden="1" thickBot="1">
      <c r="A88" s="140">
        <v>24</v>
      </c>
      <c r="B88" s="192" t="s">
        <v>364</v>
      </c>
      <c r="C88" s="443"/>
      <c r="D88" s="443"/>
      <c r="E88" s="444"/>
    </row>
    <row r="89" spans="1:10" s="144" customFormat="1" ht="16.5" thickBot="1">
      <c r="A89" s="142" t="s">
        <v>365</v>
      </c>
      <c r="B89" s="185" t="s">
        <v>366</v>
      </c>
      <c r="C89" s="445"/>
      <c r="D89" s="445"/>
      <c r="E89" s="446"/>
      <c r="J89" s="169"/>
    </row>
    <row r="90" spans="1:10" s="144" customFormat="1" ht="16.5" thickBot="1">
      <c r="A90" s="142" t="s">
        <v>367</v>
      </c>
      <c r="B90" s="185" t="s">
        <v>368</v>
      </c>
      <c r="C90" s="445"/>
      <c r="D90" s="445"/>
      <c r="E90" s="446"/>
      <c r="J90" s="169"/>
    </row>
    <row r="91" spans="1:10" s="144" customFormat="1" ht="16.5" thickBot="1">
      <c r="A91" s="142" t="s">
        <v>179</v>
      </c>
      <c r="B91" s="185" t="s">
        <v>369</v>
      </c>
      <c r="C91" s="445"/>
      <c r="D91" s="445"/>
      <c r="E91" s="446"/>
      <c r="J91" s="169"/>
    </row>
    <row r="92" spans="1:10" s="144" customFormat="1" ht="16.5" thickBot="1">
      <c r="A92" s="187" t="s">
        <v>181</v>
      </c>
      <c r="B92" s="188" t="s">
        <v>370</v>
      </c>
      <c r="C92" s="453">
        <f>C86+C91</f>
        <v>-124833163</v>
      </c>
      <c r="D92" s="453">
        <f>D86+D91</f>
        <v>0</v>
      </c>
      <c r="E92" s="453">
        <f>E86+E91</f>
        <v>21691191</v>
      </c>
      <c r="J92" s="169"/>
    </row>
    <row r="95" spans="1:10" ht="15.75">
      <c r="A95" s="698" t="s">
        <v>419</v>
      </c>
      <c r="B95" s="698"/>
      <c r="C95" s="698"/>
      <c r="D95" s="698"/>
      <c r="E95" s="698"/>
      <c r="J95" s="91"/>
    </row>
    <row r="96" spans="1:10" ht="15.75">
      <c r="A96" s="698" t="s">
        <v>521</v>
      </c>
      <c r="B96" s="698"/>
      <c r="C96" s="698"/>
      <c r="D96" s="698"/>
      <c r="E96" s="698"/>
      <c r="J96" s="91"/>
    </row>
    <row r="97" spans="1:5" ht="16.5" thickBot="1">
      <c r="A97" s="194"/>
      <c r="E97" s="447" t="s">
        <v>430</v>
      </c>
    </row>
    <row r="98" spans="1:5" s="189" customFormat="1" ht="16.5" thickBot="1">
      <c r="A98" s="160" t="s">
        <v>296</v>
      </c>
      <c r="B98" s="161" t="s">
        <v>0</v>
      </c>
      <c r="C98" s="432" t="s">
        <v>57</v>
      </c>
      <c r="D98" s="432" t="s">
        <v>58</v>
      </c>
      <c r="E98" s="433" t="s">
        <v>59</v>
      </c>
    </row>
    <row r="99" spans="1:10" ht="15.75" hidden="1">
      <c r="A99" s="190">
        <v>1</v>
      </c>
      <c r="B99" s="191" t="s">
        <v>321</v>
      </c>
      <c r="C99" s="434"/>
      <c r="D99" s="434"/>
      <c r="E99" s="435"/>
      <c r="F99" s="165"/>
      <c r="J99" s="91"/>
    </row>
    <row r="100" spans="1:10" ht="15.75" hidden="1">
      <c r="A100" s="158">
        <v>2</v>
      </c>
      <c r="B100" s="179" t="s">
        <v>322</v>
      </c>
      <c r="C100" s="436"/>
      <c r="D100" s="436"/>
      <c r="E100" s="437"/>
      <c r="F100" s="165"/>
      <c r="J100" s="91"/>
    </row>
    <row r="101" spans="1:10" ht="16.5" hidden="1" thickBot="1">
      <c r="A101" s="140">
        <v>3</v>
      </c>
      <c r="B101" s="192" t="s">
        <v>323</v>
      </c>
      <c r="C101" s="443"/>
      <c r="D101" s="443"/>
      <c r="E101" s="444"/>
      <c r="F101" s="134"/>
      <c r="J101" s="91"/>
    </row>
    <row r="102" spans="1:6" s="144" customFormat="1" ht="16.5" thickBot="1">
      <c r="A102" s="142" t="s">
        <v>324</v>
      </c>
      <c r="B102" s="185" t="s">
        <v>325</v>
      </c>
      <c r="C102" s="445">
        <f>SUM(C99:C101)</f>
        <v>0</v>
      </c>
      <c r="D102" s="445"/>
      <c r="E102" s="446">
        <f>SUM(E99:E101)</f>
        <v>0</v>
      </c>
      <c r="F102" s="169"/>
    </row>
    <row r="103" spans="1:10" ht="15.75" hidden="1">
      <c r="A103" s="145">
        <v>4</v>
      </c>
      <c r="B103" s="186" t="s">
        <v>326</v>
      </c>
      <c r="C103" s="449"/>
      <c r="D103" s="449"/>
      <c r="E103" s="450"/>
      <c r="F103" s="134"/>
      <c r="J103" s="91"/>
    </row>
    <row r="104" spans="1:10" ht="16.5" hidden="1" thickBot="1">
      <c r="A104" s="140">
        <v>5</v>
      </c>
      <c r="B104" s="192" t="s">
        <v>327</v>
      </c>
      <c r="C104" s="443"/>
      <c r="D104" s="443"/>
      <c r="E104" s="444"/>
      <c r="F104" s="134"/>
      <c r="J104" s="91"/>
    </row>
    <row r="105" spans="1:6" s="144" customFormat="1" ht="16.5" thickBot="1">
      <c r="A105" s="142" t="s">
        <v>328</v>
      </c>
      <c r="B105" s="185" t="s">
        <v>329</v>
      </c>
      <c r="C105" s="445"/>
      <c r="D105" s="445"/>
      <c r="E105" s="446"/>
      <c r="F105" s="169"/>
    </row>
    <row r="106" spans="1:10" ht="15.75">
      <c r="A106" s="145">
        <v>6</v>
      </c>
      <c r="B106" s="186" t="s">
        <v>330</v>
      </c>
      <c r="C106" s="449"/>
      <c r="D106" s="449"/>
      <c r="E106" s="450">
        <v>13721715</v>
      </c>
      <c r="F106" s="134"/>
      <c r="J106" s="91"/>
    </row>
    <row r="107" spans="1:10" ht="15.75">
      <c r="A107" s="139">
        <v>7</v>
      </c>
      <c r="B107" s="182" t="s">
        <v>331</v>
      </c>
      <c r="C107" s="451">
        <v>12967286</v>
      </c>
      <c r="D107" s="451"/>
      <c r="E107" s="452"/>
      <c r="F107" s="134"/>
      <c r="J107" s="91"/>
    </row>
    <row r="108" spans="1:10" ht="15.75">
      <c r="A108" s="140">
        <v>8</v>
      </c>
      <c r="B108" s="192" t="s">
        <v>363</v>
      </c>
      <c r="C108" s="443"/>
      <c r="D108" s="443"/>
      <c r="E108" s="444"/>
      <c r="F108" s="134"/>
      <c r="J108" s="91"/>
    </row>
    <row r="109" spans="1:10" ht="16.5" thickBot="1">
      <c r="A109" s="140">
        <v>9</v>
      </c>
      <c r="B109" s="192" t="s">
        <v>332</v>
      </c>
      <c r="C109" s="443"/>
      <c r="D109" s="443"/>
      <c r="E109" s="444"/>
      <c r="F109" s="134"/>
      <c r="J109" s="91"/>
    </row>
    <row r="110" spans="1:6" s="144" customFormat="1" ht="16.5" thickBot="1">
      <c r="A110" s="142" t="s">
        <v>333</v>
      </c>
      <c r="B110" s="185" t="s">
        <v>334</v>
      </c>
      <c r="C110" s="446">
        <f>SUM(C106:C109)</f>
        <v>12967286</v>
      </c>
      <c r="D110" s="446">
        <f>SUM(D106:D109)</f>
        <v>0</v>
      </c>
      <c r="E110" s="446">
        <f>SUM(E106:E109)</f>
        <v>13721715</v>
      </c>
      <c r="F110" s="169"/>
    </row>
    <row r="111" spans="1:10" ht="15.75">
      <c r="A111" s="145">
        <v>10</v>
      </c>
      <c r="B111" s="186" t="s">
        <v>335</v>
      </c>
      <c r="C111" s="449">
        <v>45094</v>
      </c>
      <c r="D111" s="449"/>
      <c r="E111" s="450">
        <v>49034</v>
      </c>
      <c r="F111" s="134"/>
      <c r="J111" s="91"/>
    </row>
    <row r="112" spans="1:10" ht="15.75">
      <c r="A112" s="139">
        <v>11</v>
      </c>
      <c r="B112" s="182" t="s">
        <v>336</v>
      </c>
      <c r="C112" s="451">
        <v>1830543</v>
      </c>
      <c r="D112" s="451"/>
      <c r="E112" s="452">
        <v>2095092</v>
      </c>
      <c r="F112" s="134"/>
      <c r="J112" s="91"/>
    </row>
    <row r="113" spans="1:10" ht="15.75">
      <c r="A113" s="139">
        <v>12</v>
      </c>
      <c r="B113" s="182" t="s">
        <v>337</v>
      </c>
      <c r="C113" s="451"/>
      <c r="D113" s="451"/>
      <c r="E113" s="452"/>
      <c r="F113" s="134"/>
      <c r="J113" s="91"/>
    </row>
    <row r="114" spans="1:10" ht="16.5" thickBot="1">
      <c r="A114" s="140">
        <v>13</v>
      </c>
      <c r="B114" s="192" t="s">
        <v>338</v>
      </c>
      <c r="C114" s="443"/>
      <c r="D114" s="443"/>
      <c r="E114" s="444"/>
      <c r="F114" s="134"/>
      <c r="J114" s="91"/>
    </row>
    <row r="115" spans="1:6" s="144" customFormat="1" ht="16.5" thickBot="1">
      <c r="A115" s="142" t="s">
        <v>339</v>
      </c>
      <c r="B115" s="185" t="s">
        <v>340</v>
      </c>
      <c r="C115" s="446">
        <f>SUM(C111:C114)</f>
        <v>1875637</v>
      </c>
      <c r="D115" s="446">
        <f>SUM(D111:D114)</f>
        <v>0</v>
      </c>
      <c r="E115" s="446">
        <f>SUM(E111:E114)</f>
        <v>2144126</v>
      </c>
      <c r="F115" s="169"/>
    </row>
    <row r="116" spans="1:10" ht="15.75">
      <c r="A116" s="145">
        <v>14</v>
      </c>
      <c r="B116" s="186" t="s">
        <v>341</v>
      </c>
      <c r="C116" s="449">
        <v>9059588</v>
      </c>
      <c r="D116" s="449"/>
      <c r="E116" s="450">
        <v>8311681</v>
      </c>
      <c r="F116" s="134"/>
      <c r="J116" s="91"/>
    </row>
    <row r="117" spans="1:10" ht="15.75">
      <c r="A117" s="139">
        <v>15</v>
      </c>
      <c r="B117" s="182" t="s">
        <v>342</v>
      </c>
      <c r="C117" s="451">
        <v>539112</v>
      </c>
      <c r="D117" s="451"/>
      <c r="E117" s="452">
        <v>1535276</v>
      </c>
      <c r="F117" s="134"/>
      <c r="J117" s="91"/>
    </row>
    <row r="118" spans="1:10" ht="16.5" thickBot="1">
      <c r="A118" s="140">
        <v>16</v>
      </c>
      <c r="B118" s="192" t="s">
        <v>343</v>
      </c>
      <c r="C118" s="443">
        <v>2144517</v>
      </c>
      <c r="D118" s="443"/>
      <c r="E118" s="444">
        <v>2028311</v>
      </c>
      <c r="F118" s="134"/>
      <c r="J118" s="91"/>
    </row>
    <row r="119" spans="1:6" s="144" customFormat="1" ht="16.5" thickBot="1">
      <c r="A119" s="142" t="s">
        <v>344</v>
      </c>
      <c r="B119" s="185" t="s">
        <v>345</v>
      </c>
      <c r="C119" s="446">
        <f>SUM(C116:C118)</f>
        <v>11743217</v>
      </c>
      <c r="D119" s="446">
        <f>SUM(D116:D118)</f>
        <v>0</v>
      </c>
      <c r="E119" s="446">
        <f>SUM(E116:E118)</f>
        <v>11875268</v>
      </c>
      <c r="F119" s="169"/>
    </row>
    <row r="120" spans="1:6" s="144" customFormat="1" ht="16.5" thickBot="1">
      <c r="A120" s="142" t="s">
        <v>346</v>
      </c>
      <c r="B120" s="185" t="s">
        <v>347</v>
      </c>
      <c r="C120" s="445"/>
      <c r="D120" s="445"/>
      <c r="E120" s="446"/>
      <c r="F120" s="169"/>
    </row>
    <row r="121" spans="1:6" s="144" customFormat="1" ht="16.5" thickBot="1">
      <c r="A121" s="142" t="s">
        <v>348</v>
      </c>
      <c r="B121" s="185" t="s">
        <v>349</v>
      </c>
      <c r="C121" s="446">
        <v>566673</v>
      </c>
      <c r="D121" s="446"/>
      <c r="E121" s="446">
        <v>550163</v>
      </c>
      <c r="F121" s="169"/>
    </row>
    <row r="122" spans="1:6" s="144" customFormat="1" ht="16.5" thickBot="1">
      <c r="A122" s="142" t="s">
        <v>274</v>
      </c>
      <c r="B122" s="185" t="s">
        <v>350</v>
      </c>
      <c r="C122" s="446">
        <f>C102+C105+C110-C115-C119-C120-C121</f>
        <v>-1218241</v>
      </c>
      <c r="D122" s="446">
        <f>D102+D105+D110-D115-D119-D120-D121</f>
        <v>0</v>
      </c>
      <c r="E122" s="446">
        <f>E102+E105+E110-E115-E119-E120-E121</f>
        <v>-847842</v>
      </c>
      <c r="F122" s="169"/>
    </row>
    <row r="123" spans="1:10" ht="15.75">
      <c r="A123" s="145">
        <v>17</v>
      </c>
      <c r="B123" s="186" t="s">
        <v>351</v>
      </c>
      <c r="C123" s="449"/>
      <c r="D123" s="449"/>
      <c r="E123" s="450"/>
      <c r="F123" s="134"/>
      <c r="J123" s="91"/>
    </row>
    <row r="124" spans="1:10" ht="15.75">
      <c r="A124" s="139">
        <v>18</v>
      </c>
      <c r="B124" s="182" t="s">
        <v>352</v>
      </c>
      <c r="C124" s="451">
        <v>85</v>
      </c>
      <c r="D124" s="451"/>
      <c r="E124" s="452">
        <v>27</v>
      </c>
      <c r="F124" s="134"/>
      <c r="J124" s="91"/>
    </row>
    <row r="125" spans="1:10" ht="16.5" thickBot="1">
      <c r="A125" s="140">
        <v>19</v>
      </c>
      <c r="B125" s="192" t="s">
        <v>353</v>
      </c>
      <c r="C125" s="443"/>
      <c r="D125" s="443"/>
      <c r="E125" s="444"/>
      <c r="F125" s="134"/>
      <c r="J125" s="91"/>
    </row>
    <row r="126" spans="1:6" s="144" customFormat="1" ht="16.5" thickBot="1">
      <c r="A126" s="142" t="s">
        <v>354</v>
      </c>
      <c r="B126" s="185" t="s">
        <v>355</v>
      </c>
      <c r="C126" s="446">
        <f>SUM(C124:C125)</f>
        <v>85</v>
      </c>
      <c r="D126" s="446">
        <f>SUM(D124:D125)</f>
        <v>0</v>
      </c>
      <c r="E126" s="446">
        <f>SUM(E124:E125)</f>
        <v>27</v>
      </c>
      <c r="F126" s="169"/>
    </row>
    <row r="127" spans="1:10" ht="15.75" hidden="1">
      <c r="A127" s="145">
        <v>20</v>
      </c>
      <c r="B127" s="186" t="s">
        <v>356</v>
      </c>
      <c r="C127" s="449"/>
      <c r="D127" s="449"/>
      <c r="E127" s="450"/>
      <c r="F127" s="134"/>
      <c r="J127" s="91"/>
    </row>
    <row r="128" spans="1:10" ht="15.75" hidden="1">
      <c r="A128" s="139">
        <v>21</v>
      </c>
      <c r="B128" s="182" t="s">
        <v>357</v>
      </c>
      <c r="C128" s="451"/>
      <c r="D128" s="451"/>
      <c r="E128" s="452"/>
      <c r="F128" s="134"/>
      <c r="J128" s="91"/>
    </row>
    <row r="129" spans="1:5" ht="16.5" hidden="1" thickBot="1">
      <c r="A129" s="140">
        <v>22</v>
      </c>
      <c r="B129" s="192" t="s">
        <v>358</v>
      </c>
      <c r="C129" s="443"/>
      <c r="D129" s="443"/>
      <c r="E129" s="444"/>
    </row>
    <row r="130" spans="1:10" s="144" customFormat="1" ht="16.5" thickBot="1">
      <c r="A130" s="142" t="s">
        <v>359</v>
      </c>
      <c r="B130" s="185" t="s">
        <v>360</v>
      </c>
      <c r="C130" s="446">
        <f>SUM(C128:C129)</f>
        <v>0</v>
      </c>
      <c r="D130" s="446">
        <f>SUM(D128:D129)</f>
        <v>0</v>
      </c>
      <c r="E130" s="446">
        <f>SUM(E127:E129)</f>
        <v>0</v>
      </c>
      <c r="J130" s="169"/>
    </row>
    <row r="131" spans="1:10" s="144" customFormat="1" ht="16.5" thickBot="1">
      <c r="A131" s="142" t="s">
        <v>113</v>
      </c>
      <c r="B131" s="185" t="s">
        <v>361</v>
      </c>
      <c r="C131" s="446">
        <f>C126-C130</f>
        <v>85</v>
      </c>
      <c r="D131" s="446">
        <f>D126-D130</f>
        <v>0</v>
      </c>
      <c r="E131" s="446">
        <f>E126-E130</f>
        <v>27</v>
      </c>
      <c r="J131" s="169"/>
    </row>
    <row r="132" spans="1:10" s="144" customFormat="1" ht="16.5" thickBot="1">
      <c r="A132" s="142" t="s">
        <v>125</v>
      </c>
      <c r="B132" s="185" t="s">
        <v>362</v>
      </c>
      <c r="C132" s="446">
        <f>C122+C131</f>
        <v>-1218156</v>
      </c>
      <c r="D132" s="446">
        <f>D122+D131</f>
        <v>0</v>
      </c>
      <c r="E132" s="446">
        <f>E122+E131</f>
        <v>-847815</v>
      </c>
      <c r="J132" s="169"/>
    </row>
    <row r="133" spans="1:5" ht="15.75" hidden="1">
      <c r="A133" s="145">
        <v>23</v>
      </c>
      <c r="B133" s="186" t="s">
        <v>363</v>
      </c>
      <c r="C133" s="449"/>
      <c r="D133" s="449"/>
      <c r="E133" s="450"/>
    </row>
    <row r="134" spans="1:5" ht="16.5" hidden="1" thickBot="1">
      <c r="A134" s="140">
        <v>24</v>
      </c>
      <c r="B134" s="192" t="s">
        <v>364</v>
      </c>
      <c r="C134" s="443"/>
      <c r="D134" s="443"/>
      <c r="E134" s="444"/>
    </row>
    <row r="135" spans="1:10" s="144" customFormat="1" ht="16.5" thickBot="1">
      <c r="A135" s="142" t="s">
        <v>365</v>
      </c>
      <c r="B135" s="185" t="s">
        <v>366</v>
      </c>
      <c r="C135" s="445"/>
      <c r="D135" s="445"/>
      <c r="E135" s="446"/>
      <c r="J135" s="169"/>
    </row>
    <row r="136" spans="1:10" s="144" customFormat="1" ht="16.5" thickBot="1">
      <c r="A136" s="142" t="s">
        <v>367</v>
      </c>
      <c r="B136" s="185" t="s">
        <v>368</v>
      </c>
      <c r="C136" s="445"/>
      <c r="D136" s="445"/>
      <c r="E136" s="446"/>
      <c r="J136" s="169"/>
    </row>
    <row r="137" spans="1:10" s="144" customFormat="1" ht="16.5" thickBot="1">
      <c r="A137" s="142" t="s">
        <v>179</v>
      </c>
      <c r="B137" s="185" t="s">
        <v>369</v>
      </c>
      <c r="C137" s="445"/>
      <c r="D137" s="445"/>
      <c r="E137" s="446"/>
      <c r="J137" s="169"/>
    </row>
    <row r="138" spans="1:10" s="144" customFormat="1" ht="16.5" thickBot="1">
      <c r="A138" s="187" t="s">
        <v>181</v>
      </c>
      <c r="B138" s="188" t="s">
        <v>370</v>
      </c>
      <c r="C138" s="453">
        <f>C132+C137</f>
        <v>-1218156</v>
      </c>
      <c r="D138" s="453">
        <f>D132+D137</f>
        <v>0</v>
      </c>
      <c r="E138" s="453">
        <f>E132+E137</f>
        <v>-847815</v>
      </c>
      <c r="J138" s="169"/>
    </row>
  </sheetData>
  <sheetProtection/>
  <mergeCells count="7">
    <mergeCell ref="A96:E96"/>
    <mergeCell ref="A1:E1"/>
    <mergeCell ref="A4:E4"/>
    <mergeCell ref="A3:E3"/>
    <mergeCell ref="A49:E49"/>
    <mergeCell ref="A50:E50"/>
    <mergeCell ref="A95:E95"/>
  </mergeCells>
  <printOptions/>
  <pageMargins left="0.7086614173228347" right="0.7086614173228347" top="0.7480314960629921" bottom="0.7480314960629921" header="0.31496062992125984" footer="0.31496062992125984"/>
  <pageSetup fitToHeight="2" orientation="portrait" paperSize="9" scale="62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selection activeCell="F1" sqref="F1:J1"/>
    </sheetView>
  </sheetViews>
  <sheetFormatPr defaultColWidth="9.25390625" defaultRowHeight="12.75"/>
  <cols>
    <col min="1" max="1" width="40.75390625" style="3" customWidth="1"/>
    <col min="2" max="4" width="11.125" style="3" customWidth="1"/>
    <col min="5" max="5" width="11.25390625" style="196" customWidth="1"/>
    <col min="6" max="6" width="38.875" style="3" customWidth="1"/>
    <col min="7" max="7" width="10.875" style="3" bestFit="1" customWidth="1"/>
    <col min="8" max="8" width="10.875" style="3" customWidth="1"/>
    <col min="9" max="9" width="9.875" style="21" bestFit="1" customWidth="1"/>
    <col min="10" max="10" width="13.75390625" style="219" bestFit="1" customWidth="1"/>
    <col min="11" max="16384" width="9.25390625" style="2" customWidth="1"/>
  </cols>
  <sheetData>
    <row r="1" spans="1:10" ht="15.75" customHeight="1">
      <c r="A1" s="22"/>
      <c r="B1" s="20"/>
      <c r="C1" s="20"/>
      <c r="D1" s="20"/>
      <c r="E1" s="197"/>
      <c r="F1" s="553" t="s">
        <v>601</v>
      </c>
      <c r="G1" s="553"/>
      <c r="H1" s="553"/>
      <c r="I1" s="553"/>
      <c r="J1" s="553"/>
    </row>
    <row r="2" spans="1:10" ht="15.75">
      <c r="A2" s="554"/>
      <c r="B2" s="554"/>
      <c r="C2" s="554"/>
      <c r="D2" s="554"/>
      <c r="E2" s="554"/>
      <c r="F2" s="42"/>
      <c r="G2" s="42"/>
      <c r="H2" s="42"/>
      <c r="I2" s="42"/>
      <c r="J2" s="210"/>
    </row>
    <row r="3" spans="1:10" ht="15.75">
      <c r="A3" s="552" t="s">
        <v>516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0" ht="15.75" customHeight="1">
      <c r="A4" s="555" t="s">
        <v>449</v>
      </c>
      <c r="B4" s="555"/>
      <c r="C4" s="555"/>
      <c r="D4" s="555"/>
      <c r="E4" s="555"/>
      <c r="F4" s="555"/>
      <c r="G4" s="555"/>
      <c r="H4" s="555"/>
      <c r="I4" s="555"/>
      <c r="J4" s="555"/>
    </row>
    <row r="5" spans="1:10" ht="15.75" customHeight="1">
      <c r="A5" s="555" t="s">
        <v>517</v>
      </c>
      <c r="B5" s="555"/>
      <c r="C5" s="555"/>
      <c r="D5" s="555"/>
      <c r="E5" s="555"/>
      <c r="F5" s="555"/>
      <c r="G5" s="555"/>
      <c r="H5" s="555"/>
      <c r="I5" s="555"/>
      <c r="J5" s="555"/>
    </row>
    <row r="6" spans="1:10" ht="12.75" customHeight="1" thickBot="1">
      <c r="A6" s="250"/>
      <c r="B6" s="250"/>
      <c r="C6" s="250"/>
      <c r="D6" s="250"/>
      <c r="E6" s="266"/>
      <c r="F6" s="250"/>
      <c r="G6" s="250"/>
      <c r="H6" s="250"/>
      <c r="I6" s="250"/>
      <c r="J6" s="272" t="s">
        <v>430</v>
      </c>
    </row>
    <row r="7" spans="1:10" ht="37.5" customHeight="1" thickBot="1">
      <c r="A7" s="560" t="s">
        <v>11</v>
      </c>
      <c r="B7" s="561"/>
      <c r="C7" s="561"/>
      <c r="D7" s="561"/>
      <c r="E7" s="561"/>
      <c r="F7" s="564" t="s">
        <v>12</v>
      </c>
      <c r="G7" s="561"/>
      <c r="H7" s="561"/>
      <c r="I7" s="561"/>
      <c r="J7" s="565"/>
    </row>
    <row r="8" spans="1:10" ht="26.25" thickBot="1">
      <c r="A8" s="251" t="s">
        <v>0</v>
      </c>
      <c r="B8" s="252" t="s">
        <v>1</v>
      </c>
      <c r="C8" s="252" t="s">
        <v>275</v>
      </c>
      <c r="D8" s="252" t="s">
        <v>43</v>
      </c>
      <c r="E8" s="267" t="s">
        <v>44</v>
      </c>
      <c r="F8" s="251" t="s">
        <v>0</v>
      </c>
      <c r="G8" s="252" t="s">
        <v>1</v>
      </c>
      <c r="H8" s="252" t="s">
        <v>275</v>
      </c>
      <c r="I8" s="252" t="s">
        <v>43</v>
      </c>
      <c r="J8" s="418" t="s">
        <v>44</v>
      </c>
    </row>
    <row r="9" spans="1:10" ht="15" customHeight="1">
      <c r="A9" s="253" t="s">
        <v>286</v>
      </c>
      <c r="B9" s="254">
        <f>'1.melléklet'!B11</f>
        <v>57149587</v>
      </c>
      <c r="C9" s="254">
        <f>'1.melléklet'!C11</f>
        <v>69317519</v>
      </c>
      <c r="D9" s="254">
        <f>'1.melléklet'!D11</f>
        <v>69317519</v>
      </c>
      <c r="E9" s="268">
        <f>D9/C9</f>
        <v>1</v>
      </c>
      <c r="F9" s="274" t="s">
        <v>276</v>
      </c>
      <c r="G9" s="275">
        <f>'1.melléklet'!G11</f>
        <v>32836139</v>
      </c>
      <c r="H9" s="352">
        <f>'1.melléklet'!H11</f>
        <v>32886139</v>
      </c>
      <c r="I9" s="275">
        <f>'1.melléklet'!I11</f>
        <v>28418533</v>
      </c>
      <c r="J9" s="276">
        <f>I9/H9</f>
        <v>0.8641492696968774</v>
      </c>
    </row>
    <row r="10" spans="1:10" ht="15" customHeight="1">
      <c r="A10" s="255"/>
      <c r="B10" s="256"/>
      <c r="C10" s="350"/>
      <c r="D10" s="350"/>
      <c r="E10" s="273"/>
      <c r="F10" s="257"/>
      <c r="G10" s="256"/>
      <c r="H10" s="256"/>
      <c r="I10" s="256"/>
      <c r="J10" s="276"/>
    </row>
    <row r="11" spans="1:10" ht="12.75">
      <c r="A11" s="255"/>
      <c r="B11" s="256"/>
      <c r="C11" s="350"/>
      <c r="D11" s="350"/>
      <c r="E11" s="273"/>
      <c r="F11" s="253" t="s">
        <v>277</v>
      </c>
      <c r="G11" s="254">
        <f>'1.melléklet'!G18</f>
        <v>5220605</v>
      </c>
      <c r="H11" s="254">
        <f>'1.melléklet'!H18</f>
        <v>5220605</v>
      </c>
      <c r="I11" s="254">
        <f>'1.melléklet'!I18</f>
        <v>4030698</v>
      </c>
      <c r="J11" s="276">
        <f>I11/H11</f>
        <v>0.7720748840412175</v>
      </c>
    </row>
    <row r="12" spans="1:10" ht="12.75">
      <c r="A12" s="255"/>
      <c r="B12" s="256"/>
      <c r="C12" s="350"/>
      <c r="D12" s="350"/>
      <c r="E12" s="273"/>
      <c r="F12" s="257"/>
      <c r="G12" s="256"/>
      <c r="H12" s="256"/>
      <c r="I12" s="256"/>
      <c r="J12" s="276"/>
    </row>
    <row r="13" spans="1:10" ht="12.75">
      <c r="A13" s="253" t="s">
        <v>287</v>
      </c>
      <c r="B13" s="254">
        <f>'1.melléklet'!B18</f>
        <v>3100000</v>
      </c>
      <c r="C13" s="254">
        <f>'1.melléklet'!C18</f>
        <v>2797820</v>
      </c>
      <c r="D13" s="254">
        <f>'1.melléklet'!D18</f>
        <v>2797820</v>
      </c>
      <c r="E13" s="268">
        <v>0</v>
      </c>
      <c r="F13" s="253" t="s">
        <v>36</v>
      </c>
      <c r="G13" s="254">
        <f>'1.melléklet'!G26</f>
        <v>16831540</v>
      </c>
      <c r="H13" s="351">
        <f>'1.melléklet'!H26</f>
        <v>20475746</v>
      </c>
      <c r="I13" s="254">
        <f>'1.melléklet'!I26</f>
        <v>16450820</v>
      </c>
      <c r="J13" s="276">
        <f>I13/H13</f>
        <v>0.8034295795620828</v>
      </c>
    </row>
    <row r="14" spans="1:10" ht="12" customHeight="1">
      <c r="A14" s="257"/>
      <c r="B14" s="256"/>
      <c r="C14" s="350"/>
      <c r="D14" s="350"/>
      <c r="E14" s="268"/>
      <c r="F14" s="255"/>
      <c r="G14" s="256"/>
      <c r="H14" s="256"/>
      <c r="I14" s="256"/>
      <c r="J14" s="276"/>
    </row>
    <row r="15" spans="1:10" ht="11.25" customHeight="1">
      <c r="A15" s="253" t="s">
        <v>34</v>
      </c>
      <c r="B15" s="254">
        <f>'1.melléklet'!B25</f>
        <v>50000</v>
      </c>
      <c r="C15" s="351">
        <f>'1.melléklet'!C25</f>
        <v>3777448</v>
      </c>
      <c r="D15" s="351">
        <f>'1.melléklet'!D25</f>
        <v>3777433</v>
      </c>
      <c r="E15" s="268">
        <f>D15/C15</f>
        <v>0.9999960290651254</v>
      </c>
      <c r="F15" s="253" t="s">
        <v>278</v>
      </c>
      <c r="G15" s="254">
        <f>'1.melléklet'!G28</f>
        <v>6079000</v>
      </c>
      <c r="H15" s="254">
        <f>'1.melléklet'!H28</f>
        <v>9872400</v>
      </c>
      <c r="I15" s="254">
        <f>'1.melléklet'!I28</f>
        <v>5447586</v>
      </c>
      <c r="J15" s="276">
        <f>I15/H15</f>
        <v>0.5517995624164337</v>
      </c>
    </row>
    <row r="16" spans="1:10" ht="12.75">
      <c r="A16" s="255"/>
      <c r="B16" s="256"/>
      <c r="C16" s="256"/>
      <c r="D16" s="256"/>
      <c r="E16" s="268"/>
      <c r="F16" s="257"/>
      <c r="G16" s="256"/>
      <c r="H16" s="256"/>
      <c r="I16" s="256"/>
      <c r="J16" s="276"/>
    </row>
    <row r="17" spans="1:10" ht="13.5" customHeight="1">
      <c r="A17" s="253" t="s">
        <v>288</v>
      </c>
      <c r="B17" s="254">
        <f>'1.melléklet'!B27</f>
        <v>0</v>
      </c>
      <c r="C17" s="254">
        <f>'1.melléklet'!C27</f>
        <v>0</v>
      </c>
      <c r="D17" s="254">
        <f>'1.melléklet'!D27</f>
        <v>0</v>
      </c>
      <c r="E17" s="268"/>
      <c r="F17" s="253" t="s">
        <v>279</v>
      </c>
      <c r="G17" s="254">
        <f>'1.melléklet'!G30</f>
        <v>9339693</v>
      </c>
      <c r="H17" s="254">
        <f>'1.melléklet'!H30</f>
        <v>15437455</v>
      </c>
      <c r="I17" s="254">
        <f>'1.melléklet'!I30</f>
        <v>11318261</v>
      </c>
      <c r="J17" s="276">
        <f>I17/H17</f>
        <v>0.7331688416257731</v>
      </c>
    </row>
    <row r="18" spans="1:10" ht="13.5" customHeight="1">
      <c r="A18" s="255"/>
      <c r="B18" s="256"/>
      <c r="C18" s="256"/>
      <c r="D18" s="256"/>
      <c r="E18" s="268"/>
      <c r="F18" s="255"/>
      <c r="G18" s="256"/>
      <c r="H18" s="256"/>
      <c r="I18" s="256"/>
      <c r="J18" s="276"/>
    </row>
    <row r="19" spans="1:10" ht="13.5" customHeight="1">
      <c r="A19" s="253" t="s">
        <v>290</v>
      </c>
      <c r="B19" s="254">
        <f>'1.melléklet'!B43</f>
        <v>24398055</v>
      </c>
      <c r="C19" s="254">
        <f>'1.melléklet'!C43</f>
        <v>24524762</v>
      </c>
      <c r="D19" s="254">
        <f>'1.melléklet'!D43</f>
        <v>24524762</v>
      </c>
      <c r="E19" s="268">
        <f>D19/C19</f>
        <v>1</v>
      </c>
      <c r="F19" s="255"/>
      <c r="G19" s="256"/>
      <c r="H19" s="256"/>
      <c r="I19" s="256"/>
      <c r="J19" s="276"/>
    </row>
    <row r="20" spans="1:10" ht="13.5" customHeight="1">
      <c r="A20" s="257"/>
      <c r="B20" s="256"/>
      <c r="C20" s="256"/>
      <c r="D20" s="256"/>
      <c r="E20" s="268"/>
      <c r="F20" s="255"/>
      <c r="G20" s="256"/>
      <c r="H20" s="256"/>
      <c r="I20" s="256"/>
      <c r="J20" s="276"/>
    </row>
    <row r="21" spans="1:10" ht="13.5" customHeight="1">
      <c r="A21" s="258" t="s">
        <v>291</v>
      </c>
      <c r="B21" s="254">
        <f>'1.melléklet'!B44</f>
        <v>0</v>
      </c>
      <c r="C21" s="254">
        <f>'1.melléklet'!C44</f>
        <v>0</v>
      </c>
      <c r="D21" s="254">
        <f>'1.melléklet'!D44</f>
        <v>0</v>
      </c>
      <c r="E21" s="268"/>
      <c r="F21" s="258" t="s">
        <v>281</v>
      </c>
      <c r="G21" s="254">
        <f>'1.melléklet'!G43</f>
        <v>0</v>
      </c>
      <c r="H21" s="254">
        <f>'1.melléklet'!H43</f>
        <v>127000</v>
      </c>
      <c r="I21" s="254">
        <f>'1.melléklet'!I43</f>
        <v>101153</v>
      </c>
      <c r="J21" s="276">
        <f>I21/H21</f>
        <v>0.7964803149606299</v>
      </c>
    </row>
    <row r="22" spans="1:10" ht="13.5" customHeight="1">
      <c r="A22" s="257"/>
      <c r="B22" s="256"/>
      <c r="C22" s="256"/>
      <c r="D22" s="256"/>
      <c r="E22" s="268"/>
      <c r="F22" s="258"/>
      <c r="G22" s="254"/>
      <c r="H22" s="254"/>
      <c r="I22" s="254"/>
      <c r="J22" s="276"/>
    </row>
    <row r="23" spans="1:10" ht="13.5" customHeight="1">
      <c r="A23" s="253" t="s">
        <v>292</v>
      </c>
      <c r="B23" s="254">
        <f>'1.melléklet'!B46</f>
        <v>0</v>
      </c>
      <c r="C23" s="351">
        <f>'1.melléklet'!C46</f>
        <v>0</v>
      </c>
      <c r="D23" s="351">
        <f>'1.melléklet'!D46</f>
        <v>0</v>
      </c>
      <c r="E23" s="268"/>
      <c r="F23" s="258" t="s">
        <v>282</v>
      </c>
      <c r="G23" s="254">
        <f>'1.melléklet'!G45</f>
        <v>29640665</v>
      </c>
      <c r="H23" s="254">
        <f>'1.melléklet'!H45</f>
        <v>32474665</v>
      </c>
      <c r="I23" s="254">
        <f>'1.melléklet'!I45</f>
        <v>31691739</v>
      </c>
      <c r="J23" s="276">
        <f>I23/H23</f>
        <v>0.9758911754747893</v>
      </c>
    </row>
    <row r="24" spans="1:10" ht="13.5" customHeight="1">
      <c r="A24" s="347"/>
      <c r="B24" s="256"/>
      <c r="C24" s="256"/>
      <c r="D24" s="256"/>
      <c r="E24" s="268"/>
      <c r="F24" s="258"/>
      <c r="G24" s="254"/>
      <c r="H24" s="254"/>
      <c r="I24" s="254"/>
      <c r="J24" s="276"/>
    </row>
    <row r="25" spans="1:10" ht="14.25" customHeight="1">
      <c r="A25" s="255"/>
      <c r="B25" s="348"/>
      <c r="C25" s="349"/>
      <c r="D25" s="349"/>
      <c r="E25" s="346"/>
      <c r="F25" s="253" t="s">
        <v>283</v>
      </c>
      <c r="G25" s="254">
        <f>'1.melléklet'!G48</f>
        <v>0</v>
      </c>
      <c r="H25" s="254">
        <f>'1.melléklet'!H48</f>
        <v>0</v>
      </c>
      <c r="I25" s="254">
        <f>'1.melléklet'!I48</f>
        <v>0</v>
      </c>
      <c r="J25" s="276"/>
    </row>
    <row r="26" spans="1:10" ht="13.5" customHeight="1">
      <c r="A26" s="258" t="s">
        <v>289</v>
      </c>
      <c r="B26" s="259">
        <f>'1.melléklet'!B30</f>
        <v>33436411</v>
      </c>
      <c r="C26" s="259">
        <f>'1.melléklet'!C30</f>
        <v>35647916</v>
      </c>
      <c r="D26" s="259">
        <f>'1.melléklet'!D30</f>
        <v>31183220</v>
      </c>
      <c r="E26" s="268">
        <f>D26/C26</f>
        <v>0.874755764123771</v>
      </c>
      <c r="F26" s="255"/>
      <c r="G26" s="260"/>
      <c r="H26" s="260"/>
      <c r="I26" s="260"/>
      <c r="J26" s="276"/>
    </row>
    <row r="27" spans="1:10" ht="13.5" customHeight="1">
      <c r="A27" s="255"/>
      <c r="B27" s="256"/>
      <c r="C27" s="256"/>
      <c r="D27" s="256"/>
      <c r="E27" s="273"/>
      <c r="F27" s="255"/>
      <c r="G27" s="260"/>
      <c r="H27" s="260">
        <v>0</v>
      </c>
      <c r="I27" s="260">
        <v>0</v>
      </c>
      <c r="J27" s="276"/>
    </row>
    <row r="28" spans="1:10" ht="13.5" customHeight="1">
      <c r="A28" s="257"/>
      <c r="B28" s="256"/>
      <c r="C28" s="256"/>
      <c r="D28" s="350"/>
      <c r="E28" s="273"/>
      <c r="F28" s="257"/>
      <c r="G28" s="256"/>
      <c r="H28" s="256"/>
      <c r="I28" s="256"/>
      <c r="J28" s="276"/>
    </row>
    <row r="29" spans="1:10" ht="13.5" customHeight="1">
      <c r="A29" s="257"/>
      <c r="B29" s="256"/>
      <c r="C29" s="256"/>
      <c r="D29" s="256"/>
      <c r="E29" s="269"/>
      <c r="F29" s="258" t="s">
        <v>280</v>
      </c>
      <c r="G29" s="259">
        <f>'1.melléklet'!G36</f>
        <v>18186411</v>
      </c>
      <c r="H29" s="259">
        <f>'1.melléklet'!H36</f>
        <v>19571455</v>
      </c>
      <c r="I29" s="259">
        <f>'1.melléklet'!I36</f>
        <v>15106759</v>
      </c>
      <c r="J29" s="276">
        <f>I29/H29</f>
        <v>0.7718771547644261</v>
      </c>
    </row>
    <row r="30" spans="1:10" ht="13.5" customHeight="1" thickBot="1">
      <c r="A30" s="261"/>
      <c r="B30" s="262"/>
      <c r="C30" s="262"/>
      <c r="D30" s="262"/>
      <c r="E30" s="270"/>
      <c r="F30" s="263"/>
      <c r="G30" s="262"/>
      <c r="H30" s="262"/>
      <c r="I30" s="262"/>
      <c r="J30" s="277"/>
    </row>
    <row r="31" spans="1:10" ht="13.5" customHeight="1">
      <c r="A31" s="556" t="s">
        <v>379</v>
      </c>
      <c r="B31" s="558">
        <f>B9+B13+B15+B17+B19+B21+B23+B26</f>
        <v>118134053</v>
      </c>
      <c r="C31" s="558">
        <f>C9+C13+C15+C17+C19+C21+C23+C26</f>
        <v>136065465</v>
      </c>
      <c r="D31" s="558">
        <f>D9+D13+D15+D17+D19+D21+D23+D26</f>
        <v>131600754</v>
      </c>
      <c r="E31" s="566">
        <f>D31/C31</f>
        <v>0.9671870375043367</v>
      </c>
      <c r="F31" s="556" t="s">
        <v>380</v>
      </c>
      <c r="G31" s="558">
        <f>G9+G11+G13+G15+G17+G21+G23+G25+G29</f>
        <v>118134053</v>
      </c>
      <c r="H31" s="558">
        <f>H9+H11+H13+H15+H17+H21+H23+H25+H29</f>
        <v>136065465</v>
      </c>
      <c r="I31" s="558">
        <f>I9+I11+I13+I15+I17+I21+I23+I25+I29</f>
        <v>112565549</v>
      </c>
      <c r="J31" s="562">
        <f>I31/H31</f>
        <v>0.8272896359116547</v>
      </c>
    </row>
    <row r="32" spans="1:10" ht="11.25" customHeight="1" thickBot="1">
      <c r="A32" s="557"/>
      <c r="B32" s="559"/>
      <c r="C32" s="559"/>
      <c r="D32" s="559"/>
      <c r="E32" s="567"/>
      <c r="F32" s="557"/>
      <c r="G32" s="559"/>
      <c r="H32" s="559"/>
      <c r="I32" s="559"/>
      <c r="J32" s="563"/>
    </row>
    <row r="33" spans="1:10" ht="13.5" customHeight="1">
      <c r="A33" s="264"/>
      <c r="B33" s="265"/>
      <c r="C33" s="265"/>
      <c r="D33" s="265"/>
      <c r="E33" s="271"/>
      <c r="F33" s="264"/>
      <c r="G33" s="265"/>
      <c r="H33" s="265"/>
      <c r="I33" s="265"/>
      <c r="J33" s="271"/>
    </row>
    <row r="34" spans="1:10" ht="13.5" customHeight="1">
      <c r="A34" s="264"/>
      <c r="B34" s="265"/>
      <c r="C34" s="265"/>
      <c r="D34" s="265"/>
      <c r="E34" s="271"/>
      <c r="F34" s="264"/>
      <c r="G34" s="265"/>
      <c r="H34" s="265"/>
      <c r="I34" s="265"/>
      <c r="J34" s="271"/>
    </row>
    <row r="35" spans="1:8" ht="12.75">
      <c r="A35" s="5"/>
      <c r="B35" s="5"/>
      <c r="C35" s="5"/>
      <c r="D35" s="5"/>
      <c r="E35" s="218"/>
      <c r="F35" s="5"/>
      <c r="G35" s="5"/>
      <c r="H35" s="5"/>
    </row>
    <row r="36" spans="1:8" ht="12.75">
      <c r="A36" s="5"/>
      <c r="B36" s="5"/>
      <c r="C36" s="5"/>
      <c r="D36" s="5"/>
      <c r="E36" s="218"/>
      <c r="F36" s="5"/>
      <c r="G36" s="5"/>
      <c r="H36" s="5"/>
    </row>
    <row r="37" spans="1:8" ht="12.75">
      <c r="A37" s="5"/>
      <c r="B37" s="5"/>
      <c r="C37" s="5"/>
      <c r="D37" s="5"/>
      <c r="E37" s="218"/>
      <c r="F37" s="5"/>
      <c r="G37" s="5"/>
      <c r="H37" s="5"/>
    </row>
    <row r="38" spans="1:8" ht="12.75">
      <c r="A38" s="5"/>
      <c r="B38" s="5"/>
      <c r="C38" s="5"/>
      <c r="D38" s="5"/>
      <c r="E38" s="218"/>
      <c r="F38" s="5"/>
      <c r="G38" s="5"/>
      <c r="H38" s="5"/>
    </row>
    <row r="39" spans="1:8" ht="12.75">
      <c r="A39" s="5"/>
      <c r="B39" s="5"/>
      <c r="C39" s="5"/>
      <c r="D39" s="5"/>
      <c r="E39" s="218"/>
      <c r="F39" s="5"/>
      <c r="G39" s="5"/>
      <c r="H39" s="5"/>
    </row>
    <row r="40" spans="1:8" ht="12.75">
      <c r="A40" s="5"/>
      <c r="B40" s="5"/>
      <c r="C40" s="5"/>
      <c r="D40" s="5"/>
      <c r="E40" s="218"/>
      <c r="F40" s="5"/>
      <c r="G40" s="5"/>
      <c r="H40" s="5"/>
    </row>
    <row r="41" spans="1:8" ht="12.75">
      <c r="A41" s="5"/>
      <c r="B41" s="5"/>
      <c r="C41" s="5"/>
      <c r="D41" s="5"/>
      <c r="E41" s="218"/>
      <c r="F41" s="5"/>
      <c r="G41" s="5"/>
      <c r="H41" s="5"/>
    </row>
    <row r="42" spans="1:8" ht="12.75">
      <c r="A42" s="5"/>
      <c r="B42" s="5"/>
      <c r="C42" s="5"/>
      <c r="D42" s="5"/>
      <c r="E42" s="218"/>
      <c r="F42" s="5"/>
      <c r="G42" s="5"/>
      <c r="H42" s="5"/>
    </row>
    <row r="43" spans="1:8" ht="12.75">
      <c r="A43" s="5"/>
      <c r="B43" s="5"/>
      <c r="C43" s="5"/>
      <c r="D43" s="5"/>
      <c r="E43" s="218"/>
      <c r="F43" s="5"/>
      <c r="G43" s="5"/>
      <c r="H43" s="5"/>
    </row>
    <row r="44" spans="1:8" ht="12.75">
      <c r="A44" s="5"/>
      <c r="B44" s="5"/>
      <c r="C44" s="5"/>
      <c r="D44" s="5"/>
      <c r="E44" s="218"/>
      <c r="F44" s="5"/>
      <c r="G44" s="5"/>
      <c r="H44" s="5"/>
    </row>
    <row r="45" spans="1:8" ht="12.75">
      <c r="A45" s="5"/>
      <c r="B45" s="5"/>
      <c r="C45" s="5"/>
      <c r="D45" s="5"/>
      <c r="E45" s="218"/>
      <c r="F45" s="5"/>
      <c r="G45" s="5"/>
      <c r="H45" s="5"/>
    </row>
    <row r="46" spans="1:8" ht="12.75">
      <c r="A46" s="5"/>
      <c r="B46" s="5"/>
      <c r="C46" s="5"/>
      <c r="D46" s="5"/>
      <c r="E46" s="218"/>
      <c r="F46" s="5"/>
      <c r="G46" s="5"/>
      <c r="H46" s="5"/>
    </row>
    <row r="47" spans="1:8" ht="12.75">
      <c r="A47" s="5"/>
      <c r="B47" s="5"/>
      <c r="C47" s="5"/>
      <c r="D47" s="5"/>
      <c r="E47" s="218"/>
      <c r="F47" s="5"/>
      <c r="G47" s="5"/>
      <c r="H47" s="5"/>
    </row>
    <row r="48" spans="1:8" ht="12.75">
      <c r="A48" s="5"/>
      <c r="B48" s="5"/>
      <c r="C48" s="5"/>
      <c r="D48" s="5"/>
      <c r="E48" s="218"/>
      <c r="F48" s="5"/>
      <c r="G48" s="5"/>
      <c r="H48" s="5"/>
    </row>
    <row r="49" spans="1:8" ht="12.75">
      <c r="A49" s="5"/>
      <c r="B49" s="5"/>
      <c r="C49" s="5"/>
      <c r="D49" s="5"/>
      <c r="E49" s="218"/>
      <c r="F49" s="5"/>
      <c r="G49" s="5"/>
      <c r="H49" s="5"/>
    </row>
    <row r="50" spans="1:8" ht="12.75">
      <c r="A50" s="5"/>
      <c r="B50" s="5"/>
      <c r="C50" s="5"/>
      <c r="D50" s="5"/>
      <c r="E50" s="218"/>
      <c r="F50" s="5"/>
      <c r="G50" s="5"/>
      <c r="H50" s="5"/>
    </row>
    <row r="51" spans="1:8" ht="12.75">
      <c r="A51" s="5"/>
      <c r="B51" s="5"/>
      <c r="C51" s="5"/>
      <c r="D51" s="5"/>
      <c r="E51" s="218"/>
      <c r="F51" s="5"/>
      <c r="G51" s="5"/>
      <c r="H51" s="5"/>
    </row>
    <row r="52" spans="1:8" ht="12.75">
      <c r="A52" s="5"/>
      <c r="B52" s="5"/>
      <c r="C52" s="5"/>
      <c r="D52" s="5"/>
      <c r="E52" s="218"/>
      <c r="F52" s="5"/>
      <c r="G52" s="5"/>
      <c r="H52" s="5"/>
    </row>
    <row r="53" spans="1:8" ht="12.75">
      <c r="A53" s="5"/>
      <c r="B53" s="5"/>
      <c r="C53" s="5"/>
      <c r="D53" s="5"/>
      <c r="E53" s="218"/>
      <c r="F53" s="5"/>
      <c r="G53" s="5"/>
      <c r="H53" s="5"/>
    </row>
    <row r="54" spans="1:8" ht="12.75">
      <c r="A54" s="5"/>
      <c r="B54" s="5"/>
      <c r="C54" s="5"/>
      <c r="D54" s="5"/>
      <c r="E54" s="218"/>
      <c r="F54" s="5"/>
      <c r="G54" s="5"/>
      <c r="H54" s="5"/>
    </row>
    <row r="55" spans="1:8" ht="12.75">
      <c r="A55" s="5"/>
      <c r="B55" s="5"/>
      <c r="C55" s="5"/>
      <c r="D55" s="5"/>
      <c r="E55" s="218"/>
      <c r="F55" s="5"/>
      <c r="G55" s="5"/>
      <c r="H55" s="5"/>
    </row>
    <row r="56" spans="1:8" ht="12.75">
      <c r="A56" s="5"/>
      <c r="B56" s="5"/>
      <c r="C56" s="5"/>
      <c r="D56" s="5"/>
      <c r="E56" s="218"/>
      <c r="F56" s="5"/>
      <c r="G56" s="5"/>
      <c r="H56" s="5"/>
    </row>
    <row r="57" spans="1:8" ht="12.75">
      <c r="A57" s="5"/>
      <c r="B57" s="5"/>
      <c r="C57" s="5"/>
      <c r="D57" s="5"/>
      <c r="E57" s="218"/>
      <c r="F57" s="5"/>
      <c r="G57" s="5"/>
      <c r="H57" s="5"/>
    </row>
    <row r="58" spans="1:8" ht="12.75">
      <c r="A58" s="5"/>
      <c r="B58" s="5"/>
      <c r="C58" s="5"/>
      <c r="D58" s="5"/>
      <c r="E58" s="218"/>
      <c r="F58" s="5"/>
      <c r="G58" s="5"/>
      <c r="H58" s="5"/>
    </row>
    <row r="59" spans="1:8" ht="12.75">
      <c r="A59" s="5"/>
      <c r="F59" s="5"/>
      <c r="G59" s="5"/>
      <c r="H59" s="5"/>
    </row>
    <row r="60" spans="1:8" ht="12.75">
      <c r="A60" s="5"/>
      <c r="F60" s="5"/>
      <c r="G60" s="5"/>
      <c r="H60" s="5"/>
    </row>
    <row r="61" spans="1:8" ht="12.75">
      <c r="A61" s="5"/>
      <c r="F61" s="5"/>
      <c r="G61" s="5"/>
      <c r="H61" s="5"/>
    </row>
  </sheetData>
  <sheetProtection/>
  <mergeCells count="17">
    <mergeCell ref="A3:J3"/>
    <mergeCell ref="F1:J1"/>
    <mergeCell ref="A2:E2"/>
    <mergeCell ref="A4:J4"/>
    <mergeCell ref="F7:J7"/>
    <mergeCell ref="A31:A32"/>
    <mergeCell ref="B31:B32"/>
    <mergeCell ref="C31:C32"/>
    <mergeCell ref="D31:D32"/>
    <mergeCell ref="E31:E32"/>
    <mergeCell ref="A5:J5"/>
    <mergeCell ref="F31:F32"/>
    <mergeCell ref="G31:G32"/>
    <mergeCell ref="H31:H32"/>
    <mergeCell ref="A7:E7"/>
    <mergeCell ref="I31:I32"/>
    <mergeCell ref="J31:J32"/>
  </mergeCells>
  <printOptions/>
  <pageMargins left="0.1968503937007874" right="0.15748031496062992" top="0.7480314960629921" bottom="0.7480314960629921" header="0.31496062992125984" footer="0.31496062992125984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D1" sqref="D1:H1"/>
    </sheetView>
  </sheetViews>
  <sheetFormatPr defaultColWidth="9.00390625" defaultRowHeight="12.75"/>
  <cols>
    <col min="1" max="1" width="8.625" style="9" customWidth="1"/>
    <col min="2" max="2" width="9.25390625" style="9" customWidth="1"/>
    <col min="3" max="3" width="9.875" style="9" customWidth="1"/>
    <col min="4" max="4" width="52.00390625" style="9" customWidth="1"/>
    <col min="5" max="5" width="14.125" style="88" bestFit="1" customWidth="1"/>
    <col min="6" max="7" width="12.375" style="88" bestFit="1" customWidth="1"/>
    <col min="8" max="8" width="12.00390625" style="195" customWidth="1"/>
    <col min="9" max="16384" width="9.125" style="9" customWidth="1"/>
  </cols>
  <sheetData>
    <row r="1" spans="4:8" ht="12.75">
      <c r="D1" s="553" t="s">
        <v>600</v>
      </c>
      <c r="E1" s="553"/>
      <c r="F1" s="553"/>
      <c r="G1" s="553"/>
      <c r="H1" s="553"/>
    </row>
    <row r="2" spans="1:6" ht="12.75">
      <c r="A2" s="6"/>
      <c r="B2" s="7"/>
      <c r="C2" s="7"/>
      <c r="D2" s="8"/>
      <c r="E2" s="87"/>
      <c r="F2" s="87"/>
    </row>
    <row r="3" spans="1:8" ht="13.5" thickBot="1">
      <c r="A3" s="278"/>
      <c r="B3" s="278"/>
      <c r="C3" s="278"/>
      <c r="D3" s="278"/>
      <c r="E3" s="499"/>
      <c r="F3" s="499"/>
      <c r="G3" s="500"/>
      <c r="H3" s="135" t="s">
        <v>430</v>
      </c>
    </row>
    <row r="4" spans="1:8" ht="19.5" thickBot="1">
      <c r="A4" s="610" t="s">
        <v>11</v>
      </c>
      <c r="B4" s="611"/>
      <c r="C4" s="611"/>
      <c r="D4" s="611"/>
      <c r="E4" s="611"/>
      <c r="F4" s="611"/>
      <c r="G4" s="611"/>
      <c r="H4" s="612"/>
    </row>
    <row r="5" spans="1:6" ht="15" customHeight="1" thickBot="1">
      <c r="A5" s="6"/>
      <c r="B5" s="7"/>
      <c r="C5" s="7"/>
      <c r="D5" s="8"/>
      <c r="E5" s="279"/>
      <c r="F5" s="279"/>
    </row>
    <row r="6" spans="1:8" ht="19.5" thickBot="1">
      <c r="A6" s="587" t="s">
        <v>516</v>
      </c>
      <c r="B6" s="588"/>
      <c r="C6" s="588"/>
      <c r="D6" s="588"/>
      <c r="E6" s="588"/>
      <c r="F6" s="588"/>
      <c r="G6" s="588"/>
      <c r="H6" s="589"/>
    </row>
    <row r="7" spans="1:8" ht="19.5" thickBot="1">
      <c r="A7" s="280"/>
      <c r="B7" s="280"/>
      <c r="C7" s="280"/>
      <c r="D7" s="280"/>
      <c r="E7" s="501"/>
      <c r="F7" s="501"/>
      <c r="G7" s="501"/>
      <c r="H7" s="281"/>
    </row>
    <row r="8" spans="1:8" s="467" customFormat="1" ht="13.5" customHeight="1" thickBot="1">
      <c r="A8" s="590" t="s">
        <v>11</v>
      </c>
      <c r="B8" s="591"/>
      <c r="C8" s="591"/>
      <c r="D8" s="591"/>
      <c r="E8" s="592" t="s">
        <v>1</v>
      </c>
      <c r="F8" s="594" t="s">
        <v>381</v>
      </c>
      <c r="G8" s="596" t="s">
        <v>43</v>
      </c>
      <c r="H8" s="598" t="s">
        <v>44</v>
      </c>
    </row>
    <row r="9" spans="1:8" s="467" customFormat="1" ht="68.25" customHeight="1" thickBot="1">
      <c r="A9" s="590" t="s">
        <v>451</v>
      </c>
      <c r="B9" s="591"/>
      <c r="C9" s="591"/>
      <c r="D9" s="600"/>
      <c r="E9" s="593"/>
      <c r="F9" s="595"/>
      <c r="G9" s="597"/>
      <c r="H9" s="599"/>
    </row>
    <row r="10" spans="1:8" s="467" customFormat="1" ht="15.75">
      <c r="A10" s="573"/>
      <c r="B10" s="574"/>
      <c r="C10" s="574"/>
      <c r="D10" s="574"/>
      <c r="E10" s="574"/>
      <c r="F10" s="574"/>
      <c r="G10" s="574"/>
      <c r="H10" s="575"/>
    </row>
    <row r="11" spans="1:8" s="467" customFormat="1" ht="16.5" thickBot="1">
      <c r="A11" s="576"/>
      <c r="B11" s="577"/>
      <c r="C11" s="577"/>
      <c r="D11" s="577"/>
      <c r="E11" s="577"/>
      <c r="F11" s="577"/>
      <c r="G11" s="577"/>
      <c r="H11" s="578"/>
    </row>
    <row r="12" spans="1:8" s="467" customFormat="1" ht="15.75">
      <c r="A12" s="513"/>
      <c r="B12" s="468"/>
      <c r="C12" s="468"/>
      <c r="D12" s="469"/>
      <c r="E12" s="470"/>
      <c r="F12" s="471"/>
      <c r="G12" s="474"/>
      <c r="H12" s="472"/>
    </row>
    <row r="13" spans="1:8" s="467" customFormat="1" ht="42.75" customHeight="1">
      <c r="A13" s="579" t="s">
        <v>453</v>
      </c>
      <c r="B13" s="580"/>
      <c r="C13" s="580"/>
      <c r="D13" s="581"/>
      <c r="E13" s="470"/>
      <c r="F13" s="471"/>
      <c r="G13" s="474"/>
      <c r="H13" s="472"/>
    </row>
    <row r="14" spans="1:8" s="467" customFormat="1" ht="15.75">
      <c r="A14" s="514"/>
      <c r="B14" s="582" t="s">
        <v>34</v>
      </c>
      <c r="C14" s="582"/>
      <c r="D14" s="583"/>
      <c r="E14" s="470"/>
      <c r="F14" s="471">
        <v>485444</v>
      </c>
      <c r="G14" s="474">
        <v>485444</v>
      </c>
      <c r="H14" s="477">
        <f>G14/F14</f>
        <v>1</v>
      </c>
    </row>
    <row r="15" spans="1:8" s="467" customFormat="1" ht="15.75">
      <c r="A15" s="514"/>
      <c r="B15" s="582" t="s">
        <v>390</v>
      </c>
      <c r="C15" s="582"/>
      <c r="D15" s="583"/>
      <c r="E15" s="470"/>
      <c r="F15" s="471">
        <v>54651</v>
      </c>
      <c r="G15" s="476"/>
      <c r="H15" s="477"/>
    </row>
    <row r="16" spans="1:8" s="467" customFormat="1" ht="16.5" thickBot="1">
      <c r="A16" s="515"/>
      <c r="B16" s="475"/>
      <c r="C16" s="475"/>
      <c r="D16" s="475"/>
      <c r="E16" s="470"/>
      <c r="F16" s="471"/>
      <c r="G16" s="476"/>
      <c r="H16" s="477"/>
    </row>
    <row r="17" spans="1:8" s="467" customFormat="1" ht="17.25" thickBot="1" thickTop="1">
      <c r="A17" s="571" t="s">
        <v>452</v>
      </c>
      <c r="B17" s="572"/>
      <c r="C17" s="572"/>
      <c r="D17" s="572"/>
      <c r="E17" s="478">
        <f>SUM(E14:E16)</f>
        <v>0</v>
      </c>
      <c r="F17" s="478">
        <f>SUM(F14:F16)</f>
        <v>540095</v>
      </c>
      <c r="G17" s="478">
        <f>SUM(G14:G16)</f>
        <v>485444</v>
      </c>
      <c r="H17" s="479">
        <f>G17/F17</f>
        <v>0.8988122459937603</v>
      </c>
    </row>
    <row r="18" spans="1:8" s="482" customFormat="1" ht="12.75" customHeight="1" thickTop="1">
      <c r="A18" s="515"/>
      <c r="B18" s="475"/>
      <c r="C18" s="475"/>
      <c r="D18" s="475"/>
      <c r="E18" s="470"/>
      <c r="F18" s="471"/>
      <c r="G18" s="476"/>
      <c r="H18" s="477"/>
    </row>
    <row r="19" spans="1:8" s="482" customFormat="1" ht="15.75">
      <c r="A19" s="603" t="s">
        <v>454</v>
      </c>
      <c r="B19" s="604"/>
      <c r="C19" s="604"/>
      <c r="D19" s="605"/>
      <c r="E19" s="470"/>
      <c r="F19" s="471"/>
      <c r="G19" s="476"/>
      <c r="H19" s="477"/>
    </row>
    <row r="20" spans="1:8" s="482" customFormat="1" ht="15.75">
      <c r="A20" s="484"/>
      <c r="B20" s="582" t="s">
        <v>34</v>
      </c>
      <c r="C20" s="582"/>
      <c r="D20" s="583"/>
      <c r="E20" s="470">
        <v>50000</v>
      </c>
      <c r="F20" s="471">
        <v>3211977</v>
      </c>
      <c r="G20" s="476">
        <v>3211977</v>
      </c>
      <c r="H20" s="477">
        <f>G20/F20</f>
        <v>1</v>
      </c>
    </row>
    <row r="21" spans="1:8" s="486" customFormat="1" ht="16.5" thickBot="1">
      <c r="A21" s="484"/>
      <c r="B21" s="469"/>
      <c r="C21" s="469"/>
      <c r="D21" s="469"/>
      <c r="E21" s="470"/>
      <c r="F21" s="471"/>
      <c r="G21" s="474"/>
      <c r="H21" s="472"/>
    </row>
    <row r="22" spans="1:8" s="482" customFormat="1" ht="17.25" thickBot="1" thickTop="1">
      <c r="A22" s="571" t="s">
        <v>452</v>
      </c>
      <c r="B22" s="572"/>
      <c r="C22" s="572"/>
      <c r="D22" s="572"/>
      <c r="E22" s="478">
        <f>SUM(E20:E21)</f>
        <v>50000</v>
      </c>
      <c r="F22" s="478">
        <f>SUM(F20:F21)</f>
        <v>3211977</v>
      </c>
      <c r="G22" s="478">
        <f>SUM(G20:G21)</f>
        <v>3211977</v>
      </c>
      <c r="H22" s="505">
        <f>G22/F22</f>
        <v>1</v>
      </c>
    </row>
    <row r="23" spans="1:8" s="482" customFormat="1" ht="16.5" thickTop="1">
      <c r="A23" s="515"/>
      <c r="B23" s="475"/>
      <c r="C23" s="475"/>
      <c r="D23" s="475"/>
      <c r="E23" s="470"/>
      <c r="F23" s="471"/>
      <c r="G23" s="476"/>
      <c r="H23" s="477"/>
    </row>
    <row r="24" spans="1:8" s="482" customFormat="1" ht="15.75">
      <c r="A24" s="603" t="s">
        <v>455</v>
      </c>
      <c r="B24" s="604"/>
      <c r="C24" s="604"/>
      <c r="D24" s="605"/>
      <c r="E24" s="470"/>
      <c r="F24" s="471"/>
      <c r="G24" s="476"/>
      <c r="H24" s="477"/>
    </row>
    <row r="25" spans="1:8" s="482" customFormat="1" ht="36" customHeight="1">
      <c r="A25" s="506"/>
      <c r="B25" s="608" t="s">
        <v>456</v>
      </c>
      <c r="C25" s="608"/>
      <c r="D25" s="609"/>
      <c r="E25" s="470">
        <v>39830212</v>
      </c>
      <c r="F25" s="471">
        <v>53483286</v>
      </c>
      <c r="G25" s="476">
        <v>53483286</v>
      </c>
      <c r="H25" s="477">
        <f>G25/F25</f>
        <v>1</v>
      </c>
    </row>
    <row r="26" spans="1:8" s="482" customFormat="1" ht="15.75">
      <c r="A26" s="506"/>
      <c r="B26" s="606" t="s">
        <v>457</v>
      </c>
      <c r="C26" s="606"/>
      <c r="D26" s="607"/>
      <c r="E26" s="470"/>
      <c r="F26" s="471">
        <v>1690570</v>
      </c>
      <c r="G26" s="476">
        <v>1690570</v>
      </c>
      <c r="H26" s="477">
        <f>G26/F26</f>
        <v>1</v>
      </c>
    </row>
    <row r="27" spans="1:8" s="482" customFormat="1" ht="16.5" thickBot="1">
      <c r="A27" s="515"/>
      <c r="B27" s="582" t="s">
        <v>507</v>
      </c>
      <c r="C27" s="582"/>
      <c r="D27" s="583"/>
      <c r="E27" s="470"/>
      <c r="F27" s="471">
        <v>24397762</v>
      </c>
      <c r="G27" s="476">
        <v>24397762</v>
      </c>
      <c r="H27" s="477">
        <f>G27/F27</f>
        <v>1</v>
      </c>
    </row>
    <row r="28" spans="1:8" s="482" customFormat="1" ht="17.25" thickBot="1" thickTop="1">
      <c r="A28" s="571"/>
      <c r="B28" s="572"/>
      <c r="C28" s="572"/>
      <c r="D28" s="572"/>
      <c r="E28" s="483">
        <f>SUM(E25:E27)</f>
        <v>39830212</v>
      </c>
      <c r="F28" s="483">
        <f>SUM(F25:F27)</f>
        <v>79571618</v>
      </c>
      <c r="G28" s="483">
        <f>SUM(G25:G27)</f>
        <v>79571618</v>
      </c>
      <c r="H28" s="479">
        <f>G28/F28</f>
        <v>1</v>
      </c>
    </row>
    <row r="29" spans="1:8" s="482" customFormat="1" ht="16.5" thickTop="1">
      <c r="A29" s="515"/>
      <c r="B29" s="475"/>
      <c r="C29" s="475"/>
      <c r="D29" s="475"/>
      <c r="E29" s="470"/>
      <c r="F29" s="471"/>
      <c r="G29" s="476"/>
      <c r="H29" s="508"/>
    </row>
    <row r="30" spans="1:8" s="482" customFormat="1" ht="15.75">
      <c r="A30" s="603" t="s">
        <v>459</v>
      </c>
      <c r="B30" s="604"/>
      <c r="C30" s="604"/>
      <c r="D30" s="605"/>
      <c r="E30" s="470"/>
      <c r="F30" s="471"/>
      <c r="G30" s="476"/>
      <c r="H30" s="472"/>
    </row>
    <row r="31" spans="1:8" s="482" customFormat="1" ht="15.75">
      <c r="A31" s="484"/>
      <c r="B31" s="582" t="s">
        <v>458</v>
      </c>
      <c r="C31" s="582"/>
      <c r="D31" s="583"/>
      <c r="E31" s="470">
        <v>15250000</v>
      </c>
      <c r="F31" s="471">
        <v>15066428</v>
      </c>
      <c r="G31" s="476">
        <v>15066428</v>
      </c>
      <c r="H31" s="472">
        <f>G31/F31</f>
        <v>1</v>
      </c>
    </row>
    <row r="32" spans="1:8" s="482" customFormat="1" ht="15.75">
      <c r="A32" s="515"/>
      <c r="B32" s="582" t="s">
        <v>461</v>
      </c>
      <c r="C32" s="582"/>
      <c r="D32" s="583"/>
      <c r="E32" s="470">
        <v>17319375</v>
      </c>
      <c r="F32" s="471">
        <v>1621048</v>
      </c>
      <c r="G32" s="476">
        <v>1145699</v>
      </c>
      <c r="H32" s="472"/>
    </row>
    <row r="33" spans="1:8" s="482" customFormat="1" ht="16.5" thickBot="1">
      <c r="A33" s="484"/>
      <c r="B33" s="582" t="s">
        <v>539</v>
      </c>
      <c r="C33" s="582"/>
      <c r="D33" s="583"/>
      <c r="E33" s="470">
        <v>24398055</v>
      </c>
      <c r="F33" s="471"/>
      <c r="G33" s="474"/>
      <c r="H33" s="507"/>
    </row>
    <row r="34" spans="1:8" s="482" customFormat="1" ht="17.25" thickBot="1" thickTop="1">
      <c r="A34" s="571"/>
      <c r="B34" s="572"/>
      <c r="C34" s="572"/>
      <c r="D34" s="572"/>
      <c r="E34" s="483">
        <f>SUM(E31:E33)</f>
        <v>56967430</v>
      </c>
      <c r="F34" s="483">
        <f>SUM(F31:F33)</f>
        <v>16687476</v>
      </c>
      <c r="G34" s="483">
        <f>SUM(G31:G33)</f>
        <v>16212127</v>
      </c>
      <c r="H34" s="507">
        <f>G34/F34</f>
        <v>0.9715146256989373</v>
      </c>
    </row>
    <row r="35" spans="1:8" s="482" customFormat="1" ht="16.5" thickTop="1">
      <c r="A35" s="515"/>
      <c r="B35" s="475"/>
      <c r="C35" s="475"/>
      <c r="D35" s="475"/>
      <c r="E35" s="470"/>
      <c r="F35" s="471"/>
      <c r="G35" s="476"/>
      <c r="H35" s="477"/>
    </row>
    <row r="36" spans="1:8" s="482" customFormat="1" ht="15.75">
      <c r="A36" s="603" t="s">
        <v>460</v>
      </c>
      <c r="B36" s="604"/>
      <c r="C36" s="604"/>
      <c r="D36" s="605"/>
      <c r="E36" s="470"/>
      <c r="F36" s="471"/>
      <c r="G36" s="476"/>
      <c r="H36" s="477"/>
    </row>
    <row r="37" spans="1:8" s="482" customFormat="1" ht="15.75">
      <c r="A37" s="484"/>
      <c r="B37" s="582" t="s">
        <v>461</v>
      </c>
      <c r="C37" s="582"/>
      <c r="D37" s="583"/>
      <c r="E37" s="470"/>
      <c r="F37" s="471">
        <v>11160716</v>
      </c>
      <c r="G37" s="476">
        <v>11690716</v>
      </c>
      <c r="H37" s="477">
        <f>G37/F37</f>
        <v>1.0474879927058443</v>
      </c>
    </row>
    <row r="38" spans="1:8" s="482" customFormat="1" ht="15.75">
      <c r="A38" s="515"/>
      <c r="B38" s="582" t="s">
        <v>465</v>
      </c>
      <c r="C38" s="582"/>
      <c r="D38" s="583"/>
      <c r="E38" s="470"/>
      <c r="F38" s="471">
        <v>57500</v>
      </c>
      <c r="G38" s="476">
        <v>57500</v>
      </c>
      <c r="H38" s="477">
        <f>G38/F38</f>
        <v>1</v>
      </c>
    </row>
    <row r="39" spans="1:8" s="482" customFormat="1" ht="16.5" thickBot="1">
      <c r="A39" s="484"/>
      <c r="B39" s="582"/>
      <c r="C39" s="582"/>
      <c r="D39" s="583"/>
      <c r="E39" s="470"/>
      <c r="F39" s="471"/>
      <c r="G39" s="474"/>
      <c r="H39" s="507"/>
    </row>
    <row r="40" spans="1:8" s="482" customFormat="1" ht="17.25" thickBot="1" thickTop="1">
      <c r="A40" s="571"/>
      <c r="B40" s="572"/>
      <c r="C40" s="572"/>
      <c r="D40" s="572"/>
      <c r="E40" s="483">
        <f>SUM(E37:E39)</f>
        <v>0</v>
      </c>
      <c r="F40" s="483">
        <f>SUM(F37:F39)</f>
        <v>11218216</v>
      </c>
      <c r="G40" s="483">
        <f>SUM(G37:G39)</f>
        <v>11748216</v>
      </c>
      <c r="H40" s="507">
        <f>G40/F40</f>
        <v>1.0472445886226474</v>
      </c>
    </row>
    <row r="41" spans="1:8" s="482" customFormat="1" ht="16.5" thickTop="1">
      <c r="A41" s="515"/>
      <c r="B41" s="475"/>
      <c r="C41" s="475"/>
      <c r="D41" s="475"/>
      <c r="E41" s="470"/>
      <c r="F41" s="471"/>
      <c r="G41" s="476"/>
      <c r="H41" s="477"/>
    </row>
    <row r="42" spans="1:8" s="482" customFormat="1" ht="15.75">
      <c r="A42" s="603" t="s">
        <v>540</v>
      </c>
      <c r="B42" s="604"/>
      <c r="C42" s="604"/>
      <c r="D42" s="605"/>
      <c r="E42" s="470"/>
      <c r="F42" s="471"/>
      <c r="G42" s="476"/>
      <c r="H42" s="477"/>
    </row>
    <row r="43" spans="1:8" s="482" customFormat="1" ht="15.75">
      <c r="A43" s="515"/>
      <c r="B43" s="582" t="s">
        <v>461</v>
      </c>
      <c r="C43" s="582"/>
      <c r="D43" s="583"/>
      <c r="E43" s="470"/>
      <c r="F43" s="471">
        <v>2166318</v>
      </c>
      <c r="G43" s="476">
        <v>2166318</v>
      </c>
      <c r="H43" s="477">
        <f>G43/F43</f>
        <v>1</v>
      </c>
    </row>
    <row r="44" spans="1:8" s="482" customFormat="1" ht="15.75">
      <c r="A44" s="515"/>
      <c r="B44" s="582" t="s">
        <v>539</v>
      </c>
      <c r="C44" s="582"/>
      <c r="D44" s="583"/>
      <c r="E44" s="470"/>
      <c r="F44" s="471">
        <v>127000</v>
      </c>
      <c r="G44" s="476">
        <v>127000</v>
      </c>
      <c r="H44" s="477">
        <f>G44/F44</f>
        <v>1</v>
      </c>
    </row>
    <row r="45" spans="1:8" s="482" customFormat="1" ht="16.5" thickBot="1">
      <c r="A45" s="484"/>
      <c r="B45" s="582" t="s">
        <v>465</v>
      </c>
      <c r="C45" s="582"/>
      <c r="D45" s="583"/>
      <c r="E45" s="470"/>
      <c r="F45" s="471">
        <v>22500</v>
      </c>
      <c r="G45" s="474">
        <v>22500</v>
      </c>
      <c r="H45" s="507">
        <f>G45/F45</f>
        <v>1</v>
      </c>
    </row>
    <row r="46" spans="1:8" s="482" customFormat="1" ht="17.25" thickBot="1" thickTop="1">
      <c r="A46" s="571"/>
      <c r="B46" s="572"/>
      <c r="C46" s="572"/>
      <c r="D46" s="572"/>
      <c r="E46" s="478">
        <v>0</v>
      </c>
      <c r="F46" s="483">
        <f>SUM(F43:F45)</f>
        <v>2315818</v>
      </c>
      <c r="G46" s="483">
        <f>SUM(G43:G45)</f>
        <v>2315818</v>
      </c>
      <c r="H46" s="507">
        <f>G46/F46</f>
        <v>1</v>
      </c>
    </row>
    <row r="47" spans="1:8" s="482" customFormat="1" ht="16.5" thickTop="1">
      <c r="A47" s="515"/>
      <c r="B47" s="475"/>
      <c r="C47" s="475"/>
      <c r="D47" s="475"/>
      <c r="E47" s="470"/>
      <c r="F47" s="471"/>
      <c r="G47" s="476"/>
      <c r="H47" s="477"/>
    </row>
    <row r="48" spans="1:8" s="482" customFormat="1" ht="15.75">
      <c r="A48" s="603" t="s">
        <v>541</v>
      </c>
      <c r="B48" s="604"/>
      <c r="C48" s="604"/>
      <c r="D48" s="605"/>
      <c r="E48" s="470"/>
      <c r="F48" s="471"/>
      <c r="G48" s="476"/>
      <c r="H48" s="477"/>
    </row>
    <row r="49" spans="1:8" s="482" customFormat="1" ht="15.75">
      <c r="A49" s="484"/>
      <c r="B49" s="582" t="s">
        <v>461</v>
      </c>
      <c r="C49" s="582"/>
      <c r="D49" s="583"/>
      <c r="E49" s="470"/>
      <c r="F49" s="471">
        <v>831500</v>
      </c>
      <c r="G49" s="476">
        <v>831500</v>
      </c>
      <c r="H49" s="477">
        <f>G49/F49</f>
        <v>1</v>
      </c>
    </row>
    <row r="50" spans="1:8" s="482" customFormat="1" ht="16.5" thickBot="1">
      <c r="A50" s="484"/>
      <c r="B50" s="469"/>
      <c r="C50" s="469"/>
      <c r="D50" s="469"/>
      <c r="E50" s="470"/>
      <c r="F50" s="471"/>
      <c r="G50" s="474"/>
      <c r="H50" s="507"/>
    </row>
    <row r="51" spans="1:8" s="482" customFormat="1" ht="17.25" thickBot="1" thickTop="1">
      <c r="A51" s="571"/>
      <c r="B51" s="572"/>
      <c r="C51" s="572"/>
      <c r="D51" s="572"/>
      <c r="E51" s="478">
        <v>0</v>
      </c>
      <c r="F51" s="483">
        <f>SUM(F48:F50)</f>
        <v>831500</v>
      </c>
      <c r="G51" s="483">
        <f>SUM(G48:G50)</f>
        <v>831500</v>
      </c>
      <c r="H51" s="505">
        <f>G51/F51</f>
        <v>1</v>
      </c>
    </row>
    <row r="52" spans="1:8" s="482" customFormat="1" ht="16.5" thickTop="1">
      <c r="A52" s="515"/>
      <c r="B52" s="475"/>
      <c r="C52" s="475"/>
      <c r="D52" s="475"/>
      <c r="E52" s="470"/>
      <c r="F52" s="471"/>
      <c r="G52" s="476"/>
      <c r="H52" s="477"/>
    </row>
    <row r="53" spans="1:8" s="482" customFormat="1" ht="30.75" customHeight="1">
      <c r="A53" s="579" t="s">
        <v>463</v>
      </c>
      <c r="B53" s="580"/>
      <c r="C53" s="580"/>
      <c r="D53" s="581"/>
      <c r="E53" s="470"/>
      <c r="F53" s="471"/>
      <c r="G53" s="476"/>
      <c r="H53" s="477"/>
    </row>
    <row r="54" spans="1:8" s="482" customFormat="1" ht="15.75">
      <c r="A54" s="484"/>
      <c r="B54" s="582" t="s">
        <v>503</v>
      </c>
      <c r="C54" s="582"/>
      <c r="D54" s="583"/>
      <c r="E54" s="470"/>
      <c r="F54" s="471"/>
      <c r="G54" s="476"/>
      <c r="H54" s="477"/>
    </row>
    <row r="55" spans="1:8" s="482" customFormat="1" ht="15.75">
      <c r="A55" s="484"/>
      <c r="B55" s="582" t="s">
        <v>464</v>
      </c>
      <c r="C55" s="582"/>
      <c r="D55" s="583"/>
      <c r="E55" s="470">
        <v>2000000</v>
      </c>
      <c r="F55" s="471">
        <v>1970861</v>
      </c>
      <c r="G55" s="476">
        <v>1970861</v>
      </c>
      <c r="H55" s="477">
        <f aca="true" t="shared" si="0" ref="H55:H60">G55/F55</f>
        <v>1</v>
      </c>
    </row>
    <row r="56" spans="1:8" s="482" customFormat="1" ht="15.75">
      <c r="A56" s="484"/>
      <c r="B56" s="582" t="s">
        <v>445</v>
      </c>
      <c r="C56" s="582"/>
      <c r="D56" s="583"/>
      <c r="E56" s="470">
        <v>900000</v>
      </c>
      <c r="F56" s="471">
        <v>796437</v>
      </c>
      <c r="G56" s="476">
        <v>796437</v>
      </c>
      <c r="H56" s="477">
        <f t="shared" si="0"/>
        <v>1</v>
      </c>
    </row>
    <row r="57" spans="1:8" s="482" customFormat="1" ht="15.75">
      <c r="A57" s="484"/>
      <c r="B57" s="582" t="s">
        <v>508</v>
      </c>
      <c r="C57" s="582"/>
      <c r="D57" s="583"/>
      <c r="E57" s="470"/>
      <c r="F57" s="471"/>
      <c r="G57" s="476"/>
      <c r="H57" s="477"/>
    </row>
    <row r="58" spans="1:8" s="482" customFormat="1" ht="15.75">
      <c r="A58" s="484"/>
      <c r="B58" s="582" t="s">
        <v>447</v>
      </c>
      <c r="C58" s="582"/>
      <c r="D58" s="583"/>
      <c r="E58" s="471">
        <v>200000</v>
      </c>
      <c r="F58" s="471">
        <v>30522</v>
      </c>
      <c r="G58" s="476">
        <v>30522</v>
      </c>
      <c r="H58" s="477">
        <f t="shared" si="0"/>
        <v>1</v>
      </c>
    </row>
    <row r="59" spans="1:8" s="482" customFormat="1" ht="16.5" thickBot="1">
      <c r="A59" s="484"/>
      <c r="B59" s="601" t="s">
        <v>465</v>
      </c>
      <c r="C59" s="601"/>
      <c r="D59" s="602"/>
      <c r="E59" s="470"/>
      <c r="F59" s="471"/>
      <c r="G59" s="476"/>
      <c r="H59" s="477"/>
    </row>
    <row r="60" spans="1:8" s="482" customFormat="1" ht="17.25" thickBot="1" thickTop="1">
      <c r="A60" s="571"/>
      <c r="B60" s="572"/>
      <c r="C60" s="572"/>
      <c r="D60" s="572"/>
      <c r="E60" s="478">
        <f>SUM(E54:E58)</f>
        <v>3100000</v>
      </c>
      <c r="F60" s="478">
        <f>SUM(F54:F59)</f>
        <v>2797820</v>
      </c>
      <c r="G60" s="478">
        <f>SUM(G54:G58)</f>
        <v>2797820</v>
      </c>
      <c r="H60" s="505">
        <f t="shared" si="0"/>
        <v>1</v>
      </c>
    </row>
    <row r="61" spans="1:8" s="486" customFormat="1" ht="16.5" thickTop="1">
      <c r="A61" s="487"/>
      <c r="B61" s="487"/>
      <c r="C61" s="487"/>
      <c r="D61" s="487"/>
      <c r="E61" s="488"/>
      <c r="F61" s="488"/>
      <c r="G61" s="489"/>
      <c r="H61" s="490"/>
    </row>
    <row r="62" spans="1:8" s="486" customFormat="1" ht="16.5" thickBot="1">
      <c r="A62" s="491"/>
      <c r="B62" s="491"/>
      <c r="C62" s="491"/>
      <c r="D62" s="492"/>
      <c r="E62" s="493"/>
      <c r="F62" s="493"/>
      <c r="G62" s="502"/>
      <c r="H62" s="494"/>
    </row>
    <row r="63" spans="1:8" s="486" customFormat="1" ht="16.5" thickBot="1">
      <c r="A63" s="568" t="s">
        <v>379</v>
      </c>
      <c r="B63" s="569"/>
      <c r="C63" s="569"/>
      <c r="D63" s="570"/>
      <c r="E63" s="495">
        <f>E60+E51+E46+E40+E34+E28+E22+E17</f>
        <v>99947642</v>
      </c>
      <c r="F63" s="495">
        <f>F60+F51+F46+F40+F34+F28+F22+F17</f>
        <v>117174520</v>
      </c>
      <c r="G63" s="495">
        <f>G60+G51+G46+G40+G34+G28+G22+G17</f>
        <v>117174520</v>
      </c>
      <c r="H63" s="496">
        <f>G63/F63</f>
        <v>1</v>
      </c>
    </row>
    <row r="64" spans="1:8" s="482" customFormat="1" ht="15.75">
      <c r="A64" s="491"/>
      <c r="B64" s="491"/>
      <c r="C64" s="491"/>
      <c r="D64" s="492"/>
      <c r="E64" s="493"/>
      <c r="F64" s="493"/>
      <c r="G64" s="502"/>
      <c r="H64" s="494"/>
    </row>
    <row r="65" spans="1:8" s="482" customFormat="1" ht="16.5" thickBot="1">
      <c r="A65" s="497"/>
      <c r="B65" s="497"/>
      <c r="C65" s="497"/>
      <c r="D65" s="497"/>
      <c r="E65" s="503"/>
      <c r="F65" s="503"/>
      <c r="G65" s="504"/>
      <c r="H65" s="498"/>
    </row>
    <row r="66" spans="1:8" ht="19.5" thickBot="1">
      <c r="A66" s="587" t="s">
        <v>518</v>
      </c>
      <c r="B66" s="588"/>
      <c r="C66" s="588"/>
      <c r="D66" s="588"/>
      <c r="E66" s="588"/>
      <c r="F66" s="588"/>
      <c r="G66" s="588"/>
      <c r="H66" s="589"/>
    </row>
    <row r="67" spans="1:8" ht="19.5" thickBot="1">
      <c r="A67" s="280"/>
      <c r="B67" s="280"/>
      <c r="C67" s="280"/>
      <c r="D67" s="280"/>
      <c r="E67" s="501"/>
      <c r="F67" s="501"/>
      <c r="G67" s="501"/>
      <c r="H67" s="281"/>
    </row>
    <row r="68" spans="1:8" s="467" customFormat="1" ht="13.5" customHeight="1" thickBot="1">
      <c r="A68" s="590" t="s">
        <v>11</v>
      </c>
      <c r="B68" s="591"/>
      <c r="C68" s="591"/>
      <c r="D68" s="591"/>
      <c r="E68" s="592" t="s">
        <v>1</v>
      </c>
      <c r="F68" s="594" t="s">
        <v>381</v>
      </c>
      <c r="G68" s="596" t="s">
        <v>43</v>
      </c>
      <c r="H68" s="598" t="s">
        <v>44</v>
      </c>
    </row>
    <row r="69" spans="1:8" s="467" customFormat="1" ht="68.25" customHeight="1" thickBot="1">
      <c r="A69" s="590" t="s">
        <v>451</v>
      </c>
      <c r="B69" s="591"/>
      <c r="C69" s="591"/>
      <c r="D69" s="600"/>
      <c r="E69" s="593"/>
      <c r="F69" s="595"/>
      <c r="G69" s="597"/>
      <c r="H69" s="599"/>
    </row>
    <row r="70" spans="1:8" s="467" customFormat="1" ht="15.75">
      <c r="A70" s="573"/>
      <c r="B70" s="574"/>
      <c r="C70" s="574"/>
      <c r="D70" s="574"/>
      <c r="E70" s="574"/>
      <c r="F70" s="574"/>
      <c r="G70" s="574"/>
      <c r="H70" s="575"/>
    </row>
    <row r="71" spans="1:8" s="467" customFormat="1" ht="16.5" thickBot="1">
      <c r="A71" s="576"/>
      <c r="B71" s="577"/>
      <c r="C71" s="577"/>
      <c r="D71" s="577"/>
      <c r="E71" s="577"/>
      <c r="F71" s="577"/>
      <c r="G71" s="577"/>
      <c r="H71" s="578"/>
    </row>
    <row r="72" spans="1:8" s="467" customFormat="1" ht="15.75">
      <c r="A72" s="513"/>
      <c r="B72" s="468"/>
      <c r="C72" s="468"/>
      <c r="D72" s="469"/>
      <c r="E72" s="470"/>
      <c r="F72" s="471"/>
      <c r="G72" s="474"/>
      <c r="H72" s="472"/>
    </row>
    <row r="73" spans="1:8" s="467" customFormat="1" ht="42.75" customHeight="1">
      <c r="A73" s="579" t="s">
        <v>532</v>
      </c>
      <c r="B73" s="580"/>
      <c r="C73" s="580"/>
      <c r="D73" s="581"/>
      <c r="E73" s="470"/>
      <c r="F73" s="471"/>
      <c r="G73" s="474"/>
      <c r="H73" s="472"/>
    </row>
    <row r="74" spans="1:8" s="467" customFormat="1" ht="15.75">
      <c r="A74" s="514"/>
      <c r="B74" s="582" t="s">
        <v>533</v>
      </c>
      <c r="C74" s="582"/>
      <c r="D74" s="583"/>
      <c r="E74" s="470">
        <v>18186411</v>
      </c>
      <c r="F74" s="471">
        <v>18890918</v>
      </c>
      <c r="G74" s="474">
        <v>14426222</v>
      </c>
      <c r="H74" s="477">
        <f>G74/F74</f>
        <v>0.7636591297468974</v>
      </c>
    </row>
    <row r="75" spans="1:8" s="467" customFormat="1" ht="16.5" thickBot="1">
      <c r="A75" s="515"/>
      <c r="B75" s="475"/>
      <c r="C75" s="475"/>
      <c r="D75" s="475"/>
      <c r="E75" s="470"/>
      <c r="F75" s="471"/>
      <c r="G75" s="476"/>
      <c r="H75" s="477"/>
    </row>
    <row r="76" spans="1:8" s="467" customFormat="1" ht="17.25" thickBot="1" thickTop="1">
      <c r="A76" s="571" t="s">
        <v>452</v>
      </c>
      <c r="B76" s="572"/>
      <c r="C76" s="572"/>
      <c r="D76" s="572"/>
      <c r="E76" s="478">
        <f>SUM(E74:E75)</f>
        <v>18186411</v>
      </c>
      <c r="F76" s="478">
        <f>SUM(F74:F75)</f>
        <v>18890918</v>
      </c>
      <c r="G76" s="478">
        <f>SUM(G74:G75)</f>
        <v>14426222</v>
      </c>
      <c r="H76" s="479">
        <f>G76/F76</f>
        <v>0.7636591297468974</v>
      </c>
    </row>
    <row r="77" spans="1:8" s="467" customFormat="1" ht="16.5" thickTop="1">
      <c r="A77" s="515"/>
      <c r="B77" s="475"/>
      <c r="C77" s="475"/>
      <c r="D77" s="475"/>
      <c r="E77" s="470"/>
      <c r="F77" s="471"/>
      <c r="G77" s="476"/>
      <c r="H77" s="477"/>
    </row>
    <row r="78" spans="1:8" s="480" customFormat="1" ht="15.75">
      <c r="A78" s="584" t="s">
        <v>534</v>
      </c>
      <c r="B78" s="585"/>
      <c r="C78" s="585"/>
      <c r="D78" s="586"/>
      <c r="E78" s="470"/>
      <c r="F78" s="471"/>
      <c r="G78" s="476"/>
      <c r="H78" s="477"/>
    </row>
    <row r="79" spans="1:8" s="467" customFormat="1" ht="15.75">
      <c r="A79" s="515"/>
      <c r="B79" s="582" t="s">
        <v>34</v>
      </c>
      <c r="C79" s="582"/>
      <c r="D79" s="583"/>
      <c r="E79" s="470"/>
      <c r="F79" s="471">
        <v>27</v>
      </c>
      <c r="G79" s="476">
        <v>12</v>
      </c>
      <c r="H79" s="477">
        <f>G79/F79</f>
        <v>0.4444444444444444</v>
      </c>
    </row>
    <row r="80" spans="1:8" s="482" customFormat="1" ht="16.5" thickBot="1">
      <c r="A80" s="484"/>
      <c r="B80" s="469"/>
      <c r="C80" s="469"/>
      <c r="D80" s="469"/>
      <c r="E80" s="470"/>
      <c r="F80" s="471"/>
      <c r="G80" s="474"/>
      <c r="H80" s="472"/>
    </row>
    <row r="81" spans="1:8" s="482" customFormat="1" ht="17.25" thickBot="1" thickTop="1">
      <c r="A81" s="571" t="s">
        <v>452</v>
      </c>
      <c r="B81" s="572"/>
      <c r="C81" s="572"/>
      <c r="D81" s="572"/>
      <c r="E81" s="478">
        <f>SUM(E79:E80)</f>
        <v>0</v>
      </c>
      <c r="F81" s="478">
        <f>SUM(F79:F80)</f>
        <v>27</v>
      </c>
      <c r="G81" s="478">
        <f>SUM(G79:G80)</f>
        <v>12</v>
      </c>
      <c r="H81" s="479">
        <f>G81/F81</f>
        <v>0.4444444444444444</v>
      </c>
    </row>
    <row r="82" spans="1:8" s="486" customFormat="1" ht="16.5" thickTop="1">
      <c r="A82" s="487"/>
      <c r="B82" s="487"/>
      <c r="C82" s="487"/>
      <c r="D82" s="487"/>
      <c r="E82" s="488"/>
      <c r="F82" s="488"/>
      <c r="G82" s="489"/>
      <c r="H82" s="490"/>
    </row>
    <row r="83" spans="1:8" s="486" customFormat="1" ht="16.5" thickBot="1">
      <c r="A83" s="491"/>
      <c r="B83" s="491"/>
      <c r="C83" s="491"/>
      <c r="D83" s="492"/>
      <c r="E83" s="493"/>
      <c r="F83" s="493"/>
      <c r="G83" s="502"/>
      <c r="H83" s="494"/>
    </row>
    <row r="84" spans="1:8" s="486" customFormat="1" ht="16.5" thickBot="1">
      <c r="A84" s="568" t="s">
        <v>379</v>
      </c>
      <c r="B84" s="569"/>
      <c r="C84" s="569"/>
      <c r="D84" s="570"/>
      <c r="E84" s="495">
        <f>E81+E76</f>
        <v>18186411</v>
      </c>
      <c r="F84" s="495">
        <f>F81+F76</f>
        <v>18890945</v>
      </c>
      <c r="G84" s="495">
        <f>G81+G76</f>
        <v>14426234</v>
      </c>
      <c r="H84" s="496">
        <f>G84/F84</f>
        <v>0.7636586735073339</v>
      </c>
    </row>
  </sheetData>
  <sheetProtection/>
  <mergeCells count="64">
    <mergeCell ref="A19:D19"/>
    <mergeCell ref="A10:H11"/>
    <mergeCell ref="E8:E9"/>
    <mergeCell ref="A9:D9"/>
    <mergeCell ref="B14:D14"/>
    <mergeCell ref="B15:D15"/>
    <mergeCell ref="D1:H1"/>
    <mergeCell ref="A6:H6"/>
    <mergeCell ref="A4:H4"/>
    <mergeCell ref="F8:F9"/>
    <mergeCell ref="G8:G9"/>
    <mergeCell ref="H8:H9"/>
    <mergeCell ref="A17:D17"/>
    <mergeCell ref="B20:D20"/>
    <mergeCell ref="A13:D13"/>
    <mergeCell ref="A8:D8"/>
    <mergeCell ref="A36:D36"/>
    <mergeCell ref="A40:D40"/>
    <mergeCell ref="A22:D22"/>
    <mergeCell ref="A24:D24"/>
    <mergeCell ref="A30:D30"/>
    <mergeCell ref="B27:D27"/>
    <mergeCell ref="B26:D26"/>
    <mergeCell ref="B25:D25"/>
    <mergeCell ref="B32:D32"/>
    <mergeCell ref="B33:D33"/>
    <mergeCell ref="A46:D46"/>
    <mergeCell ref="A63:D63"/>
    <mergeCell ref="A28:D28"/>
    <mergeCell ref="B31:D31"/>
    <mergeCell ref="B37:D37"/>
    <mergeCell ref="A48:D48"/>
    <mergeCell ref="A34:D34"/>
    <mergeCell ref="B54:D54"/>
    <mergeCell ref="B55:D55"/>
    <mergeCell ref="B56:D56"/>
    <mergeCell ref="B57:D57"/>
    <mergeCell ref="B58:D58"/>
    <mergeCell ref="A42:D42"/>
    <mergeCell ref="B38:D38"/>
    <mergeCell ref="B39:D39"/>
    <mergeCell ref="B44:D44"/>
    <mergeCell ref="B59:D59"/>
    <mergeCell ref="A53:D53"/>
    <mergeCell ref="A60:D60"/>
    <mergeCell ref="B49:D49"/>
    <mergeCell ref="B43:D43"/>
    <mergeCell ref="A51:D51"/>
    <mergeCell ref="B45:D45"/>
    <mergeCell ref="A66:H66"/>
    <mergeCell ref="A68:D68"/>
    <mergeCell ref="E68:E69"/>
    <mergeCell ref="F68:F69"/>
    <mergeCell ref="G68:G69"/>
    <mergeCell ref="H68:H69"/>
    <mergeCell ref="A69:D69"/>
    <mergeCell ref="A84:D84"/>
    <mergeCell ref="A81:D81"/>
    <mergeCell ref="A70:H71"/>
    <mergeCell ref="A73:D73"/>
    <mergeCell ref="B74:D74"/>
    <mergeCell ref="A76:D76"/>
    <mergeCell ref="A78:D78"/>
    <mergeCell ref="B79:D79"/>
  </mergeCells>
  <printOptions/>
  <pageMargins left="0.15748031496062992" right="0.2362204724409449" top="0.7480314960629921" bottom="0.7480314960629921" header="0.31496062992125984" footer="0.31496062992125984"/>
  <pageSetup orientation="portrait" paperSize="9" scale="73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E1" sqref="E1:H1"/>
    </sheetView>
  </sheetViews>
  <sheetFormatPr defaultColWidth="9.00390625" defaultRowHeight="12.75"/>
  <cols>
    <col min="1" max="1" width="9.00390625" style="9" customWidth="1"/>
    <col min="2" max="2" width="7.125" style="9" customWidth="1"/>
    <col min="3" max="3" width="8.25390625" style="9" customWidth="1"/>
    <col min="4" max="4" width="49.125" style="9" customWidth="1"/>
    <col min="5" max="5" width="20.25390625" style="9" customWidth="1"/>
    <col min="6" max="6" width="15.625" style="88" customWidth="1"/>
    <col min="7" max="7" width="12.875" style="88" customWidth="1"/>
    <col min="8" max="8" width="17.75390625" style="89" customWidth="1"/>
    <col min="9" max="9" width="10.00390625" style="195" customWidth="1"/>
    <col min="10" max="10" width="9.125" style="9" customWidth="1"/>
    <col min="11" max="11" width="11.125" style="9" customWidth="1"/>
    <col min="12" max="12" width="9.125" style="9" customWidth="1"/>
    <col min="13" max="13" width="15.375" style="195" bestFit="1" customWidth="1"/>
    <col min="14" max="16384" width="9.125" style="9" customWidth="1"/>
  </cols>
  <sheetData>
    <row r="1" spans="5:13" ht="12.75" customHeight="1">
      <c r="E1" s="615" t="s">
        <v>599</v>
      </c>
      <c r="F1" s="615"/>
      <c r="G1" s="615"/>
      <c r="H1" s="615"/>
      <c r="I1" s="81"/>
      <c r="J1" s="81"/>
      <c r="K1" s="81"/>
      <c r="L1" s="81"/>
      <c r="M1" s="81"/>
    </row>
    <row r="2" spans="1:7" ht="12.75">
      <c r="A2" s="6"/>
      <c r="B2" s="6"/>
      <c r="C2" s="7"/>
      <c r="D2" s="7"/>
      <c r="E2" s="8"/>
      <c r="F2" s="87"/>
      <c r="G2" s="87"/>
    </row>
    <row r="3" spans="1:13" ht="13.5" thickBot="1">
      <c r="A3" s="278"/>
      <c r="B3" s="278"/>
      <c r="C3" s="278"/>
      <c r="D3" s="278"/>
      <c r="E3" s="499"/>
      <c r="F3" s="499"/>
      <c r="G3" s="500"/>
      <c r="H3" s="135" t="s">
        <v>430</v>
      </c>
      <c r="I3" s="9"/>
      <c r="M3" s="9"/>
    </row>
    <row r="4" spans="1:13" ht="19.5" thickBot="1">
      <c r="A4" s="611" t="s">
        <v>12</v>
      </c>
      <c r="B4" s="611"/>
      <c r="C4" s="611"/>
      <c r="D4" s="611"/>
      <c r="E4" s="611"/>
      <c r="F4" s="611"/>
      <c r="G4" s="611"/>
      <c r="H4" s="612"/>
      <c r="I4" s="9"/>
      <c r="M4" s="9"/>
    </row>
    <row r="5" spans="1:13" ht="15" customHeight="1" thickBot="1">
      <c r="A5" s="6"/>
      <c r="B5" s="7"/>
      <c r="C5" s="7"/>
      <c r="D5" s="8"/>
      <c r="E5" s="279"/>
      <c r="F5" s="279"/>
      <c r="H5" s="195"/>
      <c r="I5" s="9"/>
      <c r="M5" s="9"/>
    </row>
    <row r="6" spans="1:13" ht="19.5" thickBot="1">
      <c r="A6" s="588" t="s">
        <v>516</v>
      </c>
      <c r="B6" s="588"/>
      <c r="C6" s="588"/>
      <c r="D6" s="588"/>
      <c r="E6" s="588"/>
      <c r="F6" s="588"/>
      <c r="G6" s="588"/>
      <c r="H6" s="589"/>
      <c r="I6" s="9"/>
      <c r="M6" s="9"/>
    </row>
    <row r="7" spans="1:13" ht="19.5" thickBot="1">
      <c r="A7" s="280"/>
      <c r="B7" s="280"/>
      <c r="C7" s="280"/>
      <c r="D7" s="280"/>
      <c r="E7" s="501"/>
      <c r="F7" s="501"/>
      <c r="G7" s="501"/>
      <c r="H7" s="281"/>
      <c r="I7" s="9"/>
      <c r="M7" s="9"/>
    </row>
    <row r="8" spans="1:8" s="467" customFormat="1" ht="13.5" customHeight="1" thickBot="1">
      <c r="A8" s="590" t="s">
        <v>12</v>
      </c>
      <c r="B8" s="591"/>
      <c r="C8" s="591"/>
      <c r="D8" s="591"/>
      <c r="E8" s="592" t="s">
        <v>1</v>
      </c>
      <c r="F8" s="594" t="s">
        <v>381</v>
      </c>
      <c r="G8" s="596" t="s">
        <v>43</v>
      </c>
      <c r="H8" s="598" t="s">
        <v>44</v>
      </c>
    </row>
    <row r="9" spans="1:8" s="467" customFormat="1" ht="68.25" customHeight="1" thickBot="1">
      <c r="A9" s="590" t="s">
        <v>451</v>
      </c>
      <c r="B9" s="591"/>
      <c r="C9" s="591"/>
      <c r="D9" s="600"/>
      <c r="E9" s="593"/>
      <c r="F9" s="595"/>
      <c r="G9" s="597"/>
      <c r="H9" s="599"/>
    </row>
    <row r="10" spans="1:8" s="467" customFormat="1" ht="15.75">
      <c r="A10" s="573"/>
      <c r="B10" s="574"/>
      <c r="C10" s="574"/>
      <c r="D10" s="574"/>
      <c r="E10" s="574"/>
      <c r="F10" s="574"/>
      <c r="G10" s="574"/>
      <c r="H10" s="575"/>
    </row>
    <row r="11" spans="1:8" s="467" customFormat="1" ht="16.5" thickBot="1">
      <c r="A11" s="576"/>
      <c r="B11" s="577"/>
      <c r="C11" s="577"/>
      <c r="D11" s="577"/>
      <c r="E11" s="577"/>
      <c r="F11" s="577"/>
      <c r="G11" s="577"/>
      <c r="H11" s="578"/>
    </row>
    <row r="12" spans="1:8" s="467" customFormat="1" ht="15.75">
      <c r="A12" s="513"/>
      <c r="B12" s="468"/>
      <c r="C12" s="468"/>
      <c r="D12" s="469"/>
      <c r="E12" s="470"/>
      <c r="F12" s="471"/>
      <c r="G12" s="474"/>
      <c r="H12" s="472"/>
    </row>
    <row r="13" spans="1:8" s="467" customFormat="1" ht="42.75" customHeight="1">
      <c r="A13" s="579" t="s">
        <v>453</v>
      </c>
      <c r="B13" s="580"/>
      <c r="C13" s="580"/>
      <c r="D13" s="581"/>
      <c r="E13" s="470"/>
      <c r="F13" s="471"/>
      <c r="G13" s="474"/>
      <c r="H13" s="472"/>
    </row>
    <row r="14" spans="1:8" s="467" customFormat="1" ht="36" customHeight="1">
      <c r="A14" s="514"/>
      <c r="B14" s="613" t="s">
        <v>276</v>
      </c>
      <c r="C14" s="613"/>
      <c r="D14" s="614"/>
      <c r="E14" s="470">
        <v>4435706</v>
      </c>
      <c r="F14" s="471">
        <v>4956580</v>
      </c>
      <c r="G14" s="474">
        <v>4920623</v>
      </c>
      <c r="H14" s="477">
        <f>G14/F14</f>
        <v>0.9927456028148441</v>
      </c>
    </row>
    <row r="15" spans="1:8" s="467" customFormat="1" ht="15.75">
      <c r="A15" s="514"/>
      <c r="B15" s="582" t="s">
        <v>466</v>
      </c>
      <c r="C15" s="582"/>
      <c r="D15" s="583"/>
      <c r="E15" s="470">
        <v>526832</v>
      </c>
      <c r="F15" s="471">
        <v>807906</v>
      </c>
      <c r="G15" s="474">
        <v>807906</v>
      </c>
      <c r="H15" s="477">
        <f>G15/F15</f>
        <v>1</v>
      </c>
    </row>
    <row r="16" spans="1:8" s="467" customFormat="1" ht="15.75">
      <c r="A16" s="514"/>
      <c r="B16" s="582" t="s">
        <v>36</v>
      </c>
      <c r="C16" s="582"/>
      <c r="D16" s="583"/>
      <c r="E16" s="470">
        <v>4898000</v>
      </c>
      <c r="F16" s="471">
        <v>5525657</v>
      </c>
      <c r="G16" s="476">
        <v>4522443</v>
      </c>
      <c r="H16" s="477">
        <f>G16/F16</f>
        <v>0.8184443949380137</v>
      </c>
    </row>
    <row r="17" spans="1:8" s="467" customFormat="1" ht="15.75">
      <c r="A17" s="514"/>
      <c r="B17" s="473" t="s">
        <v>435</v>
      </c>
      <c r="C17" s="473"/>
      <c r="D17" s="481"/>
      <c r="E17" s="470">
        <v>1918121</v>
      </c>
      <c r="F17" s="471">
        <v>650060</v>
      </c>
      <c r="G17" s="476"/>
      <c r="H17" s="477"/>
    </row>
    <row r="18" spans="1:8" s="467" customFormat="1" ht="16.5" thickBot="1">
      <c r="A18" s="514"/>
      <c r="B18" s="473" t="s">
        <v>437</v>
      </c>
      <c r="C18" s="473"/>
      <c r="D18" s="481"/>
      <c r="E18" s="470">
        <v>7321572</v>
      </c>
      <c r="F18" s="471">
        <v>3415134</v>
      </c>
      <c r="G18" s="476"/>
      <c r="H18" s="477"/>
    </row>
    <row r="19" spans="1:8" s="467" customFormat="1" ht="17.25" thickBot="1" thickTop="1">
      <c r="A19" s="571" t="s">
        <v>452</v>
      </c>
      <c r="B19" s="572"/>
      <c r="C19" s="572"/>
      <c r="D19" s="572"/>
      <c r="E19" s="478">
        <f>SUM(E14:E18)</f>
        <v>19100231</v>
      </c>
      <c r="F19" s="478">
        <f>SUM(F14:F18)</f>
        <v>15355337</v>
      </c>
      <c r="G19" s="478">
        <f>SUM(G14:G18)</f>
        <v>10250972</v>
      </c>
      <c r="H19" s="479">
        <f>G19/F19</f>
        <v>0.6675836551161333</v>
      </c>
    </row>
    <row r="20" spans="1:8" s="482" customFormat="1" ht="12.75" customHeight="1" thickTop="1">
      <c r="A20" s="515"/>
      <c r="B20" s="475"/>
      <c r="C20" s="475"/>
      <c r="D20" s="475"/>
      <c r="E20" s="470"/>
      <c r="F20" s="471"/>
      <c r="G20" s="476"/>
      <c r="H20" s="477"/>
    </row>
    <row r="21" spans="1:8" s="482" customFormat="1" ht="15.75">
      <c r="A21" s="603" t="s">
        <v>454</v>
      </c>
      <c r="B21" s="604"/>
      <c r="C21" s="604"/>
      <c r="D21" s="605"/>
      <c r="E21" s="470"/>
      <c r="F21" s="471"/>
      <c r="G21" s="476"/>
      <c r="H21" s="477"/>
    </row>
    <row r="22" spans="1:8" s="482" customFormat="1" ht="15.75">
      <c r="A22" s="484"/>
      <c r="B22" s="582" t="s">
        <v>36</v>
      </c>
      <c r="C22" s="582"/>
      <c r="D22" s="583"/>
      <c r="E22" s="470"/>
      <c r="F22" s="471">
        <v>216873</v>
      </c>
      <c r="G22" s="476">
        <v>217652</v>
      </c>
      <c r="H22" s="477">
        <f>G22/F22</f>
        <v>1.0035919639604745</v>
      </c>
    </row>
    <row r="23" spans="1:8" s="482" customFormat="1" ht="15.75">
      <c r="A23" s="484"/>
      <c r="B23" s="582" t="s">
        <v>281</v>
      </c>
      <c r="C23" s="582"/>
      <c r="D23" s="583"/>
      <c r="E23" s="470"/>
      <c r="F23" s="471">
        <v>30922</v>
      </c>
      <c r="G23" s="476">
        <v>30922</v>
      </c>
      <c r="H23" s="477">
        <f>G23/F23</f>
        <v>1</v>
      </c>
    </row>
    <row r="24" spans="1:8" s="482" customFormat="1" ht="15.75">
      <c r="A24" s="515"/>
      <c r="B24" s="582" t="s">
        <v>282</v>
      </c>
      <c r="C24" s="582"/>
      <c r="D24" s="583"/>
      <c r="E24" s="470">
        <v>1700000</v>
      </c>
      <c r="F24" s="471">
        <v>4534000</v>
      </c>
      <c r="G24" s="476">
        <v>4516848</v>
      </c>
      <c r="H24" s="477">
        <f>G24/F24</f>
        <v>0.9962170269078077</v>
      </c>
    </row>
    <row r="25" spans="1:8" s="486" customFormat="1" ht="16.5" thickBot="1">
      <c r="A25" s="484"/>
      <c r="B25" s="469"/>
      <c r="C25" s="469"/>
      <c r="D25" s="469"/>
      <c r="E25" s="470"/>
      <c r="F25" s="471"/>
      <c r="G25" s="474"/>
      <c r="H25" s="472"/>
    </row>
    <row r="26" spans="1:8" s="482" customFormat="1" ht="17.25" thickBot="1" thickTop="1">
      <c r="A26" s="571" t="s">
        <v>452</v>
      </c>
      <c r="B26" s="572"/>
      <c r="C26" s="572"/>
      <c r="D26" s="572"/>
      <c r="E26" s="478">
        <f>SUM(E22:E25)</f>
        <v>1700000</v>
      </c>
      <c r="F26" s="478">
        <f>SUM(F22:F25)</f>
        <v>4781795</v>
      </c>
      <c r="G26" s="478">
        <f>SUM(G22:G25)</f>
        <v>4765422</v>
      </c>
      <c r="H26" s="505">
        <f>G26/F26</f>
        <v>0.9965759719937806</v>
      </c>
    </row>
    <row r="27" spans="1:8" s="482" customFormat="1" ht="16.5" thickTop="1">
      <c r="A27" s="515"/>
      <c r="B27" s="475"/>
      <c r="C27" s="475"/>
      <c r="D27" s="475"/>
      <c r="E27" s="470"/>
      <c r="F27" s="471"/>
      <c r="G27" s="476"/>
      <c r="H27" s="508"/>
    </row>
    <row r="28" spans="1:8" s="482" customFormat="1" ht="15.75">
      <c r="A28" s="603" t="s">
        <v>455</v>
      </c>
      <c r="B28" s="604"/>
      <c r="C28" s="604"/>
      <c r="D28" s="605"/>
      <c r="E28" s="470"/>
      <c r="F28" s="471"/>
      <c r="G28" s="476"/>
      <c r="H28" s="472"/>
    </row>
    <row r="29" spans="1:8" s="482" customFormat="1" ht="15.75">
      <c r="A29" s="484"/>
      <c r="B29" s="582" t="s">
        <v>504</v>
      </c>
      <c r="C29" s="582"/>
      <c r="D29" s="583"/>
      <c r="E29" s="470"/>
      <c r="F29" s="471"/>
      <c r="G29" s="476"/>
      <c r="H29" s="472"/>
    </row>
    <row r="30" spans="1:8" s="482" customFormat="1" ht="15.75">
      <c r="A30" s="515"/>
      <c r="B30" s="582" t="s">
        <v>505</v>
      </c>
      <c r="C30" s="582"/>
      <c r="D30" s="583"/>
      <c r="E30" s="470"/>
      <c r="F30" s="471">
        <v>1385044</v>
      </c>
      <c r="G30" s="476">
        <v>1385044</v>
      </c>
      <c r="H30" s="472">
        <f>G30/F30</f>
        <v>1</v>
      </c>
    </row>
    <row r="31" spans="1:8" s="482" customFormat="1" ht="16.5" thickBot="1">
      <c r="A31" s="484"/>
      <c r="B31" s="469"/>
      <c r="C31" s="469"/>
      <c r="D31" s="469"/>
      <c r="E31" s="470"/>
      <c r="F31" s="471"/>
      <c r="G31" s="474"/>
      <c r="H31" s="507"/>
    </row>
    <row r="32" spans="1:8" s="482" customFormat="1" ht="17.25" thickBot="1" thickTop="1">
      <c r="A32" s="571" t="s">
        <v>452</v>
      </c>
      <c r="B32" s="572"/>
      <c r="C32" s="572"/>
      <c r="D32" s="572"/>
      <c r="E32" s="478">
        <v>0</v>
      </c>
      <c r="F32" s="483">
        <f>SUM(F29:F31)</f>
        <v>1385044</v>
      </c>
      <c r="G32" s="483">
        <f>SUM(G29:G31)</f>
        <v>1385044</v>
      </c>
      <c r="H32" s="507">
        <f>G32/F32</f>
        <v>1</v>
      </c>
    </row>
    <row r="33" spans="1:8" s="482" customFormat="1" ht="16.5" thickTop="1">
      <c r="A33" s="515"/>
      <c r="B33" s="475"/>
      <c r="C33" s="475"/>
      <c r="D33" s="475"/>
      <c r="E33" s="470"/>
      <c r="F33" s="471"/>
      <c r="G33" s="476"/>
      <c r="H33" s="477"/>
    </row>
    <row r="34" spans="1:8" s="482" customFormat="1" ht="15.75">
      <c r="A34" s="603" t="s">
        <v>467</v>
      </c>
      <c r="B34" s="604"/>
      <c r="C34" s="604"/>
      <c r="D34" s="605"/>
      <c r="E34" s="470"/>
      <c r="F34" s="471"/>
      <c r="G34" s="476"/>
      <c r="H34" s="477"/>
    </row>
    <row r="35" spans="1:8" s="482" customFormat="1" ht="15.75">
      <c r="A35" s="484"/>
      <c r="B35" s="582" t="s">
        <v>468</v>
      </c>
      <c r="C35" s="582"/>
      <c r="D35" s="583"/>
      <c r="E35" s="470"/>
      <c r="F35" s="471">
        <v>1218061</v>
      </c>
      <c r="G35" s="476">
        <v>1218061</v>
      </c>
      <c r="H35" s="477">
        <f>G35/F35</f>
        <v>1</v>
      </c>
    </row>
    <row r="36" spans="1:8" s="482" customFormat="1" ht="15.75">
      <c r="A36" s="515"/>
      <c r="B36" s="582" t="s">
        <v>542</v>
      </c>
      <c r="C36" s="582"/>
      <c r="D36" s="583"/>
      <c r="E36" s="470">
        <v>18186411</v>
      </c>
      <c r="F36" s="471">
        <v>18186411</v>
      </c>
      <c r="G36" s="476">
        <v>13721715</v>
      </c>
      <c r="H36" s="477">
        <f>G36/F36</f>
        <v>0.754503733584378</v>
      </c>
    </row>
    <row r="37" spans="1:8" s="482" customFormat="1" ht="16.5" thickBot="1">
      <c r="A37" s="484"/>
      <c r="B37" s="469"/>
      <c r="C37" s="469"/>
      <c r="D37" s="469"/>
      <c r="E37" s="470"/>
      <c r="F37" s="471"/>
      <c r="G37" s="474"/>
      <c r="H37" s="507"/>
    </row>
    <row r="38" spans="1:8" s="482" customFormat="1" ht="17.25" thickBot="1" thickTop="1">
      <c r="A38" s="571" t="s">
        <v>452</v>
      </c>
      <c r="B38" s="572"/>
      <c r="C38" s="572"/>
      <c r="D38" s="572"/>
      <c r="E38" s="483">
        <f>SUM(E35:E37)</f>
        <v>18186411</v>
      </c>
      <c r="F38" s="483">
        <f>SUM(F35:F37)</f>
        <v>19404472</v>
      </c>
      <c r="G38" s="483">
        <f>SUM(G35:G37)</f>
        <v>14939776</v>
      </c>
      <c r="H38" s="507">
        <f>G38/F38</f>
        <v>0.7699140692928929</v>
      </c>
    </row>
    <row r="39" spans="1:8" s="482" customFormat="1" ht="16.5" thickTop="1">
      <c r="A39" s="515"/>
      <c r="B39" s="475"/>
      <c r="C39" s="475"/>
      <c r="D39" s="475"/>
      <c r="E39" s="470"/>
      <c r="F39" s="471"/>
      <c r="G39" s="476"/>
      <c r="H39" s="477"/>
    </row>
    <row r="40" spans="1:8" s="482" customFormat="1" ht="15.75">
      <c r="A40" s="603" t="s">
        <v>543</v>
      </c>
      <c r="B40" s="604"/>
      <c r="C40" s="604"/>
      <c r="D40" s="605"/>
      <c r="E40" s="470"/>
      <c r="F40" s="471"/>
      <c r="G40" s="476"/>
      <c r="H40" s="477"/>
    </row>
    <row r="41" spans="1:8" s="482" customFormat="1" ht="15.75">
      <c r="A41" s="484"/>
      <c r="B41" s="582" t="s">
        <v>36</v>
      </c>
      <c r="C41" s="582"/>
      <c r="D41" s="583"/>
      <c r="E41" s="470"/>
      <c r="F41" s="471">
        <v>179000</v>
      </c>
      <c r="G41" s="476">
        <v>165194</v>
      </c>
      <c r="H41" s="477">
        <f>G41/F41</f>
        <v>0.9228715083798883</v>
      </c>
    </row>
    <row r="42" spans="1:8" s="482" customFormat="1" ht="15.75">
      <c r="A42" s="515"/>
      <c r="B42" s="475"/>
      <c r="C42" s="475"/>
      <c r="D42" s="475"/>
      <c r="E42" s="470"/>
      <c r="F42" s="471"/>
      <c r="G42" s="476"/>
      <c r="H42" s="477"/>
    </row>
    <row r="43" spans="1:8" s="482" customFormat="1" ht="16.5" thickBot="1">
      <c r="A43" s="484"/>
      <c r="B43" s="469"/>
      <c r="C43" s="469"/>
      <c r="D43" s="469"/>
      <c r="E43" s="470"/>
      <c r="F43" s="471"/>
      <c r="G43" s="474"/>
      <c r="H43" s="507"/>
    </row>
    <row r="44" spans="1:8" s="482" customFormat="1" ht="17.25" thickBot="1" thickTop="1">
      <c r="A44" s="571" t="s">
        <v>452</v>
      </c>
      <c r="B44" s="572"/>
      <c r="C44" s="572"/>
      <c r="D44" s="572"/>
      <c r="E44" s="478">
        <f>SUM(E41:E43)</f>
        <v>0</v>
      </c>
      <c r="F44" s="483">
        <f>SUM(F41:F43)</f>
        <v>179000</v>
      </c>
      <c r="G44" s="483">
        <f>SUM(G41:G43)</f>
        <v>165194</v>
      </c>
      <c r="H44" s="505">
        <f>G44/F44</f>
        <v>0.9228715083798883</v>
      </c>
    </row>
    <row r="45" spans="1:8" s="482" customFormat="1" ht="16.5" thickTop="1">
      <c r="A45" s="515"/>
      <c r="B45" s="475"/>
      <c r="C45" s="475"/>
      <c r="D45" s="475"/>
      <c r="E45" s="470"/>
      <c r="F45" s="471"/>
      <c r="G45" s="476"/>
      <c r="H45" s="477"/>
    </row>
    <row r="46" spans="1:8" s="482" customFormat="1" ht="15.75">
      <c r="A46" s="603" t="s">
        <v>544</v>
      </c>
      <c r="B46" s="604"/>
      <c r="C46" s="604"/>
      <c r="D46" s="605"/>
      <c r="E46" s="470"/>
      <c r="F46" s="471"/>
      <c r="G46" s="476"/>
      <c r="H46" s="477"/>
    </row>
    <row r="47" spans="1:8" s="482" customFormat="1" ht="15.75">
      <c r="A47" s="484"/>
      <c r="B47" s="582" t="s">
        <v>470</v>
      </c>
      <c r="C47" s="582"/>
      <c r="D47" s="583"/>
      <c r="E47" s="470">
        <v>15201093</v>
      </c>
      <c r="F47" s="471">
        <v>9187489</v>
      </c>
      <c r="G47" s="476">
        <v>7894915</v>
      </c>
      <c r="H47" s="477">
        <f>G47/F47</f>
        <v>0.8593115050260196</v>
      </c>
    </row>
    <row r="48" spans="1:8" s="482" customFormat="1" ht="15.75">
      <c r="A48" s="515"/>
      <c r="B48" s="582" t="s">
        <v>38</v>
      </c>
      <c r="C48" s="582"/>
      <c r="D48" s="583"/>
      <c r="E48" s="470">
        <v>2118282</v>
      </c>
      <c r="F48" s="471">
        <v>1297192</v>
      </c>
      <c r="G48" s="476">
        <v>791802</v>
      </c>
      <c r="H48" s="477">
        <f>G48/F48</f>
        <v>0.6103969188832493</v>
      </c>
    </row>
    <row r="49" spans="1:8" s="482" customFormat="1" ht="15.75">
      <c r="A49" s="515"/>
      <c r="B49" s="582" t="s">
        <v>545</v>
      </c>
      <c r="C49" s="582"/>
      <c r="D49" s="583"/>
      <c r="E49" s="470"/>
      <c r="F49" s="471">
        <v>185000</v>
      </c>
      <c r="G49" s="476">
        <v>183524</v>
      </c>
      <c r="H49" s="477">
        <f>G49/F49</f>
        <v>0.9920216216216217</v>
      </c>
    </row>
    <row r="50" spans="1:8" s="482" customFormat="1" ht="16.5" thickBot="1">
      <c r="A50" s="484"/>
      <c r="B50" s="469"/>
      <c r="C50" s="469"/>
      <c r="D50" s="469"/>
      <c r="E50" s="470"/>
      <c r="F50" s="471"/>
      <c r="G50" s="474"/>
      <c r="H50" s="507"/>
    </row>
    <row r="51" spans="1:8" s="482" customFormat="1" ht="17.25" thickBot="1" thickTop="1">
      <c r="A51" s="571" t="s">
        <v>452</v>
      </c>
      <c r="B51" s="572"/>
      <c r="C51" s="572"/>
      <c r="D51" s="572"/>
      <c r="E51" s="483">
        <f>SUM(E47:E50)</f>
        <v>17319375</v>
      </c>
      <c r="F51" s="483">
        <f>SUM(F47:F50)</f>
        <v>10669681</v>
      </c>
      <c r="G51" s="483">
        <f>SUM(G47:G50)</f>
        <v>8870241</v>
      </c>
      <c r="H51" s="507">
        <f>G51/F51</f>
        <v>0.8313501593908946</v>
      </c>
    </row>
    <row r="52" spans="1:8" s="482" customFormat="1" ht="16.5" thickTop="1">
      <c r="A52" s="515"/>
      <c r="B52" s="475"/>
      <c r="C52" s="475"/>
      <c r="D52" s="475"/>
      <c r="E52" s="470"/>
      <c r="F52" s="471"/>
      <c r="G52" s="476"/>
      <c r="H52" s="477"/>
    </row>
    <row r="53" spans="1:8" s="482" customFormat="1" ht="15.75">
      <c r="A53" s="603" t="s">
        <v>540</v>
      </c>
      <c r="B53" s="604"/>
      <c r="C53" s="604"/>
      <c r="D53" s="605"/>
      <c r="E53" s="470"/>
      <c r="F53" s="471"/>
      <c r="G53" s="476"/>
      <c r="H53" s="477"/>
    </row>
    <row r="54" spans="1:8" s="482" customFormat="1" ht="15.75">
      <c r="A54" s="484"/>
      <c r="B54" s="582" t="s">
        <v>470</v>
      </c>
      <c r="C54" s="582"/>
      <c r="D54" s="583"/>
      <c r="E54" s="470"/>
      <c r="F54" s="471">
        <v>5542730</v>
      </c>
      <c r="G54" s="476">
        <v>5542730</v>
      </c>
      <c r="H54" s="477">
        <f>G54/F54</f>
        <v>1</v>
      </c>
    </row>
    <row r="55" spans="1:8" s="482" customFormat="1" ht="15.75">
      <c r="A55" s="484"/>
      <c r="B55" s="582" t="s">
        <v>38</v>
      </c>
      <c r="C55" s="582"/>
      <c r="D55" s="583"/>
      <c r="E55" s="470"/>
      <c r="F55" s="471">
        <v>545866</v>
      </c>
      <c r="G55" s="476">
        <v>545866</v>
      </c>
      <c r="H55" s="477"/>
    </row>
    <row r="56" spans="1:8" s="482" customFormat="1" ht="15.75">
      <c r="A56" s="484"/>
      <c r="B56" s="582" t="s">
        <v>382</v>
      </c>
      <c r="C56" s="582"/>
      <c r="D56" s="583"/>
      <c r="E56" s="470"/>
      <c r="F56" s="471">
        <v>25847</v>
      </c>
      <c r="G56" s="476"/>
      <c r="H56" s="477"/>
    </row>
    <row r="57" spans="1:8" s="482" customFormat="1" ht="16.5" thickBot="1">
      <c r="A57" s="484"/>
      <c r="B57" s="582" t="s">
        <v>545</v>
      </c>
      <c r="C57" s="582"/>
      <c r="D57" s="583"/>
      <c r="E57" s="470"/>
      <c r="F57" s="471">
        <v>547748</v>
      </c>
      <c r="G57" s="474">
        <v>518090</v>
      </c>
      <c r="H57" s="507"/>
    </row>
    <row r="58" spans="1:8" s="482" customFormat="1" ht="17.25" thickBot="1" thickTop="1">
      <c r="A58" s="571" t="s">
        <v>452</v>
      </c>
      <c r="B58" s="572"/>
      <c r="C58" s="572"/>
      <c r="D58" s="572"/>
      <c r="E58" s="483">
        <f>SUM(E53:E57)</f>
        <v>0</v>
      </c>
      <c r="F58" s="483">
        <f>SUM(F53:F57)</f>
        <v>6662191</v>
      </c>
      <c r="G58" s="483">
        <f>SUM(G53:G57)</f>
        <v>6606686</v>
      </c>
      <c r="H58" s="505">
        <f>G58/F58</f>
        <v>0.991668656752711</v>
      </c>
    </row>
    <row r="59" spans="1:8" s="482" customFormat="1" ht="16.5" thickTop="1">
      <c r="A59" s="515"/>
      <c r="B59" s="475"/>
      <c r="C59" s="475"/>
      <c r="D59" s="475"/>
      <c r="E59" s="470"/>
      <c r="F59" s="471"/>
      <c r="G59" s="476"/>
      <c r="H59" s="477"/>
    </row>
    <row r="60" spans="1:8" s="482" customFormat="1" ht="15.75">
      <c r="A60" s="603" t="s">
        <v>546</v>
      </c>
      <c r="B60" s="604"/>
      <c r="C60" s="604"/>
      <c r="D60" s="605"/>
      <c r="E60" s="470"/>
      <c r="F60" s="471"/>
      <c r="G60" s="476"/>
      <c r="H60" s="477"/>
    </row>
    <row r="61" spans="1:8" s="482" customFormat="1" ht="15.75">
      <c r="A61" s="484"/>
      <c r="B61" s="582" t="s">
        <v>36</v>
      </c>
      <c r="C61" s="582"/>
      <c r="D61" s="583"/>
      <c r="E61" s="470">
        <v>180000</v>
      </c>
      <c r="F61" s="471">
        <v>173438</v>
      </c>
      <c r="G61" s="476">
        <v>172800</v>
      </c>
      <c r="H61" s="477">
        <f>G61/F61</f>
        <v>0.9963214520462643</v>
      </c>
    </row>
    <row r="62" spans="1:8" s="482" customFormat="1" ht="16.5" thickBot="1">
      <c r="A62" s="484"/>
      <c r="B62" s="469"/>
      <c r="C62" s="469"/>
      <c r="D62" s="469"/>
      <c r="E62" s="470"/>
      <c r="F62" s="471"/>
      <c r="G62" s="474"/>
      <c r="H62" s="477"/>
    </row>
    <row r="63" spans="1:8" s="482" customFormat="1" ht="17.25" thickBot="1" thickTop="1">
      <c r="A63" s="571" t="s">
        <v>452</v>
      </c>
      <c r="B63" s="572"/>
      <c r="C63" s="572"/>
      <c r="D63" s="572"/>
      <c r="E63" s="483">
        <f>SUM(E60:E62)</f>
        <v>180000</v>
      </c>
      <c r="F63" s="483">
        <f>SUM(F60:F62)</f>
        <v>173438</v>
      </c>
      <c r="G63" s="483">
        <f>SUM(G60:G62)</f>
        <v>172800</v>
      </c>
      <c r="H63" s="505">
        <f>G63/F63</f>
        <v>0.9963214520462643</v>
      </c>
    </row>
    <row r="64" spans="1:8" s="482" customFormat="1" ht="16.5" thickTop="1">
      <c r="A64" s="515"/>
      <c r="B64" s="475"/>
      <c r="C64" s="475"/>
      <c r="D64" s="475"/>
      <c r="E64" s="470"/>
      <c r="F64" s="471"/>
      <c r="G64" s="476"/>
      <c r="H64" s="477"/>
    </row>
    <row r="65" spans="1:8" s="482" customFormat="1" ht="15.75">
      <c r="A65" s="603" t="s">
        <v>547</v>
      </c>
      <c r="B65" s="604"/>
      <c r="C65" s="604"/>
      <c r="D65" s="605"/>
      <c r="E65" s="470"/>
      <c r="F65" s="471"/>
      <c r="G65" s="476"/>
      <c r="H65" s="477"/>
    </row>
    <row r="66" spans="1:8" s="482" customFormat="1" ht="15.75">
      <c r="A66" s="484"/>
      <c r="B66" s="582" t="s">
        <v>36</v>
      </c>
      <c r="C66" s="582"/>
      <c r="D66" s="583"/>
      <c r="E66" s="470">
        <v>1607160</v>
      </c>
      <c r="F66" s="471">
        <v>1101031</v>
      </c>
      <c r="G66" s="476">
        <v>750955</v>
      </c>
      <c r="H66" s="477">
        <f>G66/F66</f>
        <v>0.6820470994912949</v>
      </c>
    </row>
    <row r="67" spans="1:8" s="482" customFormat="1" ht="15.75">
      <c r="A67" s="484"/>
      <c r="B67" s="582" t="s">
        <v>282</v>
      </c>
      <c r="C67" s="582"/>
      <c r="D67" s="583"/>
      <c r="E67" s="470">
        <v>27940665</v>
      </c>
      <c r="F67" s="471">
        <v>27940665</v>
      </c>
      <c r="G67" s="476">
        <v>27174891</v>
      </c>
      <c r="H67" s="477">
        <f>G67/F67</f>
        <v>0.9725928498838521</v>
      </c>
    </row>
    <row r="68" spans="1:8" s="482" customFormat="1" ht="16.5" thickBot="1">
      <c r="A68" s="484"/>
      <c r="B68" s="469"/>
      <c r="C68" s="469"/>
      <c r="D68" s="469"/>
      <c r="E68" s="470"/>
      <c r="F68" s="471"/>
      <c r="G68" s="474"/>
      <c r="H68" s="507"/>
    </row>
    <row r="69" spans="1:8" s="482" customFormat="1" ht="17.25" thickBot="1" thickTop="1">
      <c r="A69" s="571" t="s">
        <v>452</v>
      </c>
      <c r="B69" s="572"/>
      <c r="C69" s="572"/>
      <c r="D69" s="572"/>
      <c r="E69" s="483">
        <f>SUM(E65:E68)</f>
        <v>29547825</v>
      </c>
      <c r="F69" s="483">
        <f>SUM(F65:F68)</f>
        <v>29041696</v>
      </c>
      <c r="G69" s="483">
        <f>SUM(G65:G68)</f>
        <v>27925846</v>
      </c>
      <c r="H69" s="505">
        <f>G69/F69</f>
        <v>0.961577657172639</v>
      </c>
    </row>
    <row r="70" spans="1:8" s="482" customFormat="1" ht="16.5" thickTop="1">
      <c r="A70" s="515"/>
      <c r="B70" s="475"/>
      <c r="C70" s="475"/>
      <c r="D70" s="475"/>
      <c r="E70" s="470"/>
      <c r="F70" s="471"/>
      <c r="G70" s="476"/>
      <c r="H70" s="477"/>
    </row>
    <row r="71" spans="1:8" s="482" customFormat="1" ht="15.75">
      <c r="A71" s="603" t="s">
        <v>548</v>
      </c>
      <c r="B71" s="604"/>
      <c r="C71" s="604"/>
      <c r="D71" s="605"/>
      <c r="E71" s="470"/>
      <c r="F71" s="471"/>
      <c r="G71" s="476"/>
      <c r="H71" s="477"/>
    </row>
    <row r="72" spans="1:8" s="482" customFormat="1" ht="15.75">
      <c r="A72" s="484"/>
      <c r="B72" s="582" t="s">
        <v>36</v>
      </c>
      <c r="C72" s="582"/>
      <c r="D72" s="583"/>
      <c r="E72" s="470">
        <v>1760000</v>
      </c>
      <c r="F72" s="471">
        <v>1640299</v>
      </c>
      <c r="G72" s="476">
        <v>825268</v>
      </c>
      <c r="H72" s="477">
        <f>G72/F72</f>
        <v>0.5031204676708332</v>
      </c>
    </row>
    <row r="73" spans="1:8" s="482" customFormat="1" ht="16.5" thickBot="1">
      <c r="A73" s="484"/>
      <c r="B73" s="469"/>
      <c r="C73" s="469"/>
      <c r="D73" s="469"/>
      <c r="E73" s="470"/>
      <c r="F73" s="471"/>
      <c r="G73" s="476"/>
      <c r="H73" s="507"/>
    </row>
    <row r="74" spans="1:8" s="482" customFormat="1" ht="17.25" thickBot="1" thickTop="1">
      <c r="A74" s="571" t="s">
        <v>452</v>
      </c>
      <c r="B74" s="572"/>
      <c r="C74" s="572"/>
      <c r="D74" s="572"/>
      <c r="E74" s="483">
        <f>SUM(E71:E72)</f>
        <v>1760000</v>
      </c>
      <c r="F74" s="483">
        <f>SUM(F71:F72)</f>
        <v>1640299</v>
      </c>
      <c r="G74" s="483">
        <f>SUM(G71:G72)</f>
        <v>825268</v>
      </c>
      <c r="H74" s="505">
        <f>G74/F74</f>
        <v>0.5031204676708332</v>
      </c>
    </row>
    <row r="75" spans="1:8" s="482" customFormat="1" ht="16.5" thickTop="1">
      <c r="A75" s="515"/>
      <c r="B75" s="475"/>
      <c r="C75" s="475"/>
      <c r="D75" s="475"/>
      <c r="E75" s="470"/>
      <c r="F75" s="471"/>
      <c r="G75" s="476"/>
      <c r="H75" s="477"/>
    </row>
    <row r="76" spans="1:8" s="482" customFormat="1" ht="15.75">
      <c r="A76" s="603" t="s">
        <v>549</v>
      </c>
      <c r="B76" s="604"/>
      <c r="C76" s="604"/>
      <c r="D76" s="605"/>
      <c r="E76" s="470"/>
      <c r="F76" s="471"/>
      <c r="G76" s="476"/>
      <c r="H76" s="477"/>
    </row>
    <row r="77" spans="1:8" s="482" customFormat="1" ht="15.75">
      <c r="A77" s="484"/>
      <c r="B77" s="582" t="s">
        <v>36</v>
      </c>
      <c r="C77" s="582"/>
      <c r="D77" s="583"/>
      <c r="E77" s="470">
        <v>700000</v>
      </c>
      <c r="F77" s="471">
        <v>169098</v>
      </c>
      <c r="G77" s="476">
        <v>1600</v>
      </c>
      <c r="H77" s="477">
        <f>G77/F77</f>
        <v>0.009461968799157885</v>
      </c>
    </row>
    <row r="78" spans="1:8" s="482" customFormat="1" ht="16.5" thickBot="1">
      <c r="A78" s="484"/>
      <c r="B78" s="469"/>
      <c r="C78" s="469"/>
      <c r="D78" s="469"/>
      <c r="E78" s="470"/>
      <c r="F78" s="471"/>
      <c r="G78" s="476"/>
      <c r="H78" s="507"/>
    </row>
    <row r="79" spans="1:8" s="482" customFormat="1" ht="17.25" thickBot="1" thickTop="1">
      <c r="A79" s="571" t="s">
        <v>452</v>
      </c>
      <c r="B79" s="572"/>
      <c r="C79" s="572"/>
      <c r="D79" s="572"/>
      <c r="E79" s="478">
        <f>SUM(E77:E78)</f>
        <v>700000</v>
      </c>
      <c r="F79" s="478">
        <f>SUM(F77:F78)</f>
        <v>169098</v>
      </c>
      <c r="G79" s="478">
        <f>SUM(G77:G78)</f>
        <v>1600</v>
      </c>
      <c r="H79" s="505">
        <f>G79/F79</f>
        <v>0.009461968799157885</v>
      </c>
    </row>
    <row r="80" spans="1:8" s="482" customFormat="1" ht="16.5" thickTop="1">
      <c r="A80" s="515"/>
      <c r="B80" s="475"/>
      <c r="C80" s="475"/>
      <c r="D80" s="475"/>
      <c r="E80" s="470"/>
      <c r="F80" s="471"/>
      <c r="G80" s="476"/>
      <c r="H80" s="477"/>
    </row>
    <row r="81" spans="1:8" s="482" customFormat="1" ht="30.75" customHeight="1">
      <c r="A81" s="579" t="s">
        <v>469</v>
      </c>
      <c r="B81" s="580"/>
      <c r="C81" s="580"/>
      <c r="D81" s="581"/>
      <c r="E81" s="470"/>
      <c r="F81" s="471"/>
      <c r="G81" s="476"/>
      <c r="H81" s="477"/>
    </row>
    <row r="82" spans="1:8" s="482" customFormat="1" ht="15.75">
      <c r="A82" s="484"/>
      <c r="B82" s="582" t="s">
        <v>36</v>
      </c>
      <c r="C82" s="582"/>
      <c r="D82" s="583"/>
      <c r="E82" s="470"/>
      <c r="F82" s="471">
        <v>2439057</v>
      </c>
      <c r="G82" s="476">
        <v>2570209</v>
      </c>
      <c r="H82" s="477">
        <f>G82/F82</f>
        <v>1.0537716010736937</v>
      </c>
    </row>
    <row r="83" spans="1:8" s="482" customFormat="1" ht="16.5" thickBot="1">
      <c r="A83" s="484"/>
      <c r="B83" s="601" t="s">
        <v>550</v>
      </c>
      <c r="C83" s="601"/>
      <c r="D83" s="602"/>
      <c r="E83" s="470"/>
      <c r="F83" s="471">
        <v>10004200</v>
      </c>
      <c r="G83" s="476">
        <v>10004200</v>
      </c>
      <c r="H83" s="507"/>
    </row>
    <row r="84" spans="1:8" s="482" customFormat="1" ht="17.25" thickBot="1" thickTop="1">
      <c r="A84" s="571" t="s">
        <v>452</v>
      </c>
      <c r="B84" s="572"/>
      <c r="C84" s="572"/>
      <c r="D84" s="572"/>
      <c r="E84" s="478">
        <v>0</v>
      </c>
      <c r="F84" s="483">
        <f>SUM(F82:F83)</f>
        <v>12443257</v>
      </c>
      <c r="G84" s="483">
        <f>SUM(G82:G83)</f>
        <v>12574409</v>
      </c>
      <c r="H84" s="505">
        <f>G84/F84</f>
        <v>1.0105400057235818</v>
      </c>
    </row>
    <row r="85" spans="1:8" s="482" customFormat="1" ht="16.5" thickTop="1">
      <c r="A85" s="515"/>
      <c r="B85" s="475"/>
      <c r="C85" s="475"/>
      <c r="D85" s="475"/>
      <c r="E85" s="470"/>
      <c r="F85" s="471"/>
      <c r="G85" s="476"/>
      <c r="H85" s="477"/>
    </row>
    <row r="86" spans="1:8" s="482" customFormat="1" ht="15.75">
      <c r="A86" s="603" t="s">
        <v>551</v>
      </c>
      <c r="B86" s="604"/>
      <c r="C86" s="604"/>
      <c r="D86" s="605"/>
      <c r="E86" s="470"/>
      <c r="F86" s="471"/>
      <c r="G86" s="476"/>
      <c r="H86" s="477"/>
    </row>
    <row r="87" spans="1:8" s="482" customFormat="1" ht="16.5" thickBot="1">
      <c r="A87" s="484"/>
      <c r="B87" s="601" t="s">
        <v>36</v>
      </c>
      <c r="C87" s="601"/>
      <c r="D87" s="602"/>
      <c r="E87" s="470">
        <v>100000</v>
      </c>
      <c r="F87" s="471">
        <v>181000</v>
      </c>
      <c r="G87" s="476">
        <v>180116</v>
      </c>
      <c r="H87" s="477">
        <f>G87/F87</f>
        <v>0.9951160220994475</v>
      </c>
    </row>
    <row r="88" spans="1:8" s="482" customFormat="1" ht="17.25" thickBot="1" thickTop="1">
      <c r="A88" s="571" t="s">
        <v>452</v>
      </c>
      <c r="B88" s="572"/>
      <c r="C88" s="572"/>
      <c r="D88" s="572"/>
      <c r="E88" s="478">
        <f>SUM(E87:E87)</f>
        <v>100000</v>
      </c>
      <c r="F88" s="483">
        <f>SUM(F87:F87)</f>
        <v>181000</v>
      </c>
      <c r="G88" s="483">
        <f>SUM(G87:G87)</f>
        <v>180116</v>
      </c>
      <c r="H88" s="505">
        <f>G88/F88</f>
        <v>0.9951160220994475</v>
      </c>
    </row>
    <row r="89" spans="1:8" s="482" customFormat="1" ht="16.5" thickTop="1">
      <c r="A89" s="515"/>
      <c r="B89" s="475"/>
      <c r="C89" s="475"/>
      <c r="D89" s="475"/>
      <c r="E89" s="470"/>
      <c r="F89" s="471"/>
      <c r="G89" s="476"/>
      <c r="H89" s="477"/>
    </row>
    <row r="90" spans="1:8" s="482" customFormat="1" ht="15.75">
      <c r="A90" s="603" t="s">
        <v>552</v>
      </c>
      <c r="B90" s="604"/>
      <c r="C90" s="604"/>
      <c r="D90" s="605"/>
      <c r="E90" s="470"/>
      <c r="F90" s="471"/>
      <c r="G90" s="476"/>
      <c r="H90" s="477"/>
    </row>
    <row r="91" spans="1:8" s="482" customFormat="1" ht="15.75">
      <c r="A91" s="484"/>
      <c r="B91" s="469" t="s">
        <v>545</v>
      </c>
      <c r="C91" s="469"/>
      <c r="D91" s="485"/>
      <c r="E91" s="470"/>
      <c r="F91" s="471">
        <v>32515</v>
      </c>
      <c r="G91" s="476">
        <v>32515</v>
      </c>
      <c r="H91" s="477">
        <f>G91/F91</f>
        <v>1</v>
      </c>
    </row>
    <row r="92" spans="1:8" s="482" customFormat="1" ht="15.75">
      <c r="A92" s="484"/>
      <c r="B92" s="582"/>
      <c r="C92" s="582"/>
      <c r="D92" s="583"/>
      <c r="E92" s="470"/>
      <c r="F92" s="471"/>
      <c r="G92" s="476"/>
      <c r="H92" s="477"/>
    </row>
    <row r="93" spans="1:8" s="482" customFormat="1" ht="16.5" thickBot="1">
      <c r="A93" s="484"/>
      <c r="B93" s="469"/>
      <c r="C93" s="469"/>
      <c r="D93" s="469"/>
      <c r="E93" s="470"/>
      <c r="F93" s="471"/>
      <c r="G93" s="476"/>
      <c r="H93" s="507"/>
    </row>
    <row r="94" spans="1:8" s="482" customFormat="1" ht="17.25" thickBot="1" thickTop="1">
      <c r="A94" s="571" t="s">
        <v>452</v>
      </c>
      <c r="B94" s="572"/>
      <c r="C94" s="572"/>
      <c r="D94" s="572"/>
      <c r="E94" s="483">
        <f>SUM(E91:E93)</f>
        <v>0</v>
      </c>
      <c r="F94" s="483">
        <f>SUM(F91:F93)</f>
        <v>32515</v>
      </c>
      <c r="G94" s="483">
        <f>SUM(G91:G93)</f>
        <v>32515</v>
      </c>
      <c r="H94" s="505">
        <f>G94/F94</f>
        <v>1</v>
      </c>
    </row>
    <row r="95" spans="1:8" s="482" customFormat="1" ht="16.5" thickTop="1">
      <c r="A95" s="515"/>
      <c r="B95" s="475"/>
      <c r="C95" s="475"/>
      <c r="D95" s="475"/>
      <c r="E95" s="470"/>
      <c r="F95" s="471"/>
      <c r="G95" s="476"/>
      <c r="H95" s="477"/>
    </row>
    <row r="96" spans="1:8" s="482" customFormat="1" ht="15.75">
      <c r="A96" s="579" t="s">
        <v>553</v>
      </c>
      <c r="B96" s="580"/>
      <c r="C96" s="580"/>
      <c r="D96" s="581"/>
      <c r="E96" s="470"/>
      <c r="F96" s="471"/>
      <c r="G96" s="476"/>
      <c r="H96" s="477"/>
    </row>
    <row r="97" spans="1:8" s="482" customFormat="1" ht="15.75">
      <c r="A97" s="484"/>
      <c r="B97" s="582" t="s">
        <v>470</v>
      </c>
      <c r="C97" s="582"/>
      <c r="D97" s="583"/>
      <c r="E97" s="470">
        <v>240000</v>
      </c>
      <c r="F97" s="471">
        <v>240000</v>
      </c>
      <c r="G97" s="476">
        <v>240000</v>
      </c>
      <c r="H97" s="477">
        <f>G97/F97</f>
        <v>1</v>
      </c>
    </row>
    <row r="98" spans="1:8" s="482" customFormat="1" ht="15.75">
      <c r="A98" s="484"/>
      <c r="B98" s="582" t="s">
        <v>38</v>
      </c>
      <c r="C98" s="582"/>
      <c r="D98" s="583"/>
      <c r="E98" s="470">
        <v>48420</v>
      </c>
      <c r="F98" s="471">
        <v>42570</v>
      </c>
      <c r="G98" s="476">
        <v>42570</v>
      </c>
      <c r="H98" s="477">
        <f>G98/F98</f>
        <v>1</v>
      </c>
    </row>
    <row r="99" spans="1:8" s="482" customFormat="1" ht="15.75">
      <c r="A99" s="484"/>
      <c r="B99" s="582" t="s">
        <v>382</v>
      </c>
      <c r="C99" s="582"/>
      <c r="D99" s="583"/>
      <c r="E99" s="470"/>
      <c r="F99" s="471">
        <v>70231</v>
      </c>
      <c r="G99" s="476">
        <v>70231</v>
      </c>
      <c r="H99" s="477">
        <f>G99/F99</f>
        <v>1</v>
      </c>
    </row>
    <row r="100" spans="1:8" s="482" customFormat="1" ht="16.5" thickBot="1">
      <c r="A100" s="484"/>
      <c r="B100" s="582" t="s">
        <v>545</v>
      </c>
      <c r="C100" s="582"/>
      <c r="D100" s="583"/>
      <c r="E100" s="470">
        <v>900000</v>
      </c>
      <c r="F100" s="471">
        <v>454233</v>
      </c>
      <c r="G100" s="476">
        <v>277920</v>
      </c>
      <c r="H100" s="477">
        <f>G100/F100</f>
        <v>0.6118445819656432</v>
      </c>
    </row>
    <row r="101" spans="1:8" s="482" customFormat="1" ht="17.25" thickBot="1" thickTop="1">
      <c r="A101" s="571" t="s">
        <v>452</v>
      </c>
      <c r="B101" s="572"/>
      <c r="C101" s="572"/>
      <c r="D101" s="572"/>
      <c r="E101" s="483">
        <f>SUM(E97:E100)</f>
        <v>1188420</v>
      </c>
      <c r="F101" s="483">
        <f>SUM(F97:F100)</f>
        <v>807034</v>
      </c>
      <c r="G101" s="483">
        <f>SUM(G97:G100)</f>
        <v>630721</v>
      </c>
      <c r="H101" s="505">
        <f>G101/F101</f>
        <v>0.7815296505475606</v>
      </c>
    </row>
    <row r="102" spans="1:8" s="482" customFormat="1" ht="16.5" thickTop="1">
      <c r="A102" s="515"/>
      <c r="B102" s="475"/>
      <c r="C102" s="475"/>
      <c r="D102" s="475"/>
      <c r="E102" s="470"/>
      <c r="F102" s="471"/>
      <c r="G102" s="476"/>
      <c r="H102" s="477"/>
    </row>
    <row r="103" spans="1:8" s="482" customFormat="1" ht="15.75">
      <c r="A103" s="603" t="s">
        <v>506</v>
      </c>
      <c r="B103" s="604"/>
      <c r="C103" s="604"/>
      <c r="D103" s="605"/>
      <c r="E103" s="470"/>
      <c r="F103" s="471"/>
      <c r="G103" s="476"/>
      <c r="H103" s="477"/>
    </row>
    <row r="104" spans="1:8" s="482" customFormat="1" ht="15.75">
      <c r="A104" s="484"/>
      <c r="B104" s="469" t="s">
        <v>36</v>
      </c>
      <c r="C104" s="469"/>
      <c r="D104" s="485"/>
      <c r="E104" s="470">
        <v>620000</v>
      </c>
      <c r="F104" s="471">
        <v>1143491</v>
      </c>
      <c r="G104" s="476">
        <v>1143461</v>
      </c>
      <c r="H104" s="477">
        <f>G104/F104</f>
        <v>0.999973764550836</v>
      </c>
    </row>
    <row r="105" spans="1:8" s="482" customFormat="1" ht="16.5" thickBot="1">
      <c r="A105" s="484"/>
      <c r="B105" s="469"/>
      <c r="C105" s="469"/>
      <c r="D105" s="469"/>
      <c r="E105" s="470"/>
      <c r="F105" s="471"/>
      <c r="G105" s="476"/>
      <c r="H105" s="507"/>
    </row>
    <row r="106" spans="1:8" s="482" customFormat="1" ht="17.25" thickBot="1" thickTop="1">
      <c r="A106" s="571" t="s">
        <v>452</v>
      </c>
      <c r="B106" s="572"/>
      <c r="C106" s="572"/>
      <c r="D106" s="572"/>
      <c r="E106" s="483">
        <f>SUM(E104:E105)</f>
        <v>620000</v>
      </c>
      <c r="F106" s="483">
        <f>SUM(F104:F105)</f>
        <v>1143491</v>
      </c>
      <c r="G106" s="483">
        <f>SUM(G104:G105)</f>
        <v>1143461</v>
      </c>
      <c r="H106" s="505">
        <f>G106/F106</f>
        <v>0.999973764550836</v>
      </c>
    </row>
    <row r="107" spans="1:8" s="482" customFormat="1" ht="16.5" thickTop="1">
      <c r="A107" s="515"/>
      <c r="B107" s="475"/>
      <c r="C107" s="475"/>
      <c r="D107" s="475"/>
      <c r="E107" s="470"/>
      <c r="F107" s="471"/>
      <c r="G107" s="476"/>
      <c r="H107" s="477"/>
    </row>
    <row r="108" spans="1:8" s="482" customFormat="1" ht="15.75">
      <c r="A108" s="603" t="s">
        <v>462</v>
      </c>
      <c r="B108" s="604"/>
      <c r="C108" s="604"/>
      <c r="D108" s="605"/>
      <c r="E108" s="470"/>
      <c r="F108" s="471"/>
      <c r="G108" s="476"/>
      <c r="H108" s="477"/>
    </row>
    <row r="109" spans="1:8" s="482" customFormat="1" ht="16.5" thickBot="1">
      <c r="A109" s="484"/>
      <c r="B109" s="601" t="s">
        <v>554</v>
      </c>
      <c r="C109" s="601"/>
      <c r="D109" s="602"/>
      <c r="E109" s="470">
        <v>100000</v>
      </c>
      <c r="F109" s="471">
        <v>100000</v>
      </c>
      <c r="G109" s="476">
        <v>46000</v>
      </c>
      <c r="H109" s="477">
        <f>G109/F109</f>
        <v>0.46</v>
      </c>
    </row>
    <row r="110" spans="1:8" s="482" customFormat="1" ht="17.25" thickBot="1" thickTop="1">
      <c r="A110" s="571" t="s">
        <v>452</v>
      </c>
      <c r="B110" s="572"/>
      <c r="C110" s="572"/>
      <c r="D110" s="572"/>
      <c r="E110" s="483">
        <f>SUM(E109:E109)</f>
        <v>100000</v>
      </c>
      <c r="F110" s="483">
        <f>SUM(F109:F109)</f>
        <v>100000</v>
      </c>
      <c r="G110" s="483">
        <f>SUM(G109:G109)</f>
        <v>46000</v>
      </c>
      <c r="H110" s="505">
        <f>G110/F110</f>
        <v>0.46</v>
      </c>
    </row>
    <row r="111" spans="1:8" s="482" customFormat="1" ht="16.5" thickTop="1">
      <c r="A111" s="616"/>
      <c r="B111" s="617"/>
      <c r="C111" s="617"/>
      <c r="D111" s="618"/>
      <c r="E111" s="476"/>
      <c r="F111" s="476"/>
      <c r="G111" s="476"/>
      <c r="H111" s="477"/>
    </row>
    <row r="112" spans="1:8" s="482" customFormat="1" ht="15.75">
      <c r="A112" s="603" t="s">
        <v>555</v>
      </c>
      <c r="B112" s="604"/>
      <c r="C112" s="604"/>
      <c r="D112" s="605"/>
      <c r="E112" s="470"/>
      <c r="F112" s="471"/>
      <c r="G112" s="476"/>
      <c r="H112" s="477"/>
    </row>
    <row r="113" spans="1:8" s="482" customFormat="1" ht="15.75">
      <c r="A113" s="484"/>
      <c r="B113" s="469"/>
      <c r="C113" s="469"/>
      <c r="D113" s="485"/>
      <c r="E113" s="470"/>
      <c r="F113" s="471"/>
      <c r="G113" s="476"/>
      <c r="H113" s="477"/>
    </row>
    <row r="114" spans="1:8" s="482" customFormat="1" ht="15.75">
      <c r="A114" s="484"/>
      <c r="B114" s="582" t="s">
        <v>36</v>
      </c>
      <c r="C114" s="582"/>
      <c r="D114" s="583"/>
      <c r="E114" s="470">
        <v>3366380</v>
      </c>
      <c r="F114" s="471">
        <v>1520549</v>
      </c>
      <c r="G114" s="476">
        <v>703759</v>
      </c>
      <c r="H114" s="477">
        <f>G114/F114</f>
        <v>0.46283217443173486</v>
      </c>
    </row>
    <row r="115" spans="1:8" s="482" customFormat="1" ht="16.5" thickBot="1">
      <c r="A115" s="484"/>
      <c r="B115" s="469"/>
      <c r="C115" s="469"/>
      <c r="D115" s="469"/>
      <c r="E115" s="470"/>
      <c r="F115" s="471"/>
      <c r="G115" s="476"/>
      <c r="H115" s="507"/>
    </row>
    <row r="116" spans="1:8" s="482" customFormat="1" ht="17.25" thickBot="1" thickTop="1">
      <c r="A116" s="571" t="s">
        <v>452</v>
      </c>
      <c r="B116" s="572"/>
      <c r="C116" s="572"/>
      <c r="D116" s="572"/>
      <c r="E116" s="517">
        <f>SUM(E113:E115)</f>
        <v>3366380</v>
      </c>
      <c r="F116" s="517">
        <f>SUM(F113:F115)</f>
        <v>1520549</v>
      </c>
      <c r="G116" s="517">
        <f>SUM(G113:G115)</f>
        <v>703759</v>
      </c>
      <c r="H116" s="518">
        <f>G116/F116</f>
        <v>0.46283217443173486</v>
      </c>
    </row>
    <row r="117" spans="1:8" s="482" customFormat="1" ht="16.5" thickTop="1">
      <c r="A117" s="616"/>
      <c r="B117" s="617"/>
      <c r="C117" s="617"/>
      <c r="D117" s="618"/>
      <c r="E117" s="476"/>
      <c r="F117" s="476"/>
      <c r="G117" s="476"/>
      <c r="H117" s="477"/>
    </row>
    <row r="118" spans="1:8" s="482" customFormat="1" ht="15.75">
      <c r="A118" s="603" t="s">
        <v>556</v>
      </c>
      <c r="B118" s="604"/>
      <c r="C118" s="604"/>
      <c r="D118" s="605"/>
      <c r="E118" s="470"/>
      <c r="F118" s="471"/>
      <c r="G118" s="476"/>
      <c r="H118" s="477"/>
    </row>
    <row r="119" spans="1:8" s="482" customFormat="1" ht="15.75">
      <c r="A119" s="484"/>
      <c r="B119" s="469"/>
      <c r="C119" s="469"/>
      <c r="D119" s="485"/>
      <c r="E119" s="470"/>
      <c r="F119" s="471"/>
      <c r="G119" s="476"/>
      <c r="H119" s="477"/>
    </row>
    <row r="120" spans="1:8" s="482" customFormat="1" ht="15.75">
      <c r="A120" s="484"/>
      <c r="B120" s="582" t="s">
        <v>36</v>
      </c>
      <c r="C120" s="582"/>
      <c r="D120" s="583"/>
      <c r="E120" s="470"/>
      <c r="F120" s="471">
        <v>1497424</v>
      </c>
      <c r="G120" s="476">
        <v>1497424</v>
      </c>
      <c r="H120" s="477">
        <f>G120/F120</f>
        <v>1</v>
      </c>
    </row>
    <row r="121" spans="1:8" s="482" customFormat="1" ht="16.5" thickBot="1">
      <c r="A121" s="484"/>
      <c r="B121" s="469"/>
      <c r="C121" s="469"/>
      <c r="D121" s="469"/>
      <c r="E121" s="470"/>
      <c r="F121" s="471"/>
      <c r="G121" s="476"/>
      <c r="H121" s="507"/>
    </row>
    <row r="122" spans="1:8" s="482" customFormat="1" ht="17.25" thickBot="1" thickTop="1">
      <c r="A122" s="571" t="s">
        <v>452</v>
      </c>
      <c r="B122" s="572"/>
      <c r="C122" s="572"/>
      <c r="D122" s="572"/>
      <c r="E122" s="516">
        <v>0</v>
      </c>
      <c r="F122" s="517">
        <f>SUM(F119:F121)</f>
        <v>1497424</v>
      </c>
      <c r="G122" s="517">
        <f>SUM(G119:G121)</f>
        <v>1497424</v>
      </c>
      <c r="H122" s="518">
        <f>G122/F122</f>
        <v>1</v>
      </c>
    </row>
    <row r="123" spans="1:8" s="482" customFormat="1" ht="16.5" thickTop="1">
      <c r="A123" s="515"/>
      <c r="B123" s="475"/>
      <c r="C123" s="475"/>
      <c r="D123" s="475"/>
      <c r="E123" s="470"/>
      <c r="F123" s="476"/>
      <c r="G123" s="476"/>
      <c r="H123" s="477"/>
    </row>
    <row r="124" spans="1:8" s="482" customFormat="1" ht="15.75">
      <c r="A124" s="603" t="s">
        <v>541</v>
      </c>
      <c r="B124" s="604"/>
      <c r="C124" s="604"/>
      <c r="D124" s="605"/>
      <c r="E124" s="470"/>
      <c r="F124" s="471"/>
      <c r="G124" s="476"/>
      <c r="H124" s="477"/>
    </row>
    <row r="125" spans="1:8" s="482" customFormat="1" ht="15.75">
      <c r="A125" s="484"/>
      <c r="B125" s="469"/>
      <c r="C125" s="469"/>
      <c r="D125" s="485"/>
      <c r="E125" s="470"/>
      <c r="F125" s="471"/>
      <c r="G125" s="476"/>
      <c r="H125" s="477"/>
    </row>
    <row r="126" spans="1:8" s="482" customFormat="1" ht="15.75">
      <c r="A126" s="484"/>
      <c r="B126" s="582" t="s">
        <v>557</v>
      </c>
      <c r="C126" s="582"/>
      <c r="D126" s="583"/>
      <c r="E126" s="470"/>
      <c r="F126" s="471">
        <v>831500</v>
      </c>
      <c r="G126" s="476">
        <v>818500</v>
      </c>
      <c r="H126" s="477">
        <f>G126/F126</f>
        <v>0.9843656043295249</v>
      </c>
    </row>
    <row r="127" spans="1:8" s="482" customFormat="1" ht="16.5" thickBot="1">
      <c r="A127" s="484"/>
      <c r="B127" s="469"/>
      <c r="C127" s="469"/>
      <c r="D127" s="469"/>
      <c r="E127" s="470"/>
      <c r="F127" s="471"/>
      <c r="G127" s="476"/>
      <c r="H127" s="507"/>
    </row>
    <row r="128" spans="1:8" s="482" customFormat="1" ht="17.25" thickBot="1" thickTop="1">
      <c r="A128" s="571" t="s">
        <v>452</v>
      </c>
      <c r="B128" s="572"/>
      <c r="C128" s="572"/>
      <c r="D128" s="572"/>
      <c r="E128" s="516">
        <v>0</v>
      </c>
      <c r="F128" s="517">
        <f>SUM(F125:F127)</f>
        <v>831500</v>
      </c>
      <c r="G128" s="517">
        <f>SUM(G125:G127)</f>
        <v>818500</v>
      </c>
      <c r="H128" s="518">
        <f>G128/F128</f>
        <v>0.9843656043295249</v>
      </c>
    </row>
    <row r="129" spans="1:8" s="482" customFormat="1" ht="16.5" thickTop="1">
      <c r="A129" s="515"/>
      <c r="B129" s="475"/>
      <c r="C129" s="475"/>
      <c r="D129" s="475"/>
      <c r="E129" s="470"/>
      <c r="F129" s="476"/>
      <c r="G129" s="476"/>
      <c r="H129" s="477"/>
    </row>
    <row r="130" spans="1:8" s="482" customFormat="1" ht="15.75">
      <c r="A130" s="603" t="s">
        <v>558</v>
      </c>
      <c r="B130" s="604"/>
      <c r="C130" s="604"/>
      <c r="D130" s="605"/>
      <c r="E130" s="470"/>
      <c r="F130" s="471"/>
      <c r="G130" s="476"/>
      <c r="H130" s="477"/>
    </row>
    <row r="131" spans="1:8" s="482" customFormat="1" ht="15.75">
      <c r="A131" s="484"/>
      <c r="B131" s="469"/>
      <c r="C131" s="469"/>
      <c r="D131" s="485"/>
      <c r="E131" s="470"/>
      <c r="F131" s="471"/>
      <c r="G131" s="476"/>
      <c r="H131" s="477"/>
    </row>
    <row r="132" spans="1:8" s="482" customFormat="1" ht="15.75">
      <c r="A132" s="484"/>
      <c r="B132" s="582" t="s">
        <v>545</v>
      </c>
      <c r="C132" s="582"/>
      <c r="D132" s="583"/>
      <c r="E132" s="470"/>
      <c r="F132" s="471">
        <v>64799</v>
      </c>
      <c r="G132" s="476"/>
      <c r="H132" s="477"/>
    </row>
    <row r="133" spans="1:8" s="482" customFormat="1" ht="15.75">
      <c r="A133" s="484"/>
      <c r="B133" s="582" t="s">
        <v>557</v>
      </c>
      <c r="C133" s="582"/>
      <c r="D133" s="583"/>
      <c r="E133" s="470">
        <v>6079000</v>
      </c>
      <c r="F133" s="471">
        <v>9040900</v>
      </c>
      <c r="G133" s="476">
        <v>4629086</v>
      </c>
      <c r="H133" s="477"/>
    </row>
    <row r="134" spans="1:8" s="482" customFormat="1" ht="16.5" thickBot="1">
      <c r="A134" s="484"/>
      <c r="B134" s="601" t="s">
        <v>559</v>
      </c>
      <c r="C134" s="601"/>
      <c r="D134" s="602"/>
      <c r="E134" s="470"/>
      <c r="F134" s="471">
        <v>50000</v>
      </c>
      <c r="G134" s="476">
        <v>50000</v>
      </c>
      <c r="H134" s="507"/>
    </row>
    <row r="135" spans="1:8" s="482" customFormat="1" ht="17.25" thickBot="1" thickTop="1">
      <c r="A135" s="571" t="s">
        <v>452</v>
      </c>
      <c r="B135" s="572"/>
      <c r="C135" s="572"/>
      <c r="D135" s="572"/>
      <c r="E135" s="517">
        <f>SUM(E131:E134)</f>
        <v>6079000</v>
      </c>
      <c r="F135" s="517">
        <f>SUM(F131:F134)</f>
        <v>9155699</v>
      </c>
      <c r="G135" s="517">
        <f>SUM(G131:G134)</f>
        <v>4679086</v>
      </c>
      <c r="H135" s="518">
        <f>G135/F135</f>
        <v>0.5110572114701455</v>
      </c>
    </row>
    <row r="136" spans="1:8" s="486" customFormat="1" ht="16.5" thickTop="1">
      <c r="A136" s="487"/>
      <c r="B136" s="487"/>
      <c r="C136" s="487"/>
      <c r="D136" s="487"/>
      <c r="E136" s="488"/>
      <c r="F136" s="488"/>
      <c r="G136" s="489"/>
      <c r="H136" s="490"/>
    </row>
    <row r="137" spans="1:8" s="486" customFormat="1" ht="16.5" thickBot="1">
      <c r="A137" s="491"/>
      <c r="B137" s="491"/>
      <c r="C137" s="491"/>
      <c r="D137" s="492"/>
      <c r="E137" s="493"/>
      <c r="F137" s="493"/>
      <c r="G137" s="502"/>
      <c r="H137" s="494"/>
    </row>
    <row r="138" spans="1:8" s="486" customFormat="1" ht="16.5" thickBot="1">
      <c r="A138" s="568" t="s">
        <v>380</v>
      </c>
      <c r="B138" s="569"/>
      <c r="C138" s="569"/>
      <c r="D138" s="570"/>
      <c r="E138" s="495">
        <f>E88+E84+E79+E74+E69+E63+E58+E51+E44+E38+E32+E26+E19+E94+E101+E106+E110+E135+E128+E122+E116</f>
        <v>99947642</v>
      </c>
      <c r="F138" s="495">
        <f>F88+F84+F79+F74+F69+F63+F58+F51+F44+F38+F32+F26+F19+F94+F101+F106+F110+F135+F128+F122+F116</f>
        <v>117174520</v>
      </c>
      <c r="G138" s="495">
        <f>G88+G84+G79+G74+G69+G63+G58+G51+G44+G38+G32+G26+G19+G94+G101+G106+G110+G135+G128+G122+G116</f>
        <v>98214840</v>
      </c>
      <c r="H138" s="496">
        <f>G138/F138</f>
        <v>0.838192808470647</v>
      </c>
    </row>
    <row r="139" spans="1:8" s="482" customFormat="1" ht="15.75">
      <c r="A139" s="491"/>
      <c r="B139" s="491"/>
      <c r="C139" s="491"/>
      <c r="D139" s="492"/>
      <c r="E139" s="493"/>
      <c r="F139" s="493"/>
      <c r="G139" s="502"/>
      <c r="H139" s="494"/>
    </row>
    <row r="140" spans="1:8" s="482" customFormat="1" ht="16.5" thickBot="1">
      <c r="A140" s="497"/>
      <c r="B140" s="497"/>
      <c r="C140" s="497"/>
      <c r="D140" s="497"/>
      <c r="E140" s="503"/>
      <c r="F140" s="503"/>
      <c r="G140" s="504"/>
      <c r="H140" s="498"/>
    </row>
    <row r="141" spans="1:13" ht="19.5" thickBot="1">
      <c r="A141" s="588" t="s">
        <v>518</v>
      </c>
      <c r="B141" s="588"/>
      <c r="C141" s="588"/>
      <c r="D141" s="588"/>
      <c r="E141" s="588"/>
      <c r="F141" s="588"/>
      <c r="G141" s="588"/>
      <c r="H141" s="589"/>
      <c r="I141" s="9"/>
      <c r="M141" s="9"/>
    </row>
    <row r="142" spans="1:13" ht="19.5" thickBot="1">
      <c r="A142" s="280"/>
      <c r="B142" s="280"/>
      <c r="C142" s="280"/>
      <c r="D142" s="280"/>
      <c r="E142" s="501"/>
      <c r="F142" s="501"/>
      <c r="G142" s="501"/>
      <c r="H142" s="281"/>
      <c r="I142" s="9"/>
      <c r="M142" s="9"/>
    </row>
    <row r="143" spans="1:8" s="467" customFormat="1" ht="13.5" customHeight="1" thickBot="1">
      <c r="A143" s="590" t="s">
        <v>12</v>
      </c>
      <c r="B143" s="591"/>
      <c r="C143" s="591"/>
      <c r="D143" s="591"/>
      <c r="E143" s="592" t="s">
        <v>1</v>
      </c>
      <c r="F143" s="594" t="s">
        <v>381</v>
      </c>
      <c r="G143" s="596" t="s">
        <v>43</v>
      </c>
      <c r="H143" s="598" t="s">
        <v>44</v>
      </c>
    </row>
    <row r="144" spans="1:8" s="467" customFormat="1" ht="68.25" customHeight="1" thickBot="1">
      <c r="A144" s="590" t="s">
        <v>451</v>
      </c>
      <c r="B144" s="591"/>
      <c r="C144" s="591"/>
      <c r="D144" s="600"/>
      <c r="E144" s="593"/>
      <c r="F144" s="595"/>
      <c r="G144" s="597"/>
      <c r="H144" s="599"/>
    </row>
    <row r="145" spans="1:8" s="467" customFormat="1" ht="15.75">
      <c r="A145" s="573"/>
      <c r="B145" s="574"/>
      <c r="C145" s="574"/>
      <c r="D145" s="574"/>
      <c r="E145" s="574"/>
      <c r="F145" s="574"/>
      <c r="G145" s="574"/>
      <c r="H145" s="575"/>
    </row>
    <row r="146" spans="1:8" s="467" customFormat="1" ht="16.5" thickBot="1">
      <c r="A146" s="576"/>
      <c r="B146" s="577"/>
      <c r="C146" s="577"/>
      <c r="D146" s="577"/>
      <c r="E146" s="577"/>
      <c r="F146" s="577"/>
      <c r="G146" s="577"/>
      <c r="H146" s="578"/>
    </row>
    <row r="147" spans="1:8" s="467" customFormat="1" ht="15.75">
      <c r="A147" s="513"/>
      <c r="B147" s="468"/>
      <c r="C147" s="468"/>
      <c r="D147" s="469"/>
      <c r="E147" s="470"/>
      <c r="F147" s="471"/>
      <c r="G147" s="474"/>
      <c r="H147" s="472"/>
    </row>
    <row r="148" spans="1:8" s="467" customFormat="1" ht="42.75" customHeight="1">
      <c r="A148" s="579" t="s">
        <v>535</v>
      </c>
      <c r="B148" s="580"/>
      <c r="C148" s="580"/>
      <c r="D148" s="581"/>
      <c r="E148" s="470"/>
      <c r="F148" s="471"/>
      <c r="G148" s="474"/>
      <c r="H148" s="472"/>
    </row>
    <row r="149" spans="1:8" s="467" customFormat="1" ht="36" customHeight="1">
      <c r="A149" s="514"/>
      <c r="B149" s="613" t="s">
        <v>276</v>
      </c>
      <c r="C149" s="613"/>
      <c r="D149" s="614"/>
      <c r="E149" s="470">
        <v>12959340</v>
      </c>
      <c r="F149" s="471">
        <v>12959340</v>
      </c>
      <c r="G149" s="474">
        <v>9820265</v>
      </c>
      <c r="H149" s="477">
        <f>G149/F149</f>
        <v>0.7577750873115452</v>
      </c>
    </row>
    <row r="150" spans="1:8" s="467" customFormat="1" ht="15.75">
      <c r="A150" s="514"/>
      <c r="B150" s="582" t="s">
        <v>466</v>
      </c>
      <c r="C150" s="582"/>
      <c r="D150" s="583"/>
      <c r="E150" s="470">
        <v>2527071</v>
      </c>
      <c r="F150" s="471">
        <v>2527071</v>
      </c>
      <c r="G150" s="474">
        <v>1842554</v>
      </c>
      <c r="H150" s="477">
        <f>G150/F150</f>
        <v>0.7291263284648513</v>
      </c>
    </row>
    <row r="151" spans="1:8" s="467" customFormat="1" ht="15.75">
      <c r="A151" s="514"/>
      <c r="B151" s="582" t="s">
        <v>36</v>
      </c>
      <c r="C151" s="582"/>
      <c r="D151" s="583"/>
      <c r="E151" s="470"/>
      <c r="F151" s="471"/>
      <c r="G151" s="476"/>
      <c r="H151" s="477"/>
    </row>
    <row r="152" spans="1:8" s="467" customFormat="1" ht="16.5" thickBot="1">
      <c r="A152" s="515"/>
      <c r="B152" s="475"/>
      <c r="C152" s="475"/>
      <c r="D152" s="475"/>
      <c r="E152" s="470"/>
      <c r="F152" s="471"/>
      <c r="G152" s="476"/>
      <c r="H152" s="477"/>
    </row>
    <row r="153" spans="1:8" s="467" customFormat="1" ht="17.25" thickBot="1" thickTop="1">
      <c r="A153" s="571" t="s">
        <v>452</v>
      </c>
      <c r="B153" s="572"/>
      <c r="C153" s="572"/>
      <c r="D153" s="572"/>
      <c r="E153" s="478">
        <f>SUM(E149:E152)</f>
        <v>15486411</v>
      </c>
      <c r="F153" s="478">
        <f>SUM(F149:F152)</f>
        <v>15486411</v>
      </c>
      <c r="G153" s="478">
        <f>SUM(G149:G152)</f>
        <v>11662819</v>
      </c>
      <c r="H153" s="479">
        <f>G153/F153</f>
        <v>0.7531001857047447</v>
      </c>
    </row>
    <row r="154" spans="1:8" s="467" customFormat="1" ht="16.5" thickTop="1">
      <c r="A154" s="515"/>
      <c r="B154" s="475"/>
      <c r="C154" s="475"/>
      <c r="D154" s="475"/>
      <c r="E154" s="470"/>
      <c r="F154" s="471"/>
      <c r="G154" s="476"/>
      <c r="H154" s="477"/>
    </row>
    <row r="155" spans="1:8" s="480" customFormat="1" ht="15.75">
      <c r="A155" s="584" t="s">
        <v>534</v>
      </c>
      <c r="B155" s="585"/>
      <c r="C155" s="585"/>
      <c r="D155" s="586"/>
      <c r="E155" s="470"/>
      <c r="F155" s="471"/>
      <c r="G155" s="476"/>
      <c r="H155" s="477"/>
    </row>
    <row r="156" spans="1:8" s="467" customFormat="1" ht="15.75">
      <c r="A156" s="515"/>
      <c r="B156" s="582" t="s">
        <v>36</v>
      </c>
      <c r="C156" s="582"/>
      <c r="D156" s="583"/>
      <c r="E156" s="470">
        <v>1200000</v>
      </c>
      <c r="F156" s="471">
        <v>1425430</v>
      </c>
      <c r="G156" s="476">
        <v>904692</v>
      </c>
      <c r="H156" s="477">
        <f>G156/F156</f>
        <v>0.6346800614551399</v>
      </c>
    </row>
    <row r="157" spans="1:8" s="467" customFormat="1" ht="15.75">
      <c r="A157" s="515"/>
      <c r="B157" s="582"/>
      <c r="C157" s="582"/>
      <c r="D157" s="583"/>
      <c r="E157" s="470"/>
      <c r="F157" s="471"/>
      <c r="G157" s="476"/>
      <c r="H157" s="477"/>
    </row>
    <row r="158" spans="1:8" s="482" customFormat="1" ht="16.5" thickBot="1">
      <c r="A158" s="484"/>
      <c r="B158" s="469"/>
      <c r="C158" s="469"/>
      <c r="D158" s="469"/>
      <c r="E158" s="470"/>
      <c r="F158" s="471"/>
      <c r="G158" s="474"/>
      <c r="H158" s="472"/>
    </row>
    <row r="159" spans="1:8" s="482" customFormat="1" ht="17.25" thickBot="1" thickTop="1">
      <c r="A159" s="571" t="s">
        <v>452</v>
      </c>
      <c r="B159" s="572"/>
      <c r="C159" s="572"/>
      <c r="D159" s="572"/>
      <c r="E159" s="478">
        <f>SUM(E156:E158)</f>
        <v>1200000</v>
      </c>
      <c r="F159" s="478">
        <f>SUM(F156:F158)</f>
        <v>1425430</v>
      </c>
      <c r="G159" s="478">
        <f>SUM(G156:G158)</f>
        <v>904692</v>
      </c>
      <c r="H159" s="479">
        <f>G159/F159</f>
        <v>0.6346800614551399</v>
      </c>
    </row>
    <row r="160" spans="1:8" s="482" customFormat="1" ht="12.75" customHeight="1" thickTop="1">
      <c r="A160" s="515"/>
      <c r="B160" s="475"/>
      <c r="C160" s="475"/>
      <c r="D160" s="475"/>
      <c r="E160" s="470"/>
      <c r="F160" s="471"/>
      <c r="G160" s="476"/>
      <c r="H160" s="477"/>
    </row>
    <row r="161" spans="1:8" s="482" customFormat="1" ht="15.75">
      <c r="A161" s="603" t="s">
        <v>536</v>
      </c>
      <c r="B161" s="604"/>
      <c r="C161" s="604"/>
      <c r="D161" s="605"/>
      <c r="E161" s="470"/>
      <c r="F161" s="471"/>
      <c r="G161" s="476"/>
      <c r="H161" s="477"/>
    </row>
    <row r="162" spans="1:8" s="482" customFormat="1" ht="15.75">
      <c r="A162" s="484"/>
      <c r="B162" s="582" t="s">
        <v>36</v>
      </c>
      <c r="C162" s="582"/>
      <c r="D162" s="583"/>
      <c r="E162" s="470">
        <v>1500000</v>
      </c>
      <c r="F162" s="471">
        <v>1979104</v>
      </c>
      <c r="G162" s="476">
        <v>1783198</v>
      </c>
      <c r="H162" s="477">
        <f>G162/F162</f>
        <v>0.9010127815415461</v>
      </c>
    </row>
    <row r="163" spans="1:8" s="486" customFormat="1" ht="16.5" thickBot="1">
      <c r="A163" s="484"/>
      <c r="B163" s="469"/>
      <c r="C163" s="469"/>
      <c r="D163" s="469"/>
      <c r="E163" s="470"/>
      <c r="F163" s="471"/>
      <c r="G163" s="474"/>
      <c r="H163" s="472"/>
    </row>
    <row r="164" spans="1:8" s="482" customFormat="1" ht="17.25" thickBot="1" thickTop="1">
      <c r="A164" s="571" t="s">
        <v>452</v>
      </c>
      <c r="B164" s="572"/>
      <c r="C164" s="572"/>
      <c r="D164" s="572"/>
      <c r="E164" s="478">
        <f>SUM(E162:E163)</f>
        <v>1500000</v>
      </c>
      <c r="F164" s="478">
        <f>SUM(F162:F163)</f>
        <v>1979104</v>
      </c>
      <c r="G164" s="478">
        <f>SUM(G162:G163)</f>
        <v>1783198</v>
      </c>
      <c r="H164" s="505">
        <f>G164/F164</f>
        <v>0.9010127815415461</v>
      </c>
    </row>
    <row r="165" spans="1:8" s="486" customFormat="1" ht="16.5" thickTop="1">
      <c r="A165" s="487"/>
      <c r="B165" s="487"/>
      <c r="C165" s="487"/>
      <c r="D165" s="487"/>
      <c r="E165" s="488"/>
      <c r="F165" s="488"/>
      <c r="G165" s="489"/>
      <c r="H165" s="490"/>
    </row>
    <row r="166" spans="1:8" s="486" customFormat="1" ht="16.5" thickBot="1">
      <c r="A166" s="491"/>
      <c r="B166" s="491"/>
      <c r="C166" s="491"/>
      <c r="D166" s="492"/>
      <c r="E166" s="493"/>
      <c r="F166" s="493"/>
      <c r="G166" s="502"/>
      <c r="H166" s="494"/>
    </row>
    <row r="167" spans="1:8" s="486" customFormat="1" ht="16.5" thickBot="1">
      <c r="A167" s="568" t="s">
        <v>380</v>
      </c>
      <c r="B167" s="569"/>
      <c r="C167" s="569"/>
      <c r="D167" s="570"/>
      <c r="E167" s="495">
        <f>E164+E159+E153</f>
        <v>18186411</v>
      </c>
      <c r="F167" s="495">
        <f>F164+F159+F153</f>
        <v>18890945</v>
      </c>
      <c r="G167" s="495">
        <f>G164+G159+G153</f>
        <v>14350709</v>
      </c>
      <c r="H167" s="496">
        <f>G167/F167</f>
        <v>0.7596607263427002</v>
      </c>
    </row>
  </sheetData>
  <sheetProtection/>
  <mergeCells count="114">
    <mergeCell ref="B133:D133"/>
    <mergeCell ref="B134:D134"/>
    <mergeCell ref="A111:D111"/>
    <mergeCell ref="A117:D117"/>
    <mergeCell ref="A130:D130"/>
    <mergeCell ref="B132:D132"/>
    <mergeCell ref="A112:D112"/>
    <mergeCell ref="B114:D114"/>
    <mergeCell ref="A116:D116"/>
    <mergeCell ref="A135:D135"/>
    <mergeCell ref="A118:D118"/>
    <mergeCell ref="B120:D120"/>
    <mergeCell ref="A122:D122"/>
    <mergeCell ref="A124:D124"/>
    <mergeCell ref="B126:D126"/>
    <mergeCell ref="A128:D128"/>
    <mergeCell ref="B47:D47"/>
    <mergeCell ref="B48:D48"/>
    <mergeCell ref="A44:D44"/>
    <mergeCell ref="B97:D97"/>
    <mergeCell ref="B100:D100"/>
    <mergeCell ref="B99:D99"/>
    <mergeCell ref="A110:D110"/>
    <mergeCell ref="B82:D82"/>
    <mergeCell ref="B16:D16"/>
    <mergeCell ref="A19:D19"/>
    <mergeCell ref="A10:H11"/>
    <mergeCell ref="A13:D13"/>
    <mergeCell ref="B14:D14"/>
    <mergeCell ref="B36:D36"/>
    <mergeCell ref="B49:D49"/>
    <mergeCell ref="B54:D54"/>
    <mergeCell ref="G8:G9"/>
    <mergeCell ref="H8:H9"/>
    <mergeCell ref="A9:D9"/>
    <mergeCell ref="E8:E9"/>
    <mergeCell ref="A106:D106"/>
    <mergeCell ref="A76:D76"/>
    <mergeCell ref="B55:D55"/>
    <mergeCell ref="B57:D57"/>
    <mergeCell ref="B56:D56"/>
    <mergeCell ref="A46:D46"/>
    <mergeCell ref="B77:D77"/>
    <mergeCell ref="B15:D15"/>
    <mergeCell ref="A28:D28"/>
    <mergeCell ref="B29:D29"/>
    <mergeCell ref="A32:D32"/>
    <mergeCell ref="A21:D21"/>
    <mergeCell ref="B22:D22"/>
    <mergeCell ref="B24:D24"/>
    <mergeCell ref="A26:D26"/>
    <mergeCell ref="B30:D30"/>
    <mergeCell ref="B67:D67"/>
    <mergeCell ref="B41:D41"/>
    <mergeCell ref="B83:D83"/>
    <mergeCell ref="A51:D51"/>
    <mergeCell ref="A53:D53"/>
    <mergeCell ref="A58:D58"/>
    <mergeCell ref="A60:D60"/>
    <mergeCell ref="A63:D63"/>
    <mergeCell ref="B61:D61"/>
    <mergeCell ref="B72:D72"/>
    <mergeCell ref="B109:D109"/>
    <mergeCell ref="A88:D88"/>
    <mergeCell ref="A65:D65"/>
    <mergeCell ref="A69:D69"/>
    <mergeCell ref="A71:D71"/>
    <mergeCell ref="A74:D74"/>
    <mergeCell ref="B66:D66"/>
    <mergeCell ref="A79:D79"/>
    <mergeCell ref="A81:D81"/>
    <mergeCell ref="B87:D87"/>
    <mergeCell ref="A90:D90"/>
    <mergeCell ref="B92:D92"/>
    <mergeCell ref="A94:D94"/>
    <mergeCell ref="A96:D96"/>
    <mergeCell ref="A108:D108"/>
    <mergeCell ref="B98:D98"/>
    <mergeCell ref="A101:D101"/>
    <mergeCell ref="A103:D103"/>
    <mergeCell ref="E1:H1"/>
    <mergeCell ref="B23:D23"/>
    <mergeCell ref="A34:D34"/>
    <mergeCell ref="B35:D35"/>
    <mergeCell ref="A38:D38"/>
    <mergeCell ref="A40:D40"/>
    <mergeCell ref="A4:H4"/>
    <mergeCell ref="A6:H6"/>
    <mergeCell ref="A8:D8"/>
    <mergeCell ref="F8:F9"/>
    <mergeCell ref="A84:D84"/>
    <mergeCell ref="A86:D86"/>
    <mergeCell ref="A141:H141"/>
    <mergeCell ref="A143:D143"/>
    <mergeCell ref="E143:E144"/>
    <mergeCell ref="F143:F144"/>
    <mergeCell ref="G143:G144"/>
    <mergeCell ref="H143:H144"/>
    <mergeCell ref="A144:D144"/>
    <mergeCell ref="A138:D138"/>
    <mergeCell ref="A153:D153"/>
    <mergeCell ref="A155:D155"/>
    <mergeCell ref="A145:H146"/>
    <mergeCell ref="A148:D148"/>
    <mergeCell ref="B149:D149"/>
    <mergeCell ref="B150:D150"/>
    <mergeCell ref="B151:D151"/>
    <mergeCell ref="A167:D167"/>
    <mergeCell ref="A164:D164"/>
    <mergeCell ref="B156:D156"/>
    <mergeCell ref="B157:D157"/>
    <mergeCell ref="A159:D159"/>
    <mergeCell ref="A161:D161"/>
    <mergeCell ref="B162:D162"/>
  </mergeCells>
  <printOptions/>
  <pageMargins left="0.25" right="0.25" top="0.75" bottom="0.75" header="0.3" footer="0.3"/>
  <pageSetup fitToHeight="4" orientation="portrait" paperSize="9" scale="59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91" customWidth="1"/>
    <col min="2" max="2" width="27.125" style="91" customWidth="1"/>
    <col min="3" max="6" width="9.125" style="91" customWidth="1"/>
    <col min="7" max="7" width="13.25390625" style="91" customWidth="1"/>
    <col min="8" max="16384" width="9.125" style="91" customWidth="1"/>
  </cols>
  <sheetData>
    <row r="1" spans="1:7" ht="15.75">
      <c r="A1" s="619" t="s">
        <v>598</v>
      </c>
      <c r="B1" s="619"/>
      <c r="C1" s="619"/>
      <c r="D1" s="619"/>
      <c r="E1" s="619"/>
      <c r="F1" s="619"/>
      <c r="G1" s="619"/>
    </row>
    <row r="3" spans="1:9" ht="15.75" customHeight="1">
      <c r="A3" s="620" t="s">
        <v>45</v>
      </c>
      <c r="B3" s="620"/>
      <c r="C3" s="620"/>
      <c r="D3" s="620"/>
      <c r="E3" s="620"/>
      <c r="F3" s="620"/>
      <c r="G3" s="620"/>
      <c r="H3" s="92"/>
      <c r="I3" s="92"/>
    </row>
    <row r="4" spans="1:9" ht="15.75">
      <c r="A4" s="620"/>
      <c r="B4" s="620"/>
      <c r="C4" s="620"/>
      <c r="D4" s="620"/>
      <c r="E4" s="620"/>
      <c r="F4" s="620"/>
      <c r="G4" s="620"/>
      <c r="H4" s="92"/>
      <c r="I4" s="92"/>
    </row>
    <row r="5" spans="1:9" ht="15.75">
      <c r="A5" s="93"/>
      <c r="B5" s="93"/>
      <c r="C5" s="93"/>
      <c r="D5" s="93"/>
      <c r="E5" s="93"/>
      <c r="F5" s="93"/>
      <c r="G5" s="93"/>
      <c r="H5" s="92"/>
      <c r="I5" s="92"/>
    </row>
    <row r="6" ht="16.5" thickBot="1">
      <c r="G6" s="94" t="s">
        <v>39</v>
      </c>
    </row>
    <row r="7" spans="1:7" s="95" customFormat="1" ht="15.75">
      <c r="A7" s="621" t="s">
        <v>46</v>
      </c>
      <c r="B7" s="623" t="s">
        <v>0</v>
      </c>
      <c r="C7" s="623" t="s">
        <v>47</v>
      </c>
      <c r="D7" s="623"/>
      <c r="E7" s="623"/>
      <c r="F7" s="623"/>
      <c r="G7" s="625" t="s">
        <v>48</v>
      </c>
    </row>
    <row r="8" spans="1:7" s="95" customFormat="1" ht="15.75">
      <c r="A8" s="622"/>
      <c r="B8" s="624"/>
      <c r="C8" s="226" t="s">
        <v>427</v>
      </c>
      <c r="D8" s="226" t="s">
        <v>414</v>
      </c>
      <c r="E8" s="226" t="s">
        <v>428</v>
      </c>
      <c r="F8" s="226" t="s">
        <v>429</v>
      </c>
      <c r="G8" s="626"/>
    </row>
    <row r="9" spans="1:7" ht="15.75">
      <c r="A9" s="96"/>
      <c r="B9" s="97"/>
      <c r="C9" s="97"/>
      <c r="D9" s="97"/>
      <c r="E9" s="97"/>
      <c r="F9" s="97"/>
      <c r="G9" s="98"/>
    </row>
    <row r="10" spans="1:7" ht="15.75">
      <c r="A10" s="96"/>
      <c r="B10" s="97" t="s">
        <v>372</v>
      </c>
      <c r="C10" s="97"/>
      <c r="D10" s="97"/>
      <c r="E10" s="97"/>
      <c r="F10" s="97"/>
      <c r="G10" s="98"/>
    </row>
    <row r="11" spans="1:7" ht="15.75">
      <c r="A11" s="96"/>
      <c r="B11" s="97"/>
      <c r="C11" s="97"/>
      <c r="D11" s="97"/>
      <c r="E11" s="97"/>
      <c r="F11" s="97"/>
      <c r="G11" s="98"/>
    </row>
    <row r="12" spans="1:7" ht="15.75">
      <c r="A12" s="96"/>
      <c r="B12" s="97"/>
      <c r="C12" s="97"/>
      <c r="D12" s="97"/>
      <c r="E12" s="97"/>
      <c r="F12" s="97"/>
      <c r="G12" s="98"/>
    </row>
    <row r="13" spans="1:7" ht="15.75">
      <c r="A13" s="96"/>
      <c r="B13" s="97"/>
      <c r="C13" s="97"/>
      <c r="D13" s="97"/>
      <c r="E13" s="97"/>
      <c r="F13" s="97"/>
      <c r="G13" s="98"/>
    </row>
    <row r="14" spans="1:7" ht="15.75">
      <c r="A14" s="96"/>
      <c r="B14" s="97"/>
      <c r="C14" s="97"/>
      <c r="D14" s="97"/>
      <c r="E14" s="97"/>
      <c r="F14" s="97"/>
      <c r="G14" s="98"/>
    </row>
    <row r="15" spans="1:7" ht="15.75">
      <c r="A15" s="96"/>
      <c r="B15" s="97"/>
      <c r="C15" s="97"/>
      <c r="D15" s="97"/>
      <c r="E15" s="97"/>
      <c r="F15" s="97"/>
      <c r="G15" s="98"/>
    </row>
    <row r="16" spans="1:7" ht="16.5" thickBot="1">
      <c r="A16" s="99"/>
      <c r="B16" s="100" t="s">
        <v>35</v>
      </c>
      <c r="C16" s="100"/>
      <c r="D16" s="100"/>
      <c r="E16" s="100"/>
      <c r="F16" s="100"/>
      <c r="G16" s="101"/>
    </row>
    <row r="61" ht="31.5">
      <c r="F61" s="220" t="s">
        <v>371</v>
      </c>
    </row>
  </sheetData>
  <sheetProtection/>
  <mergeCells count="6">
    <mergeCell ref="A1:G1"/>
    <mergeCell ref="A3:G4"/>
    <mergeCell ref="A7:A8"/>
    <mergeCell ref="B7:B8"/>
    <mergeCell ref="C7:F7"/>
    <mergeCell ref="G7:G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E1" sqref="E1:H1"/>
    </sheetView>
  </sheetViews>
  <sheetFormatPr defaultColWidth="9.25390625" defaultRowHeight="12.75"/>
  <cols>
    <col min="1" max="1" width="40.75390625" style="3" customWidth="1"/>
    <col min="2" max="2" width="11.00390625" style="3" customWidth="1"/>
    <col min="3" max="3" width="10.875" style="3" customWidth="1"/>
    <col min="4" max="4" width="11.00390625" style="3" customWidth="1"/>
    <col min="5" max="5" width="40.75390625" style="3" customWidth="1"/>
    <col min="6" max="6" width="11.00390625" style="3" customWidth="1"/>
    <col min="7" max="7" width="10.875" style="3" customWidth="1"/>
    <col min="8" max="8" width="10.125" style="1" customWidth="1"/>
    <col min="9" max="16384" width="9.25390625" style="2" customWidth="1"/>
  </cols>
  <sheetData>
    <row r="1" spans="5:9" ht="12.75" customHeight="1">
      <c r="E1" s="553" t="s">
        <v>597</v>
      </c>
      <c r="F1" s="553"/>
      <c r="G1" s="553"/>
      <c r="H1" s="553"/>
      <c r="I1" s="81"/>
    </row>
    <row r="2" spans="1:8" ht="15.75" customHeight="1">
      <c r="A2" s="554"/>
      <c r="B2" s="554"/>
      <c r="C2" s="554"/>
      <c r="D2" s="554"/>
      <c r="E2" s="554"/>
      <c r="F2" s="554"/>
      <c r="G2" s="554"/>
      <c r="H2" s="554"/>
    </row>
    <row r="3" spans="1:8" ht="18.75" customHeight="1">
      <c r="A3" s="627" t="s">
        <v>13</v>
      </c>
      <c r="B3" s="627"/>
      <c r="C3" s="627"/>
      <c r="D3" s="627"/>
      <c r="E3" s="627"/>
      <c r="F3" s="627"/>
      <c r="G3" s="627"/>
      <c r="H3" s="627"/>
    </row>
    <row r="4" spans="1:8" ht="18.75" customHeight="1">
      <c r="A4" s="627" t="s">
        <v>517</v>
      </c>
      <c r="B4" s="627"/>
      <c r="C4" s="627"/>
      <c r="D4" s="627"/>
      <c r="E4" s="627"/>
      <c r="F4" s="627"/>
      <c r="G4" s="627"/>
      <c r="H4" s="627"/>
    </row>
    <row r="5" spans="1:8" ht="12.75" customHeight="1" thickBot="1">
      <c r="A5" s="282"/>
      <c r="B5" s="282"/>
      <c r="C5" s="282"/>
      <c r="D5" s="282"/>
      <c r="E5" s="282"/>
      <c r="F5" s="282"/>
      <c r="G5" s="282"/>
      <c r="H5" s="304" t="s">
        <v>430</v>
      </c>
    </row>
    <row r="6" spans="1:8" ht="26.25" customHeight="1" thickBot="1">
      <c r="A6" s="628" t="s">
        <v>11</v>
      </c>
      <c r="B6" s="629"/>
      <c r="C6" s="629"/>
      <c r="D6" s="630"/>
      <c r="E6" s="629" t="s">
        <v>12</v>
      </c>
      <c r="F6" s="629"/>
      <c r="G6" s="629"/>
      <c r="H6" s="630"/>
    </row>
    <row r="7" spans="1:8" s="312" customFormat="1" ht="29.25" thickBot="1">
      <c r="A7" s="309" t="s">
        <v>0</v>
      </c>
      <c r="B7" s="313" t="s">
        <v>421</v>
      </c>
      <c r="C7" s="313" t="s">
        <v>422</v>
      </c>
      <c r="D7" s="310" t="s">
        <v>423</v>
      </c>
      <c r="E7" s="309" t="s">
        <v>0</v>
      </c>
      <c r="F7" s="313" t="s">
        <v>424</v>
      </c>
      <c r="G7" s="313" t="s">
        <v>425</v>
      </c>
      <c r="H7" s="311" t="s">
        <v>426</v>
      </c>
    </row>
    <row r="8" spans="1:8" ht="12.75">
      <c r="A8" s="308" t="s">
        <v>286</v>
      </c>
      <c r="B8" s="417">
        <f>'1.melléklet'!D11</f>
        <v>69317519</v>
      </c>
      <c r="C8" s="417">
        <v>7000000</v>
      </c>
      <c r="D8" s="417">
        <v>7000000</v>
      </c>
      <c r="E8" s="308" t="s">
        <v>276</v>
      </c>
      <c r="F8" s="417">
        <f>'1.melléklet'!I11</f>
        <v>28418533</v>
      </c>
      <c r="G8" s="417">
        <v>25000000</v>
      </c>
      <c r="H8" s="417">
        <v>25000000</v>
      </c>
    </row>
    <row r="9" spans="1:8" ht="13.5" customHeight="1">
      <c r="A9" s="305" t="s">
        <v>287</v>
      </c>
      <c r="B9" s="306">
        <f>'1.melléklet'!D18</f>
        <v>2797820</v>
      </c>
      <c r="C9" s="307">
        <v>2500000</v>
      </c>
      <c r="D9" s="307">
        <v>2500000</v>
      </c>
      <c r="E9" s="363" t="s">
        <v>277</v>
      </c>
      <c r="F9" s="365">
        <f>'1.melléklet'!I18</f>
        <v>4030698</v>
      </c>
      <c r="G9" s="366">
        <v>4000000</v>
      </c>
      <c r="H9" s="366">
        <v>4000000</v>
      </c>
    </row>
    <row r="10" spans="1:8" ht="12.75" customHeight="1">
      <c r="A10" s="57" t="s">
        <v>34</v>
      </c>
      <c r="B10" s="56">
        <f>'1.melléklet'!D25</f>
        <v>3777433</v>
      </c>
      <c r="C10" s="56">
        <v>3500000</v>
      </c>
      <c r="D10" s="56">
        <v>3500000</v>
      </c>
      <c r="E10" s="58" t="s">
        <v>36</v>
      </c>
      <c r="F10" s="367">
        <f>'1.melléklet'!I26</f>
        <v>16450820</v>
      </c>
      <c r="G10" s="59">
        <v>5000000</v>
      </c>
      <c r="H10" s="59">
        <v>5000000</v>
      </c>
    </row>
    <row r="11" spans="1:8" ht="13.5" customHeight="1">
      <c r="A11" s="362" t="s">
        <v>288</v>
      </c>
      <c r="B11" s="56">
        <f>'1.melléklet'!D27</f>
        <v>0</v>
      </c>
      <c r="C11" s="60"/>
      <c r="D11" s="60"/>
      <c r="E11" s="364" t="s">
        <v>278</v>
      </c>
      <c r="F11" s="367">
        <f>'1.melléklet'!I28</f>
        <v>5447586</v>
      </c>
      <c r="G11" s="59">
        <v>3000000</v>
      </c>
      <c r="H11" s="59">
        <v>3000000</v>
      </c>
    </row>
    <row r="12" spans="1:8" ht="12" customHeight="1">
      <c r="A12" s="57" t="s">
        <v>383</v>
      </c>
      <c r="B12" s="56">
        <f>'1.melléklet'!D30</f>
        <v>31183220</v>
      </c>
      <c r="C12" s="60">
        <v>30000000</v>
      </c>
      <c r="D12" s="60">
        <v>30000000</v>
      </c>
      <c r="E12" s="58" t="s">
        <v>279</v>
      </c>
      <c r="F12" s="56">
        <f>'1.melléklet'!I30</f>
        <v>11318261</v>
      </c>
      <c r="G12" s="59">
        <v>2000000</v>
      </c>
      <c r="H12" s="59">
        <v>2000000</v>
      </c>
    </row>
    <row r="13" spans="1:8" ht="11.25" customHeight="1">
      <c r="A13" s="57" t="s">
        <v>290</v>
      </c>
      <c r="B13" s="56">
        <f>'1.melléklet'!D43</f>
        <v>24524762</v>
      </c>
      <c r="C13" s="56">
        <v>2000000</v>
      </c>
      <c r="D13" s="56">
        <v>2000000</v>
      </c>
      <c r="E13" s="58" t="s">
        <v>384</v>
      </c>
      <c r="F13" s="56">
        <f>'1.melléklet'!I36</f>
        <v>15106759</v>
      </c>
      <c r="G13" s="59">
        <v>6000000</v>
      </c>
      <c r="H13" s="59">
        <v>6000000</v>
      </c>
    </row>
    <row r="14" spans="1:8" ht="12.75" customHeight="1">
      <c r="A14" s="314" t="s">
        <v>291</v>
      </c>
      <c r="B14" s="367">
        <f>'1.melléklet'!D44</f>
        <v>0</v>
      </c>
      <c r="C14" s="90"/>
      <c r="D14" s="90"/>
      <c r="E14" s="58" t="s">
        <v>281</v>
      </c>
      <c r="F14" s="56">
        <f>'1.melléklet'!I43</f>
        <v>101153</v>
      </c>
      <c r="G14" s="59"/>
      <c r="H14" s="59"/>
    </row>
    <row r="15" spans="1:8" ht="13.5" customHeight="1">
      <c r="A15" s="57" t="s">
        <v>292</v>
      </c>
      <c r="B15" s="56">
        <f>'1.melléklet'!D46</f>
        <v>0</v>
      </c>
      <c r="C15" s="60"/>
      <c r="D15" s="60"/>
      <c r="E15" s="58" t="s">
        <v>282</v>
      </c>
      <c r="F15" s="56">
        <f>'1.melléklet'!I45</f>
        <v>31691739</v>
      </c>
      <c r="G15" s="56"/>
      <c r="H15" s="56"/>
    </row>
    <row r="16" spans="1:8" ht="12" customHeight="1" thickBot="1">
      <c r="A16" s="369" t="s">
        <v>385</v>
      </c>
      <c r="B16" s="370">
        <f>'1.melléklet'!D48</f>
        <v>0</v>
      </c>
      <c r="C16" s="371"/>
      <c r="D16" s="371"/>
      <c r="E16" s="372" t="s">
        <v>283</v>
      </c>
      <c r="F16" s="509">
        <f>'1.melléklet'!I48</f>
        <v>0</v>
      </c>
      <c r="G16" s="509"/>
      <c r="H16" s="510"/>
    </row>
    <row r="17" spans="1:8" s="368" customFormat="1" ht="13.5" customHeight="1" thickBot="1">
      <c r="A17" s="373" t="s">
        <v>9</v>
      </c>
      <c r="B17" s="374">
        <f>SUM(B8:B16)</f>
        <v>131600754</v>
      </c>
      <c r="C17" s="374">
        <f>SUM(C8:C16)</f>
        <v>45000000</v>
      </c>
      <c r="D17" s="374">
        <f>SUM(D8:D16)</f>
        <v>45000000</v>
      </c>
      <c r="E17" s="375" t="s">
        <v>10</v>
      </c>
      <c r="F17" s="376">
        <f>SUM(F8:F16)</f>
        <v>112565549</v>
      </c>
      <c r="G17" s="376">
        <f>SUM(G8:G16)</f>
        <v>45000000</v>
      </c>
      <c r="H17" s="376">
        <f>SUM(H8:H16)</f>
        <v>45000000</v>
      </c>
    </row>
    <row r="18" spans="1:9" ht="13.5" customHeight="1">
      <c r="A18" s="283"/>
      <c r="B18" s="284"/>
      <c r="C18" s="285"/>
      <c r="D18" s="285"/>
      <c r="E18" s="286"/>
      <c r="F18" s="287"/>
      <c r="G18" s="287"/>
      <c r="H18" s="287"/>
      <c r="I18" s="288"/>
    </row>
    <row r="19" spans="1:9" ht="13.5" customHeight="1">
      <c r="A19" s="285"/>
      <c r="B19" s="284"/>
      <c r="C19" s="285"/>
      <c r="D19" s="285"/>
      <c r="E19" s="288"/>
      <c r="F19" s="287"/>
      <c r="G19" s="287"/>
      <c r="H19" s="287"/>
      <c r="I19" s="288"/>
    </row>
    <row r="20" spans="1:9" ht="13.5" customHeight="1">
      <c r="A20" s="289"/>
      <c r="B20" s="11"/>
      <c r="C20" s="11"/>
      <c r="D20" s="11"/>
      <c r="E20" s="290"/>
      <c r="F20" s="287"/>
      <c r="G20" s="287"/>
      <c r="H20" s="287"/>
      <c r="I20" s="288"/>
    </row>
    <row r="21" spans="1:9" ht="13.5" customHeight="1">
      <c r="A21" s="283"/>
      <c r="B21" s="291"/>
      <c r="C21" s="285"/>
      <c r="D21" s="285"/>
      <c r="E21" s="288"/>
      <c r="F21" s="287"/>
      <c r="G21" s="287"/>
      <c r="H21" s="287"/>
      <c r="I21" s="288"/>
    </row>
    <row r="22" spans="1:9" ht="13.5" customHeight="1">
      <c r="A22" s="283"/>
      <c r="B22" s="292"/>
      <c r="C22" s="285"/>
      <c r="D22" s="285"/>
      <c r="E22" s="293"/>
      <c r="F22" s="292"/>
      <c r="G22" s="284"/>
      <c r="H22" s="284"/>
      <c r="I22" s="288"/>
    </row>
    <row r="23" spans="1:9" ht="13.5" customHeight="1">
      <c r="A23" s="283"/>
      <c r="B23" s="291"/>
      <c r="C23" s="285"/>
      <c r="D23" s="285"/>
      <c r="E23" s="293"/>
      <c r="F23" s="291"/>
      <c r="G23" s="287"/>
      <c r="H23" s="287"/>
      <c r="I23" s="288"/>
    </row>
    <row r="24" spans="1:9" ht="12.75">
      <c r="A24" s="289"/>
      <c r="B24" s="294"/>
      <c r="C24" s="294"/>
      <c r="D24" s="294"/>
      <c r="E24" s="290"/>
      <c r="F24" s="11"/>
      <c r="G24" s="11"/>
      <c r="H24" s="11"/>
      <c r="I24" s="288"/>
    </row>
    <row r="25" spans="1:9" ht="13.5" customHeight="1">
      <c r="A25" s="286"/>
      <c r="B25" s="11"/>
      <c r="C25" s="295"/>
      <c r="D25" s="295"/>
      <c r="E25" s="293"/>
      <c r="F25" s="291"/>
      <c r="G25" s="287"/>
      <c r="H25" s="287"/>
      <c r="I25" s="288"/>
    </row>
    <row r="26" spans="1:9" ht="13.5" customHeight="1">
      <c r="A26" s="289"/>
      <c r="B26" s="287"/>
      <c r="C26" s="295"/>
      <c r="D26" s="295"/>
      <c r="E26" s="290"/>
      <c r="F26" s="291"/>
      <c r="G26" s="287"/>
      <c r="H26" s="287"/>
      <c r="I26" s="288"/>
    </row>
    <row r="27" spans="1:9" ht="13.5" customHeight="1">
      <c r="A27" s="283"/>
      <c r="B27" s="291"/>
      <c r="C27" s="295"/>
      <c r="D27" s="295"/>
      <c r="E27" s="290"/>
      <c r="F27" s="296"/>
      <c r="G27" s="284"/>
      <c r="H27" s="284"/>
      <c r="I27" s="288"/>
    </row>
    <row r="28" spans="1:9" ht="13.5" customHeight="1">
      <c r="A28" s="290"/>
      <c r="B28" s="287"/>
      <c r="C28" s="295"/>
      <c r="D28" s="295"/>
      <c r="E28" s="290"/>
      <c r="F28" s="11"/>
      <c r="G28" s="287"/>
      <c r="H28" s="287"/>
      <c r="I28" s="288"/>
    </row>
    <row r="29" spans="1:9" ht="13.5" customHeight="1">
      <c r="A29" s="290"/>
      <c r="B29" s="297"/>
      <c r="C29" s="295"/>
      <c r="D29" s="295"/>
      <c r="E29" s="293"/>
      <c r="F29" s="291"/>
      <c r="G29" s="287"/>
      <c r="H29" s="287"/>
      <c r="I29" s="288"/>
    </row>
    <row r="30" spans="1:9" ht="13.5" customHeight="1">
      <c r="A30" s="10"/>
      <c r="B30" s="11"/>
      <c r="C30" s="11"/>
      <c r="D30" s="11"/>
      <c r="E30" s="10"/>
      <c r="F30" s="11"/>
      <c r="G30" s="11"/>
      <c r="H30" s="11"/>
      <c r="I30" s="288"/>
    </row>
    <row r="31" spans="1:9" ht="11.25" customHeight="1">
      <c r="A31" s="10"/>
      <c r="B31" s="298"/>
      <c r="C31" s="10"/>
      <c r="D31" s="10"/>
      <c r="E31" s="10"/>
      <c r="F31" s="11"/>
      <c r="G31" s="11"/>
      <c r="H31" s="11"/>
      <c r="I31" s="288"/>
    </row>
    <row r="32" spans="1:9" ht="13.5" customHeight="1">
      <c r="A32" s="299"/>
      <c r="B32" s="300"/>
      <c r="C32" s="300"/>
      <c r="D32" s="300"/>
      <c r="E32" s="299"/>
      <c r="F32" s="300"/>
      <c r="G32" s="300"/>
      <c r="H32" s="300"/>
      <c r="I32" s="288"/>
    </row>
    <row r="33" spans="1:9" ht="13.5" customHeight="1">
      <c r="A33" s="298"/>
      <c r="B33" s="286"/>
      <c r="C33" s="298"/>
      <c r="D33" s="298"/>
      <c r="E33" s="298"/>
      <c r="F33" s="298"/>
      <c r="G33" s="298"/>
      <c r="H33" s="301"/>
      <c r="I33" s="288"/>
    </row>
    <row r="34" spans="1:9" ht="13.5" customHeight="1">
      <c r="A34" s="298"/>
      <c r="B34" s="286"/>
      <c r="C34" s="298"/>
      <c r="D34" s="298"/>
      <c r="E34" s="298"/>
      <c r="F34" s="298"/>
      <c r="G34" s="298"/>
      <c r="H34" s="301"/>
      <c r="I34" s="288"/>
    </row>
    <row r="35" spans="1:9" ht="13.5" customHeight="1">
      <c r="A35" s="298"/>
      <c r="B35" s="286"/>
      <c r="C35" s="298"/>
      <c r="D35" s="298"/>
      <c r="E35" s="298"/>
      <c r="F35" s="298"/>
      <c r="G35" s="298"/>
      <c r="H35" s="301"/>
      <c r="I35" s="288"/>
    </row>
    <row r="36" spans="1:9" ht="13.5" customHeight="1">
      <c r="A36" s="302"/>
      <c r="B36" s="286"/>
      <c r="C36" s="302"/>
      <c r="D36" s="302"/>
      <c r="E36" s="302"/>
      <c r="F36" s="302"/>
      <c r="G36" s="302"/>
      <c r="H36" s="303"/>
      <c r="I36" s="288"/>
    </row>
    <row r="37" spans="1:9" ht="13.5" customHeight="1">
      <c r="A37" s="286"/>
      <c r="B37" s="286"/>
      <c r="C37" s="286"/>
      <c r="D37" s="286"/>
      <c r="E37" s="286"/>
      <c r="F37" s="286"/>
      <c r="G37" s="286"/>
      <c r="H37" s="300"/>
      <c r="I37" s="288"/>
    </row>
    <row r="38" spans="1:9" ht="13.5" customHeight="1">
      <c r="A38" s="286"/>
      <c r="B38" s="286"/>
      <c r="C38" s="286"/>
      <c r="D38" s="286"/>
      <c r="E38" s="286"/>
      <c r="F38" s="286"/>
      <c r="G38" s="286"/>
      <c r="H38" s="300"/>
      <c r="I38" s="288"/>
    </row>
    <row r="39" spans="1:9" ht="13.5" customHeight="1">
      <c r="A39" s="286"/>
      <c r="B39" s="286"/>
      <c r="C39" s="286"/>
      <c r="D39" s="286"/>
      <c r="E39" s="286"/>
      <c r="F39" s="286"/>
      <c r="G39" s="286"/>
      <c r="H39" s="300"/>
      <c r="I39" s="288"/>
    </row>
    <row r="40" spans="1:9" ht="13.5" customHeight="1">
      <c r="A40" s="286"/>
      <c r="B40" s="286"/>
      <c r="C40" s="286"/>
      <c r="D40" s="286"/>
      <c r="E40" s="286"/>
      <c r="F40" s="286"/>
      <c r="G40" s="286"/>
      <c r="H40" s="300"/>
      <c r="I40" s="288"/>
    </row>
    <row r="41" spans="1:9" ht="13.5" customHeight="1">
      <c r="A41" s="286"/>
      <c r="B41" s="286"/>
      <c r="C41" s="286"/>
      <c r="D41" s="286"/>
      <c r="E41" s="286"/>
      <c r="F41" s="286"/>
      <c r="G41" s="286"/>
      <c r="H41" s="300"/>
      <c r="I41" s="288"/>
    </row>
    <row r="42" spans="1:9" ht="13.5" customHeight="1">
      <c r="A42" s="286"/>
      <c r="B42" s="286"/>
      <c r="C42" s="286"/>
      <c r="D42" s="286"/>
      <c r="E42" s="286"/>
      <c r="F42" s="286"/>
      <c r="G42" s="286"/>
      <c r="H42" s="300"/>
      <c r="I42" s="288"/>
    </row>
    <row r="43" spans="1:8" ht="13.5" customHeight="1">
      <c r="A43" s="5"/>
      <c r="B43" s="5"/>
      <c r="C43" s="5"/>
      <c r="D43" s="5"/>
      <c r="E43" s="5"/>
      <c r="F43" s="5"/>
      <c r="G43" s="5"/>
      <c r="H43" s="4"/>
    </row>
    <row r="44" spans="1:8" ht="18" customHeight="1">
      <c r="A44" s="5"/>
      <c r="B44" s="5"/>
      <c r="C44" s="5"/>
      <c r="D44" s="5"/>
      <c r="E44" s="5"/>
      <c r="F44" s="5"/>
      <c r="G44" s="5"/>
      <c r="H44" s="4"/>
    </row>
    <row r="45" spans="1:8" ht="12.75" customHeight="1">
      <c r="A45" s="5"/>
      <c r="B45" s="5"/>
      <c r="C45" s="5"/>
      <c r="D45" s="5"/>
      <c r="E45" s="5"/>
      <c r="F45" s="5"/>
      <c r="G45" s="5"/>
      <c r="H45" s="4"/>
    </row>
    <row r="46" spans="1:8" ht="12.75">
      <c r="A46" s="5"/>
      <c r="B46" s="5"/>
      <c r="C46" s="5"/>
      <c r="D46" s="5"/>
      <c r="E46" s="5"/>
      <c r="F46" s="5"/>
      <c r="G46" s="5"/>
      <c r="H46" s="4"/>
    </row>
    <row r="47" spans="1:8" ht="12.75">
      <c r="A47" s="5"/>
      <c r="B47" s="5"/>
      <c r="C47" s="5"/>
      <c r="D47" s="5"/>
      <c r="E47" s="5"/>
      <c r="F47" s="5"/>
      <c r="G47" s="5"/>
      <c r="H47" s="4"/>
    </row>
    <row r="48" spans="1:8" ht="12.75">
      <c r="A48" s="5"/>
      <c r="B48" s="5"/>
      <c r="C48" s="5"/>
      <c r="D48" s="5"/>
      <c r="E48" s="5"/>
      <c r="F48" s="5"/>
      <c r="G48" s="5"/>
      <c r="H48" s="4"/>
    </row>
    <row r="49" spans="1:8" ht="12.75">
      <c r="A49" s="5"/>
      <c r="B49" s="5"/>
      <c r="C49" s="5"/>
      <c r="D49" s="5"/>
      <c r="E49" s="5"/>
      <c r="F49" s="5"/>
      <c r="G49" s="5"/>
      <c r="H49" s="4"/>
    </row>
    <row r="50" spans="1:8" ht="12.75">
      <c r="A50" s="5"/>
      <c r="B50" s="5"/>
      <c r="C50" s="5"/>
      <c r="D50" s="5"/>
      <c r="E50" s="5"/>
      <c r="F50" s="5"/>
      <c r="G50" s="5"/>
      <c r="H50" s="4"/>
    </row>
    <row r="51" spans="1:8" ht="12.75">
      <c r="A51" s="5"/>
      <c r="B51" s="5"/>
      <c r="C51" s="5"/>
      <c r="D51" s="5"/>
      <c r="E51" s="5"/>
      <c r="F51" s="5"/>
      <c r="G51" s="5"/>
      <c r="H51" s="4"/>
    </row>
    <row r="52" spans="1:8" ht="12.75">
      <c r="A52" s="5"/>
      <c r="B52" s="5"/>
      <c r="C52" s="5"/>
      <c r="D52" s="5"/>
      <c r="E52" s="5"/>
      <c r="F52" s="5"/>
      <c r="G52" s="5"/>
      <c r="H52" s="4"/>
    </row>
    <row r="53" spans="1:8" ht="12.75">
      <c r="A53" s="5"/>
      <c r="B53" s="5"/>
      <c r="C53" s="5"/>
      <c r="D53" s="5"/>
      <c r="E53" s="5"/>
      <c r="F53" s="5"/>
      <c r="G53" s="5"/>
      <c r="H53" s="4"/>
    </row>
    <row r="54" spans="1:8" ht="12.75">
      <c r="A54" s="5"/>
      <c r="B54" s="5"/>
      <c r="C54" s="5"/>
      <c r="D54" s="5"/>
      <c r="E54" s="5"/>
      <c r="F54" s="5"/>
      <c r="G54" s="5"/>
      <c r="H54" s="4"/>
    </row>
    <row r="55" spans="1:8" ht="12.75">
      <c r="A55" s="5"/>
      <c r="B55" s="5"/>
      <c r="C55" s="5"/>
      <c r="D55" s="5"/>
      <c r="E55" s="5"/>
      <c r="F55" s="5"/>
      <c r="G55" s="5"/>
      <c r="H55" s="4"/>
    </row>
    <row r="56" spans="1:8" ht="12.75">
      <c r="A56" s="5"/>
      <c r="B56" s="5"/>
      <c r="C56" s="5"/>
      <c r="D56" s="5"/>
      <c r="E56" s="5"/>
      <c r="F56" s="5"/>
      <c r="G56" s="5"/>
      <c r="H56" s="4"/>
    </row>
    <row r="57" spans="1:8" ht="12.75">
      <c r="A57" s="5"/>
      <c r="B57" s="5"/>
      <c r="C57" s="5"/>
      <c r="D57" s="5"/>
      <c r="E57" s="5"/>
      <c r="F57" s="5"/>
      <c r="G57" s="5"/>
      <c r="H57" s="4"/>
    </row>
    <row r="58" spans="1:8" ht="12.75">
      <c r="A58" s="5"/>
      <c r="B58" s="5"/>
      <c r="C58" s="5"/>
      <c r="D58" s="5"/>
      <c r="E58" s="5"/>
      <c r="F58" s="5"/>
      <c r="G58" s="5"/>
      <c r="H58" s="4"/>
    </row>
    <row r="59" spans="1:8" ht="12.75">
      <c r="A59" s="5"/>
      <c r="B59" s="5"/>
      <c r="C59" s="5"/>
      <c r="D59" s="5"/>
      <c r="E59" s="5"/>
      <c r="F59" s="5"/>
      <c r="G59" s="5"/>
      <c r="H59" s="4"/>
    </row>
    <row r="60" spans="1:8" ht="12.75">
      <c r="A60" s="5"/>
      <c r="B60" s="5"/>
      <c r="C60" s="5"/>
      <c r="D60" s="5"/>
      <c r="E60" s="5"/>
      <c r="F60" s="5"/>
      <c r="G60" s="5"/>
      <c r="H60" s="4"/>
    </row>
    <row r="61" spans="1:8" ht="12.75">
      <c r="A61" s="5"/>
      <c r="B61" s="5"/>
      <c r="C61" s="5"/>
      <c r="D61" s="5"/>
      <c r="E61" s="5"/>
      <c r="F61" s="5"/>
      <c r="G61" s="5"/>
      <c r="H61" s="4"/>
    </row>
    <row r="62" spans="1:8" ht="12.75">
      <c r="A62" s="5"/>
      <c r="B62" s="5"/>
      <c r="C62" s="5"/>
      <c r="D62" s="5"/>
      <c r="E62" s="5"/>
      <c r="F62" s="5"/>
      <c r="G62" s="5"/>
      <c r="H62" s="4"/>
    </row>
    <row r="63" spans="1:8" ht="12.75">
      <c r="A63" s="5"/>
      <c r="B63" s="5"/>
      <c r="C63" s="5"/>
      <c r="D63" s="5"/>
      <c r="E63" s="5"/>
      <c r="F63" s="5"/>
      <c r="G63" s="5"/>
      <c r="H63" s="4"/>
    </row>
    <row r="64" spans="1:8" ht="12.75">
      <c r="A64" s="5"/>
      <c r="B64" s="5"/>
      <c r="C64" s="5"/>
      <c r="D64" s="5"/>
      <c r="E64" s="5"/>
      <c r="F64" s="5"/>
      <c r="G64" s="5"/>
      <c r="H64" s="4"/>
    </row>
    <row r="65" spans="1:8" ht="12.75">
      <c r="A65" s="5"/>
      <c r="B65" s="5"/>
      <c r="C65" s="5"/>
      <c r="D65" s="5"/>
      <c r="E65" s="5"/>
      <c r="F65" s="5"/>
      <c r="G65" s="5"/>
      <c r="H65" s="4"/>
    </row>
    <row r="66" spans="1:8" ht="12.75">
      <c r="A66" s="5"/>
      <c r="B66" s="5"/>
      <c r="C66" s="5"/>
      <c r="D66" s="5"/>
      <c r="E66" s="5"/>
      <c r="F66" s="5"/>
      <c r="G66" s="5"/>
      <c r="H66" s="4"/>
    </row>
    <row r="67" spans="1:8" ht="12.75">
      <c r="A67" s="5"/>
      <c r="B67" s="5"/>
      <c r="C67" s="5"/>
      <c r="D67" s="5"/>
      <c r="E67" s="5"/>
      <c r="F67" s="5"/>
      <c r="G67" s="5"/>
      <c r="H67" s="4"/>
    </row>
    <row r="68" spans="1:8" ht="12.75">
      <c r="A68" s="5"/>
      <c r="B68" s="5"/>
      <c r="C68" s="5"/>
      <c r="D68" s="5"/>
      <c r="E68" s="5"/>
      <c r="F68" s="5"/>
      <c r="G68" s="5"/>
      <c r="H68" s="4"/>
    </row>
    <row r="69" spans="1:8" ht="12.75">
      <c r="A69" s="5"/>
      <c r="B69" s="5"/>
      <c r="C69" s="5"/>
      <c r="D69" s="5"/>
      <c r="E69" s="5"/>
      <c r="F69" s="5"/>
      <c r="G69" s="5"/>
      <c r="H69" s="4"/>
    </row>
    <row r="70" spans="1:8" ht="12.75">
      <c r="A70" s="5"/>
      <c r="B70" s="5"/>
      <c r="C70" s="5"/>
      <c r="D70" s="5"/>
      <c r="E70" s="5"/>
      <c r="F70" s="5"/>
      <c r="G70" s="5"/>
      <c r="H70" s="4"/>
    </row>
    <row r="71" spans="1:8" ht="12.75">
      <c r="A71" s="5"/>
      <c r="B71" s="5"/>
      <c r="C71" s="5"/>
      <c r="D71" s="5"/>
      <c r="E71" s="5"/>
      <c r="F71" s="5"/>
      <c r="G71" s="5"/>
      <c r="H71" s="4"/>
    </row>
    <row r="72" spans="1:8" ht="12.75">
      <c r="A72" s="5"/>
      <c r="B72" s="5"/>
      <c r="C72" s="5"/>
      <c r="D72" s="5"/>
      <c r="E72" s="5"/>
      <c r="F72" s="5"/>
      <c r="G72" s="5"/>
      <c r="H72" s="4"/>
    </row>
    <row r="73" spans="1:8" ht="12.75">
      <c r="A73" s="5"/>
      <c r="B73" s="5"/>
      <c r="C73" s="5"/>
      <c r="D73" s="5"/>
      <c r="E73" s="5"/>
      <c r="F73" s="5"/>
      <c r="G73" s="5"/>
      <c r="H73" s="4"/>
    </row>
    <row r="74" spans="1:8" ht="12.75">
      <c r="A74" s="5"/>
      <c r="B74" s="5"/>
      <c r="C74" s="5"/>
      <c r="D74" s="5"/>
      <c r="E74" s="5"/>
      <c r="F74" s="5"/>
      <c r="G74" s="5"/>
      <c r="H74" s="4"/>
    </row>
    <row r="75" spans="1:8" ht="12.75">
      <c r="A75" s="5"/>
      <c r="B75" s="5"/>
      <c r="C75" s="5"/>
      <c r="D75" s="5"/>
      <c r="E75" s="5"/>
      <c r="F75" s="5"/>
      <c r="G75" s="5"/>
      <c r="H75" s="4"/>
    </row>
    <row r="76" spans="1:8" ht="12.75">
      <c r="A76" s="5"/>
      <c r="B76" s="5"/>
      <c r="C76" s="5"/>
      <c r="D76" s="5"/>
      <c r="E76" s="5"/>
      <c r="F76" s="5"/>
      <c r="G76" s="5"/>
      <c r="H76" s="4"/>
    </row>
    <row r="77" spans="1:8" ht="12.75">
      <c r="A77" s="5"/>
      <c r="B77" s="5"/>
      <c r="C77" s="5"/>
      <c r="D77" s="5"/>
      <c r="E77" s="5"/>
      <c r="F77" s="5"/>
      <c r="G77" s="5"/>
      <c r="H77" s="4"/>
    </row>
    <row r="78" spans="1:8" ht="12.75">
      <c r="A78" s="5"/>
      <c r="B78" s="5"/>
      <c r="C78" s="5"/>
      <c r="D78" s="5"/>
      <c r="E78" s="5"/>
      <c r="F78" s="5"/>
      <c r="G78" s="5"/>
      <c r="H78" s="4"/>
    </row>
    <row r="79" spans="1:8" ht="12.75">
      <c r="A79" s="5"/>
      <c r="B79" s="5"/>
      <c r="C79" s="5"/>
      <c r="D79" s="5"/>
      <c r="E79" s="5"/>
      <c r="F79" s="5"/>
      <c r="G79" s="5"/>
      <c r="H79" s="4"/>
    </row>
    <row r="80" spans="1:8" ht="12.75">
      <c r="A80" s="5"/>
      <c r="B80" s="5"/>
      <c r="C80" s="5"/>
      <c r="D80" s="5"/>
      <c r="E80" s="5"/>
      <c r="F80" s="5"/>
      <c r="G80" s="5"/>
      <c r="H80" s="4"/>
    </row>
    <row r="81" spans="1:8" ht="12.75">
      <c r="A81" s="5"/>
      <c r="B81" s="5"/>
      <c r="C81" s="5"/>
      <c r="D81" s="5"/>
      <c r="E81" s="5"/>
      <c r="F81" s="5"/>
      <c r="G81" s="5"/>
      <c r="H81" s="4"/>
    </row>
    <row r="82" spans="1:8" ht="12.75">
      <c r="A82" s="5"/>
      <c r="C82" s="5"/>
      <c r="D82" s="5"/>
      <c r="E82" s="5"/>
      <c r="F82" s="5"/>
      <c r="G82" s="5"/>
      <c r="H82" s="4"/>
    </row>
    <row r="83" spans="1:8" ht="12.75">
      <c r="A83" s="5"/>
      <c r="C83" s="5"/>
      <c r="D83" s="5"/>
      <c r="E83" s="5"/>
      <c r="F83" s="5"/>
      <c r="G83" s="5"/>
      <c r="H83" s="4"/>
    </row>
    <row r="84" spans="1:8" ht="12.75">
      <c r="A84" s="5"/>
      <c r="C84" s="5"/>
      <c r="D84" s="5"/>
      <c r="E84" s="5"/>
      <c r="F84" s="5"/>
      <c r="G84" s="5"/>
      <c r="H84" s="4"/>
    </row>
    <row r="85" spans="1:8" ht="12.75">
      <c r="A85" s="5"/>
      <c r="C85" s="5"/>
      <c r="D85" s="5"/>
      <c r="E85" s="5"/>
      <c r="F85" s="5"/>
      <c r="G85" s="5"/>
      <c r="H85" s="4"/>
    </row>
  </sheetData>
  <sheetProtection/>
  <mergeCells count="6">
    <mergeCell ref="A2:H2"/>
    <mergeCell ref="E1:H1"/>
    <mergeCell ref="A3:H3"/>
    <mergeCell ref="A6:D6"/>
    <mergeCell ref="E6:H6"/>
    <mergeCell ref="A4:H4"/>
  </mergeCells>
  <printOptions/>
  <pageMargins left="0.18" right="0.18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E1" sqref="E1:H1"/>
    </sheetView>
  </sheetViews>
  <sheetFormatPr defaultColWidth="9.00390625" defaultRowHeight="12.75"/>
  <cols>
    <col min="1" max="1" width="32.75390625" style="14" customWidth="1"/>
    <col min="2" max="2" width="12.25390625" style="0" customWidth="1"/>
    <col min="3" max="3" width="12.375" style="0" bestFit="1" customWidth="1"/>
    <col min="4" max="4" width="12.75390625" style="0" customWidth="1"/>
    <col min="5" max="5" width="13.75390625" style="0" customWidth="1"/>
    <col min="6" max="6" width="12.625" style="0" customWidth="1"/>
    <col min="7" max="7" width="11.25390625" style="0" customWidth="1"/>
    <col min="8" max="8" width="12.375" style="0" bestFit="1" customWidth="1"/>
  </cols>
  <sheetData>
    <row r="1" spans="5:9" ht="12.75" customHeight="1">
      <c r="E1" s="553" t="s">
        <v>596</v>
      </c>
      <c r="F1" s="553"/>
      <c r="G1" s="553"/>
      <c r="H1" s="553"/>
      <c r="I1" s="81"/>
    </row>
    <row r="2" ht="16.5" thickBot="1">
      <c r="A2" s="377"/>
    </row>
    <row r="3" spans="1:9" ht="12.75" customHeight="1">
      <c r="A3" s="639" t="s">
        <v>519</v>
      </c>
      <c r="B3" s="640"/>
      <c r="C3" s="640"/>
      <c r="D3" s="640"/>
      <c r="E3" s="640"/>
      <c r="F3" s="640"/>
      <c r="G3" s="640"/>
      <c r="H3" s="641"/>
      <c r="I3" s="82"/>
    </row>
    <row r="4" spans="1:9" ht="13.5" thickBot="1">
      <c r="A4" s="642"/>
      <c r="B4" s="643"/>
      <c r="C4" s="643"/>
      <c r="D4" s="643"/>
      <c r="E4" s="643"/>
      <c r="F4" s="643"/>
      <c r="G4" s="643"/>
      <c r="H4" s="644"/>
      <c r="I4" s="82"/>
    </row>
    <row r="5" spans="8:19" ht="16.5" thickBot="1">
      <c r="H5" t="s">
        <v>430</v>
      </c>
      <c r="S5" s="12"/>
    </row>
    <row r="6" spans="1:8" ht="15.75">
      <c r="A6" s="634" t="s">
        <v>0</v>
      </c>
      <c r="B6" s="378" t="s">
        <v>14</v>
      </c>
      <c r="C6" s="379" t="s">
        <v>15</v>
      </c>
      <c r="D6" s="379" t="s">
        <v>16</v>
      </c>
      <c r="E6" s="379" t="s">
        <v>17</v>
      </c>
      <c r="F6" s="379" t="s">
        <v>18</v>
      </c>
      <c r="G6" s="380" t="s">
        <v>19</v>
      </c>
      <c r="H6" s="381" t="s">
        <v>20</v>
      </c>
    </row>
    <row r="7" spans="1:8" ht="16.5" thickBot="1">
      <c r="A7" s="635"/>
      <c r="B7" s="636" t="s">
        <v>22</v>
      </c>
      <c r="C7" s="637"/>
      <c r="D7" s="637"/>
      <c r="E7" s="637"/>
      <c r="F7" s="637"/>
      <c r="G7" s="638"/>
      <c r="H7" s="382" t="s">
        <v>21</v>
      </c>
    </row>
    <row r="8" spans="1:8" s="15" customFormat="1" ht="16.5" thickBot="1">
      <c r="A8" s="383" t="s">
        <v>23</v>
      </c>
      <c r="B8" s="384">
        <f aca="true" t="shared" si="0" ref="B8:G8">SUM(B9:B16)</f>
        <v>8922999.333333334</v>
      </c>
      <c r="C8" s="384">
        <f t="shared" si="0"/>
        <v>8922999.333333334</v>
      </c>
      <c r="D8" s="384">
        <f t="shared" si="0"/>
        <v>8922999.333333334</v>
      </c>
      <c r="E8" s="384">
        <f t="shared" si="0"/>
        <v>8922999.333333334</v>
      </c>
      <c r="F8" s="384">
        <f t="shared" si="0"/>
        <v>8922999.333333334</v>
      </c>
      <c r="G8" s="384">
        <f t="shared" si="0"/>
        <v>8922999.333333334</v>
      </c>
      <c r="H8" s="385">
        <f aca="true" t="shared" si="1" ref="H8:H13">SUM(B8:G8)</f>
        <v>53537996.00000001</v>
      </c>
    </row>
    <row r="9" spans="1:8" ht="31.5">
      <c r="A9" s="386" t="s">
        <v>397</v>
      </c>
      <c r="B9" s="387">
        <f>H33/12</f>
        <v>5776459.916666667</v>
      </c>
      <c r="C9" s="387">
        <f>$B$9</f>
        <v>5776459.916666667</v>
      </c>
      <c r="D9" s="387">
        <f>$B$9</f>
        <v>5776459.916666667</v>
      </c>
      <c r="E9" s="387">
        <f>$B$9</f>
        <v>5776459.916666667</v>
      </c>
      <c r="F9" s="387">
        <f>$B$9</f>
        <v>5776459.916666667</v>
      </c>
      <c r="G9" s="387">
        <f>$B$9</f>
        <v>5776459.916666667</v>
      </c>
      <c r="H9" s="390">
        <f t="shared" si="1"/>
        <v>34658759.5</v>
      </c>
    </row>
    <row r="10" spans="1:8" ht="15.75">
      <c r="A10" s="391" t="s">
        <v>398</v>
      </c>
      <c r="B10" s="392">
        <f>H34/12</f>
        <v>233151.66666666666</v>
      </c>
      <c r="C10" s="393">
        <f>$B$10</f>
        <v>233151.66666666666</v>
      </c>
      <c r="D10" s="393">
        <f>$B$10</f>
        <v>233151.66666666666</v>
      </c>
      <c r="E10" s="393">
        <f>$B$10</f>
        <v>233151.66666666666</v>
      </c>
      <c r="F10" s="393">
        <f>$B$10</f>
        <v>233151.66666666666</v>
      </c>
      <c r="G10" s="394">
        <f>$B$10</f>
        <v>233151.66666666666</v>
      </c>
      <c r="H10" s="395">
        <f t="shared" si="1"/>
        <v>1398910</v>
      </c>
    </row>
    <row r="11" spans="1:8" ht="15.75">
      <c r="A11" s="391" t="s">
        <v>399</v>
      </c>
      <c r="B11" s="392">
        <f>H35/12</f>
        <v>314786.0833333333</v>
      </c>
      <c r="C11" s="393">
        <f>$B$11</f>
        <v>314786.0833333333</v>
      </c>
      <c r="D11" s="393">
        <f>$B$11</f>
        <v>314786.0833333333</v>
      </c>
      <c r="E11" s="393">
        <f>$B$11</f>
        <v>314786.0833333333</v>
      </c>
      <c r="F11" s="393">
        <f>$B$11</f>
        <v>314786.0833333333</v>
      </c>
      <c r="G11" s="394">
        <f>$B$11</f>
        <v>314786.0833333333</v>
      </c>
      <c r="H11" s="395">
        <f t="shared" si="1"/>
        <v>1888716.4999999998</v>
      </c>
    </row>
    <row r="12" spans="1:8" ht="31.5">
      <c r="A12" s="391" t="s">
        <v>400</v>
      </c>
      <c r="B12" s="392"/>
      <c r="C12" s="393"/>
      <c r="D12" s="393"/>
      <c r="E12" s="393"/>
      <c r="F12" s="393"/>
      <c r="G12" s="394"/>
      <c r="H12" s="395">
        <f t="shared" si="1"/>
        <v>0</v>
      </c>
    </row>
    <row r="13" spans="1:8" ht="16.5" customHeight="1">
      <c r="A13" s="391" t="s">
        <v>401</v>
      </c>
      <c r="B13" s="392">
        <f>H37/12</f>
        <v>2598601.6666666665</v>
      </c>
      <c r="C13" s="393">
        <f>$B$13</f>
        <v>2598601.6666666665</v>
      </c>
      <c r="D13" s="393">
        <f>$B$13</f>
        <v>2598601.6666666665</v>
      </c>
      <c r="E13" s="393">
        <f>$B$13</f>
        <v>2598601.6666666665</v>
      </c>
      <c r="F13" s="393">
        <f>$B$13</f>
        <v>2598601.6666666665</v>
      </c>
      <c r="G13" s="394">
        <f>$B$13</f>
        <v>2598601.6666666665</v>
      </c>
      <c r="H13" s="395">
        <f t="shared" si="1"/>
        <v>15591609.999999998</v>
      </c>
    </row>
    <row r="14" spans="1:8" ht="31.5">
      <c r="A14" s="391" t="s">
        <v>402</v>
      </c>
      <c r="B14" s="392"/>
      <c r="C14" s="393"/>
      <c r="D14" s="393"/>
      <c r="E14" s="393"/>
      <c r="F14" s="393"/>
      <c r="G14" s="394"/>
      <c r="H14" s="395">
        <f>H15+H16</f>
        <v>0</v>
      </c>
    </row>
    <row r="15" spans="1:8" ht="15.75">
      <c r="A15" s="391" t="s">
        <v>403</v>
      </c>
      <c r="B15" s="392"/>
      <c r="C15" s="393"/>
      <c r="D15" s="393"/>
      <c r="E15" s="393"/>
      <c r="F15" s="393"/>
      <c r="G15" s="394"/>
      <c r="H15" s="395">
        <f aca="true" t="shared" si="2" ref="H15:H26">SUM(B15:G15)</f>
        <v>0</v>
      </c>
    </row>
    <row r="16" spans="1:8" ht="32.25" thickBot="1">
      <c r="A16" s="391" t="s">
        <v>404</v>
      </c>
      <c r="B16" s="392"/>
      <c r="C16" s="393"/>
      <c r="D16" s="393"/>
      <c r="E16" s="393"/>
      <c r="F16" s="393"/>
      <c r="G16" s="394"/>
      <c r="H16" s="395">
        <f t="shared" si="2"/>
        <v>0</v>
      </c>
    </row>
    <row r="17" spans="1:8" ht="16.5" thickBot="1">
      <c r="A17" s="383" t="s">
        <v>24</v>
      </c>
      <c r="B17" s="384">
        <f aca="true" t="shared" si="3" ref="B17:G17">SUM(B18:B26)</f>
        <v>9380462.416666668</v>
      </c>
      <c r="C17" s="384">
        <f t="shared" si="3"/>
        <v>9380462.416666668</v>
      </c>
      <c r="D17" s="384">
        <f t="shared" si="3"/>
        <v>9380462.416666668</v>
      </c>
      <c r="E17" s="384">
        <f t="shared" si="3"/>
        <v>9380462.416666668</v>
      </c>
      <c r="F17" s="384">
        <f t="shared" si="3"/>
        <v>9380462.416666668</v>
      </c>
      <c r="G17" s="384">
        <f t="shared" si="3"/>
        <v>9380462.416666668</v>
      </c>
      <c r="H17" s="385">
        <f t="shared" si="2"/>
        <v>56282774.500000015</v>
      </c>
    </row>
    <row r="18" spans="1:8" ht="15.75">
      <c r="A18" s="386" t="s">
        <v>405</v>
      </c>
      <c r="B18" s="387">
        <f aca="true" t="shared" si="4" ref="B18:B26">H42/12</f>
        <v>2368211.0833333335</v>
      </c>
      <c r="C18" s="388">
        <f>$B$18</f>
        <v>2368211.0833333335</v>
      </c>
      <c r="D18" s="388">
        <f>$B$18</f>
        <v>2368211.0833333335</v>
      </c>
      <c r="E18" s="388">
        <f>$B$18</f>
        <v>2368211.0833333335</v>
      </c>
      <c r="F18" s="388">
        <f>$B$18</f>
        <v>2368211.0833333335</v>
      </c>
      <c r="G18" s="396">
        <f>$B$18</f>
        <v>2368211.0833333335</v>
      </c>
      <c r="H18" s="390">
        <f t="shared" si="2"/>
        <v>14209266.500000002</v>
      </c>
    </row>
    <row r="19" spans="1:8" ht="15.75">
      <c r="A19" s="391" t="s">
        <v>406</v>
      </c>
      <c r="B19" s="392">
        <f t="shared" si="4"/>
        <v>335891.5</v>
      </c>
      <c r="C19" s="393">
        <f>$B$19</f>
        <v>335891.5</v>
      </c>
      <c r="D19" s="393">
        <f>$B$19</f>
        <v>335891.5</v>
      </c>
      <c r="E19" s="393">
        <f>$B$19</f>
        <v>335891.5</v>
      </c>
      <c r="F19" s="393">
        <f>$B$19</f>
        <v>335891.5</v>
      </c>
      <c r="G19" s="397">
        <f>$B$19</f>
        <v>335891.5</v>
      </c>
      <c r="H19" s="395">
        <f t="shared" si="2"/>
        <v>2015349</v>
      </c>
    </row>
    <row r="20" spans="1:8" ht="15.75">
      <c r="A20" s="391" t="s">
        <v>407</v>
      </c>
      <c r="B20" s="392">
        <f t="shared" si="4"/>
        <v>1370901.6666666667</v>
      </c>
      <c r="C20" s="393">
        <f>$B$20</f>
        <v>1370901.6666666667</v>
      </c>
      <c r="D20" s="393">
        <f>$B$20</f>
        <v>1370901.6666666667</v>
      </c>
      <c r="E20" s="393">
        <f>$B$20</f>
        <v>1370901.6666666667</v>
      </c>
      <c r="F20" s="393">
        <f>$B$20</f>
        <v>1370901.6666666667</v>
      </c>
      <c r="G20" s="397">
        <f>$B$20</f>
        <v>1370901.6666666667</v>
      </c>
      <c r="H20" s="395">
        <f t="shared" si="2"/>
        <v>8225410.000000001</v>
      </c>
    </row>
    <row r="21" spans="1:8" ht="15.75">
      <c r="A21" s="391" t="s">
        <v>408</v>
      </c>
      <c r="B21" s="392">
        <f t="shared" si="4"/>
        <v>453965.5</v>
      </c>
      <c r="C21" s="393">
        <f>$B$21</f>
        <v>453965.5</v>
      </c>
      <c r="D21" s="393">
        <f>$B$21</f>
        <v>453965.5</v>
      </c>
      <c r="E21" s="393">
        <f>$B$21</f>
        <v>453965.5</v>
      </c>
      <c r="F21" s="393">
        <f>$B$21</f>
        <v>453965.5</v>
      </c>
      <c r="G21" s="397">
        <f>$B$21</f>
        <v>453965.5</v>
      </c>
      <c r="H21" s="395">
        <f t="shared" si="2"/>
        <v>2723793</v>
      </c>
    </row>
    <row r="22" spans="1:8" ht="15.75">
      <c r="A22" s="391" t="s">
        <v>409</v>
      </c>
      <c r="B22" s="392">
        <f t="shared" si="4"/>
        <v>943188.4166666666</v>
      </c>
      <c r="C22" s="393">
        <f>$B$22</f>
        <v>943188.4166666666</v>
      </c>
      <c r="D22" s="393">
        <f>$B$22</f>
        <v>943188.4166666666</v>
      </c>
      <c r="E22" s="393">
        <f>$B$22</f>
        <v>943188.4166666666</v>
      </c>
      <c r="F22" s="393">
        <f>$B$22</f>
        <v>943188.4166666666</v>
      </c>
      <c r="G22" s="397">
        <f>$B$22</f>
        <v>943188.4166666666</v>
      </c>
      <c r="H22" s="395">
        <f t="shared" si="2"/>
        <v>5659130.5</v>
      </c>
    </row>
    <row r="23" spans="1:8" ht="15.75">
      <c r="A23" s="391" t="s">
        <v>410</v>
      </c>
      <c r="B23" s="392">
        <f t="shared" si="4"/>
        <v>1258896.5833333333</v>
      </c>
      <c r="C23" s="393">
        <f>$B$23</f>
        <v>1258896.5833333333</v>
      </c>
      <c r="D23" s="393">
        <f>$B$23</f>
        <v>1258896.5833333333</v>
      </c>
      <c r="E23" s="393">
        <f>$B$23</f>
        <v>1258896.5833333333</v>
      </c>
      <c r="F23" s="393">
        <f>$B$23</f>
        <v>1258896.5833333333</v>
      </c>
      <c r="G23" s="397">
        <f>$B$23</f>
        <v>1258896.5833333333</v>
      </c>
      <c r="H23" s="395">
        <f t="shared" si="2"/>
        <v>7553379.499999999</v>
      </c>
    </row>
    <row r="24" spans="1:8" ht="15.75">
      <c r="A24" s="398" t="s">
        <v>411</v>
      </c>
      <c r="B24" s="392">
        <f t="shared" si="4"/>
        <v>8429.416666666666</v>
      </c>
      <c r="C24" s="393">
        <f>$B$24</f>
        <v>8429.416666666666</v>
      </c>
      <c r="D24" s="393">
        <f>$B$24</f>
        <v>8429.416666666666</v>
      </c>
      <c r="E24" s="393">
        <f>$B$24</f>
        <v>8429.416666666666</v>
      </c>
      <c r="F24" s="393">
        <f>$B$24</f>
        <v>8429.416666666666</v>
      </c>
      <c r="G24" s="397">
        <f>$B$24</f>
        <v>8429.416666666666</v>
      </c>
      <c r="H24" s="395">
        <f t="shared" si="2"/>
        <v>50576.49999999999</v>
      </c>
    </row>
    <row r="25" spans="1:8" ht="15.75">
      <c r="A25" s="398" t="s">
        <v>412</v>
      </c>
      <c r="B25" s="392">
        <f t="shared" si="4"/>
        <v>2640978.25</v>
      </c>
      <c r="C25" s="393">
        <f>$B$25</f>
        <v>2640978.25</v>
      </c>
      <c r="D25" s="393">
        <f>$B$25</f>
        <v>2640978.25</v>
      </c>
      <c r="E25" s="393">
        <f>$B$25</f>
        <v>2640978.25</v>
      </c>
      <c r="F25" s="393">
        <f>$B$25</f>
        <v>2640978.25</v>
      </c>
      <c r="G25" s="397">
        <f>$B$25</f>
        <v>2640978.25</v>
      </c>
      <c r="H25" s="395">
        <f t="shared" si="2"/>
        <v>15845869.5</v>
      </c>
    </row>
    <row r="26" spans="1:8" ht="16.5" thickBot="1">
      <c r="A26" s="398" t="s">
        <v>413</v>
      </c>
      <c r="B26" s="392">
        <f t="shared" si="4"/>
        <v>0</v>
      </c>
      <c r="C26" s="393">
        <f>$B$26</f>
        <v>0</v>
      </c>
      <c r="D26" s="393">
        <f>$B$26</f>
        <v>0</v>
      </c>
      <c r="E26" s="393">
        <f>$B$26</f>
        <v>0</v>
      </c>
      <c r="F26" s="393">
        <f>$B$26</f>
        <v>0</v>
      </c>
      <c r="G26" s="394">
        <f>$B$26</f>
        <v>0</v>
      </c>
      <c r="H26" s="395">
        <f t="shared" si="2"/>
        <v>0</v>
      </c>
    </row>
    <row r="27" spans="1:8" ht="16.5" thickBot="1">
      <c r="A27" s="399" t="s">
        <v>25</v>
      </c>
      <c r="B27" s="400">
        <f aca="true" t="shared" si="5" ref="B27:H27">B8-B17</f>
        <v>-457463.08333333395</v>
      </c>
      <c r="C27" s="400">
        <f t="shared" si="5"/>
        <v>-457463.08333333395</v>
      </c>
      <c r="D27" s="400">
        <f t="shared" si="5"/>
        <v>-457463.08333333395</v>
      </c>
      <c r="E27" s="400">
        <f t="shared" si="5"/>
        <v>-457463.08333333395</v>
      </c>
      <c r="F27" s="400">
        <f t="shared" si="5"/>
        <v>-457463.08333333395</v>
      </c>
      <c r="G27" s="400">
        <f t="shared" si="5"/>
        <v>-457463.08333333395</v>
      </c>
      <c r="H27" s="401">
        <f t="shared" si="5"/>
        <v>-2744778.5000000075</v>
      </c>
    </row>
    <row r="28" spans="1:8" ht="15.75">
      <c r="A28" s="402"/>
      <c r="B28" s="105"/>
      <c r="C28" s="105"/>
      <c r="D28" s="105"/>
      <c r="E28" s="105"/>
      <c r="F28" s="105"/>
      <c r="G28" s="105"/>
      <c r="H28" s="105"/>
    </row>
    <row r="29" spans="1:8" ht="16.5" thickBot="1">
      <c r="A29" s="402"/>
      <c r="B29" s="105"/>
      <c r="C29" s="105"/>
      <c r="D29" s="105"/>
      <c r="E29" s="105"/>
      <c r="F29" s="105"/>
      <c r="G29" s="105"/>
      <c r="H29" s="105"/>
    </row>
    <row r="30" spans="1:8" ht="15.75">
      <c r="A30" s="631" t="s">
        <v>0</v>
      </c>
      <c r="B30" s="379" t="s">
        <v>26</v>
      </c>
      <c r="C30" s="379" t="s">
        <v>27</v>
      </c>
      <c r="D30" s="379" t="s">
        <v>28</v>
      </c>
      <c r="E30" s="379" t="s">
        <v>29</v>
      </c>
      <c r="F30" s="379" t="s">
        <v>30</v>
      </c>
      <c r="G30" s="379" t="s">
        <v>31</v>
      </c>
      <c r="H30" s="380" t="s">
        <v>420</v>
      </c>
    </row>
    <row r="31" spans="1:8" ht="16.5" thickBot="1">
      <c r="A31" s="632"/>
      <c r="B31" s="633" t="s">
        <v>22</v>
      </c>
      <c r="C31" s="633"/>
      <c r="D31" s="633"/>
      <c r="E31" s="633"/>
      <c r="F31" s="633"/>
      <c r="G31" s="633"/>
      <c r="H31" s="403" t="s">
        <v>21</v>
      </c>
    </row>
    <row r="32" spans="1:8" ht="16.5" thickBot="1">
      <c r="A32" s="383" t="s">
        <v>23</v>
      </c>
      <c r="B32" s="384">
        <f aca="true" t="shared" si="6" ref="B32:H32">SUM(B33:B40)</f>
        <v>8922999.333333334</v>
      </c>
      <c r="C32" s="404">
        <f t="shared" si="6"/>
        <v>33447761.333333336</v>
      </c>
      <c r="D32" s="404">
        <f t="shared" si="6"/>
        <v>8922999.333333334</v>
      </c>
      <c r="E32" s="404">
        <f t="shared" si="6"/>
        <v>8922999.333333334</v>
      </c>
      <c r="F32" s="404">
        <f t="shared" si="6"/>
        <v>8922999.333333334</v>
      </c>
      <c r="G32" s="405">
        <f t="shared" si="6"/>
        <v>8922999.333333334</v>
      </c>
      <c r="H32" s="406">
        <f t="shared" si="6"/>
        <v>131600754</v>
      </c>
    </row>
    <row r="33" spans="1:8" s="15" customFormat="1" ht="31.5">
      <c r="A33" s="386" t="s">
        <v>397</v>
      </c>
      <c r="B33" s="387">
        <f aca="true" t="shared" si="7" ref="B33:G33">$B$9</f>
        <v>5776459.916666667</v>
      </c>
      <c r="C33" s="388">
        <f t="shared" si="7"/>
        <v>5776459.916666667</v>
      </c>
      <c r="D33" s="388">
        <f t="shared" si="7"/>
        <v>5776459.916666667</v>
      </c>
      <c r="E33" s="388">
        <f t="shared" si="7"/>
        <v>5776459.916666667</v>
      </c>
      <c r="F33" s="388">
        <f t="shared" si="7"/>
        <v>5776459.916666667</v>
      </c>
      <c r="G33" s="389">
        <f t="shared" si="7"/>
        <v>5776459.916666667</v>
      </c>
      <c r="H33" s="390">
        <f>'1.melléklet'!D11</f>
        <v>69317519</v>
      </c>
    </row>
    <row r="34" spans="1:8" ht="15.75">
      <c r="A34" s="391" t="s">
        <v>398</v>
      </c>
      <c r="B34" s="392">
        <f aca="true" t="shared" si="8" ref="B34:G34">$B$10</f>
        <v>233151.66666666666</v>
      </c>
      <c r="C34" s="393">
        <f t="shared" si="8"/>
        <v>233151.66666666666</v>
      </c>
      <c r="D34" s="393">
        <f t="shared" si="8"/>
        <v>233151.66666666666</v>
      </c>
      <c r="E34" s="393">
        <f t="shared" si="8"/>
        <v>233151.66666666666</v>
      </c>
      <c r="F34" s="393">
        <f t="shared" si="8"/>
        <v>233151.66666666666</v>
      </c>
      <c r="G34" s="394">
        <f t="shared" si="8"/>
        <v>233151.66666666666</v>
      </c>
      <c r="H34" s="395">
        <f>'1.melléklet'!D18</f>
        <v>2797820</v>
      </c>
    </row>
    <row r="35" spans="1:8" ht="15.75">
      <c r="A35" s="391" t="s">
        <v>399</v>
      </c>
      <c r="B35" s="392">
        <f aca="true" t="shared" si="9" ref="B35:G35">$B$11</f>
        <v>314786.0833333333</v>
      </c>
      <c r="C35" s="393">
        <f t="shared" si="9"/>
        <v>314786.0833333333</v>
      </c>
      <c r="D35" s="393">
        <f t="shared" si="9"/>
        <v>314786.0833333333</v>
      </c>
      <c r="E35" s="393">
        <f t="shared" si="9"/>
        <v>314786.0833333333</v>
      </c>
      <c r="F35" s="393">
        <f t="shared" si="9"/>
        <v>314786.0833333333</v>
      </c>
      <c r="G35" s="394">
        <f t="shared" si="9"/>
        <v>314786.0833333333</v>
      </c>
      <c r="H35" s="395">
        <f>'1.melléklet'!D25</f>
        <v>3777433</v>
      </c>
    </row>
    <row r="36" spans="1:8" ht="31.5">
      <c r="A36" s="391" t="s">
        <v>400</v>
      </c>
      <c r="B36" s="392"/>
      <c r="C36" s="393"/>
      <c r="D36" s="393">
        <f>H36</f>
        <v>0</v>
      </c>
      <c r="E36" s="393"/>
      <c r="F36" s="393"/>
      <c r="G36" s="394"/>
      <c r="H36" s="395">
        <f>'1.melléklet'!D27</f>
        <v>0</v>
      </c>
    </row>
    <row r="37" spans="1:8" ht="15.75">
      <c r="A37" s="391" t="s">
        <v>401</v>
      </c>
      <c r="B37" s="392">
        <f aca="true" t="shared" si="10" ref="B37:G37">$B$13</f>
        <v>2598601.6666666665</v>
      </c>
      <c r="C37" s="393">
        <f t="shared" si="10"/>
        <v>2598601.6666666665</v>
      </c>
      <c r="D37" s="393">
        <f t="shared" si="10"/>
        <v>2598601.6666666665</v>
      </c>
      <c r="E37" s="393">
        <f t="shared" si="10"/>
        <v>2598601.6666666665</v>
      </c>
      <c r="F37" s="393">
        <f t="shared" si="10"/>
        <v>2598601.6666666665</v>
      </c>
      <c r="G37" s="394">
        <f t="shared" si="10"/>
        <v>2598601.6666666665</v>
      </c>
      <c r="H37" s="395">
        <f>'1.melléklet'!D30</f>
        <v>31183220</v>
      </c>
    </row>
    <row r="38" spans="1:8" ht="31.5">
      <c r="A38" s="391" t="s">
        <v>402</v>
      </c>
      <c r="B38" s="392"/>
      <c r="C38" s="393">
        <f>H38</f>
        <v>24524762</v>
      </c>
      <c r="D38" s="393"/>
      <c r="E38" s="393"/>
      <c r="F38" s="393"/>
      <c r="G38" s="394"/>
      <c r="H38" s="395">
        <f>'1.melléklet'!D43</f>
        <v>24524762</v>
      </c>
    </row>
    <row r="39" spans="1:8" ht="15.75">
      <c r="A39" s="391" t="s">
        <v>403</v>
      </c>
      <c r="B39" s="392"/>
      <c r="C39" s="393"/>
      <c r="D39" s="393"/>
      <c r="E39" s="393"/>
      <c r="F39" s="393"/>
      <c r="G39" s="394"/>
      <c r="H39" s="395">
        <f>'1.melléklet'!D44</f>
        <v>0</v>
      </c>
    </row>
    <row r="40" spans="1:8" ht="32.25" thickBot="1">
      <c r="A40" s="391" t="s">
        <v>404</v>
      </c>
      <c r="B40" s="392"/>
      <c r="C40" s="393"/>
      <c r="D40" s="393"/>
      <c r="E40" s="393"/>
      <c r="F40" s="393"/>
      <c r="G40" s="394"/>
      <c r="H40" s="395">
        <f>'1.melléklet'!D46</f>
        <v>0</v>
      </c>
    </row>
    <row r="41" spans="1:8" ht="16.5" thickBot="1">
      <c r="A41" s="407" t="s">
        <v>32</v>
      </c>
      <c r="B41" s="404">
        <f aca="true" t="shared" si="11" ref="B41:H41">SUM(B42:B50)</f>
        <v>9380462.416666668</v>
      </c>
      <c r="C41" s="404">
        <f t="shared" si="11"/>
        <v>9380462.416666668</v>
      </c>
      <c r="D41" s="404">
        <f t="shared" si="11"/>
        <v>9380462.416666668</v>
      </c>
      <c r="E41" s="404">
        <f t="shared" si="11"/>
        <v>9380462.416666668</v>
      </c>
      <c r="F41" s="404">
        <f t="shared" si="11"/>
        <v>9380462.416666668</v>
      </c>
      <c r="G41" s="404">
        <f t="shared" si="11"/>
        <v>9380462.416666668</v>
      </c>
      <c r="H41" s="405">
        <f t="shared" si="11"/>
        <v>112565549</v>
      </c>
    </row>
    <row r="42" spans="1:8" ht="15.75">
      <c r="A42" s="386" t="s">
        <v>405</v>
      </c>
      <c r="B42" s="408">
        <f aca="true" t="shared" si="12" ref="B42:G42">$B$18</f>
        <v>2368211.0833333335</v>
      </c>
      <c r="C42" s="409">
        <f t="shared" si="12"/>
        <v>2368211.0833333335</v>
      </c>
      <c r="D42" s="409">
        <f t="shared" si="12"/>
        <v>2368211.0833333335</v>
      </c>
      <c r="E42" s="409">
        <f t="shared" si="12"/>
        <v>2368211.0833333335</v>
      </c>
      <c r="F42" s="409">
        <f t="shared" si="12"/>
        <v>2368211.0833333335</v>
      </c>
      <c r="G42" s="410">
        <f t="shared" si="12"/>
        <v>2368211.0833333335</v>
      </c>
      <c r="H42" s="411">
        <f>'1.melléklet'!I11</f>
        <v>28418533</v>
      </c>
    </row>
    <row r="43" spans="1:8" ht="15.75">
      <c r="A43" s="391" t="s">
        <v>406</v>
      </c>
      <c r="B43" s="392">
        <f aca="true" t="shared" si="13" ref="B43:G43">$B$19</f>
        <v>335891.5</v>
      </c>
      <c r="C43" s="393">
        <f t="shared" si="13"/>
        <v>335891.5</v>
      </c>
      <c r="D43" s="393">
        <f t="shared" si="13"/>
        <v>335891.5</v>
      </c>
      <c r="E43" s="393">
        <f t="shared" si="13"/>
        <v>335891.5</v>
      </c>
      <c r="F43" s="393">
        <f t="shared" si="13"/>
        <v>335891.5</v>
      </c>
      <c r="G43" s="394">
        <f t="shared" si="13"/>
        <v>335891.5</v>
      </c>
      <c r="H43" s="411">
        <f>'1.melléklet'!I18</f>
        <v>4030698</v>
      </c>
    </row>
    <row r="44" spans="1:8" ht="15.75">
      <c r="A44" s="391" t="s">
        <v>407</v>
      </c>
      <c r="B44" s="412">
        <f aca="true" t="shared" si="14" ref="B44:G44">$B$20</f>
        <v>1370901.6666666667</v>
      </c>
      <c r="C44" s="413">
        <f t="shared" si="14"/>
        <v>1370901.6666666667</v>
      </c>
      <c r="D44" s="413">
        <f t="shared" si="14"/>
        <v>1370901.6666666667</v>
      </c>
      <c r="E44" s="413">
        <f t="shared" si="14"/>
        <v>1370901.6666666667</v>
      </c>
      <c r="F44" s="413">
        <f t="shared" si="14"/>
        <v>1370901.6666666667</v>
      </c>
      <c r="G44" s="394">
        <f t="shared" si="14"/>
        <v>1370901.6666666667</v>
      </c>
      <c r="H44" s="411">
        <f>'1.melléklet'!I26</f>
        <v>16450820</v>
      </c>
    </row>
    <row r="45" spans="1:8" ht="15.75">
      <c r="A45" s="391" t="s">
        <v>408</v>
      </c>
      <c r="B45" s="412">
        <f aca="true" t="shared" si="15" ref="B45:G45">$B$21</f>
        <v>453965.5</v>
      </c>
      <c r="C45" s="413">
        <f t="shared" si="15"/>
        <v>453965.5</v>
      </c>
      <c r="D45" s="413">
        <f t="shared" si="15"/>
        <v>453965.5</v>
      </c>
      <c r="E45" s="413">
        <f t="shared" si="15"/>
        <v>453965.5</v>
      </c>
      <c r="F45" s="413">
        <f t="shared" si="15"/>
        <v>453965.5</v>
      </c>
      <c r="G45" s="394">
        <f t="shared" si="15"/>
        <v>453965.5</v>
      </c>
      <c r="H45" s="411">
        <f>'1.melléklet'!I28</f>
        <v>5447586</v>
      </c>
    </row>
    <row r="46" spans="1:8" ht="15.75">
      <c r="A46" s="391" t="s">
        <v>409</v>
      </c>
      <c r="B46" s="412">
        <f aca="true" t="shared" si="16" ref="B46:G46">$B$22</f>
        <v>943188.4166666666</v>
      </c>
      <c r="C46" s="413">
        <f t="shared" si="16"/>
        <v>943188.4166666666</v>
      </c>
      <c r="D46" s="413">
        <f t="shared" si="16"/>
        <v>943188.4166666666</v>
      </c>
      <c r="E46" s="413">
        <f t="shared" si="16"/>
        <v>943188.4166666666</v>
      </c>
      <c r="F46" s="413">
        <f t="shared" si="16"/>
        <v>943188.4166666666</v>
      </c>
      <c r="G46" s="394">
        <f t="shared" si="16"/>
        <v>943188.4166666666</v>
      </c>
      <c r="H46" s="411">
        <f>'1.melléklet'!I30</f>
        <v>11318261</v>
      </c>
    </row>
    <row r="47" spans="1:8" ht="15.75">
      <c r="A47" s="391" t="s">
        <v>410</v>
      </c>
      <c r="B47" s="412">
        <f aca="true" t="shared" si="17" ref="B47:G47">$B$23</f>
        <v>1258896.5833333333</v>
      </c>
      <c r="C47" s="413">
        <f t="shared" si="17"/>
        <v>1258896.5833333333</v>
      </c>
      <c r="D47" s="413">
        <f t="shared" si="17"/>
        <v>1258896.5833333333</v>
      </c>
      <c r="E47" s="413">
        <f t="shared" si="17"/>
        <v>1258896.5833333333</v>
      </c>
      <c r="F47" s="413">
        <f t="shared" si="17"/>
        <v>1258896.5833333333</v>
      </c>
      <c r="G47" s="394">
        <f t="shared" si="17"/>
        <v>1258896.5833333333</v>
      </c>
      <c r="H47" s="411">
        <f>'1.melléklet'!I36</f>
        <v>15106759</v>
      </c>
    </row>
    <row r="48" spans="1:8" ht="15.75">
      <c r="A48" s="398" t="s">
        <v>411</v>
      </c>
      <c r="B48" s="412">
        <f aca="true" t="shared" si="18" ref="B48:G48">$B$24</f>
        <v>8429.416666666666</v>
      </c>
      <c r="C48" s="413">
        <f t="shared" si="18"/>
        <v>8429.416666666666</v>
      </c>
      <c r="D48" s="413">
        <f t="shared" si="18"/>
        <v>8429.416666666666</v>
      </c>
      <c r="E48" s="413">
        <f t="shared" si="18"/>
        <v>8429.416666666666</v>
      </c>
      <c r="F48" s="413">
        <f t="shared" si="18"/>
        <v>8429.416666666666</v>
      </c>
      <c r="G48" s="394">
        <f t="shared" si="18"/>
        <v>8429.416666666666</v>
      </c>
      <c r="H48" s="411">
        <f>'1.melléklet'!I43</f>
        <v>101153</v>
      </c>
    </row>
    <row r="49" spans="1:8" ht="15.75">
      <c r="A49" s="398" t="s">
        <v>412</v>
      </c>
      <c r="B49" s="392">
        <f aca="true" t="shared" si="19" ref="B49:G49">$B$25</f>
        <v>2640978.25</v>
      </c>
      <c r="C49" s="393">
        <f t="shared" si="19"/>
        <v>2640978.25</v>
      </c>
      <c r="D49" s="393">
        <f t="shared" si="19"/>
        <v>2640978.25</v>
      </c>
      <c r="E49" s="393">
        <f t="shared" si="19"/>
        <v>2640978.25</v>
      </c>
      <c r="F49" s="393">
        <f t="shared" si="19"/>
        <v>2640978.25</v>
      </c>
      <c r="G49" s="394">
        <f t="shared" si="19"/>
        <v>2640978.25</v>
      </c>
      <c r="H49" s="411">
        <f>'1.melléklet'!I45</f>
        <v>31691739</v>
      </c>
    </row>
    <row r="50" spans="1:8" ht="16.5" thickBot="1">
      <c r="A50" s="398" t="s">
        <v>413</v>
      </c>
      <c r="B50" s="392">
        <f aca="true" t="shared" si="20" ref="B50:G50">$B$26</f>
        <v>0</v>
      </c>
      <c r="C50" s="393">
        <f t="shared" si="20"/>
        <v>0</v>
      </c>
      <c r="D50" s="393">
        <f t="shared" si="20"/>
        <v>0</v>
      </c>
      <c r="E50" s="393">
        <f t="shared" si="20"/>
        <v>0</v>
      </c>
      <c r="F50" s="393">
        <f t="shared" si="20"/>
        <v>0</v>
      </c>
      <c r="G50" s="394">
        <f t="shared" si="20"/>
        <v>0</v>
      </c>
      <c r="H50" s="411">
        <f>'1.melléklet'!I48</f>
        <v>0</v>
      </c>
    </row>
    <row r="51" spans="1:8" ht="16.5" thickBot="1">
      <c r="A51" s="399" t="s">
        <v>33</v>
      </c>
      <c r="B51" s="414">
        <f aca="true" t="shared" si="21" ref="B51:H51">B32-B41</f>
        <v>-457463.08333333395</v>
      </c>
      <c r="C51" s="415">
        <f t="shared" si="21"/>
        <v>24067298.916666668</v>
      </c>
      <c r="D51" s="415">
        <f t="shared" si="21"/>
        <v>-457463.08333333395</v>
      </c>
      <c r="E51" s="415">
        <f t="shared" si="21"/>
        <v>-457463.08333333395</v>
      </c>
      <c r="F51" s="415">
        <f t="shared" si="21"/>
        <v>-457463.08333333395</v>
      </c>
      <c r="G51" s="400">
        <f t="shared" si="21"/>
        <v>-457463.08333333395</v>
      </c>
      <c r="H51" s="416">
        <f t="shared" si="21"/>
        <v>19035205</v>
      </c>
    </row>
    <row r="52" ht="15.75">
      <c r="A52" s="13"/>
    </row>
    <row r="53" ht="15.75">
      <c r="A53" s="13"/>
    </row>
  </sheetData>
  <sheetProtection/>
  <mergeCells count="6">
    <mergeCell ref="A30:A31"/>
    <mergeCell ref="B31:G31"/>
    <mergeCell ref="E1:H1"/>
    <mergeCell ref="A6:A7"/>
    <mergeCell ref="B7:G7"/>
    <mergeCell ref="A3:H4"/>
  </mergeCells>
  <printOptions/>
  <pageMargins left="0.7086614173228347" right="0.7086614173228347" top="0.5" bottom="0.7480314960629921" header="0.31496062992125984" footer="0.31496062992125984"/>
  <pageSetup orientation="landscape" paperSize="9" scale="97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3.625" style="106" customWidth="1"/>
    <col min="2" max="2" width="17.75390625" style="106" customWidth="1"/>
    <col min="3" max="3" width="17.125" style="106" customWidth="1"/>
    <col min="4" max="16384" width="9.125" style="106" customWidth="1"/>
  </cols>
  <sheetData>
    <row r="1" spans="1:8" ht="15" customHeight="1">
      <c r="A1" s="645" t="s">
        <v>595</v>
      </c>
      <c r="B1" s="645"/>
      <c r="C1" s="645"/>
      <c r="D1" s="103"/>
      <c r="E1" s="102"/>
      <c r="F1" s="105"/>
      <c r="G1" s="105"/>
      <c r="H1" s="105"/>
    </row>
    <row r="2" spans="1:8" ht="15.75">
      <c r="A2" s="646"/>
      <c r="B2" s="646"/>
      <c r="C2" s="646"/>
      <c r="D2" s="646"/>
      <c r="E2" s="646"/>
      <c r="F2" s="646"/>
      <c r="G2" s="646"/>
      <c r="H2" s="646"/>
    </row>
    <row r="3" spans="1:8" ht="15.75">
      <c r="A3" s="647" t="s">
        <v>49</v>
      </c>
      <c r="B3" s="647"/>
      <c r="C3" s="647"/>
      <c r="D3" s="104"/>
      <c r="E3" s="104"/>
      <c r="F3" s="104"/>
      <c r="G3" s="104"/>
      <c r="H3" s="104"/>
    </row>
    <row r="4" spans="1:8" ht="15.75" thickBot="1">
      <c r="A4" s="105" t="s">
        <v>520</v>
      </c>
      <c r="B4" s="105"/>
      <c r="C4" s="105" t="s">
        <v>50</v>
      </c>
      <c r="D4" s="105"/>
      <c r="E4" s="105"/>
      <c r="F4" s="105"/>
      <c r="G4" s="105"/>
      <c r="H4" s="105"/>
    </row>
    <row r="5" spans="1:7" ht="30.75" thickBot="1">
      <c r="A5" s="107" t="s">
        <v>0</v>
      </c>
      <c r="B5" s="108" t="s">
        <v>474</v>
      </c>
      <c r="C5" s="105"/>
      <c r="D5" s="105"/>
      <c r="E5" s="105"/>
      <c r="F5" s="105"/>
      <c r="G5" s="105"/>
    </row>
    <row r="6" spans="1:7" ht="15">
      <c r="A6" s="116" t="s">
        <v>471</v>
      </c>
      <c r="B6" s="109"/>
      <c r="C6" s="105"/>
      <c r="D6" s="105"/>
      <c r="E6" s="105"/>
      <c r="F6" s="105"/>
      <c r="G6" s="105"/>
    </row>
    <row r="7" spans="1:7" ht="15">
      <c r="A7" s="110" t="s">
        <v>472</v>
      </c>
      <c r="B7" s="111">
        <v>14</v>
      </c>
      <c r="C7" s="105"/>
      <c r="D7" s="105"/>
      <c r="E7" s="105"/>
      <c r="F7" s="105"/>
      <c r="G7" s="105"/>
    </row>
    <row r="8" spans="1:7" ht="15">
      <c r="A8" s="110" t="s">
        <v>473</v>
      </c>
      <c r="B8" s="111">
        <v>5</v>
      </c>
      <c r="C8" s="105"/>
      <c r="D8" s="105"/>
      <c r="E8" s="105"/>
      <c r="F8" s="105"/>
      <c r="G8" s="105"/>
    </row>
    <row r="9" spans="1:7" ht="15">
      <c r="A9" s="110"/>
      <c r="B9" s="111"/>
      <c r="C9" s="105"/>
      <c r="D9" s="105"/>
      <c r="E9" s="105"/>
      <c r="F9" s="105"/>
      <c r="G9" s="105"/>
    </row>
    <row r="10" spans="1:7" ht="15.75" thickBot="1">
      <c r="A10" s="112"/>
      <c r="B10" s="113"/>
      <c r="C10" s="105"/>
      <c r="D10" s="105"/>
      <c r="E10" s="105"/>
      <c r="F10" s="105"/>
      <c r="G10" s="105"/>
    </row>
    <row r="11" spans="1:7" ht="15.75" thickBot="1">
      <c r="A11" s="114" t="s">
        <v>51</v>
      </c>
      <c r="B11" s="115">
        <f>SUM(B6:B10)</f>
        <v>19</v>
      </c>
      <c r="C11" s="105"/>
      <c r="D11" s="105"/>
      <c r="E11" s="105"/>
      <c r="F11" s="105"/>
      <c r="G11" s="105"/>
    </row>
    <row r="12" spans="1:8" ht="15">
      <c r="A12" s="105"/>
      <c r="B12" s="105"/>
      <c r="C12" s="105"/>
      <c r="D12" s="105"/>
      <c r="E12" s="105"/>
      <c r="F12" s="105"/>
      <c r="G12" s="105"/>
      <c r="H12" s="105"/>
    </row>
    <row r="13" spans="1:8" ht="15">
      <c r="A13" s="105"/>
      <c r="B13" s="105"/>
      <c r="C13" s="105"/>
      <c r="D13" s="105"/>
      <c r="E13" s="105"/>
      <c r="F13" s="105"/>
      <c r="G13" s="105"/>
      <c r="H13" s="105"/>
    </row>
    <row r="14" spans="1:8" ht="15.75">
      <c r="A14" s="647" t="s">
        <v>49</v>
      </c>
      <c r="B14" s="647"/>
      <c r="C14" s="647"/>
      <c r="D14" s="104"/>
      <c r="E14" s="104"/>
      <c r="F14" s="104"/>
      <c r="G14" s="104"/>
      <c r="H14" s="104"/>
    </row>
    <row r="15" spans="1:8" ht="15.75" thickBot="1">
      <c r="A15" s="105" t="s">
        <v>521</v>
      </c>
      <c r="B15" s="105"/>
      <c r="C15" s="105" t="s">
        <v>50</v>
      </c>
      <c r="D15" s="105"/>
      <c r="E15" s="105"/>
      <c r="F15" s="105"/>
      <c r="G15" s="105"/>
      <c r="H15" s="105"/>
    </row>
    <row r="16" spans="1:7" ht="30.75" thickBot="1">
      <c r="A16" s="107" t="s">
        <v>0</v>
      </c>
      <c r="B16" s="108" t="s">
        <v>474</v>
      </c>
      <c r="C16" s="105"/>
      <c r="D16" s="105"/>
      <c r="E16" s="105"/>
      <c r="F16" s="105"/>
      <c r="G16" s="105"/>
    </row>
    <row r="17" spans="1:7" ht="15">
      <c r="A17" s="116" t="s">
        <v>471</v>
      </c>
      <c r="B17" s="109">
        <v>2</v>
      </c>
      <c r="C17" s="105"/>
      <c r="D17" s="105"/>
      <c r="E17" s="105"/>
      <c r="F17" s="105"/>
      <c r="G17" s="105"/>
    </row>
    <row r="18" spans="1:7" ht="15">
      <c r="A18" s="110" t="s">
        <v>472</v>
      </c>
      <c r="B18" s="111"/>
      <c r="C18" s="105"/>
      <c r="D18" s="105"/>
      <c r="E18" s="105"/>
      <c r="F18" s="105"/>
      <c r="G18" s="105"/>
    </row>
    <row r="19" spans="1:7" ht="15">
      <c r="A19" s="110" t="s">
        <v>473</v>
      </c>
      <c r="B19" s="111"/>
      <c r="C19" s="105"/>
      <c r="D19" s="105"/>
      <c r="E19" s="105"/>
      <c r="F19" s="105"/>
      <c r="G19" s="105"/>
    </row>
    <row r="20" spans="1:7" ht="15">
      <c r="A20" s="110"/>
      <c r="B20" s="111"/>
      <c r="C20" s="105"/>
      <c r="D20" s="105"/>
      <c r="E20" s="105"/>
      <c r="F20" s="105"/>
      <c r="G20" s="105"/>
    </row>
    <row r="21" spans="1:7" ht="15.75" thickBot="1">
      <c r="A21" s="112"/>
      <c r="B21" s="113"/>
      <c r="C21" s="105"/>
      <c r="D21" s="105"/>
      <c r="E21" s="105"/>
      <c r="F21" s="105"/>
      <c r="G21" s="105"/>
    </row>
    <row r="22" spans="1:7" ht="15.75" thickBot="1">
      <c r="A22" s="114" t="s">
        <v>51</v>
      </c>
      <c r="B22" s="115">
        <f>SUM(B17:B21)</f>
        <v>2</v>
      </c>
      <c r="C22" s="105"/>
      <c r="D22" s="105"/>
      <c r="E22" s="105"/>
      <c r="F22" s="105"/>
      <c r="G22" s="105"/>
    </row>
  </sheetData>
  <sheetProtection/>
  <mergeCells count="4">
    <mergeCell ref="A1:C1"/>
    <mergeCell ref="A2:H2"/>
    <mergeCell ref="A3:C3"/>
    <mergeCell ref="A14:C1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H1">
      <selection activeCell="K1" sqref="K1:V1"/>
    </sheetView>
  </sheetViews>
  <sheetFormatPr defaultColWidth="9.00390625" defaultRowHeight="12.75"/>
  <cols>
    <col min="1" max="1" width="10.375" style="61" customWidth="1"/>
    <col min="2" max="2" width="11.25390625" style="0" customWidth="1"/>
    <col min="4" max="4" width="25.125" style="0" customWidth="1"/>
    <col min="5" max="5" width="12.75390625" style="0" customWidth="1"/>
    <col min="6" max="6" width="12.375" style="0" customWidth="1"/>
    <col min="7" max="8" width="11.25390625" style="0" bestFit="1" customWidth="1"/>
    <col min="9" max="9" width="11.25390625" style="0" customWidth="1"/>
    <col min="10" max="10" width="13.125" style="0" customWidth="1"/>
    <col min="11" max="11" width="12.625" style="0" customWidth="1"/>
    <col min="12" max="12" width="11.25390625" style="0" bestFit="1" customWidth="1"/>
    <col min="13" max="13" width="13.875" style="0" customWidth="1"/>
    <col min="14" max="14" width="12.375" style="0" bestFit="1" customWidth="1"/>
    <col min="15" max="16" width="11.25390625" style="0" bestFit="1" customWidth="1"/>
    <col min="17" max="17" width="9.375" style="0" customWidth="1"/>
    <col min="18" max="22" width="12.375" style="0" bestFit="1" customWidth="1"/>
  </cols>
  <sheetData>
    <row r="1" spans="11:22" ht="12.75" customHeight="1">
      <c r="K1" s="553" t="s">
        <v>594</v>
      </c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</row>
    <row r="2" spans="1:15" ht="15.7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19"/>
    </row>
    <row r="3" ht="13.5" thickBot="1">
      <c r="V3" s="345" t="s">
        <v>430</v>
      </c>
    </row>
    <row r="4" spans="1:22" ht="16.5" thickBot="1">
      <c r="A4" s="653" t="s">
        <v>522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5"/>
    </row>
    <row r="5" spans="1:22" ht="13.5" thickBot="1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</row>
    <row r="6" spans="1:22" ht="15.75" thickBot="1">
      <c r="A6" s="656" t="s">
        <v>386</v>
      </c>
      <c r="B6" s="657"/>
      <c r="C6" s="657"/>
      <c r="D6" s="657"/>
      <c r="E6" s="658" t="s">
        <v>387</v>
      </c>
      <c r="F6" s="659"/>
      <c r="G6" s="659"/>
      <c r="H6" s="659"/>
      <c r="I6" s="659"/>
      <c r="J6" s="659"/>
      <c r="K6" s="659"/>
      <c r="L6" s="659"/>
      <c r="M6" s="659"/>
      <c r="N6" s="659"/>
      <c r="O6" s="660" t="s">
        <v>388</v>
      </c>
      <c r="P6" s="661"/>
      <c r="Q6" s="662"/>
      <c r="R6" s="662"/>
      <c r="S6" s="662"/>
      <c r="T6" s="662"/>
      <c r="U6" s="663"/>
      <c r="V6" s="648" t="s">
        <v>389</v>
      </c>
    </row>
    <row r="7" spans="1:22" ht="45">
      <c r="A7" s="319" t="s">
        <v>475</v>
      </c>
      <c r="B7" s="664" t="s">
        <v>0</v>
      </c>
      <c r="C7" s="664"/>
      <c r="D7" s="665"/>
      <c r="E7" s="519" t="s">
        <v>276</v>
      </c>
      <c r="F7" s="520" t="s">
        <v>277</v>
      </c>
      <c r="G7" s="520" t="s">
        <v>36</v>
      </c>
      <c r="H7" s="520" t="s">
        <v>279</v>
      </c>
      <c r="I7" s="521" t="s">
        <v>502</v>
      </c>
      <c r="J7" s="521" t="s">
        <v>280</v>
      </c>
      <c r="K7" s="521" t="s">
        <v>281</v>
      </c>
      <c r="L7" s="521" t="s">
        <v>282</v>
      </c>
      <c r="M7" s="521" t="s">
        <v>499</v>
      </c>
      <c r="N7" s="522" t="s">
        <v>35</v>
      </c>
      <c r="O7" s="320" t="s">
        <v>390</v>
      </c>
      <c r="P7" s="321" t="s">
        <v>34</v>
      </c>
      <c r="Q7" s="322" t="s">
        <v>391</v>
      </c>
      <c r="R7" s="322" t="s">
        <v>289</v>
      </c>
      <c r="S7" s="322" t="s">
        <v>392</v>
      </c>
      <c r="T7" s="322" t="s">
        <v>291</v>
      </c>
      <c r="U7" s="512" t="s">
        <v>35</v>
      </c>
      <c r="V7" s="649"/>
    </row>
    <row r="8" spans="1:22" ht="26.25" customHeight="1">
      <c r="A8" s="324" t="s">
        <v>476</v>
      </c>
      <c r="B8" s="666" t="s">
        <v>477</v>
      </c>
      <c r="C8" s="667"/>
      <c r="D8" s="667"/>
      <c r="E8" s="325">
        <v>4920623</v>
      </c>
      <c r="F8" s="326">
        <v>807906</v>
      </c>
      <c r="G8" s="326">
        <v>4522443</v>
      </c>
      <c r="H8" s="326"/>
      <c r="I8" s="327"/>
      <c r="J8" s="327"/>
      <c r="K8" s="327"/>
      <c r="L8" s="327"/>
      <c r="M8" s="327"/>
      <c r="N8" s="327">
        <f aca="true" t="shared" si="0" ref="N8:N18">SUM(E8:M8)</f>
        <v>10250972</v>
      </c>
      <c r="O8" s="325"/>
      <c r="P8" s="326">
        <v>485444</v>
      </c>
      <c r="Q8" s="327"/>
      <c r="R8" s="327"/>
      <c r="S8" s="327"/>
      <c r="T8" s="327"/>
      <c r="U8" s="328">
        <f>SUM(O8:T8)</f>
        <v>485444</v>
      </c>
      <c r="V8" s="511">
        <f>U8-N8</f>
        <v>-9765528</v>
      </c>
    </row>
    <row r="9" spans="1:22" ht="12.75">
      <c r="A9" s="324" t="s">
        <v>486</v>
      </c>
      <c r="B9" s="668" t="s">
        <v>570</v>
      </c>
      <c r="C9" s="669"/>
      <c r="D9" s="669"/>
      <c r="E9" s="325"/>
      <c r="F9" s="326"/>
      <c r="G9" s="326">
        <v>1600</v>
      </c>
      <c r="H9" s="326"/>
      <c r="I9" s="327"/>
      <c r="J9" s="327"/>
      <c r="K9" s="327"/>
      <c r="L9" s="327"/>
      <c r="M9" s="327"/>
      <c r="N9" s="327">
        <f t="shared" si="0"/>
        <v>1600</v>
      </c>
      <c r="O9" s="325"/>
      <c r="P9" s="326"/>
      <c r="Q9" s="327"/>
      <c r="R9" s="327"/>
      <c r="S9" s="327"/>
      <c r="T9" s="327"/>
      <c r="U9" s="328">
        <f aca="true" t="shared" si="1" ref="U9:U30">SUM(O9:T9)</f>
        <v>0</v>
      </c>
      <c r="V9" s="511">
        <f aca="true" t="shared" si="2" ref="V9:V30">U9-N9</f>
        <v>-1600</v>
      </c>
    </row>
    <row r="10" spans="1:22" ht="24" customHeight="1">
      <c r="A10" s="324" t="s">
        <v>478</v>
      </c>
      <c r="B10" s="666" t="s">
        <v>479</v>
      </c>
      <c r="C10" s="667"/>
      <c r="D10" s="667"/>
      <c r="E10" s="325"/>
      <c r="F10" s="326"/>
      <c r="G10" s="326">
        <v>217652</v>
      </c>
      <c r="H10" s="326"/>
      <c r="I10" s="327"/>
      <c r="J10" s="327"/>
      <c r="K10" s="327">
        <v>30922</v>
      </c>
      <c r="L10" s="327">
        <v>4516848</v>
      </c>
      <c r="M10" s="327"/>
      <c r="N10" s="327">
        <f t="shared" si="0"/>
        <v>4765422</v>
      </c>
      <c r="O10" s="325"/>
      <c r="P10" s="326">
        <v>3211977</v>
      </c>
      <c r="Q10" s="327"/>
      <c r="R10" s="327"/>
      <c r="S10" s="327"/>
      <c r="T10" s="327"/>
      <c r="U10" s="328">
        <f t="shared" si="1"/>
        <v>3211977</v>
      </c>
      <c r="V10" s="511">
        <f t="shared" si="2"/>
        <v>-1553445</v>
      </c>
    </row>
    <row r="11" spans="1:22" ht="12.75">
      <c r="A11" s="324" t="s">
        <v>480</v>
      </c>
      <c r="B11" s="668" t="s">
        <v>481</v>
      </c>
      <c r="C11" s="669"/>
      <c r="D11" s="669"/>
      <c r="E11" s="325"/>
      <c r="F11" s="326"/>
      <c r="G11" s="326"/>
      <c r="H11" s="326"/>
      <c r="I11" s="327"/>
      <c r="J11" s="327">
        <v>1385044</v>
      </c>
      <c r="K11" s="327"/>
      <c r="L11" s="327"/>
      <c r="M11" s="327"/>
      <c r="N11" s="327">
        <f t="shared" si="0"/>
        <v>1385044</v>
      </c>
      <c r="O11" s="325">
        <v>53483286</v>
      </c>
      <c r="P11" s="326"/>
      <c r="Q11" s="327"/>
      <c r="R11" s="327">
        <v>1690570</v>
      </c>
      <c r="S11" s="327">
        <v>24397762</v>
      </c>
      <c r="T11" s="327"/>
      <c r="U11" s="328">
        <f t="shared" si="1"/>
        <v>79571618</v>
      </c>
      <c r="V11" s="511">
        <f t="shared" si="2"/>
        <v>78186574</v>
      </c>
    </row>
    <row r="12" spans="1:22" ht="12.75">
      <c r="A12" s="324" t="s">
        <v>482</v>
      </c>
      <c r="B12" s="670" t="s">
        <v>483</v>
      </c>
      <c r="C12" s="671"/>
      <c r="D12" s="671"/>
      <c r="E12" s="325"/>
      <c r="F12" s="326"/>
      <c r="G12" s="326"/>
      <c r="H12" s="326">
        <v>1218061</v>
      </c>
      <c r="I12" s="327"/>
      <c r="J12" s="327">
        <v>13721715</v>
      </c>
      <c r="K12" s="327"/>
      <c r="L12" s="327"/>
      <c r="M12" s="327"/>
      <c r="N12" s="327">
        <f t="shared" si="0"/>
        <v>14939776</v>
      </c>
      <c r="O12" s="325">
        <v>1145699</v>
      </c>
      <c r="P12" s="326"/>
      <c r="Q12" s="327"/>
      <c r="R12" s="327">
        <v>29492650</v>
      </c>
      <c r="S12" s="327"/>
      <c r="T12" s="327"/>
      <c r="U12" s="328">
        <f t="shared" si="1"/>
        <v>30638349</v>
      </c>
      <c r="V12" s="511">
        <f t="shared" si="2"/>
        <v>15698573</v>
      </c>
    </row>
    <row r="13" spans="1:22" ht="12.75">
      <c r="A13" s="324" t="s">
        <v>484</v>
      </c>
      <c r="B13" s="670" t="s">
        <v>485</v>
      </c>
      <c r="C13" s="671"/>
      <c r="D13" s="671"/>
      <c r="E13" s="325">
        <v>7894915</v>
      </c>
      <c r="F13" s="326">
        <v>791802</v>
      </c>
      <c r="G13" s="326">
        <v>183524</v>
      </c>
      <c r="H13" s="326"/>
      <c r="I13" s="327"/>
      <c r="J13" s="327"/>
      <c r="K13" s="327"/>
      <c r="L13" s="327"/>
      <c r="M13" s="327"/>
      <c r="N13" s="327">
        <f t="shared" si="0"/>
        <v>8870241</v>
      </c>
      <c r="O13" s="325">
        <v>11690716</v>
      </c>
      <c r="P13" s="326">
        <v>57500</v>
      </c>
      <c r="Q13" s="327"/>
      <c r="R13" s="327"/>
      <c r="S13" s="327"/>
      <c r="T13" s="327"/>
      <c r="U13" s="328">
        <f t="shared" si="1"/>
        <v>11748216</v>
      </c>
      <c r="V13" s="511">
        <f t="shared" si="2"/>
        <v>2877975</v>
      </c>
    </row>
    <row r="14" spans="1:22" ht="12.75">
      <c r="A14" s="324" t="s">
        <v>560</v>
      </c>
      <c r="B14" s="677" t="s">
        <v>561</v>
      </c>
      <c r="C14" s="678"/>
      <c r="D14" s="678"/>
      <c r="E14" s="325">
        <v>5542730</v>
      </c>
      <c r="F14" s="326">
        <v>545866</v>
      </c>
      <c r="G14" s="326">
        <v>518090</v>
      </c>
      <c r="H14" s="326"/>
      <c r="I14" s="327"/>
      <c r="J14" s="327"/>
      <c r="K14" s="327"/>
      <c r="L14" s="327"/>
      <c r="M14" s="327"/>
      <c r="N14" s="327">
        <f t="shared" si="0"/>
        <v>6606686</v>
      </c>
      <c r="O14" s="325">
        <v>2166318</v>
      </c>
      <c r="P14" s="326">
        <v>22500</v>
      </c>
      <c r="Q14" s="327"/>
      <c r="R14" s="327"/>
      <c r="S14" s="327">
        <v>127000</v>
      </c>
      <c r="T14" s="327"/>
      <c r="U14" s="328">
        <f t="shared" si="1"/>
        <v>2315818</v>
      </c>
      <c r="V14" s="511">
        <f t="shared" si="2"/>
        <v>-4290868</v>
      </c>
    </row>
    <row r="15" spans="1:22" ht="12.75">
      <c r="A15" s="324" t="s">
        <v>487</v>
      </c>
      <c r="B15" s="670" t="s">
        <v>488</v>
      </c>
      <c r="C15" s="671"/>
      <c r="D15" s="671"/>
      <c r="E15" s="325"/>
      <c r="F15" s="326"/>
      <c r="G15" s="326">
        <v>2570209</v>
      </c>
      <c r="H15" s="326">
        <v>10004200</v>
      </c>
      <c r="I15" s="327"/>
      <c r="J15" s="327"/>
      <c r="K15" s="327"/>
      <c r="L15" s="327"/>
      <c r="M15" s="327"/>
      <c r="N15" s="327">
        <f t="shared" si="0"/>
        <v>12574409</v>
      </c>
      <c r="O15" s="325"/>
      <c r="P15" s="326"/>
      <c r="Q15" s="327"/>
      <c r="R15" s="327"/>
      <c r="S15" s="327"/>
      <c r="T15" s="327"/>
      <c r="U15" s="328">
        <f t="shared" si="1"/>
        <v>0</v>
      </c>
      <c r="V15" s="511">
        <f t="shared" si="2"/>
        <v>-12574409</v>
      </c>
    </row>
    <row r="16" spans="1:22" ht="12.75">
      <c r="A16" s="324" t="s">
        <v>566</v>
      </c>
      <c r="B16" s="679" t="s">
        <v>567</v>
      </c>
      <c r="C16" s="679"/>
      <c r="D16" s="670"/>
      <c r="E16" s="325"/>
      <c r="F16" s="326"/>
      <c r="G16" s="326">
        <v>165194</v>
      </c>
      <c r="H16" s="326"/>
      <c r="I16" s="327"/>
      <c r="J16" s="327"/>
      <c r="K16" s="327"/>
      <c r="L16" s="327"/>
      <c r="M16" s="327"/>
      <c r="N16" s="327">
        <f t="shared" si="0"/>
        <v>165194</v>
      </c>
      <c r="O16" s="325"/>
      <c r="P16" s="326"/>
      <c r="Q16" s="327"/>
      <c r="R16" s="327"/>
      <c r="S16" s="327"/>
      <c r="T16" s="327"/>
      <c r="U16" s="328">
        <f t="shared" si="1"/>
        <v>0</v>
      </c>
      <c r="V16" s="511">
        <f t="shared" si="2"/>
        <v>-165194</v>
      </c>
    </row>
    <row r="17" spans="1:22" ht="12.75">
      <c r="A17" s="329" t="s">
        <v>573</v>
      </c>
      <c r="B17" s="666" t="s">
        <v>574</v>
      </c>
      <c r="C17" s="667"/>
      <c r="D17" s="667"/>
      <c r="E17" s="330"/>
      <c r="F17" s="331"/>
      <c r="G17" s="331">
        <v>32515</v>
      </c>
      <c r="H17" s="331"/>
      <c r="I17" s="332"/>
      <c r="J17" s="332"/>
      <c r="K17" s="332"/>
      <c r="L17" s="332"/>
      <c r="M17" s="332"/>
      <c r="N17" s="327">
        <f t="shared" si="0"/>
        <v>32515</v>
      </c>
      <c r="O17" s="330"/>
      <c r="P17" s="331"/>
      <c r="Q17" s="332"/>
      <c r="R17" s="332"/>
      <c r="S17" s="332"/>
      <c r="T17" s="332"/>
      <c r="U17" s="328">
        <f t="shared" si="1"/>
        <v>0</v>
      </c>
      <c r="V17" s="511">
        <f t="shared" si="2"/>
        <v>-32515</v>
      </c>
    </row>
    <row r="18" spans="1:22" s="16" customFormat="1" ht="15.75">
      <c r="A18" s="329" t="s">
        <v>568</v>
      </c>
      <c r="B18" s="670" t="s">
        <v>569</v>
      </c>
      <c r="C18" s="671"/>
      <c r="D18" s="671"/>
      <c r="E18" s="330"/>
      <c r="F18" s="331"/>
      <c r="G18" s="331">
        <v>172800</v>
      </c>
      <c r="H18" s="331"/>
      <c r="I18" s="332"/>
      <c r="J18" s="332"/>
      <c r="K18" s="332"/>
      <c r="L18" s="332"/>
      <c r="M18" s="332"/>
      <c r="N18" s="327">
        <f t="shared" si="0"/>
        <v>172800</v>
      </c>
      <c r="O18" s="330"/>
      <c r="P18" s="331"/>
      <c r="Q18" s="332"/>
      <c r="R18" s="332"/>
      <c r="S18" s="332"/>
      <c r="T18" s="332"/>
      <c r="U18" s="328">
        <f t="shared" si="1"/>
        <v>0</v>
      </c>
      <c r="V18" s="511">
        <f t="shared" si="2"/>
        <v>-172800</v>
      </c>
    </row>
    <row r="19" spans="1:22" ht="12.75">
      <c r="A19" s="329" t="s">
        <v>495</v>
      </c>
      <c r="B19" s="650" t="s">
        <v>496</v>
      </c>
      <c r="C19" s="651"/>
      <c r="D19" s="651"/>
      <c r="E19" s="325"/>
      <c r="F19" s="326"/>
      <c r="G19" s="326">
        <v>750955</v>
      </c>
      <c r="H19" s="326"/>
      <c r="I19" s="327"/>
      <c r="J19" s="327"/>
      <c r="K19" s="327"/>
      <c r="L19" s="327">
        <v>27174891</v>
      </c>
      <c r="M19" s="327"/>
      <c r="N19" s="327">
        <f aca="true" t="shared" si="3" ref="N19:N30">SUM(E19:M19)</f>
        <v>27925846</v>
      </c>
      <c r="O19" s="325"/>
      <c r="P19" s="326"/>
      <c r="Q19" s="326"/>
      <c r="R19" s="327"/>
      <c r="S19" s="327"/>
      <c r="T19" s="326"/>
      <c r="U19" s="328">
        <f t="shared" si="1"/>
        <v>0</v>
      </c>
      <c r="V19" s="530">
        <f t="shared" si="2"/>
        <v>-27925846</v>
      </c>
    </row>
    <row r="20" spans="1:22" ht="12.75">
      <c r="A20" s="329" t="s">
        <v>497</v>
      </c>
      <c r="B20" s="650" t="s">
        <v>498</v>
      </c>
      <c r="C20" s="651"/>
      <c r="D20" s="651"/>
      <c r="E20" s="325"/>
      <c r="F20" s="326"/>
      <c r="G20" s="326">
        <v>825268</v>
      </c>
      <c r="H20" s="326"/>
      <c r="I20" s="327"/>
      <c r="J20" s="327"/>
      <c r="K20" s="327"/>
      <c r="L20" s="327"/>
      <c r="M20" s="327"/>
      <c r="N20" s="327">
        <f t="shared" si="3"/>
        <v>825268</v>
      </c>
      <c r="O20" s="325"/>
      <c r="P20" s="326"/>
      <c r="Q20" s="326"/>
      <c r="R20" s="327"/>
      <c r="S20" s="327"/>
      <c r="T20" s="326"/>
      <c r="U20" s="328">
        <f t="shared" si="1"/>
        <v>0</v>
      </c>
      <c r="V20" s="530">
        <f t="shared" si="2"/>
        <v>-825268</v>
      </c>
    </row>
    <row r="21" spans="1:22" ht="12.75">
      <c r="A21" s="329" t="s">
        <v>571</v>
      </c>
      <c r="B21" s="650" t="s">
        <v>572</v>
      </c>
      <c r="C21" s="651"/>
      <c r="D21" s="651"/>
      <c r="E21" s="325"/>
      <c r="F21" s="326"/>
      <c r="G21" s="326">
        <v>180116</v>
      </c>
      <c r="H21" s="326"/>
      <c r="I21" s="327"/>
      <c r="J21" s="327"/>
      <c r="K21" s="327"/>
      <c r="L21" s="327"/>
      <c r="M21" s="327"/>
      <c r="N21" s="327">
        <f t="shared" si="3"/>
        <v>180116</v>
      </c>
      <c r="O21" s="325"/>
      <c r="P21" s="326"/>
      <c r="Q21" s="326"/>
      <c r="R21" s="327"/>
      <c r="S21" s="327"/>
      <c r="T21" s="326"/>
      <c r="U21" s="328">
        <f t="shared" si="1"/>
        <v>0</v>
      </c>
      <c r="V21" s="530">
        <f t="shared" si="2"/>
        <v>-180116</v>
      </c>
    </row>
    <row r="22" spans="1:22" ht="12.75">
      <c r="A22" s="329" t="s">
        <v>512</v>
      </c>
      <c r="B22" s="650" t="s">
        <v>513</v>
      </c>
      <c r="C22" s="651"/>
      <c r="D22" s="651"/>
      <c r="E22" s="325"/>
      <c r="F22" s="326"/>
      <c r="G22" s="326">
        <v>2486957</v>
      </c>
      <c r="H22" s="326"/>
      <c r="I22" s="327"/>
      <c r="J22" s="327"/>
      <c r="K22" s="327"/>
      <c r="L22" s="327"/>
      <c r="M22" s="327"/>
      <c r="N22" s="327">
        <f t="shared" si="3"/>
        <v>2486957</v>
      </c>
      <c r="O22" s="325"/>
      <c r="P22" s="326"/>
      <c r="Q22" s="326"/>
      <c r="R22" s="327"/>
      <c r="S22" s="327"/>
      <c r="T22" s="326"/>
      <c r="U22" s="328">
        <f t="shared" si="1"/>
        <v>0</v>
      </c>
      <c r="V22" s="530">
        <f t="shared" si="2"/>
        <v>-2486957</v>
      </c>
    </row>
    <row r="23" spans="1:22" ht="12.75">
      <c r="A23" s="329" t="s">
        <v>514</v>
      </c>
      <c r="B23" s="650" t="s">
        <v>515</v>
      </c>
      <c r="C23" s="651"/>
      <c r="D23" s="652"/>
      <c r="E23" s="325"/>
      <c r="F23" s="326"/>
      <c r="G23" s="326"/>
      <c r="H23" s="326"/>
      <c r="I23" s="327"/>
      <c r="J23" s="327"/>
      <c r="K23" s="327"/>
      <c r="L23" s="327"/>
      <c r="M23" s="327"/>
      <c r="N23" s="327">
        <f t="shared" si="3"/>
        <v>0</v>
      </c>
      <c r="O23" s="325"/>
      <c r="P23" s="326"/>
      <c r="Q23" s="326"/>
      <c r="R23" s="327"/>
      <c r="S23" s="327"/>
      <c r="T23" s="326"/>
      <c r="U23" s="328">
        <f t="shared" si="1"/>
        <v>0</v>
      </c>
      <c r="V23" s="530">
        <f t="shared" si="2"/>
        <v>0</v>
      </c>
    </row>
    <row r="24" spans="1:22" ht="12.75">
      <c r="A24" s="329" t="s">
        <v>509</v>
      </c>
      <c r="B24" s="650" t="s">
        <v>510</v>
      </c>
      <c r="C24" s="651"/>
      <c r="D24" s="652"/>
      <c r="E24" s="325"/>
      <c r="F24" s="326"/>
      <c r="G24" s="326">
        <v>1143461</v>
      </c>
      <c r="H24" s="326"/>
      <c r="I24" s="327"/>
      <c r="J24" s="327"/>
      <c r="K24" s="327"/>
      <c r="L24" s="327"/>
      <c r="M24" s="327"/>
      <c r="N24" s="327">
        <f t="shared" si="3"/>
        <v>1143461</v>
      </c>
      <c r="O24" s="325"/>
      <c r="P24" s="326"/>
      <c r="Q24" s="326"/>
      <c r="R24" s="327"/>
      <c r="S24" s="327"/>
      <c r="T24" s="326"/>
      <c r="U24" s="328">
        <f t="shared" si="1"/>
        <v>0</v>
      </c>
      <c r="V24" s="530">
        <f t="shared" si="2"/>
        <v>-1143461</v>
      </c>
    </row>
    <row r="25" spans="1:22" ht="12.75">
      <c r="A25" s="329" t="s">
        <v>500</v>
      </c>
      <c r="B25" s="650" t="s">
        <v>501</v>
      </c>
      <c r="C25" s="651"/>
      <c r="D25" s="652"/>
      <c r="E25" s="325"/>
      <c r="F25" s="326"/>
      <c r="G25" s="326"/>
      <c r="H25" s="326">
        <v>50000</v>
      </c>
      <c r="I25" s="327"/>
      <c r="J25" s="327"/>
      <c r="K25" s="327"/>
      <c r="L25" s="327"/>
      <c r="M25" s="327">
        <v>4629086</v>
      </c>
      <c r="N25" s="327">
        <f t="shared" si="3"/>
        <v>4679086</v>
      </c>
      <c r="O25" s="325"/>
      <c r="P25" s="326"/>
      <c r="Q25" s="326"/>
      <c r="R25" s="327"/>
      <c r="S25" s="327"/>
      <c r="T25" s="326"/>
      <c r="U25" s="328">
        <f t="shared" si="1"/>
        <v>0</v>
      </c>
      <c r="V25" s="530">
        <f t="shared" si="2"/>
        <v>-4679086</v>
      </c>
    </row>
    <row r="26" spans="1:22" ht="12.75">
      <c r="A26" s="329" t="s">
        <v>562</v>
      </c>
      <c r="B26" s="650" t="s">
        <v>563</v>
      </c>
      <c r="C26" s="651"/>
      <c r="D26" s="652"/>
      <c r="E26" s="325"/>
      <c r="F26" s="326"/>
      <c r="G26" s="326"/>
      <c r="H26" s="326"/>
      <c r="I26" s="327"/>
      <c r="J26" s="327"/>
      <c r="K26" s="327"/>
      <c r="L26" s="327"/>
      <c r="M26" s="327">
        <v>818500</v>
      </c>
      <c r="N26" s="327">
        <f t="shared" si="3"/>
        <v>818500</v>
      </c>
      <c r="O26" s="325">
        <v>831500</v>
      </c>
      <c r="P26" s="326"/>
      <c r="Q26" s="326"/>
      <c r="R26" s="327"/>
      <c r="S26" s="327"/>
      <c r="T26" s="326"/>
      <c r="U26" s="328">
        <f t="shared" si="1"/>
        <v>831500</v>
      </c>
      <c r="V26" s="530">
        <f t="shared" si="2"/>
        <v>13000</v>
      </c>
    </row>
    <row r="27" spans="1:22" ht="12.75">
      <c r="A27" s="329" t="s">
        <v>577</v>
      </c>
      <c r="B27" s="533" t="s">
        <v>578</v>
      </c>
      <c r="C27" s="534"/>
      <c r="D27" s="535"/>
      <c r="E27" s="325">
        <v>9820265</v>
      </c>
      <c r="F27" s="326">
        <v>1842554</v>
      </c>
      <c r="G27" s="326"/>
      <c r="H27" s="326"/>
      <c r="I27" s="327"/>
      <c r="J27" s="327"/>
      <c r="K27" s="327"/>
      <c r="L27" s="327"/>
      <c r="M27" s="327"/>
      <c r="N27" s="327"/>
      <c r="O27" s="325"/>
      <c r="P27" s="326"/>
      <c r="Q27" s="326"/>
      <c r="R27" s="327"/>
      <c r="S27" s="327"/>
      <c r="T27" s="326"/>
      <c r="U27" s="328"/>
      <c r="V27" s="532"/>
    </row>
    <row r="28" spans="1:22" ht="12.75">
      <c r="A28" s="329" t="s">
        <v>564</v>
      </c>
      <c r="B28" s="650" t="s">
        <v>565</v>
      </c>
      <c r="C28" s="651"/>
      <c r="D28" s="652"/>
      <c r="E28" s="325"/>
      <c r="F28" s="326"/>
      <c r="G28" s="326">
        <v>904692</v>
      </c>
      <c r="H28" s="326"/>
      <c r="I28" s="327"/>
      <c r="J28" s="327"/>
      <c r="K28" s="327"/>
      <c r="L28" s="327"/>
      <c r="M28" s="327"/>
      <c r="N28" s="327">
        <f t="shared" si="3"/>
        <v>904692</v>
      </c>
      <c r="O28" s="325"/>
      <c r="P28" s="326">
        <v>12</v>
      </c>
      <c r="Q28" s="326"/>
      <c r="R28" s="327"/>
      <c r="S28" s="327"/>
      <c r="T28" s="326"/>
      <c r="U28" s="328">
        <f t="shared" si="1"/>
        <v>12</v>
      </c>
      <c r="V28" s="530">
        <f t="shared" si="2"/>
        <v>-904680</v>
      </c>
    </row>
    <row r="29" spans="1:22" ht="12.75">
      <c r="A29" s="329" t="s">
        <v>575</v>
      </c>
      <c r="B29" s="540" t="s">
        <v>576</v>
      </c>
      <c r="C29" s="541"/>
      <c r="D29" s="541"/>
      <c r="E29" s="330"/>
      <c r="F29" s="331"/>
      <c r="G29" s="331">
        <v>1497424</v>
      </c>
      <c r="H29" s="331"/>
      <c r="I29" s="332"/>
      <c r="J29" s="332"/>
      <c r="K29" s="332"/>
      <c r="L29" s="332"/>
      <c r="M29" s="332"/>
      <c r="N29" s="332"/>
      <c r="O29" s="330"/>
      <c r="P29" s="331"/>
      <c r="Q29" s="331"/>
      <c r="R29" s="332"/>
      <c r="S29" s="332"/>
      <c r="T29" s="331"/>
      <c r="U29" s="328"/>
      <c r="V29" s="523"/>
    </row>
    <row r="30" spans="1:22" ht="13.5" thickBot="1">
      <c r="A30" s="329" t="s">
        <v>489</v>
      </c>
      <c r="B30" s="672" t="s">
        <v>490</v>
      </c>
      <c r="C30" s="673"/>
      <c r="D30" s="673"/>
      <c r="E30" s="330">
        <v>240000</v>
      </c>
      <c r="F30" s="331">
        <v>42570</v>
      </c>
      <c r="G30" s="331">
        <v>277920</v>
      </c>
      <c r="H30" s="331"/>
      <c r="I30" s="332"/>
      <c r="J30" s="332"/>
      <c r="K30" s="332">
        <v>70231</v>
      </c>
      <c r="L30" s="332"/>
      <c r="M30" s="332"/>
      <c r="N30" s="332">
        <f t="shared" si="3"/>
        <v>630721</v>
      </c>
      <c r="O30" s="330"/>
      <c r="P30" s="331"/>
      <c r="Q30" s="331"/>
      <c r="R30" s="332"/>
      <c r="S30" s="332"/>
      <c r="T30" s="331"/>
      <c r="U30" s="328">
        <f t="shared" si="1"/>
        <v>0</v>
      </c>
      <c r="V30" s="523">
        <f t="shared" si="2"/>
        <v>-630721</v>
      </c>
    </row>
    <row r="31" spans="1:22" ht="16.5" thickBot="1">
      <c r="A31" s="674" t="s">
        <v>35</v>
      </c>
      <c r="B31" s="675"/>
      <c r="C31" s="675"/>
      <c r="D31" s="675"/>
      <c r="E31" s="333">
        <f aca="true" t="shared" si="4" ref="E31:V31">SUM(E8:E30)</f>
        <v>28418533</v>
      </c>
      <c r="F31" s="333">
        <f t="shared" si="4"/>
        <v>4030698</v>
      </c>
      <c r="G31" s="333">
        <f t="shared" si="4"/>
        <v>16450820</v>
      </c>
      <c r="H31" s="333">
        <f t="shared" si="4"/>
        <v>11272261</v>
      </c>
      <c r="I31" s="333">
        <f t="shared" si="4"/>
        <v>0</v>
      </c>
      <c r="J31" s="333">
        <f t="shared" si="4"/>
        <v>15106759</v>
      </c>
      <c r="K31" s="333">
        <f t="shared" si="4"/>
        <v>101153</v>
      </c>
      <c r="L31" s="333">
        <f t="shared" si="4"/>
        <v>31691739</v>
      </c>
      <c r="M31" s="333">
        <f t="shared" si="4"/>
        <v>5447586</v>
      </c>
      <c r="N31" s="341">
        <f t="shared" si="4"/>
        <v>99359306</v>
      </c>
      <c r="O31" s="333">
        <f t="shared" si="4"/>
        <v>69317519</v>
      </c>
      <c r="P31" s="333">
        <f t="shared" si="4"/>
        <v>3777433</v>
      </c>
      <c r="Q31" s="333">
        <f t="shared" si="4"/>
        <v>0</v>
      </c>
      <c r="R31" s="333">
        <f t="shared" si="4"/>
        <v>31183220</v>
      </c>
      <c r="S31" s="333">
        <f t="shared" si="4"/>
        <v>24524762</v>
      </c>
      <c r="T31" s="333">
        <f t="shared" si="4"/>
        <v>0</v>
      </c>
      <c r="U31" s="333">
        <f t="shared" si="4"/>
        <v>128802934</v>
      </c>
      <c r="V31" s="334">
        <f t="shared" si="4"/>
        <v>29443628</v>
      </c>
    </row>
    <row r="32" spans="1:22" ht="13.5" thickBot="1">
      <c r="A32" s="317"/>
      <c r="B32" s="676"/>
      <c r="C32" s="676"/>
      <c r="D32" s="676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</row>
    <row r="33" spans="1:22" s="16" customFormat="1" ht="15.75">
      <c r="A33" s="687" t="s">
        <v>394</v>
      </c>
      <c r="B33" s="688"/>
      <c r="C33" s="688"/>
      <c r="D33" s="689"/>
      <c r="E33" s="660" t="s">
        <v>387</v>
      </c>
      <c r="F33" s="661"/>
      <c r="G33" s="661"/>
      <c r="H33" s="661"/>
      <c r="I33" s="662"/>
      <c r="J33" s="662"/>
      <c r="K33" s="662"/>
      <c r="L33" s="662"/>
      <c r="M33" s="662"/>
      <c r="N33" s="662"/>
      <c r="O33" s="660" t="s">
        <v>388</v>
      </c>
      <c r="P33" s="661"/>
      <c r="Q33" s="662"/>
      <c r="R33" s="662"/>
      <c r="S33" s="662"/>
      <c r="T33" s="662"/>
      <c r="U33" s="662"/>
      <c r="V33" s="683" t="s">
        <v>389</v>
      </c>
    </row>
    <row r="34" spans="1:22" ht="45">
      <c r="A34" s="319" t="s">
        <v>475</v>
      </c>
      <c r="B34" s="664" t="s">
        <v>0</v>
      </c>
      <c r="C34" s="664"/>
      <c r="D34" s="685"/>
      <c r="E34" s="320" t="s">
        <v>276</v>
      </c>
      <c r="F34" s="321" t="s">
        <v>277</v>
      </c>
      <c r="G34" s="321" t="s">
        <v>36</v>
      </c>
      <c r="H34" s="321" t="s">
        <v>279</v>
      </c>
      <c r="I34" s="322"/>
      <c r="J34" s="322" t="s">
        <v>280</v>
      </c>
      <c r="K34" s="322" t="s">
        <v>281</v>
      </c>
      <c r="L34" s="322" t="s">
        <v>282</v>
      </c>
      <c r="M34" s="322" t="s">
        <v>283</v>
      </c>
      <c r="N34" s="323" t="s">
        <v>35</v>
      </c>
      <c r="O34" s="320" t="s">
        <v>390</v>
      </c>
      <c r="P34" s="321" t="s">
        <v>34</v>
      </c>
      <c r="Q34" s="322" t="s">
        <v>391</v>
      </c>
      <c r="R34" s="322" t="s">
        <v>289</v>
      </c>
      <c r="S34" s="322" t="s">
        <v>392</v>
      </c>
      <c r="T34" s="322" t="s">
        <v>393</v>
      </c>
      <c r="U34" s="323" t="s">
        <v>35</v>
      </c>
      <c r="V34" s="684"/>
    </row>
    <row r="35" spans="1:22" s="18" customFormat="1" ht="15.75" thickBot="1">
      <c r="A35" s="329" t="s">
        <v>491</v>
      </c>
      <c r="B35" s="680" t="s">
        <v>511</v>
      </c>
      <c r="C35" s="681"/>
      <c r="D35" s="682"/>
      <c r="E35" s="337"/>
      <c r="F35" s="331"/>
      <c r="G35" s="331"/>
      <c r="H35" s="331">
        <v>46000</v>
      </c>
      <c r="I35" s="332"/>
      <c r="J35" s="332"/>
      <c r="K35" s="332"/>
      <c r="L35" s="332"/>
      <c r="M35" s="332"/>
      <c r="N35" s="327">
        <f>SUM(E35:M35)</f>
        <v>46000</v>
      </c>
      <c r="O35" s="330"/>
      <c r="P35" s="331"/>
      <c r="Q35" s="332"/>
      <c r="R35" s="332"/>
      <c r="S35" s="332"/>
      <c r="T35" s="332"/>
      <c r="U35" s="327">
        <f>O35+P35+T35+S35+R35+Q35</f>
        <v>0</v>
      </c>
      <c r="V35" s="336">
        <f>U35-N35</f>
        <v>-46000</v>
      </c>
    </row>
    <row r="36" spans="1:22" ht="16.5" thickBot="1">
      <c r="A36" s="674" t="s">
        <v>35</v>
      </c>
      <c r="B36" s="675"/>
      <c r="C36" s="675"/>
      <c r="D36" s="686"/>
      <c r="E36" s="339">
        <f>SUM(E35:E35)</f>
        <v>0</v>
      </c>
      <c r="F36" s="339">
        <f>SUM(F35:F35)</f>
        <v>0</v>
      </c>
      <c r="G36" s="339">
        <f>SUM(G35:G35)</f>
        <v>0</v>
      </c>
      <c r="H36" s="339">
        <f>SUM(H35:H35)</f>
        <v>46000</v>
      </c>
      <c r="I36" s="339"/>
      <c r="J36" s="339">
        <f aca="true" t="shared" si="5" ref="J36:V36">SUM(J35:J35)</f>
        <v>0</v>
      </c>
      <c r="K36" s="339">
        <f t="shared" si="5"/>
        <v>0</v>
      </c>
      <c r="L36" s="339">
        <f t="shared" si="5"/>
        <v>0</v>
      </c>
      <c r="M36" s="339">
        <f t="shared" si="5"/>
        <v>0</v>
      </c>
      <c r="N36" s="341">
        <f t="shared" si="5"/>
        <v>46000</v>
      </c>
      <c r="O36" s="333">
        <f t="shared" si="5"/>
        <v>0</v>
      </c>
      <c r="P36" s="333">
        <f t="shared" si="5"/>
        <v>0</v>
      </c>
      <c r="Q36" s="333">
        <f t="shared" si="5"/>
        <v>0</v>
      </c>
      <c r="R36" s="333">
        <f t="shared" si="5"/>
        <v>0</v>
      </c>
      <c r="S36" s="333">
        <f t="shared" si="5"/>
        <v>0</v>
      </c>
      <c r="T36" s="333">
        <f t="shared" si="5"/>
        <v>0</v>
      </c>
      <c r="U36" s="341">
        <f t="shared" si="5"/>
        <v>0</v>
      </c>
      <c r="V36" s="342">
        <f t="shared" si="5"/>
        <v>-46000</v>
      </c>
    </row>
    <row r="37" spans="1:22" ht="16.5" thickBo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4"/>
    </row>
    <row r="38" spans="1:22" ht="15">
      <c r="A38" s="687" t="s">
        <v>395</v>
      </c>
      <c r="B38" s="688"/>
      <c r="C38" s="688"/>
      <c r="D38" s="689"/>
      <c r="E38" s="660" t="s">
        <v>387</v>
      </c>
      <c r="F38" s="661"/>
      <c r="G38" s="661"/>
      <c r="H38" s="661"/>
      <c r="I38" s="662"/>
      <c r="J38" s="662"/>
      <c r="K38" s="662"/>
      <c r="L38" s="662"/>
      <c r="M38" s="662"/>
      <c r="N38" s="662"/>
      <c r="O38" s="660" t="s">
        <v>388</v>
      </c>
      <c r="P38" s="661"/>
      <c r="Q38" s="662"/>
      <c r="R38" s="662"/>
      <c r="S38" s="662"/>
      <c r="T38" s="662"/>
      <c r="U38" s="662"/>
      <c r="V38" s="683" t="s">
        <v>389</v>
      </c>
    </row>
    <row r="39" spans="1:22" ht="45">
      <c r="A39" s="319" t="s">
        <v>475</v>
      </c>
      <c r="B39" s="664" t="s">
        <v>0</v>
      </c>
      <c r="C39" s="664"/>
      <c r="D39" s="685"/>
      <c r="E39" s="320" t="s">
        <v>276</v>
      </c>
      <c r="F39" s="321" t="s">
        <v>277</v>
      </c>
      <c r="G39" s="321" t="s">
        <v>36</v>
      </c>
      <c r="H39" s="321" t="s">
        <v>279</v>
      </c>
      <c r="I39" s="322"/>
      <c r="J39" s="322" t="s">
        <v>280</v>
      </c>
      <c r="K39" s="322" t="s">
        <v>281</v>
      </c>
      <c r="L39" s="322" t="s">
        <v>282</v>
      </c>
      <c r="M39" s="322" t="s">
        <v>283</v>
      </c>
      <c r="N39" s="323" t="s">
        <v>35</v>
      </c>
      <c r="O39" s="320" t="s">
        <v>390</v>
      </c>
      <c r="P39" s="321" t="s">
        <v>34</v>
      </c>
      <c r="Q39" s="322" t="s">
        <v>391</v>
      </c>
      <c r="R39" s="322" t="s">
        <v>289</v>
      </c>
      <c r="S39" s="322" t="s">
        <v>392</v>
      </c>
      <c r="T39" s="322" t="s">
        <v>494</v>
      </c>
      <c r="U39" s="323" t="s">
        <v>35</v>
      </c>
      <c r="V39" s="684"/>
    </row>
    <row r="40" spans="1:22" ht="25.5" customHeight="1">
      <c r="A40" s="324" t="s">
        <v>492</v>
      </c>
      <c r="B40" s="690" t="s">
        <v>493</v>
      </c>
      <c r="C40" s="691"/>
      <c r="D40" s="692"/>
      <c r="E40" s="335"/>
      <c r="F40" s="326"/>
      <c r="G40" s="326"/>
      <c r="H40" s="326"/>
      <c r="I40" s="327"/>
      <c r="J40" s="327"/>
      <c r="K40" s="327"/>
      <c r="L40" s="327"/>
      <c r="M40" s="327"/>
      <c r="N40" s="327">
        <f>SUM(E40:G40)</f>
        <v>0</v>
      </c>
      <c r="O40" s="325"/>
      <c r="P40" s="326"/>
      <c r="Q40" s="327"/>
      <c r="R40" s="327"/>
      <c r="S40" s="327"/>
      <c r="T40" s="327">
        <v>2797820</v>
      </c>
      <c r="U40" s="327">
        <f>O40+P40+Q40+R40+S40+T40</f>
        <v>2797820</v>
      </c>
      <c r="V40" s="336">
        <f>U40-N40</f>
        <v>2797820</v>
      </c>
    </row>
    <row r="41" spans="1:22" ht="12.75">
      <c r="A41" s="329"/>
      <c r="B41" s="693"/>
      <c r="C41" s="694"/>
      <c r="D41" s="695"/>
      <c r="E41" s="337"/>
      <c r="F41" s="331"/>
      <c r="G41" s="331"/>
      <c r="H41" s="331"/>
      <c r="I41" s="332"/>
      <c r="J41" s="332"/>
      <c r="K41" s="332"/>
      <c r="L41" s="332"/>
      <c r="M41" s="332"/>
      <c r="N41" s="332">
        <f>SUM(E41:H41)</f>
        <v>0</v>
      </c>
      <c r="O41" s="330"/>
      <c r="P41" s="331"/>
      <c r="Q41" s="332"/>
      <c r="R41" s="332"/>
      <c r="S41" s="332"/>
      <c r="T41" s="332"/>
      <c r="U41" s="332">
        <f>SUM(O41:P41)</f>
        <v>0</v>
      </c>
      <c r="V41" s="336">
        <f>U41-N41</f>
        <v>0</v>
      </c>
    </row>
    <row r="42" spans="1:22" ht="13.5" thickBot="1">
      <c r="A42" s="329"/>
      <c r="B42" s="696"/>
      <c r="C42" s="696"/>
      <c r="D42" s="697"/>
      <c r="E42" s="337"/>
      <c r="F42" s="331"/>
      <c r="G42" s="331"/>
      <c r="H42" s="331"/>
      <c r="I42" s="332"/>
      <c r="J42" s="332"/>
      <c r="K42" s="332"/>
      <c r="L42" s="332"/>
      <c r="M42" s="332"/>
      <c r="N42" s="332">
        <f>SUM(E42:G42)</f>
        <v>0</v>
      </c>
      <c r="O42" s="330"/>
      <c r="P42" s="331"/>
      <c r="Q42" s="332"/>
      <c r="R42" s="332"/>
      <c r="S42" s="332"/>
      <c r="T42" s="332"/>
      <c r="U42" s="332">
        <f>O42+P42</f>
        <v>0</v>
      </c>
      <c r="V42" s="338">
        <f>U42-N42</f>
        <v>0</v>
      </c>
    </row>
    <row r="43" spans="1:22" s="16" customFormat="1" ht="16.5" thickBot="1">
      <c r="A43" s="674" t="s">
        <v>35</v>
      </c>
      <c r="B43" s="675"/>
      <c r="C43" s="675"/>
      <c r="D43" s="686"/>
      <c r="E43" s="339">
        <f>SUM(E40:E42)</f>
        <v>0</v>
      </c>
      <c r="F43" s="340">
        <f aca="true" t="shared" si="6" ref="F43:U43">SUM(F40:F42)</f>
        <v>0</v>
      </c>
      <c r="G43" s="340">
        <f t="shared" si="6"/>
        <v>0</v>
      </c>
      <c r="H43" s="340">
        <f t="shared" si="6"/>
        <v>0</v>
      </c>
      <c r="I43" s="340"/>
      <c r="J43" s="340">
        <f t="shared" si="6"/>
        <v>0</v>
      </c>
      <c r="K43" s="340">
        <f t="shared" si="6"/>
        <v>0</v>
      </c>
      <c r="L43" s="340">
        <f t="shared" si="6"/>
        <v>0</v>
      </c>
      <c r="M43" s="340">
        <f t="shared" si="6"/>
        <v>0</v>
      </c>
      <c r="N43" s="341">
        <f t="shared" si="6"/>
        <v>0</v>
      </c>
      <c r="O43" s="333">
        <f t="shared" si="6"/>
        <v>0</v>
      </c>
      <c r="P43" s="333">
        <f t="shared" si="6"/>
        <v>0</v>
      </c>
      <c r="Q43" s="333">
        <f t="shared" si="6"/>
        <v>0</v>
      </c>
      <c r="R43" s="333">
        <f t="shared" si="6"/>
        <v>0</v>
      </c>
      <c r="S43" s="333">
        <f t="shared" si="6"/>
        <v>0</v>
      </c>
      <c r="T43" s="333">
        <f t="shared" si="6"/>
        <v>2797820</v>
      </c>
      <c r="U43" s="341">
        <f t="shared" si="6"/>
        <v>2797820</v>
      </c>
      <c r="V43" s="342">
        <f>SUM(V40:V42)</f>
        <v>2797820</v>
      </c>
    </row>
    <row r="44" spans="1:22" ht="15.75">
      <c r="A44" s="343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4"/>
    </row>
    <row r="45" spans="1:22" ht="15.75">
      <c r="A45" s="343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4"/>
    </row>
    <row r="46" spans="1:22" s="17" customFormat="1" ht="15.75">
      <c r="A46" s="343"/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4"/>
    </row>
    <row r="47" spans="1:22" ht="12.75">
      <c r="A47" s="317"/>
      <c r="B47" s="676"/>
      <c r="C47" s="676"/>
      <c r="D47" s="676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</row>
    <row r="48" spans="1:14" ht="12.75">
      <c r="A48" s="315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</row>
  </sheetData>
  <sheetProtection/>
  <mergeCells count="48">
    <mergeCell ref="B47:D47"/>
    <mergeCell ref="O38:U38"/>
    <mergeCell ref="V38:V39"/>
    <mergeCell ref="B39:D39"/>
    <mergeCell ref="B40:D40"/>
    <mergeCell ref="B41:D41"/>
    <mergeCell ref="B42:D42"/>
    <mergeCell ref="K1:V1"/>
    <mergeCell ref="B35:D35"/>
    <mergeCell ref="V33:V34"/>
    <mergeCell ref="B34:D34"/>
    <mergeCell ref="A43:D43"/>
    <mergeCell ref="B20:D20"/>
    <mergeCell ref="A36:D36"/>
    <mergeCell ref="A38:D38"/>
    <mergeCell ref="E38:N38"/>
    <mergeCell ref="A33:D33"/>
    <mergeCell ref="B30:D30"/>
    <mergeCell ref="A31:D31"/>
    <mergeCell ref="B32:D32"/>
    <mergeCell ref="B14:D14"/>
    <mergeCell ref="B15:D15"/>
    <mergeCell ref="B16:D16"/>
    <mergeCell ref="B17:D17"/>
    <mergeCell ref="B18:D18"/>
    <mergeCell ref="O33:U33"/>
    <mergeCell ref="B8:D8"/>
    <mergeCell ref="B9:D9"/>
    <mergeCell ref="B10:D10"/>
    <mergeCell ref="B11:D11"/>
    <mergeCell ref="B12:D12"/>
    <mergeCell ref="B13:D13"/>
    <mergeCell ref="B25:D25"/>
    <mergeCell ref="E33:N33"/>
    <mergeCell ref="B28:D28"/>
    <mergeCell ref="A2:N2"/>
    <mergeCell ref="A4:V4"/>
    <mergeCell ref="A6:D6"/>
    <mergeCell ref="E6:N6"/>
    <mergeCell ref="O6:U6"/>
    <mergeCell ref="B19:D19"/>
    <mergeCell ref="B7:D7"/>
    <mergeCell ref="V6:V7"/>
    <mergeCell ref="B26:D26"/>
    <mergeCell ref="B21:D21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orientation="landscape" paperSize="9" scale="4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Kormos János</dc:creator>
  <cp:keywords/>
  <dc:description/>
  <cp:lastModifiedBy>bator1</cp:lastModifiedBy>
  <cp:lastPrinted>2019-05-14T08:19:58Z</cp:lastPrinted>
  <dcterms:created xsi:type="dcterms:W3CDTF">1999-01-21T08:33:38Z</dcterms:created>
  <dcterms:modified xsi:type="dcterms:W3CDTF">2019-10-07T07:00:08Z</dcterms:modified>
  <cp:category/>
  <cp:version/>
  <cp:contentType/>
  <cp:contentStatus/>
</cp:coreProperties>
</file>