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FŐ TÁBLA" sheetId="1" r:id="rId1"/>
    <sheet name="I. Önkormányzat " sheetId="2" r:id="rId2"/>
    <sheet name="közös hivatal " sheetId="3" r:id="rId3"/>
    <sheet name="bjenő hivatal" sheetId="4" r:id="rId4"/>
    <sheet name="remetesz. hivatal" sheetId="5" r:id="rId5"/>
    <sheet name="tök hivatal" sheetId="6" r:id="rId6"/>
    <sheet name="óvoda " sheetId="7" r:id="rId7"/>
    <sheet name="mérleg" sheetId="8" r:id="rId8"/>
    <sheet name="normatíva" sheetId="9" r:id="rId9"/>
    <sheet name="önkorm.bevét" sheetId="10" r:id="rId10"/>
    <sheet name="beruh, felúj" sheetId="11" r:id="rId11"/>
    <sheet name="civil szervezetek" sheetId="12" r:id="rId12"/>
    <sheet name="szoc. jutt." sheetId="13" r:id="rId13"/>
    <sheet name="létszám" sheetId="14" r:id="rId14"/>
    <sheet name="előir-felhaszn." sheetId="15" r:id="rId15"/>
  </sheets>
  <definedNames/>
  <calcPr fullCalcOnLoad="1"/>
</workbook>
</file>

<file path=xl/sharedStrings.xml><?xml version="1.0" encoding="utf-8"?>
<sst xmlns="http://schemas.openxmlformats.org/spreadsheetml/2006/main" count="1015" uniqueCount="517">
  <si>
    <t>Ezer forintban !</t>
  </si>
  <si>
    <t>Sor-
szám</t>
  </si>
  <si>
    <t>Bevételi jogcím</t>
  </si>
  <si>
    <t>I.</t>
  </si>
  <si>
    <t>Működési bevételek:</t>
  </si>
  <si>
    <t>1.</t>
  </si>
  <si>
    <t xml:space="preserve"> Intézményi működési bevételek</t>
  </si>
  <si>
    <t>2.</t>
  </si>
  <si>
    <t>Önkormányzatok sajátos működési bevételei</t>
  </si>
  <si>
    <t>2.1 Helyi adók</t>
  </si>
  <si>
    <t>2.2 Átengedett központi adók</t>
  </si>
  <si>
    <t>2.3 Bírságok, pótlékok és egyéb sajátos bevételek</t>
  </si>
  <si>
    <t>II.</t>
  </si>
  <si>
    <t>Támogatások</t>
  </si>
  <si>
    <t>Önkormányzatok költségvetési támogatása</t>
  </si>
  <si>
    <t>1.1 Normatív hozzájárulások</t>
  </si>
  <si>
    <t>1.2 Központosított előirányzatok</t>
  </si>
  <si>
    <t xml:space="preserve">    1.3 Normatív kötött felhasználású támogatások</t>
  </si>
  <si>
    <t>III.</t>
  </si>
  <si>
    <t>Felhalmozási és tőke jellegű bevételek</t>
  </si>
  <si>
    <t>1. Tárgyi eszközök, immateriális javak értékesítése</t>
  </si>
  <si>
    <t>2. Önkormányzatok sajátos felhalmozási bevételei</t>
  </si>
  <si>
    <t>3. Pénzügyi befektetések bevételei</t>
  </si>
  <si>
    <t>IV.</t>
  </si>
  <si>
    <t>Támogatásértékű bevételek</t>
  </si>
  <si>
    <t>1. Támogatásértékű működési bevételek összesen:</t>
  </si>
  <si>
    <t xml:space="preserve"> - ebből tám.értékű műk.bev. Társ.bizt.alaptól</t>
  </si>
  <si>
    <t>2. Támogatásértékű felhalmozási bevételek összesen:</t>
  </si>
  <si>
    <t xml:space="preserve"> - ebből tám.értékű felhalm.bev. Társ.bizt.alaptól</t>
  </si>
  <si>
    <t>V.</t>
  </si>
  <si>
    <t>Véglegesen átvett pénzeszközök</t>
  </si>
  <si>
    <t>1. Működési célú pénzeszköz átvétel államháztartáson kívülről*</t>
  </si>
  <si>
    <t>2. Felhalmozás célú pénzeszköz átvétel államháztartáson kívülről*</t>
  </si>
  <si>
    <t>VI.</t>
  </si>
  <si>
    <t>Támogatási kölcsönök visszatérülése, igénybevétele</t>
  </si>
  <si>
    <t>Költségvetési bevételek összesen: I.+II.+III+IV.+V.+VI</t>
  </si>
  <si>
    <t>VII.</t>
  </si>
  <si>
    <t>Költségvetési hiány belső finanszirozására szolgáló pénzforgalom nélküli bevételek:</t>
  </si>
  <si>
    <t>Előző éve pénzmaradványának igénybevétele</t>
  </si>
  <si>
    <t xml:space="preserve"> 1.1 Működési pénzmaradvány</t>
  </si>
  <si>
    <t xml:space="preserve"> 1.2 Felhalmozási pénzmaradvány</t>
  </si>
  <si>
    <t>VIII.</t>
  </si>
  <si>
    <t>Hitelek</t>
  </si>
  <si>
    <t xml:space="preserve">        Működés célú hitel felvétele</t>
  </si>
  <si>
    <t>1.1.Rövid lejáratú hitelek felvétele</t>
  </si>
  <si>
    <t xml:space="preserve">        Felhalmozás célú hitel felvétele</t>
  </si>
  <si>
    <t>2.1.Rövid lejáratú hitelek felvétele</t>
  </si>
  <si>
    <t>13.</t>
  </si>
  <si>
    <t>BEVÉTELEK ÖSSZESEN:</t>
  </si>
  <si>
    <t>K I A D Á S O K</t>
  </si>
  <si>
    <t>Sor-szám</t>
  </si>
  <si>
    <t>Kiadási jogcímek</t>
  </si>
  <si>
    <t>I. Folyó (működési) kiadások (1.1+…+1.12)</t>
  </si>
  <si>
    <t>1.1</t>
  </si>
  <si>
    <t>Személyi  juttatások</t>
  </si>
  <si>
    <t>1.2</t>
  </si>
  <si>
    <t>Munkaadókat terhelő járulékok</t>
  </si>
  <si>
    <t>1.3</t>
  </si>
  <si>
    <t>Dologi  kiadások*</t>
  </si>
  <si>
    <t>1.4</t>
  </si>
  <si>
    <t>Egyéb folyó kiadások, normatíva visszafizetés</t>
  </si>
  <si>
    <t>1.5</t>
  </si>
  <si>
    <t>Támogatásértékű működési kiadás</t>
  </si>
  <si>
    <t>1.6</t>
  </si>
  <si>
    <t>Működési célú pénzeszközátadás államháztartáson kívülre</t>
  </si>
  <si>
    <t>1.7</t>
  </si>
  <si>
    <t>Társadalom- és szociálpolitikai juttatások</t>
  </si>
  <si>
    <t>1.8</t>
  </si>
  <si>
    <t>Működési kölcsön áht-on kivülre</t>
  </si>
  <si>
    <t>II. Felhalmozási és tőke jellegű kiadások (2.1+…+2.7)</t>
  </si>
  <si>
    <t>2.1.</t>
  </si>
  <si>
    <t>2.2.</t>
  </si>
  <si>
    <t>2.3.</t>
  </si>
  <si>
    <t xml:space="preserve">Támogatásértékű felhalmozási kiadás </t>
  </si>
  <si>
    <t>2.4.</t>
  </si>
  <si>
    <t>Felhalmozási célú pénzeszközátadás államháztartáson kívülre</t>
  </si>
  <si>
    <t>III. Tartalékok (3.1+...+3.2)</t>
  </si>
  <si>
    <t>3.1.</t>
  </si>
  <si>
    <t>Működési tartalék</t>
  </si>
  <si>
    <t>3.2.</t>
  </si>
  <si>
    <t>Felhalmozási tartalék</t>
  </si>
  <si>
    <t>IV.  Hitelek kamatai</t>
  </si>
  <si>
    <t>V. Egyéb kiadások</t>
  </si>
  <si>
    <t>VI</t>
  </si>
  <si>
    <t>VI. Finanszírozási kiadások (6.1+6.2)</t>
  </si>
  <si>
    <t>6.1.</t>
  </si>
  <si>
    <t>6.2.</t>
  </si>
  <si>
    <t>Működési hitel törlesztés</t>
  </si>
  <si>
    <t xml:space="preserve"> KIADÁSOK ÖSSZESEN: (1+2+3+4+5+6)</t>
  </si>
  <si>
    <t>I. Működési célú bevételek, működési célú kiadások mérlege</t>
  </si>
  <si>
    <t xml:space="preserve"> Ezer forintban !</t>
  </si>
  <si>
    <t>Bevételek</t>
  </si>
  <si>
    <t>Kiadások</t>
  </si>
  <si>
    <t>Megnevezés</t>
  </si>
  <si>
    <t>Eredeti előirányzat</t>
  </si>
  <si>
    <t>Int. működési bevételek</t>
  </si>
  <si>
    <t>Személyi juttatások</t>
  </si>
  <si>
    <t>Munkaadókat terhelő járulék</t>
  </si>
  <si>
    <t>Támogatások, kiegészítések</t>
  </si>
  <si>
    <t>Dologi kiadások</t>
  </si>
  <si>
    <t xml:space="preserve"> Támogatásértékű működési bevételek összesen:</t>
  </si>
  <si>
    <t>Támogatásértékű műk.kiadás</t>
  </si>
  <si>
    <t>Előző évi pénzmaradvány</t>
  </si>
  <si>
    <t>Társadalom- és szociálpol. jutt.</t>
  </si>
  <si>
    <t>Működési célú pénzeszköz átvétel államháztartáson kívülről</t>
  </si>
  <si>
    <t>Működési célú p.eszk.átadás áht-on kivülre</t>
  </si>
  <si>
    <t>Kamatkiadások</t>
  </si>
  <si>
    <t>Tartalékok</t>
  </si>
  <si>
    <t>Működési kölcsön</t>
  </si>
  <si>
    <t>ÖSSZESEN:</t>
  </si>
  <si>
    <t>Hiány:</t>
  </si>
  <si>
    <t>Többlet:</t>
  </si>
  <si>
    <t>II.Tőke jellegű bevételek és kiadások mérlege</t>
  </si>
  <si>
    <t>Felújítás</t>
  </si>
  <si>
    <t>Támogatásértékű felhalmozási bevételek összesen:</t>
  </si>
  <si>
    <t>Intézményi beruházás</t>
  </si>
  <si>
    <t>Támogatásértékű felhalmozási kiadás</t>
  </si>
  <si>
    <t>Kölcsön visszatérülés</t>
  </si>
  <si>
    <t>Felhalm. Kölcsön, hitel törlesztés</t>
  </si>
  <si>
    <t>3.</t>
  </si>
  <si>
    <t>4.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</si>
  <si>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</si>
  <si>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</si>
  <si>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</si>
  <si>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</si>
  <si>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</si>
  <si>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</si>
  <si>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</si>
  <si>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</si>
  <si>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</si>
  <si>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</si>
  <si>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</si>
  <si>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</si>
  <si>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</si>
  <si>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Közhatalmi bevételek</t>
  </si>
  <si>
    <t>Intézményi működési bevételek</t>
  </si>
  <si>
    <t>Támogatások, hozzájárulások bevételei</t>
  </si>
  <si>
    <t>5.</t>
  </si>
  <si>
    <t>6.</t>
  </si>
  <si>
    <t>Felhalmozási célú bevételek</t>
  </si>
  <si>
    <t>7.</t>
  </si>
  <si>
    <t>Átvett pénzeszközök</t>
  </si>
  <si>
    <t>8.</t>
  </si>
  <si>
    <t>Kölcsönök</t>
  </si>
  <si>
    <t>9.</t>
  </si>
  <si>
    <t>Előző évi pénzmaradvány,</t>
  </si>
  <si>
    <t>10.</t>
  </si>
  <si>
    <t>Finanszírozási célú bevételek</t>
  </si>
  <si>
    <t>11.</t>
  </si>
  <si>
    <t>Bevételek összesen:</t>
  </si>
  <si>
    <t>12.</t>
  </si>
  <si>
    <t>14.</t>
  </si>
  <si>
    <t>Munkaadókat terhelő járulékok és szociális hozzájárulási adó</t>
  </si>
  <si>
    <t>15.</t>
  </si>
  <si>
    <t>16.</t>
  </si>
  <si>
    <t>Ellátottak pénzbeli juttatása</t>
  </si>
  <si>
    <t>17.</t>
  </si>
  <si>
    <t>Támogatások, elvonások</t>
  </si>
  <si>
    <t>18.</t>
  </si>
  <si>
    <t>Támogatásértékű kiadások</t>
  </si>
  <si>
    <t>19.</t>
  </si>
  <si>
    <t>Társadalom és szociálpolitikai juttatások</t>
  </si>
  <si>
    <t>20.</t>
  </si>
  <si>
    <t>21.</t>
  </si>
  <si>
    <t>Hitelek kamatai</t>
  </si>
  <si>
    <t>22.</t>
  </si>
  <si>
    <t>Felhalmozási költségvetés kiadásai</t>
  </si>
  <si>
    <t>23.</t>
  </si>
  <si>
    <t>Finanszírozási célú kiadások</t>
  </si>
  <si>
    <t>24.</t>
  </si>
  <si>
    <t>Kiadások összesen:</t>
  </si>
  <si>
    <t>Helyi adók</t>
  </si>
  <si>
    <t>Kezességvállalással kapcsolatos megtérülés</t>
  </si>
  <si>
    <t>MEGNEVEZÉS</t>
  </si>
  <si>
    <t>Létszám</t>
  </si>
  <si>
    <t>Mindösszesen:</t>
  </si>
  <si>
    <t>ezer Ft</t>
  </si>
  <si>
    <t>Száma</t>
  </si>
  <si>
    <t>Felújítás kiadások előirányzata</t>
  </si>
  <si>
    <t>feladatonként</t>
  </si>
  <si>
    <t>Felújítás  megnevezése</t>
  </si>
  <si>
    <t>ezer forint</t>
  </si>
  <si>
    <t>Szakfeladat  száma</t>
  </si>
  <si>
    <t>Szakfeladat megnevezése</t>
  </si>
  <si>
    <t>Egyéb önk.rend.megáll.juttatás</t>
  </si>
  <si>
    <t>Köztemetés</t>
  </si>
  <si>
    <t>Közgyógy ellátás</t>
  </si>
  <si>
    <t>Szociális étkeztetés</t>
  </si>
  <si>
    <t>Sorszám</t>
  </si>
  <si>
    <t>Jogcím</t>
  </si>
  <si>
    <t>Mutató</t>
  </si>
  <si>
    <t>Állami</t>
  </si>
  <si>
    <t>fő</t>
  </si>
  <si>
    <t>Támogatás</t>
  </si>
  <si>
    <t>Ellátott</t>
  </si>
  <si>
    <t>Forint</t>
  </si>
  <si>
    <t>Önkormányzat sajátos működési bevételei</t>
  </si>
  <si>
    <t>Építményadó</t>
  </si>
  <si>
    <t>Telekadó</t>
  </si>
  <si>
    <t>Iparűzési adó</t>
  </si>
  <si>
    <t>Helyi adók összesen:</t>
  </si>
  <si>
    <t>Termőföld bérbeadása</t>
  </si>
  <si>
    <t>Átengedett központi adók összesen:</t>
  </si>
  <si>
    <t>Pótlékok</t>
  </si>
  <si>
    <t>Helyszini és szabálysértési bírság</t>
  </si>
  <si>
    <t>Talajterhelési díj</t>
  </si>
  <si>
    <t>Bírságok, pótlékok, szabálysértések</t>
  </si>
  <si>
    <t>Önkorm. Sajátos műk. Bevételei</t>
  </si>
  <si>
    <t>Védőnői szolgálat támogatása</t>
  </si>
  <si>
    <t>Támogatás értékű működési bevétel társ. Bizt. Alapból</t>
  </si>
  <si>
    <t>Munkaügyi központ közcélúak támogatása</t>
  </si>
  <si>
    <t>Támogatásértékű bevétel központi ktg-i szervtől</t>
  </si>
  <si>
    <t xml:space="preserve">Többcélú kistérségi támogatás </t>
  </si>
  <si>
    <t>Támogatásértékű bevétel kistérségi támogatás</t>
  </si>
  <si>
    <t>Támogatásértékű bevételek összesen:</t>
  </si>
  <si>
    <t>Felhalmozás célú pénzeszköz átvétel</t>
  </si>
  <si>
    <t>Pénzügyi befektetések bevételei</t>
  </si>
  <si>
    <t>Önkormányzat</t>
  </si>
  <si>
    <t>Budajenő Község Önkormányzat</t>
  </si>
  <si>
    <t>Óvoda</t>
  </si>
  <si>
    <t>Előirányzat-csoport, kiemelt előirányzat megnevezése</t>
  </si>
  <si>
    <t>I. Önkormányzatok működési bevételei</t>
  </si>
  <si>
    <t>I/1. Önkormányzatok sajátos működési bevételei (2.1.+…+.2.6.)</t>
  </si>
  <si>
    <t>Átengedett központi adók</t>
  </si>
  <si>
    <t>Bírságok, díjak, pótlékok</t>
  </si>
  <si>
    <t>2.5.</t>
  </si>
  <si>
    <t>2.6.</t>
  </si>
  <si>
    <t>Egyéb fizetési kötelezettségből származó bevételek</t>
  </si>
  <si>
    <t>I/2. Intézményi működési bevételek (3.1.+…+3.8.)</t>
  </si>
  <si>
    <t>Áru- és készletértékesítés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</si>
  <si>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</si>
  <si>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</si>
  <si>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</si>
  <si>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</si>
  <si>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</si>
  <si>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</si>
  <si>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</si>
  <si>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</si>
  <si>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</si>
  <si>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</si>
  <si>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</si>
  <si>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</si>
  <si>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</si>
  <si>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>II. Közhatalmi bevételek</t>
  </si>
  <si>
    <t>III. Támogatások,  kiegészítések (5.1.+…+5.8.)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</si>
  <si>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</si>
  <si>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</si>
  <si>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</si>
  <si>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</si>
  <si>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</si>
  <si>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</si>
  <si>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</si>
  <si>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</si>
  <si>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</si>
  <si>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Egyéb támogatás, kiegészítés</t>
  </si>
  <si>
    <t>IV. Támogatásértékű bevételek (6.1+6.2)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</si>
  <si>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</si>
  <si>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</si>
  <si>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</si>
  <si>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</si>
  <si>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</si>
  <si>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</si>
  <si>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kist. társulástól, jogi szem. társulástól átvett pénzeszköz</t>
  </si>
  <si>
    <t>6.1.4.</t>
  </si>
  <si>
    <t>EU támogatás</t>
  </si>
  <si>
    <t>Egyéb működési célú támogatásértékű bevétel</t>
  </si>
  <si>
    <t>Felhalmozási célú támogatásértékű bevétel (6.2.1.+…+6.2.5.)</t>
  </si>
  <si>
    <t>6.2.1.</t>
  </si>
  <si>
    <t>6.2.2.</t>
  </si>
  <si>
    <t>6.2.3.</t>
  </si>
  <si>
    <t>Többcélú kistérségi társulástól, jogi személyiségű társulástól átvett pénzeszköz</t>
  </si>
  <si>
    <t>6.2.4.</t>
  </si>
  <si>
    <t>6.2.5.</t>
  </si>
  <si>
    <t>Egyéb felhalmozási célú támogatásértékű bevétel</t>
  </si>
  <si>
    <t>V. Felhalmozási célú bevételek (7.1.+…+.7.3.)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</si>
  <si>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</si>
  <si>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</si>
  <si>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</si>
  <si>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</si>
  <si>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</si>
  <si>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</si>
  <si>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VI. Átvett pénzeszközök (8.1.+8.2.)</t>
  </si>
  <si>
    <t>8.1.</t>
  </si>
  <si>
    <t>8.2.</t>
  </si>
  <si>
    <t>Felhalmozási célú pénzeszk. átvétel államháztartáson kívülről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</si>
  <si>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</si>
  <si>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</si>
  <si>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</si>
  <si>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</si>
  <si>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</si>
  <si>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</si>
  <si>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</si>
  <si>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IX. Finanszírozási célú pénzügyi műv. bevételei (12.1.+.12.2.)</t>
  </si>
  <si>
    <t>12.1.</t>
  </si>
  <si>
    <t>Működési célú pénzügyi műveletek bevételei</t>
  </si>
  <si>
    <t>12.2.</t>
  </si>
  <si>
    <t>Felhalmozási célú pénzügyi műveletek bevételei</t>
  </si>
  <si>
    <t>BEVÉTELEK ÖSSZESEN (10+11+12)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</si>
  <si>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</si>
  <si>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1.1.</t>
  </si>
  <si>
    <t>1.2.</t>
  </si>
  <si>
    <t>1.3.</t>
  </si>
  <si>
    <t>Dologi  kiadások</t>
  </si>
  <si>
    <t>1.4.</t>
  </si>
  <si>
    <t>Ellátottak pénzbeli juttatásai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</si>
  <si>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</si>
  <si>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</si>
  <si>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</si>
  <si>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</si>
  <si>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</si>
  <si>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</si>
  <si>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</si>
  <si>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</si>
  <si>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</si>
  <si>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</si>
  <si>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</si>
  <si>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</si>
  <si>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</si>
  <si>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</si>
  <si>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</si>
  <si>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</si>
  <si>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</si>
  <si>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</si>
  <si>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</si>
  <si>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</si>
  <si>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EU-s forrásból finansz. támogatással megv. pr., projektek önk.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</si>
  <si>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</si>
  <si>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</si>
  <si>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</si>
  <si>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</si>
  <si>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</si>
  <si>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</si>
  <si>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</si>
  <si>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</si>
  <si>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</si>
  <si>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</si>
  <si>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</si>
  <si>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</si>
  <si>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4.1.</t>
  </si>
  <si>
    <t>Általános tartalék</t>
  </si>
  <si>
    <t>4.2.</t>
  </si>
  <si>
    <t>Céltartalék</t>
  </si>
  <si>
    <t>V. Költségvetési szervek finanszírozása</t>
  </si>
  <si>
    <t>KÖLTSÉGVETÉSI KIADÁSOK ÖSSZESEN (1+2+3+4+5)</t>
  </si>
  <si>
    <t>VI. Finanszírozási célú pénzügyi műveletek kiadásai (7.1+7.2.)</t>
  </si>
  <si>
    <t>7.1</t>
  </si>
  <si>
    <t>Működési célú pénzügyi műveletek kiadásai</t>
  </si>
  <si>
    <t>Felhalmozási célú pénzügyi műveletek kiadásai</t>
  </si>
  <si>
    <t>KIADÁSOK ÖSSZESEN: (6+7)</t>
  </si>
  <si>
    <t>I. Intézményi működési bevételek (1.1.+…+1.8.)</t>
  </si>
  <si>
    <t>1.5.</t>
  </si>
  <si>
    <t>Osztalék, hozambevétel</t>
  </si>
  <si>
    <t>Kamatbevétel</t>
  </si>
  <si>
    <t>II. Véglegesen átvett pénzeszközök (2.1.+…+2.4.)</t>
  </si>
  <si>
    <t>Támogatásértékű működési bevételek</t>
  </si>
  <si>
    <t>Támogatásértékű felhalmozási bevételek</t>
  </si>
  <si>
    <t>EU-s forrásból származó bevételek</t>
  </si>
  <si>
    <t>Működési célú pénzeszközátvétel</t>
  </si>
  <si>
    <t>III. Felhalmozási célú egyéb bevételek</t>
  </si>
  <si>
    <t>IV. Közhatalmi bevételek</t>
  </si>
  <si>
    <t>V. Kölcsön</t>
  </si>
  <si>
    <t>VI. Pénzmaradvány, vállalk. tev. maradványa (6.1.+6.2.)</t>
  </si>
  <si>
    <t>Előző évi pénzmaradvány igénybevétele</t>
  </si>
  <si>
    <t>Előző évi vállalkozási maradvány igénybevétele</t>
  </si>
  <si>
    <t>BEVÉTELEK ÖSSZESEN (1+2+3+4+5+6+7)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</si>
  <si>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</si>
  <si>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Egyéb fejlesztési célú kiadások</t>
  </si>
  <si>
    <t>III. Kölcsön</t>
  </si>
  <si>
    <t>KIADÁSOK ÖSSZESEN: (1+2+3)</t>
  </si>
  <si>
    <t>IV. Kölcsön</t>
  </si>
  <si>
    <t>V. Pénzmaradvány, vállalk. tev. maradványa (5.1.+5.2.)</t>
  </si>
  <si>
    <t>VI. Feügyeleti szervtől kapott támogatás</t>
  </si>
  <si>
    <t xml:space="preserve">  6.1.</t>
  </si>
  <si>
    <t>Normatív állami támogatás</t>
  </si>
  <si>
    <t xml:space="preserve">  6.2.</t>
  </si>
  <si>
    <t>Önkormányzati támogatás</t>
  </si>
  <si>
    <t>BEVÉTELEK ÖSSZESEN (1+2+3+4+5+6)</t>
  </si>
  <si>
    <t>Budajenő</t>
  </si>
  <si>
    <t>Beruházási kiadások előirányzata</t>
  </si>
  <si>
    <t>Budajenő község önkormányzat által folyósított ellátások</t>
  </si>
  <si>
    <t>Egyéb sajátos bevételek</t>
  </si>
  <si>
    <t>Hitel törlesztés</t>
  </si>
  <si>
    <t>B E V É T E L E K</t>
  </si>
  <si>
    <t xml:space="preserve">    1.4 Fejlesztési célú támogatások vis maior</t>
  </si>
  <si>
    <t>Dombtető lakóegyesület</t>
  </si>
  <si>
    <t>Budajenői Polgárőrség</t>
  </si>
  <si>
    <t>Budakeszi Rendőrség</t>
  </si>
  <si>
    <t xml:space="preserve">Ringlein </t>
  </si>
  <si>
    <t>Székely Társulat</t>
  </si>
  <si>
    <t xml:space="preserve"> FŐTÁBLA</t>
  </si>
  <si>
    <t>MINDÖSSZESEN</t>
  </si>
  <si>
    <t>2013. évi előirányzat</t>
  </si>
  <si>
    <t>Tök</t>
  </si>
  <si>
    <t>Remeteszőlős</t>
  </si>
  <si>
    <t>Közös Hivatal</t>
  </si>
  <si>
    <t>Polgármester</t>
  </si>
  <si>
    <t>Védőnő</t>
  </si>
  <si>
    <t>Város és községgazdálkodás</t>
  </si>
  <si>
    <t>Közfoglalkoztatottak</t>
  </si>
  <si>
    <t>Konyha</t>
  </si>
  <si>
    <t>óvodai nevelés</t>
  </si>
  <si>
    <t>Hivatal működésének támogatása</t>
  </si>
  <si>
    <t xml:space="preserve">4. </t>
  </si>
  <si>
    <t>Egyéb önkormányzati feladatok támogatása</t>
  </si>
  <si>
    <t>Mindösszesen</t>
  </si>
  <si>
    <t>2.a</t>
  </si>
  <si>
    <t>2.b</t>
  </si>
  <si>
    <t>2.c</t>
  </si>
  <si>
    <t>2.d</t>
  </si>
  <si>
    <t>Zöldterület-gazdálkodással kapcs. kfeladatok</t>
  </si>
  <si>
    <t>Közvilágítás fenntartásának támogatása</t>
  </si>
  <si>
    <t>Köztemető fenntartása</t>
  </si>
  <si>
    <t>Közutak fenntartása</t>
  </si>
  <si>
    <t>1.a</t>
  </si>
  <si>
    <t>Település-üzemeltetéséhez kapcsolódó támogatás</t>
  </si>
  <si>
    <t>1.b</t>
  </si>
  <si>
    <t xml:space="preserve">Közoktatási alaphozzájárulás </t>
  </si>
  <si>
    <t>3.a</t>
  </si>
  <si>
    <t>3.b</t>
  </si>
  <si>
    <t>Óvodába járó gyermekek létszáma utáni tám.</t>
  </si>
  <si>
    <t xml:space="preserve">II. </t>
  </si>
  <si>
    <t>Természetben nyújtott gyermekvéd. Kedv.</t>
  </si>
  <si>
    <t>ELMŰ részvény</t>
  </si>
  <si>
    <t>Magánszemélyek kommunális adója</t>
  </si>
  <si>
    <t>Szabadidő-sport</t>
  </si>
  <si>
    <t>BUDAJENŐI KÖZÖS ÖNKORMÁNYZATI HIVATAL</t>
  </si>
  <si>
    <t>I.+II.</t>
  </si>
  <si>
    <t>Föld értékesítés</t>
  </si>
  <si>
    <t>Felhalmozási bevételek</t>
  </si>
  <si>
    <t>Felhalmozási és tőke jellegű bevételek összesen:</t>
  </si>
  <si>
    <t>Foglalkoztatást helyettesítő támogatás (20%)</t>
  </si>
  <si>
    <t>Rendszeres szociális segély  (10%)</t>
  </si>
  <si>
    <t>Egyház</t>
  </si>
  <si>
    <t xml:space="preserve">   - Működési célú pénzeszköz átadás államháztartáson belülre</t>
  </si>
  <si>
    <t>Bérleti díj  (tornaterem, művház)</t>
  </si>
  <si>
    <t>Támogatásértékű működ bevételek</t>
  </si>
  <si>
    <t>6.1.5.</t>
  </si>
  <si>
    <t xml:space="preserve">3. Önkormányzatoktól átvett pénzeszköz </t>
  </si>
  <si>
    <t>Hozzájárulás pénzbeli szociális ellátásához</t>
  </si>
  <si>
    <t>VII. Felügyeleti szervtől kapott támogatás</t>
  </si>
  <si>
    <t>REMETESZŐLŐSI KIRENDELTSÉG</t>
  </si>
  <si>
    <t>TÖKI KIRENDELTSÉG</t>
  </si>
  <si>
    <t>Önkormányzatok sajátos működési bevételei ( Iparűzési adó+építm.adó)</t>
  </si>
  <si>
    <t>ÖNKORMÁNYZAT</t>
  </si>
  <si>
    <t>BUDAJENŐI HIVATAL</t>
  </si>
  <si>
    <t>2014. évi előirányzat</t>
  </si>
  <si>
    <t>2014. évi terv adatok</t>
  </si>
  <si>
    <t>2013. évi mód előirányzat</t>
  </si>
  <si>
    <t>2013. évi teljesítés</t>
  </si>
  <si>
    <t>2014. év előirányzat</t>
  </si>
  <si>
    <t>2014. évi költségvetés</t>
  </si>
  <si>
    <t>2014 évi költségvetés</t>
  </si>
  <si>
    <t>2014. évi létszámkimutatása</t>
  </si>
  <si>
    <t>Előirányzat-felhasználási terv
2014. évre</t>
  </si>
  <si>
    <t>Budajenő Község Önkormányzat 2014. évi költségvetésének</t>
  </si>
  <si>
    <t>Kistelepülések szociális fealadatainak támogatása</t>
  </si>
  <si>
    <t>2014. évi normatív  hozzájárulások  alakulása jogcímenként</t>
  </si>
  <si>
    <t>Beszámítási összeg (2012. évi iparűzési adóalap 0,5%-a)</t>
  </si>
  <si>
    <t>2014. évben időarányosan 8 hónapra óvodapedagógusok létszáma bértámogatás</t>
  </si>
  <si>
    <t>2014. évben időarányosan 4 hónapra óvodapedagógusok létszáma bértámogatás</t>
  </si>
  <si>
    <t>2014. évben időarányosan 8 hónapra óvodapedagógusok nevelő munkáját segítők létsz.</t>
  </si>
  <si>
    <t>2014. évben időarányosan 4 hónapra óvodapedagógusok nevelő munkáját segítők létsz.</t>
  </si>
  <si>
    <t>2014. évben időarányosan 8 hónapra</t>
  </si>
  <si>
    <t xml:space="preserve">2014. évben időarányosan 4 hónapra </t>
  </si>
  <si>
    <t>1.c</t>
  </si>
  <si>
    <t>2014. évben pótlólagos összeg</t>
  </si>
  <si>
    <t>Gyermekétkeztetés elismert dolgozói létszám alapján</t>
  </si>
  <si>
    <t>Patak utca útépítés</t>
  </si>
  <si>
    <t>Önkormányzati segély</t>
  </si>
  <si>
    <t>Gépjárműadó  (önkorm. 40%-a)</t>
  </si>
  <si>
    <t>Köztemető</t>
  </si>
  <si>
    <t xml:space="preserve">Önkormányzatoktól átvett pénzeszköz </t>
  </si>
  <si>
    <t>Civil szervezetek támogatása</t>
  </si>
  <si>
    <t>Gyermekétkeztetés üzemeltetési támogatás</t>
  </si>
  <si>
    <t>Pátyi utca értékesítés</t>
  </si>
  <si>
    <t>BUDAJENŐI ÓVODA</t>
  </si>
  <si>
    <t>Közművelődési intzmények</t>
  </si>
  <si>
    <t>Lakott külterülettel kapcs. Tám.</t>
  </si>
  <si>
    <t>Ápolási díj</t>
  </si>
  <si>
    <t>Pénzbeli átmeneti segély</t>
  </si>
  <si>
    <t>Pénzbeli temetési segély</t>
  </si>
  <si>
    <t>Rendkívüli gyermekvéd támogatás</t>
  </si>
  <si>
    <t xml:space="preserve">Egyéb lakásfenntartási támogatás </t>
  </si>
  <si>
    <t>Normatív lakásfenntartási támogatás  (10%)</t>
  </si>
  <si>
    <t>Rendezési terv</t>
  </si>
  <si>
    <t>Gépek, berendezések</t>
  </si>
  <si>
    <t>2014. évi előirányzat Nettó</t>
  </si>
  <si>
    <t>2014. évi előirányzat Áfa</t>
  </si>
  <si>
    <t>Budajenői civil szervezetek támogatása össz</t>
  </si>
  <si>
    <t>Civil szervezetek támogatása összesen</t>
  </si>
  <si>
    <t>2014. évi költségvetése</t>
  </si>
  <si>
    <t>ZSÁMERT</t>
  </si>
  <si>
    <t>BÖT</t>
  </si>
  <si>
    <t>Társulások támogatása összesen</t>
  </si>
  <si>
    <t>Járdafelújítás  (kb. 400m)</t>
  </si>
  <si>
    <t>Rozmaring utca világítás</t>
  </si>
  <si>
    <t>Óvoda tervek áttervezése</t>
  </si>
  <si>
    <t>Kossuth lajos út és Sport utca felújítás (áteresz, gyalogátkelőhely világítás)</t>
  </si>
  <si>
    <t>Budajenői sportegyesületek támogatása</t>
  </si>
  <si>
    <t>Költségvetési szervek finanszírozása</t>
  </si>
  <si>
    <t>Tiszta Formák Alapítvány</t>
  </si>
  <si>
    <t>Duna-Vértes Köze Reg.Hulladékgaz. Társulás</t>
  </si>
  <si>
    <t>1. melléklet a 6/2014 (II. 21.) önkormányzati rendelethez</t>
  </si>
  <si>
    <t>2.  melléklet a 6/2014 (II. 21.) önkormányzati rendelethez</t>
  </si>
  <si>
    <t>3. melléklet a 6/2014 (II. 21.) önkormányzati rendelethez</t>
  </si>
  <si>
    <t>3/a.melléklet a 6/2014 (II. 21.) önkormányzati rendelethez</t>
  </si>
  <si>
    <t>3/b. melléklet a 6/2014 (II. 21.) önkormányzati rendelethez</t>
  </si>
  <si>
    <t>3/c melléklet a 6/2014 (II. 21.) önkormányzati rendelethez</t>
  </si>
  <si>
    <t>4. melléklet a 6/2014 (II. 21.) önkormányzati rendelethez</t>
  </si>
  <si>
    <t>5. melléklet a 6/2014 (II. 21.) önkormányzati rendelethez</t>
  </si>
  <si>
    <t>6. melléklet a 6/2014 (II. 21.) önkormányzati rendelethez</t>
  </si>
  <si>
    <t>7. melléklet a 6/2014 (II. 21.) önkormányzati rendelethez</t>
  </si>
  <si>
    <t>8. melléklet a 6/2014 (II. 21.) önkormányzati rendelethez</t>
  </si>
  <si>
    <t>9. melléklet a 6/2014 (II. 21.) önkormányzati rendelethez</t>
  </si>
  <si>
    <t>10. melléklet a 6/2014 (II. 21.) önkormányzati rendelethez</t>
  </si>
  <si>
    <r>
      <rPr>
        <b/>
        <sz val="10"/>
        <rFont val="Times New Roman"/>
        <family val="1"/>
      </rPr>
      <t>11</t>
    </r>
    <r>
      <rPr>
        <b/>
        <sz val="9"/>
        <rFont val="Times New Roman"/>
        <family val="1"/>
      </rPr>
      <t>.</t>
    </r>
    <r>
      <rPr>
        <b/>
        <sz val="10"/>
        <rFont val="Arial CE"/>
        <family val="0"/>
      </rPr>
      <t xml:space="preserve"> melléklet a 6/2014 (II. 21.) önkormányzati rendelethez</t>
    </r>
  </si>
  <si>
    <t>12. melléklet a 6/2014 (II. 21.)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</si>
</sst>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95">
    <font>
      <sz val="10"/>
      <name val="Arial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i/>
      <sz val="8"/>
      <name val="Times New Roman CE"/>
      <family val="0"/>
    </font>
    <font>
      <b/>
      <sz val="10"/>
      <name val="Times New Roman CE"/>
      <family val="0"/>
    </font>
    <font>
      <b/>
      <i/>
      <sz val="8"/>
      <name val="Times New Roman CE"/>
      <family val="0"/>
    </font>
    <font>
      <b/>
      <sz val="10"/>
      <name val="Arial CE"/>
      <family val="0"/>
    </font>
    <font>
      <sz val="12"/>
      <name val="Arial CE"/>
      <family val="0"/>
    </font>
    <font>
      <sz val="11"/>
      <name val="Times New Roman CE"/>
      <family val="1"/>
    </font>
    <font>
      <b/>
      <i/>
      <sz val="9"/>
      <name val="Times New Roman CE"/>
      <family val="1"/>
    </font>
    <font>
      <b/>
      <sz val="11"/>
      <name val="Times New Roman CE"/>
      <family val="0"/>
    </font>
    <font>
      <b/>
      <sz val="12"/>
      <name val="Arial CE"/>
      <family val="0"/>
    </font>
    <font>
      <i/>
      <sz val="11"/>
      <name val="Times New Roman CE"/>
      <family val="1"/>
    </font>
    <font>
      <sz val="14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E"/>
      <family val="0"/>
    </font>
    <font>
      <b/>
      <sz val="12"/>
      <name val="Arial"/>
      <family val="2"/>
    </font>
    <font>
      <b/>
      <sz val="11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sz val="8"/>
      <color indexed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Times New Roman CE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8"/>
      <color indexed="17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14"/>
      <name val="Arial CE"/>
      <family val="0"/>
    </font>
    <font>
      <b/>
      <i/>
      <sz val="10"/>
      <name val="Arial CE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sz val="11"/>
      <color indexed="10"/>
      <name val="Times New Roman CE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sz val="16"/>
      <color indexed="10"/>
      <name val="Arial"/>
      <family val="2"/>
    </font>
    <font>
      <b/>
      <sz val="16"/>
      <name val="Arial"/>
      <family val="2"/>
    </font>
    <font>
      <b/>
      <sz val="16"/>
      <name val="Times New Roman CE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Arial CE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/>
      <bottom style="medium"/>
    </border>
    <border>
      <left/>
      <right>
        <color indexed="63"/>
      </right>
      <top style="medium"/>
      <bottom/>
    </border>
    <border>
      <left/>
      <right style="thin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0" fillId="22" borderId="7" applyNumberFormat="0" applyFont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0" fontId="6" fillId="0" borderId="10" xfId="54" applyFont="1" applyFill="1" applyBorder="1" applyAlignment="1" applyProtection="1">
      <alignment horizontal="center" vertical="center" wrapText="1"/>
      <protection/>
    </xf>
    <xf numFmtId="0" fontId="7" fillId="0" borderId="10" xfId="54" applyFont="1" applyFill="1" applyBorder="1" applyAlignment="1" applyProtection="1">
      <alignment horizontal="left" vertical="center" wrapText="1" indent="1"/>
      <protection/>
    </xf>
    <xf numFmtId="0" fontId="7" fillId="0" borderId="10" xfId="54" applyFont="1" applyFill="1" applyBorder="1" applyAlignment="1" applyProtection="1">
      <alignment horizontal="left" vertical="center" wrapText="1" inden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5" fillId="0" borderId="10" xfId="0" applyNumberFormat="1" applyFont="1" applyFill="1" applyBorder="1" applyAlignment="1">
      <alignment horizontal="centerContinuous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Fill="1" applyBorder="1" applyAlignment="1">
      <alignment horizontal="left" vertical="center" wrapText="1" indent="1"/>
    </xf>
    <xf numFmtId="164" fontId="6" fillId="0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left" vertical="center" wrapText="1" indent="1"/>
    </xf>
    <xf numFmtId="164" fontId="6" fillId="0" borderId="10" xfId="0" applyNumberFormat="1" applyFont="1" applyFill="1" applyBorder="1" applyAlignment="1" applyProtection="1">
      <alignment horizontal="right" vertical="center" wrapText="1"/>
      <protection/>
    </xf>
    <xf numFmtId="164" fontId="6" fillId="0" borderId="10" xfId="0" applyNumberFormat="1" applyFont="1" applyFill="1" applyBorder="1" applyAlignment="1">
      <alignment horizontal="right" vertical="center" wrapText="1" indent="1"/>
    </xf>
    <xf numFmtId="164" fontId="6" fillId="0" borderId="0" xfId="0" applyNumberFormat="1" applyFont="1" applyFill="1" applyBorder="1" applyAlignment="1">
      <alignment horizontal="left" vertical="center" wrapText="1" indent="1"/>
    </xf>
    <xf numFmtId="164" fontId="6" fillId="0" borderId="0" xfId="0" applyNumberFormat="1" applyFont="1" applyFill="1" applyBorder="1" applyAlignment="1" applyProtection="1">
      <alignment horizontal="right" vertical="center" wrapText="1"/>
      <protection/>
    </xf>
    <xf numFmtId="164" fontId="6" fillId="0" borderId="0" xfId="0" applyNumberFormat="1" applyFont="1" applyFill="1" applyBorder="1" applyAlignment="1">
      <alignment horizontal="right" vertical="center" wrapText="1" indent="1"/>
    </xf>
    <xf numFmtId="164" fontId="0" fillId="0" borderId="0" xfId="0" applyNumberFormat="1" applyFill="1" applyAlignment="1">
      <alignment horizontal="centerContinuous" vertical="center"/>
    </xf>
    <xf numFmtId="164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5" applyFill="1" applyProtection="1">
      <alignment/>
      <protection locked="0"/>
    </xf>
    <xf numFmtId="0" fontId="2" fillId="0" borderId="0" xfId="55" applyFill="1" applyProtection="1">
      <alignment/>
      <protection/>
    </xf>
    <xf numFmtId="0" fontId="4" fillId="0" borderId="0" xfId="0" applyFont="1" applyFill="1" applyAlignment="1">
      <alignment horizontal="right"/>
    </xf>
    <xf numFmtId="0" fontId="5" fillId="0" borderId="11" xfId="55" applyFont="1" applyFill="1" applyBorder="1" applyAlignment="1" applyProtection="1">
      <alignment horizontal="center" vertical="center" wrapText="1"/>
      <protection/>
    </xf>
    <xf numFmtId="0" fontId="5" fillId="0" borderId="10" xfId="55" applyFont="1" applyFill="1" applyBorder="1" applyAlignment="1" applyProtection="1">
      <alignment horizontal="center" vertical="center"/>
      <protection/>
    </xf>
    <xf numFmtId="0" fontId="5" fillId="0" borderId="12" xfId="55" applyFont="1" applyFill="1" applyBorder="1" applyAlignment="1" applyProtection="1">
      <alignment horizontal="center" vertical="center"/>
      <protection/>
    </xf>
    <xf numFmtId="0" fontId="5" fillId="0" borderId="13" xfId="55" applyFont="1" applyFill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indent="1"/>
      <protection/>
    </xf>
    <xf numFmtId="0" fontId="2" fillId="0" borderId="0" xfId="55" applyFill="1" applyAlignment="1" applyProtection="1">
      <alignment vertical="center"/>
      <protection/>
    </xf>
    <xf numFmtId="0" fontId="7" fillId="0" borderId="15" xfId="55" applyFont="1" applyFill="1" applyBorder="1" applyAlignment="1" applyProtection="1">
      <alignment horizontal="left" vertical="center" indent="1"/>
      <protection/>
    </xf>
    <xf numFmtId="0" fontId="7" fillId="0" borderId="16" xfId="55" applyFont="1" applyFill="1" applyBorder="1" applyAlignment="1" applyProtection="1">
      <alignment horizontal="left" vertical="center" indent="1"/>
      <protection/>
    </xf>
    <xf numFmtId="0" fontId="2" fillId="0" borderId="0" xfId="55" applyFill="1" applyAlignment="1" applyProtection="1">
      <alignment vertical="center"/>
      <protection locked="0"/>
    </xf>
    <xf numFmtId="0" fontId="7" fillId="0" borderId="17" xfId="55" applyFont="1" applyFill="1" applyBorder="1" applyAlignment="1" applyProtection="1">
      <alignment horizontal="left" vertical="center" indent="1"/>
      <protection/>
    </xf>
    <xf numFmtId="0" fontId="6" fillId="0" borderId="14" xfId="55" applyFont="1" applyFill="1" applyBorder="1" applyAlignment="1" applyProtection="1">
      <alignment horizontal="left" vertical="center" indent="1"/>
      <protection/>
    </xf>
    <xf numFmtId="0" fontId="8" fillId="0" borderId="0" xfId="55" applyFont="1" applyFill="1" applyProtection="1">
      <alignment/>
      <protection/>
    </xf>
    <xf numFmtId="0" fontId="16" fillId="0" borderId="0" xfId="55" applyFont="1" applyFill="1" applyProtection="1">
      <alignment/>
      <protection locked="0"/>
    </xf>
    <xf numFmtId="0" fontId="3" fillId="0" borderId="0" xfId="55" applyFont="1" applyFill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vertical="center" wrapText="1"/>
    </xf>
    <xf numFmtId="0" fontId="19" fillId="0" borderId="0" xfId="0" applyFont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0" fillId="0" borderId="0" xfId="0" applyAlignment="1">
      <alignment horizontal="right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 applyProtection="1">
      <alignment horizontal="center" vertical="center" wrapText="1"/>
      <protection/>
    </xf>
    <xf numFmtId="164" fontId="6" fillId="0" borderId="20" xfId="0" applyNumberFormat="1" applyFont="1" applyFill="1" applyBorder="1" applyAlignment="1" applyProtection="1">
      <alignment horizontal="center" vertical="center" wrapText="1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0" fillId="0" borderId="0" xfId="0" applyNumberFormat="1" applyFont="1" applyFill="1" applyAlignment="1">
      <alignment vertical="center" wrapText="1"/>
    </xf>
    <xf numFmtId="0" fontId="27" fillId="0" borderId="10" xfId="0" applyFont="1" applyBorder="1" applyAlignment="1">
      <alignment/>
    </xf>
    <xf numFmtId="164" fontId="14" fillId="0" borderId="10" xfId="0" applyNumberFormat="1" applyFont="1" applyFill="1" applyBorder="1" applyAlignment="1" applyProtection="1">
      <alignment vertical="center" wrapText="1"/>
      <protection/>
    </xf>
    <xf numFmtId="0" fontId="28" fillId="0" borderId="0" xfId="0" applyFont="1" applyFill="1" applyAlignment="1">
      <alignment/>
    </xf>
    <xf numFmtId="14" fontId="29" fillId="0" borderId="0" xfId="0" applyNumberFormat="1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0" xfId="0" applyFont="1" applyFill="1" applyAlignment="1">
      <alignment/>
    </xf>
    <xf numFmtId="14" fontId="10" fillId="0" borderId="0" xfId="0" applyNumberFormat="1" applyFont="1" applyFill="1" applyAlignment="1">
      <alignment horizontal="left"/>
    </xf>
    <xf numFmtId="0" fontId="10" fillId="0" borderId="0" xfId="0" applyFont="1" applyAlignment="1">
      <alignment/>
    </xf>
    <xf numFmtId="0" fontId="10" fillId="0" borderId="10" xfId="54" applyFont="1" applyFill="1" applyBorder="1" applyAlignment="1" applyProtection="1">
      <alignment horizontal="center" vertical="center" wrapText="1"/>
      <protection/>
    </xf>
    <xf numFmtId="0" fontId="25" fillId="0" borderId="22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14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/>
    </xf>
    <xf numFmtId="3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Alignment="1">
      <alignment/>
    </xf>
    <xf numFmtId="0" fontId="34" fillId="0" borderId="10" xfId="0" applyFont="1" applyFill="1" applyBorder="1" applyAlignment="1" applyProtection="1">
      <alignment horizontal="left" vertical="center" wrapText="1"/>
      <protection locked="0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3" fontId="2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1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Alignment="1">
      <alignment/>
    </xf>
    <xf numFmtId="0" fontId="29" fillId="0" borderId="24" xfId="0" applyFont="1" applyBorder="1" applyAlignment="1">
      <alignment vertical="center"/>
    </xf>
    <xf numFmtId="3" fontId="31" fillId="0" borderId="10" xfId="0" applyNumberFormat="1" applyFont="1" applyFill="1" applyBorder="1" applyAlignment="1">
      <alignment/>
    </xf>
    <xf numFmtId="3" fontId="31" fillId="0" borderId="10" xfId="0" applyNumberFormat="1" applyFont="1" applyBorder="1" applyAlignment="1">
      <alignment/>
    </xf>
    <xf numFmtId="0" fontId="29" fillId="0" borderId="10" xfId="0" applyFont="1" applyFill="1" applyBorder="1" applyAlignment="1">
      <alignment vertical="center"/>
    </xf>
    <xf numFmtId="0" fontId="31" fillId="0" borderId="10" xfId="0" applyFont="1" applyBorder="1" applyAlignment="1">
      <alignment/>
    </xf>
    <xf numFmtId="3" fontId="31" fillId="0" borderId="0" xfId="0" applyNumberFormat="1" applyFont="1" applyAlignment="1">
      <alignment/>
    </xf>
    <xf numFmtId="0" fontId="33" fillId="0" borderId="0" xfId="0" applyFont="1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 vertical="center" wrapText="1"/>
    </xf>
    <xf numFmtId="0" fontId="26" fillId="34" borderId="10" xfId="0" applyFont="1" applyFill="1" applyBorder="1" applyAlignment="1">
      <alignment/>
    </xf>
    <xf numFmtId="164" fontId="5" fillId="35" borderId="1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 indent="1"/>
      <protection/>
    </xf>
    <xf numFmtId="0" fontId="18" fillId="0" borderId="0" xfId="0" applyFont="1" applyFill="1" applyAlignment="1">
      <alignment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>
      <alignment vertical="center" wrapText="1"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7" fillId="0" borderId="32" xfId="54" applyFont="1" applyFill="1" applyBorder="1" applyAlignment="1" applyProtection="1">
      <alignment horizontal="left" vertical="center" wrapText="1" indent="1"/>
      <protection/>
    </xf>
    <xf numFmtId="0" fontId="7" fillId="0" borderId="26" xfId="54" applyFont="1" applyFill="1" applyBorder="1" applyAlignment="1" applyProtection="1">
      <alignment horizontal="left" vertical="center" wrapText="1" inden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49" fontId="7" fillId="0" borderId="24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54" applyFont="1" applyFill="1" applyBorder="1" applyAlignment="1" applyProtection="1">
      <alignment horizontal="left" vertical="center" wrapText="1" indent="1"/>
      <protection/>
    </xf>
    <xf numFmtId="0" fontId="7" fillId="0" borderId="24" xfId="54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8" xfId="54" applyFont="1" applyFill="1" applyBorder="1" applyAlignment="1" applyProtection="1">
      <alignment horizontal="left" vertical="center" wrapText="1" indent="1"/>
      <protection/>
    </xf>
    <xf numFmtId="49" fontId="7" fillId="0" borderId="32" xfId="54" applyNumberFormat="1" applyFont="1" applyFill="1" applyBorder="1" applyAlignment="1" applyProtection="1">
      <alignment horizontal="left" vertical="center" wrapText="1" indent="1"/>
      <protection/>
    </xf>
    <xf numFmtId="0" fontId="9" fillId="0" borderId="32" xfId="54" applyFont="1" applyFill="1" applyBorder="1" applyAlignment="1" applyProtection="1">
      <alignment horizontal="left" vertical="center" wrapText="1" indent="1"/>
      <protection/>
    </xf>
    <xf numFmtId="49" fontId="7" fillId="0" borderId="10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54" applyFont="1" applyFill="1" applyBorder="1" applyAlignment="1" applyProtection="1">
      <alignment horizontal="left" vertical="center" wrapText="1" indent="2"/>
      <protection/>
    </xf>
    <xf numFmtId="0" fontId="9" fillId="0" borderId="10" xfId="54" applyFont="1" applyFill="1" applyBorder="1" applyAlignment="1" applyProtection="1">
      <alignment horizontal="left" vertical="center" wrapText="1" inden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49" fontId="7" fillId="0" borderId="35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35" xfId="54" applyFont="1" applyFill="1" applyBorder="1" applyAlignment="1" applyProtection="1">
      <alignment horizontal="left" vertical="center" wrapText="1" indent="2"/>
      <protection/>
    </xf>
    <xf numFmtId="0" fontId="7" fillId="0" borderId="0" xfId="54" applyFont="1" applyFill="1" applyAlignment="1" applyProtection="1">
      <alignment horizontal="left" inden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39" fillId="0" borderId="36" xfId="0" applyFont="1" applyBorder="1" applyAlignment="1" applyProtection="1">
      <alignment horizontal="left" wrapText="1" inden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left" wrapText="1" indent="1"/>
      <protection/>
    </xf>
    <xf numFmtId="49" fontId="6" fillId="0" borderId="18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32" xfId="54" applyFont="1" applyFill="1" applyBorder="1" applyAlignment="1" applyProtection="1">
      <alignment horizontal="left" vertical="center" wrapText="1" indent="1"/>
      <protection/>
    </xf>
    <xf numFmtId="0" fontId="7" fillId="0" borderId="38" xfId="54" applyFont="1" applyFill="1" applyBorder="1" applyAlignment="1" applyProtection="1">
      <alignment horizontal="left" vertical="center" wrapText="1" indent="1"/>
      <protection/>
    </xf>
    <xf numFmtId="0" fontId="39" fillId="0" borderId="14" xfId="0" applyFont="1" applyBorder="1" applyAlignment="1" applyProtection="1">
      <alignment horizontal="center" vertical="center" wrapText="1"/>
      <protection/>
    </xf>
    <xf numFmtId="0" fontId="41" fillId="0" borderId="18" xfId="0" applyFont="1" applyBorder="1" applyAlignment="1" applyProtection="1">
      <alignment horizontal="center" wrapText="1"/>
      <protection/>
    </xf>
    <xf numFmtId="0" fontId="42" fillId="0" borderId="17" xfId="0" applyFont="1" applyBorder="1" applyAlignment="1" applyProtection="1">
      <alignment horizontal="center" wrapText="1"/>
      <protection/>
    </xf>
    <xf numFmtId="49" fontId="7" fillId="0" borderId="12" xfId="54" applyNumberFormat="1" applyFont="1" applyFill="1" applyBorder="1" applyAlignment="1" applyProtection="1">
      <alignment horizontal="left" vertical="center" wrapText="1" indent="1"/>
      <protection/>
    </xf>
    <xf numFmtId="0" fontId="42" fillId="0" borderId="33" xfId="0" applyFont="1" applyBorder="1" applyAlignment="1" applyProtection="1">
      <alignment horizontal="center" wrapText="1"/>
      <protection/>
    </xf>
    <xf numFmtId="49" fontId="7" fillId="0" borderId="24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24" xfId="0" applyFont="1" applyFill="1" applyBorder="1" applyAlignment="1" applyProtection="1">
      <alignment horizontal="left" vertical="center" wrapText="1" indent="1"/>
      <protection/>
    </xf>
    <xf numFmtId="0" fontId="43" fillId="0" borderId="36" xfId="0" applyFont="1" applyBorder="1" applyAlignment="1" applyProtection="1">
      <alignment horizontal="center" wrapText="1"/>
      <protection/>
    </xf>
    <xf numFmtId="0" fontId="44" fillId="0" borderId="36" xfId="0" applyFont="1" applyBorder="1" applyAlignment="1" applyProtection="1">
      <alignment horizontal="left" wrapText="1" indent="1"/>
      <protection/>
    </xf>
    <xf numFmtId="164" fontId="6" fillId="0" borderId="39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64" fontId="6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6" fillId="0" borderId="18" xfId="54" applyFont="1" applyFill="1" applyBorder="1" applyAlignment="1" applyProtection="1">
      <alignment horizontal="left" vertical="center" wrapText="1" indent="1"/>
      <protection/>
    </xf>
    <xf numFmtId="0" fontId="6" fillId="0" borderId="18" xfId="54" applyFont="1" applyFill="1" applyBorder="1" applyAlignment="1" applyProtection="1">
      <alignment vertical="center" wrapText="1"/>
      <protection/>
    </xf>
    <xf numFmtId="0" fontId="45" fillId="0" borderId="0" xfId="0" applyFont="1" applyFill="1" applyAlignment="1">
      <alignment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49" fontId="7" fillId="0" borderId="27" xfId="54" applyNumberFormat="1" applyFont="1" applyFill="1" applyBorder="1" applyAlignment="1" applyProtection="1">
      <alignment horizontal="left" vertical="center" wrapText="1" inden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54" applyFont="1" applyFill="1" applyBorder="1" applyAlignment="1" applyProtection="1">
      <alignment horizontal="left" indent="6"/>
      <protection/>
    </xf>
    <xf numFmtId="0" fontId="7" fillId="0" borderId="10" xfId="54" applyFont="1" applyFill="1" applyBorder="1" applyAlignment="1" applyProtection="1">
      <alignment horizontal="left" vertical="center" wrapText="1" indent="6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7" fillId="0" borderId="24" xfId="54" applyFont="1" applyFill="1" applyBorder="1" applyAlignment="1" applyProtection="1">
      <alignment horizontal="left" vertical="center" wrapText="1" indent="6"/>
      <protection/>
    </xf>
    <xf numFmtId="0" fontId="7" fillId="0" borderId="24" xfId="54" applyFont="1" applyFill="1" applyBorder="1" applyAlignment="1" applyProtection="1">
      <alignment horizontal="left" indent="6"/>
      <protection/>
    </xf>
    <xf numFmtId="49" fontId="7" fillId="0" borderId="18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18" xfId="54" applyFont="1" applyFill="1" applyBorder="1" applyAlignment="1" applyProtection="1">
      <alignment horizontal="left" vertical="center" wrapText="1" indent="1"/>
      <protection/>
    </xf>
    <xf numFmtId="0" fontId="5" fillId="0" borderId="18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0" fontId="7" fillId="0" borderId="26" xfId="54" applyFont="1" applyFill="1" applyBorder="1" applyAlignment="1" applyProtection="1">
      <alignment horizontal="left" vertical="center" wrapText="1" inden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0" fontId="41" fillId="0" borderId="27" xfId="0" applyNumberFormat="1" applyFont="1" applyBorder="1" applyAlignment="1" applyProtection="1">
      <alignment horizontal="center" wrapText="1"/>
      <protection/>
    </xf>
    <xf numFmtId="0" fontId="7" fillId="0" borderId="27" xfId="54" applyFont="1" applyFill="1" applyBorder="1" applyAlignment="1" applyProtection="1">
      <alignment horizontal="left" vertical="center" wrapText="1" inden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 applyProtection="1">
      <alignment horizontal="center" wrapText="1"/>
      <protection/>
    </xf>
    <xf numFmtId="0" fontId="39" fillId="0" borderId="20" xfId="0" applyFont="1" applyBorder="1" applyAlignment="1" applyProtection="1">
      <alignment horizontal="center" vertical="center" wrapText="1"/>
      <protection/>
    </xf>
    <xf numFmtId="0" fontId="43" fillId="0" borderId="42" xfId="0" applyFont="1" applyBorder="1" applyAlignment="1" applyProtection="1">
      <alignment horizontal="center" wrapText="1"/>
      <protection/>
    </xf>
    <xf numFmtId="0" fontId="44" fillId="0" borderId="42" xfId="0" applyFont="1" applyBorder="1" applyAlignment="1" applyProtection="1">
      <alignment horizontal="left" wrapText="1" indent="1"/>
      <protection/>
    </xf>
    <xf numFmtId="0" fontId="38" fillId="0" borderId="0" xfId="0" applyFont="1" applyBorder="1" applyAlignment="1" applyProtection="1">
      <alignment horizontal="right" vertical="top"/>
      <protection locked="0"/>
    </xf>
    <xf numFmtId="164" fontId="2" fillId="0" borderId="0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Font="1" applyBorder="1" applyAlignment="1">
      <alignment horizontal="left"/>
    </xf>
    <xf numFmtId="0" fontId="2" fillId="0" borderId="0" xfId="54" applyFill="1">
      <alignment/>
      <protection/>
    </xf>
    <xf numFmtId="164" fontId="3" fillId="0" borderId="0" xfId="54" applyNumberFormat="1" applyFont="1" applyFill="1" applyBorder="1" applyAlignment="1" applyProtection="1">
      <alignment horizontal="centerContinuous" vertical="center"/>
      <protection/>
    </xf>
    <xf numFmtId="0" fontId="7" fillId="0" borderId="0" xfId="54" applyFont="1" applyFill="1">
      <alignment/>
      <protection/>
    </xf>
    <xf numFmtId="0" fontId="6" fillId="0" borderId="10" xfId="54" applyFont="1" applyFill="1" applyBorder="1" applyAlignment="1" applyProtection="1">
      <alignment horizontal="left" vertical="center" wrapText="1" indent="1"/>
      <protection/>
    </xf>
    <xf numFmtId="164" fontId="6" fillId="0" borderId="10" xfId="54" applyNumberFormat="1" applyFont="1" applyFill="1" applyBorder="1" applyAlignment="1" applyProtection="1">
      <alignment horizontal="right" vertical="center" wrapText="1"/>
      <protection/>
    </xf>
    <xf numFmtId="0" fontId="8" fillId="0" borderId="0" xfId="54" applyFont="1" applyFill="1">
      <alignment/>
      <protection/>
    </xf>
    <xf numFmtId="0" fontId="6" fillId="0" borderId="10" xfId="54" applyFont="1" applyFill="1" applyBorder="1" applyAlignment="1" applyProtection="1">
      <alignment horizontal="right" vertical="center" wrapText="1" indent="1"/>
      <protection/>
    </xf>
    <xf numFmtId="164" fontId="6" fillId="0" borderId="10" xfId="54" applyNumberFormat="1" applyFont="1" applyFill="1" applyBorder="1" applyAlignment="1" applyProtection="1">
      <alignment horizontal="right" vertical="center" wrapText="1"/>
      <protection locked="0"/>
    </xf>
    <xf numFmtId="164" fontId="7" fillId="0" borderId="10" xfId="54" applyNumberFormat="1" applyFont="1" applyFill="1" applyBorder="1" applyAlignment="1" applyProtection="1">
      <alignment horizontal="right" vertical="center" wrapText="1"/>
      <protection locked="0"/>
    </xf>
    <xf numFmtId="16" fontId="7" fillId="0" borderId="10" xfId="54" applyNumberFormat="1" applyFont="1" applyFill="1" applyBorder="1" applyAlignment="1" applyProtection="1">
      <alignment horizontal="left" vertical="center" wrapText="1" indent="1"/>
      <protection/>
    </xf>
    <xf numFmtId="49" fontId="6" fillId="0" borderId="10" xfId="54" applyNumberFormat="1" applyFont="1" applyFill="1" applyBorder="1" applyAlignment="1" applyProtection="1">
      <alignment vertical="center" wrapText="1"/>
      <protection/>
    </xf>
    <xf numFmtId="0" fontId="6" fillId="0" borderId="10" xfId="54" applyFont="1" applyFill="1" applyBorder="1" applyAlignment="1" applyProtection="1">
      <alignment horizontal="left" vertical="center" wrapText="1" indent="1"/>
      <protection/>
    </xf>
    <xf numFmtId="164" fontId="6" fillId="0" borderId="10" xfId="54" applyNumberFormat="1" applyFont="1" applyFill="1" applyBorder="1" applyAlignment="1" applyProtection="1">
      <alignment horizontal="right" vertical="center" wrapText="1"/>
      <protection locked="0"/>
    </xf>
    <xf numFmtId="164" fontId="9" fillId="0" borderId="10" xfId="54" applyNumberFormat="1" applyFont="1" applyFill="1" applyBorder="1" applyAlignment="1" applyProtection="1">
      <alignment horizontal="right" vertical="center" wrapText="1"/>
      <protection/>
    </xf>
    <xf numFmtId="164" fontId="7" fillId="0" borderId="10" xfId="54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54" applyFont="1" applyFill="1" applyBorder="1" applyAlignment="1" applyProtection="1">
      <alignment horizontal="left" vertical="center" wrapText="1" indent="2"/>
      <protection/>
    </xf>
    <xf numFmtId="164" fontId="9" fillId="0" borderId="10" xfId="54" applyNumberFormat="1" applyFont="1" applyFill="1" applyBorder="1" applyAlignment="1" applyProtection="1">
      <alignment horizontal="right" vertical="center" wrapText="1"/>
      <protection locked="0"/>
    </xf>
    <xf numFmtId="16" fontId="7" fillId="0" borderId="10" xfId="54" applyNumberFormat="1" applyFont="1" applyFill="1" applyBorder="1" applyAlignment="1" applyProtection="1">
      <alignment horizontal="left" vertical="center" wrapText="1" indent="1"/>
      <protection/>
    </xf>
    <xf numFmtId="164" fontId="11" fillId="0" borderId="10" xfId="54" applyNumberFormat="1" applyFont="1" applyFill="1" applyBorder="1" applyAlignment="1" applyProtection="1">
      <alignment horizontal="right" vertical="center" wrapText="1"/>
      <protection/>
    </xf>
    <xf numFmtId="164" fontId="10" fillId="0" borderId="10" xfId="54" applyNumberFormat="1" applyFont="1" applyFill="1" applyBorder="1" applyAlignment="1" applyProtection="1">
      <alignment horizontal="right" vertical="center" wrapText="1"/>
      <protection/>
    </xf>
    <xf numFmtId="49" fontId="6" fillId="0" borderId="10" xfId="54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54" applyFont="1" applyFill="1" applyBorder="1" applyAlignment="1" applyProtection="1">
      <alignment horizontal="left" vertical="center" wrapText="1" indent="1"/>
      <protection/>
    </xf>
    <xf numFmtId="0" fontId="5" fillId="0" borderId="0" xfId="54" applyFont="1" applyFill="1" applyBorder="1" applyAlignment="1" applyProtection="1">
      <alignment horizontal="left" vertical="center" wrapText="1" indent="1"/>
      <protection/>
    </xf>
    <xf numFmtId="164" fontId="6" fillId="0" borderId="0" xfId="54" applyNumberFormat="1" applyFont="1" applyFill="1" applyBorder="1" applyAlignment="1" applyProtection="1">
      <alignment horizontal="right" vertical="center" wrapText="1"/>
      <protection/>
    </xf>
    <xf numFmtId="0" fontId="7" fillId="0" borderId="0" xfId="54" applyFont="1" applyFill="1" applyBorder="1" applyAlignment="1" applyProtection="1">
      <alignment vertical="center"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64" fontId="3" fillId="0" borderId="0" xfId="54" applyNumberFormat="1" applyFont="1" applyFill="1" applyBorder="1" applyAlignment="1" applyProtection="1">
      <alignment vertical="center" wrapText="1"/>
      <protection/>
    </xf>
    <xf numFmtId="49" fontId="7" fillId="0" borderId="10" xfId="54" applyNumberFormat="1" applyFont="1" applyFill="1" applyBorder="1" applyAlignment="1" applyProtection="1">
      <alignment horizontal="right" vertical="center" wrapText="1" indent="1"/>
      <protection/>
    </xf>
    <xf numFmtId="164" fontId="7" fillId="0" borderId="10" xfId="54" applyNumberFormat="1" applyFont="1" applyFill="1" applyBorder="1" applyAlignment="1" applyProtection="1">
      <alignment vertical="center" wrapText="1"/>
      <protection locked="0"/>
    </xf>
    <xf numFmtId="0" fontId="7" fillId="0" borderId="10" xfId="54" applyFont="1" applyFill="1" applyBorder="1" applyAlignment="1" applyProtection="1">
      <alignment horizontal="left" indent="1"/>
      <protection/>
    </xf>
    <xf numFmtId="164" fontId="2" fillId="0" borderId="0" xfId="54" applyNumberFormat="1" applyFill="1">
      <alignment/>
      <protection/>
    </xf>
    <xf numFmtId="0" fontId="6" fillId="36" borderId="10" xfId="54" applyFont="1" applyFill="1" applyBorder="1" applyAlignment="1" applyProtection="1">
      <alignment vertical="center" wrapText="1"/>
      <protection/>
    </xf>
    <xf numFmtId="0" fontId="6" fillId="36" borderId="10" xfId="54" applyFont="1" applyFill="1" applyBorder="1" applyAlignment="1" applyProtection="1">
      <alignment horizontal="left" vertical="center" wrapText="1" indent="1"/>
      <protection/>
    </xf>
    <xf numFmtId="164" fontId="6" fillId="36" borderId="10" xfId="54" applyNumberFormat="1" applyFont="1" applyFill="1" applyBorder="1" applyAlignment="1" applyProtection="1">
      <alignment horizontal="right" vertical="center" wrapText="1"/>
      <protection/>
    </xf>
    <xf numFmtId="49" fontId="6" fillId="36" borderId="10" xfId="54" applyNumberFormat="1" applyFont="1" applyFill="1" applyBorder="1" applyAlignment="1" applyProtection="1">
      <alignment vertical="center" wrapText="1"/>
      <protection/>
    </xf>
    <xf numFmtId="0" fontId="6" fillId="36" borderId="10" xfId="54" applyFont="1" applyFill="1" applyBorder="1" applyAlignment="1" applyProtection="1">
      <alignment horizontal="left" vertical="center" wrapText="1" indent="1"/>
      <protection/>
    </xf>
    <xf numFmtId="164" fontId="6" fillId="36" borderId="10" xfId="54" applyNumberFormat="1" applyFont="1" applyFill="1" applyBorder="1" applyAlignment="1" applyProtection="1">
      <alignment horizontal="right" vertical="center" wrapText="1"/>
      <protection locked="0"/>
    </xf>
    <xf numFmtId="164" fontId="7" fillId="36" borderId="10" xfId="54" applyNumberFormat="1" applyFont="1" applyFill="1" applyBorder="1" applyAlignment="1" applyProtection="1">
      <alignment horizontal="right" vertical="center" wrapText="1"/>
      <protection/>
    </xf>
    <xf numFmtId="49" fontId="3" fillId="34" borderId="10" xfId="54" applyNumberFormat="1" applyFont="1" applyFill="1" applyBorder="1" applyAlignment="1" applyProtection="1">
      <alignment horizontal="left" vertical="center" wrapText="1" indent="1"/>
      <protection/>
    </xf>
    <xf numFmtId="0" fontId="10" fillId="34" borderId="10" xfId="54" applyFont="1" applyFill="1" applyBorder="1" applyAlignment="1" applyProtection="1">
      <alignment horizontal="left" vertical="center" wrapText="1" indent="1"/>
      <protection/>
    </xf>
    <xf numFmtId="0" fontId="10" fillId="34" borderId="10" xfId="54" applyFont="1" applyFill="1" applyBorder="1" applyAlignment="1" applyProtection="1">
      <alignment horizontal="left" vertical="center" wrapText="1"/>
      <protection/>
    </xf>
    <xf numFmtId="0" fontId="6" fillId="37" borderId="10" xfId="54" applyFont="1" applyFill="1" applyBorder="1" applyAlignment="1" applyProtection="1">
      <alignment vertical="center" wrapText="1"/>
      <protection/>
    </xf>
    <xf numFmtId="164" fontId="6" fillId="37" borderId="10" xfId="54" applyNumberFormat="1" applyFont="1" applyFill="1" applyBorder="1" applyAlignment="1" applyProtection="1">
      <alignment vertical="center" wrapText="1"/>
      <protection/>
    </xf>
    <xf numFmtId="164" fontId="6" fillId="37" borderId="10" xfId="54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Border="1" applyAlignment="1">
      <alignment horizontal="right"/>
    </xf>
    <xf numFmtId="0" fontId="4" fillId="0" borderId="43" xfId="0" applyFont="1" applyFill="1" applyBorder="1" applyAlignment="1" applyProtection="1">
      <alignment horizontal="right"/>
      <protection/>
    </xf>
    <xf numFmtId="0" fontId="12" fillId="34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0" fillId="0" borderId="43" xfId="0" applyBorder="1" applyAlignment="1">
      <alignment horizontal="right"/>
    </xf>
    <xf numFmtId="0" fontId="29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22" fillId="38" borderId="10" xfId="0" applyNumberFormat="1" applyFont="1" applyFill="1" applyBorder="1" applyAlignment="1">
      <alignment horizontal="left" vertical="center"/>
    </xf>
    <xf numFmtId="0" fontId="22" fillId="38" borderId="10" xfId="0" applyFont="1" applyFill="1" applyBorder="1" applyAlignment="1" applyProtection="1">
      <alignment horizontal="left" vertical="center" wrapText="1"/>
      <protection locked="0"/>
    </xf>
    <xf numFmtId="3" fontId="22" fillId="38" borderId="10" xfId="0" applyNumberFormat="1" applyFont="1" applyFill="1" applyBorder="1" applyAlignment="1" applyProtection="1">
      <alignment horizontal="right" vertical="center" wrapText="1"/>
      <protection/>
    </xf>
    <xf numFmtId="3" fontId="22" fillId="38" borderId="10" xfId="0" applyNumberFormat="1" applyFont="1" applyFill="1" applyBorder="1" applyAlignment="1" applyProtection="1">
      <alignment horizontal="right" vertical="center" wrapText="1"/>
      <protection locked="0"/>
    </xf>
    <xf numFmtId="4" fontId="22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35" fillId="39" borderId="10" xfId="0" applyNumberFormat="1" applyFont="1" applyFill="1" applyBorder="1" applyAlignment="1">
      <alignment horizontal="left" vertical="center"/>
    </xf>
    <xf numFmtId="0" fontId="35" fillId="39" borderId="10" xfId="0" applyFont="1" applyFill="1" applyBorder="1" applyAlignment="1" applyProtection="1">
      <alignment horizontal="left" vertical="center" wrapText="1"/>
      <protection locked="0"/>
    </xf>
    <xf numFmtId="3" fontId="35" fillId="39" borderId="10" xfId="0" applyNumberFormat="1" applyFont="1" applyFill="1" applyBorder="1" applyAlignment="1" applyProtection="1">
      <alignment horizontal="right" vertical="center" wrapText="1"/>
      <protection locked="0"/>
    </xf>
    <xf numFmtId="3" fontId="35" fillId="39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4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2" fillId="38" borderId="10" xfId="0" applyFont="1" applyFill="1" applyBorder="1" applyAlignment="1">
      <alignment/>
    </xf>
    <xf numFmtId="3" fontId="12" fillId="38" borderId="10" xfId="0" applyNumberFormat="1" applyFont="1" applyFill="1" applyBorder="1" applyAlignment="1">
      <alignment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4" fontId="0" fillId="0" borderId="44" xfId="0" applyNumberFormat="1" applyFont="1" applyBorder="1" applyAlignment="1">
      <alignment/>
    </xf>
    <xf numFmtId="4" fontId="12" fillId="38" borderId="44" xfId="0" applyNumberFormat="1" applyFont="1" applyFill="1" applyBorder="1" applyAlignment="1">
      <alignment/>
    </xf>
    <xf numFmtId="4" fontId="12" fillId="38" borderId="10" xfId="0" applyNumberFormat="1" applyFont="1" applyFill="1" applyBorder="1" applyAlignment="1">
      <alignment/>
    </xf>
    <xf numFmtId="3" fontId="47" fillId="0" borderId="1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/>
    </xf>
    <xf numFmtId="3" fontId="29" fillId="34" borderId="10" xfId="0" applyNumberFormat="1" applyFont="1" applyFill="1" applyBorder="1" applyAlignment="1">
      <alignment/>
    </xf>
    <xf numFmtId="0" fontId="33" fillId="37" borderId="10" xfId="0" applyFont="1" applyFill="1" applyBorder="1" applyAlignment="1">
      <alignment/>
    </xf>
    <xf numFmtId="3" fontId="33" fillId="37" borderId="10" xfId="0" applyNumberFormat="1" applyFont="1" applyFill="1" applyBorder="1" applyAlignment="1">
      <alignment/>
    </xf>
    <xf numFmtId="0" fontId="29" fillId="39" borderId="0" xfId="0" applyFont="1" applyFill="1" applyBorder="1" applyAlignment="1">
      <alignment/>
    </xf>
    <xf numFmtId="3" fontId="29" fillId="39" borderId="0" xfId="0" applyNumberFormat="1" applyFont="1" applyFill="1" applyBorder="1" applyAlignment="1">
      <alignment vertical="center"/>
    </xf>
    <xf numFmtId="0" fontId="31" fillId="39" borderId="0" xfId="0" applyFont="1" applyFill="1" applyAlignment="1">
      <alignment/>
    </xf>
    <xf numFmtId="0" fontId="33" fillId="39" borderId="0" xfId="0" applyFont="1" applyFill="1" applyBorder="1" applyAlignment="1">
      <alignment/>
    </xf>
    <xf numFmtId="3" fontId="33" fillId="39" borderId="0" xfId="0" applyNumberFormat="1" applyFont="1" applyFill="1" applyBorder="1" applyAlignment="1">
      <alignment/>
    </xf>
    <xf numFmtId="0" fontId="29" fillId="39" borderId="0" xfId="0" applyFont="1" applyFill="1" applyBorder="1" applyAlignment="1">
      <alignment vertical="center"/>
    </xf>
    <xf numFmtId="0" fontId="6" fillId="0" borderId="45" xfId="54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5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35" fillId="0" borderId="10" xfId="0" applyFont="1" applyFill="1" applyBorder="1" applyAlignment="1">
      <alignment horizontal="left"/>
    </xf>
    <xf numFmtId="0" fontId="6" fillId="34" borderId="10" xfId="54" applyFont="1" applyFill="1" applyBorder="1" applyAlignment="1" applyProtection="1">
      <alignment vertical="center" wrapText="1"/>
      <protection/>
    </xf>
    <xf numFmtId="0" fontId="29" fillId="37" borderId="10" xfId="0" applyFont="1" applyFill="1" applyBorder="1" applyAlignment="1">
      <alignment vertical="center"/>
    </xf>
    <xf numFmtId="3" fontId="29" fillId="37" borderId="10" xfId="0" applyNumberFormat="1" applyFont="1" applyFill="1" applyBorder="1" applyAlignment="1">
      <alignment vertical="center"/>
    </xf>
    <xf numFmtId="164" fontId="6" fillId="0" borderId="42" xfId="0" applyNumberFormat="1" applyFont="1" applyFill="1" applyBorder="1" applyAlignment="1" applyProtection="1">
      <alignment horizontal="center" vertical="center" wrapText="1"/>
      <protection/>
    </xf>
    <xf numFmtId="3" fontId="48" fillId="0" borderId="10" xfId="0" applyNumberFormat="1" applyFont="1" applyBorder="1" applyAlignment="1">
      <alignment/>
    </xf>
    <xf numFmtId="164" fontId="0" fillId="0" borderId="0" xfId="0" applyNumberFormat="1" applyFont="1" applyFill="1" applyAlignment="1">
      <alignment vertical="center" wrapText="1"/>
    </xf>
    <xf numFmtId="16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10" xfId="0" applyFont="1" applyBorder="1" applyAlignment="1">
      <alignment/>
    </xf>
    <xf numFmtId="16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47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left"/>
    </xf>
    <xf numFmtId="3" fontId="47" fillId="34" borderId="10" xfId="0" applyNumberFormat="1" applyFont="1" applyFill="1" applyBorder="1" applyAlignment="1">
      <alignment/>
    </xf>
    <xf numFmtId="164" fontId="7" fillId="39" borderId="27" xfId="0" applyNumberFormat="1" applyFont="1" applyFill="1" applyBorder="1" applyAlignment="1" applyProtection="1">
      <alignment vertical="center" wrapText="1"/>
      <protection locked="0"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0" fontId="29" fillId="37" borderId="10" xfId="0" applyFont="1" applyFill="1" applyBorder="1" applyAlignment="1">
      <alignment/>
    </xf>
    <xf numFmtId="0" fontId="29" fillId="0" borderId="0" xfId="0" applyFont="1" applyAlignment="1">
      <alignment/>
    </xf>
    <xf numFmtId="3" fontId="29" fillId="37" borderId="10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9" fontId="21" fillId="0" borderId="0" xfId="0" applyNumberFormat="1" applyFont="1" applyFill="1" applyAlignment="1">
      <alignment/>
    </xf>
    <xf numFmtId="9" fontId="35" fillId="0" borderId="0" xfId="0" applyNumberFormat="1" applyFont="1" applyFill="1" applyAlignment="1">
      <alignment/>
    </xf>
    <xf numFmtId="0" fontId="50" fillId="0" borderId="0" xfId="0" applyFont="1" applyFill="1" applyAlignment="1">
      <alignment vertical="center" wrapText="1"/>
    </xf>
    <xf numFmtId="164" fontId="7" fillId="0" borderId="10" xfId="54" applyNumberFormat="1" applyFont="1" applyFill="1" applyBorder="1" applyAlignment="1" applyProtection="1">
      <alignment horizontal="right" vertical="center" wrapText="1"/>
      <protection/>
    </xf>
    <xf numFmtId="0" fontId="6" fillId="34" borderId="10" xfId="54" applyFont="1" applyFill="1" applyBorder="1" applyAlignment="1" applyProtection="1">
      <alignment vertical="center" wrapText="1"/>
      <protection/>
    </xf>
    <xf numFmtId="0" fontId="5" fillId="34" borderId="10" xfId="54" applyFont="1" applyFill="1" applyBorder="1" applyAlignment="1" applyProtection="1">
      <alignment vertical="center" wrapText="1"/>
      <protection/>
    </xf>
    <xf numFmtId="0" fontId="12" fillId="34" borderId="10" xfId="0" applyFont="1" applyFill="1" applyBorder="1" applyAlignment="1">
      <alignment horizontal="left"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26" fillId="34" borderId="10" xfId="0" applyFont="1" applyFill="1" applyBorder="1" applyAlignment="1">
      <alignment horizontal="center"/>
    </xf>
    <xf numFmtId="0" fontId="7" fillId="0" borderId="36" xfId="54" applyFont="1" applyFill="1" applyBorder="1" applyAlignment="1" applyProtection="1">
      <alignment horizontal="left" vertical="center" wrapText="1" indent="1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left" vertical="center" wrapText="1" indent="1"/>
      <protection/>
    </xf>
    <xf numFmtId="0" fontId="39" fillId="0" borderId="34" xfId="0" applyFont="1" applyBorder="1" applyAlignment="1" applyProtection="1">
      <alignment horizontal="center" vertical="center" wrapText="1"/>
      <protection/>
    </xf>
    <xf numFmtId="49" fontId="7" fillId="0" borderId="38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42" xfId="54" applyFont="1" applyFill="1" applyBorder="1" applyAlignment="1" applyProtection="1">
      <alignment horizontal="left" vertical="center" wrapText="1" inden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right" vertical="top"/>
      <protection locked="0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Border="1" applyAlignment="1">
      <alignment horizontal="left"/>
    </xf>
    <xf numFmtId="0" fontId="53" fillId="0" borderId="43" xfId="0" applyFont="1" applyFill="1" applyBorder="1" applyAlignment="1">
      <alignment horizontal="right"/>
    </xf>
    <xf numFmtId="0" fontId="55" fillId="0" borderId="24" xfId="0" applyFont="1" applyFill="1" applyBorder="1" applyAlignment="1">
      <alignment vertical="center"/>
    </xf>
    <xf numFmtId="0" fontId="56" fillId="0" borderId="10" xfId="54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>
      <alignment vertical="center"/>
    </xf>
    <xf numFmtId="0" fontId="55" fillId="40" borderId="10" xfId="0" applyFont="1" applyFill="1" applyBorder="1" applyAlignment="1">
      <alignment vertical="center"/>
    </xf>
    <xf numFmtId="3" fontId="32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right" vertical="center"/>
    </xf>
    <xf numFmtId="0" fontId="25" fillId="41" borderId="10" xfId="0" applyFont="1" applyFill="1" applyBorder="1" applyAlignment="1">
      <alignment horizontal="left" vertical="center"/>
    </xf>
    <xf numFmtId="0" fontId="25" fillId="41" borderId="22" xfId="0" applyFont="1" applyFill="1" applyBorder="1" applyAlignment="1">
      <alignment horizontal="left" vertical="center"/>
    </xf>
    <xf numFmtId="3" fontId="12" fillId="41" borderId="10" xfId="0" applyNumberFormat="1" applyFont="1" applyFill="1" applyBorder="1" applyAlignment="1">
      <alignment horizontal="right" vertical="center"/>
    </xf>
    <xf numFmtId="0" fontId="57" fillId="0" borderId="10" xfId="0" applyFont="1" applyBorder="1" applyAlignment="1">
      <alignment/>
    </xf>
    <xf numFmtId="0" fontId="49" fillId="0" borderId="10" xfId="0" applyFont="1" applyBorder="1" applyAlignment="1">
      <alignment horizontal="right"/>
    </xf>
    <xf numFmtId="164" fontId="49" fillId="0" borderId="10" xfId="0" applyNumberFormat="1" applyFont="1" applyFill="1" applyBorder="1" applyAlignment="1" applyProtection="1">
      <alignment horizontal="right" vertical="center" wrapText="1"/>
      <protection/>
    </xf>
    <xf numFmtId="164" fontId="49" fillId="0" borderId="10" xfId="0" applyNumberFormat="1" applyFont="1" applyFill="1" applyBorder="1" applyAlignment="1">
      <alignment horizontal="right" vertical="center" wrapText="1"/>
    </xf>
    <xf numFmtId="164" fontId="49" fillId="34" borderId="10" xfId="0" applyNumberFormat="1" applyFont="1" applyFill="1" applyBorder="1" applyAlignment="1" applyProtection="1">
      <alignment vertical="center" wrapText="1"/>
      <protection locked="0"/>
    </xf>
    <xf numFmtId="0" fontId="49" fillId="0" borderId="10" xfId="0" applyFont="1" applyBorder="1" applyAlignment="1">
      <alignment/>
    </xf>
    <xf numFmtId="164" fontId="49" fillId="0" borderId="10" xfId="0" applyNumberFormat="1" applyFont="1" applyFill="1" applyBorder="1" applyAlignment="1" applyProtection="1">
      <alignment vertical="center" wrapText="1"/>
      <protection/>
    </xf>
    <xf numFmtId="0" fontId="58" fillId="34" borderId="10" xfId="0" applyFont="1" applyFill="1" applyBorder="1" applyAlignment="1">
      <alignment/>
    </xf>
    <xf numFmtId="164" fontId="58" fillId="35" borderId="10" xfId="0" applyNumberFormat="1" applyFont="1" applyFill="1" applyBorder="1" applyAlignment="1" applyProtection="1">
      <alignment vertical="center" wrapText="1"/>
      <protection/>
    </xf>
    <xf numFmtId="164" fontId="2" fillId="0" borderId="10" xfId="0" applyNumberFormat="1" applyFont="1" applyFill="1" applyBorder="1" applyAlignment="1" applyProtection="1">
      <alignment vertical="center" wrapText="1"/>
      <protection/>
    </xf>
    <xf numFmtId="164" fontId="3" fillId="34" borderId="10" xfId="0" applyNumberFormat="1" applyFont="1" applyFill="1" applyBorder="1" applyAlignment="1" applyProtection="1">
      <alignment vertical="center" wrapText="1"/>
      <protection locked="0"/>
    </xf>
    <xf numFmtId="0" fontId="53" fillId="0" borderId="10" xfId="0" applyFont="1" applyFill="1" applyBorder="1" applyAlignment="1">
      <alignment/>
    </xf>
    <xf numFmtId="0" fontId="53" fillId="40" borderId="10" xfId="0" applyFont="1" applyFill="1" applyBorder="1" applyAlignment="1">
      <alignment vertical="center"/>
    </xf>
    <xf numFmtId="164" fontId="6" fillId="19" borderId="10" xfId="54" applyNumberFormat="1" applyFont="1" applyFill="1" applyBorder="1" applyAlignment="1" applyProtection="1">
      <alignment horizontal="right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164" fontId="6" fillId="0" borderId="46" xfId="0" applyNumberFormat="1" applyFont="1" applyFill="1" applyBorder="1" applyAlignment="1" applyProtection="1">
      <alignment vertical="center" wrapText="1"/>
      <protection/>
    </xf>
    <xf numFmtId="164" fontId="6" fillId="0" borderId="46" xfId="0" applyNumberFormat="1" applyFont="1" applyFill="1" applyBorder="1" applyAlignment="1" applyProtection="1">
      <alignment vertical="center" wrapText="1"/>
      <protection locked="0"/>
    </xf>
    <xf numFmtId="164" fontId="6" fillId="42" borderId="46" xfId="0" applyNumberFormat="1" applyFont="1" applyFill="1" applyBorder="1" applyAlignment="1" applyProtection="1">
      <alignment vertical="center" wrapText="1"/>
      <protection/>
    </xf>
    <xf numFmtId="164" fontId="6" fillId="0" borderId="46" xfId="0" applyNumberFormat="1" applyFont="1" applyFill="1" applyBorder="1" applyAlignment="1" applyProtection="1">
      <alignment vertical="center" wrapText="1"/>
      <protection/>
    </xf>
    <xf numFmtId="0" fontId="59" fillId="0" borderId="0" xfId="0" applyFont="1" applyBorder="1" applyAlignment="1" applyProtection="1">
      <alignment horizontal="right" vertical="top"/>
      <protection locked="0"/>
    </xf>
    <xf numFmtId="164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6" fillId="0" borderId="41" xfId="54" applyFont="1" applyFill="1" applyBorder="1" applyAlignment="1" applyProtection="1">
      <alignment horizontal="center" vertical="center" wrapText="1"/>
      <protection/>
    </xf>
    <xf numFmtId="0" fontId="6" fillId="0" borderId="47" xfId="54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>
      <alignment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8" fillId="0" borderId="49" xfId="0" applyFont="1" applyBorder="1" applyAlignment="1" applyProtection="1">
      <alignment horizontal="right" vertical="top"/>
      <protection locked="0"/>
    </xf>
    <xf numFmtId="164" fontId="2" fillId="0" borderId="49" xfId="0" applyNumberFormat="1" applyFont="1" applyFill="1" applyBorder="1" applyAlignment="1" applyProtection="1">
      <alignment vertical="center" wrapText="1"/>
      <protection/>
    </xf>
    <xf numFmtId="0" fontId="45" fillId="0" borderId="48" xfId="0" applyFont="1" applyFill="1" applyBorder="1" applyAlignment="1">
      <alignment vertical="center" wrapText="1"/>
    </xf>
    <xf numFmtId="164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right" vertical="top"/>
      <protection locked="0"/>
    </xf>
    <xf numFmtId="0" fontId="33" fillId="42" borderId="0" xfId="0" applyFont="1" applyFill="1" applyBorder="1" applyAlignment="1">
      <alignment/>
    </xf>
    <xf numFmtId="3" fontId="33" fillId="42" borderId="0" xfId="0" applyNumberFormat="1" applyFont="1" applyFill="1" applyBorder="1" applyAlignment="1">
      <alignment/>
    </xf>
    <xf numFmtId="0" fontId="2" fillId="0" borderId="10" xfId="54" applyFill="1" applyBorder="1">
      <alignment/>
      <protection/>
    </xf>
    <xf numFmtId="0" fontId="18" fillId="0" borderId="0" xfId="0" applyFont="1" applyFill="1" applyBorder="1" applyAlignment="1">
      <alignment vertical="center" wrapText="1"/>
    </xf>
    <xf numFmtId="164" fontId="6" fillId="0" borderId="18" xfId="0" applyNumberFormat="1" applyFont="1" applyFill="1" applyBorder="1" applyAlignment="1" applyProtection="1">
      <alignment vertical="center" wrapText="1"/>
      <protection/>
    </xf>
    <xf numFmtId="164" fontId="7" fillId="0" borderId="32" xfId="0" applyNumberFormat="1" applyFont="1" applyFill="1" applyBorder="1" applyAlignment="1" applyProtection="1">
      <alignment vertical="center" wrapText="1"/>
      <protection locked="0"/>
    </xf>
    <xf numFmtId="164" fontId="7" fillId="0" borderId="26" xfId="0" applyNumberFormat="1" applyFont="1" applyFill="1" applyBorder="1" applyAlignment="1" applyProtection="1">
      <alignment vertical="center" wrapText="1"/>
      <protection locked="0"/>
    </xf>
    <xf numFmtId="164" fontId="7" fillId="0" borderId="24" xfId="0" applyNumberFormat="1" applyFont="1" applyFill="1" applyBorder="1" applyAlignment="1" applyProtection="1">
      <alignment vertical="center" wrapText="1"/>
      <protection locked="0"/>
    </xf>
    <xf numFmtId="164" fontId="6" fillId="0" borderId="18" xfId="0" applyNumberFormat="1" applyFont="1" applyFill="1" applyBorder="1" applyAlignment="1" applyProtection="1">
      <alignment vertical="center" wrapText="1"/>
      <protection locked="0"/>
    </xf>
    <xf numFmtId="164" fontId="7" fillId="0" borderId="24" xfId="0" applyNumberFormat="1" applyFont="1" applyFill="1" applyBorder="1" applyAlignment="1" applyProtection="1">
      <alignment vertical="center" wrapText="1"/>
      <protection locked="0"/>
    </xf>
    <xf numFmtId="164" fontId="7" fillId="0" borderId="32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35" xfId="0" applyNumberFormat="1" applyFont="1" applyFill="1" applyBorder="1" applyAlignment="1" applyProtection="1">
      <alignment vertical="center" wrapText="1"/>
      <protection locked="0"/>
    </xf>
    <xf numFmtId="164" fontId="7" fillId="0" borderId="27" xfId="0" applyNumberFormat="1" applyFont="1" applyFill="1" applyBorder="1" applyAlignment="1" applyProtection="1">
      <alignment vertical="center" wrapText="1"/>
      <protection locked="0"/>
    </xf>
    <xf numFmtId="164" fontId="11" fillId="0" borderId="12" xfId="0" applyNumberFormat="1" applyFont="1" applyFill="1" applyBorder="1" applyAlignment="1" applyProtection="1">
      <alignment vertical="center" wrapText="1"/>
      <protection/>
    </xf>
    <xf numFmtId="164" fontId="7" fillId="0" borderId="12" xfId="0" applyNumberFormat="1" applyFont="1" applyFill="1" applyBorder="1" applyAlignment="1" applyProtection="1">
      <alignment vertical="center" wrapText="1"/>
      <protection locked="0"/>
    </xf>
    <xf numFmtId="164" fontId="7" fillId="0" borderId="35" xfId="0" applyNumberFormat="1" applyFont="1" applyFill="1" applyBorder="1" applyAlignment="1" applyProtection="1">
      <alignment vertical="center" wrapText="1"/>
      <protection locked="0"/>
    </xf>
    <xf numFmtId="164" fontId="7" fillId="0" borderId="27" xfId="0" applyNumberFormat="1" applyFont="1" applyFill="1" applyBorder="1" applyAlignment="1" applyProtection="1">
      <alignment vertical="center" wrapText="1"/>
      <protection locked="0"/>
    </xf>
    <xf numFmtId="164" fontId="6" fillId="0" borderId="18" xfId="0" applyNumberFormat="1" applyFont="1" applyFill="1" applyBorder="1" applyAlignment="1" applyProtection="1">
      <alignment vertical="center" wrapText="1"/>
      <protection/>
    </xf>
    <xf numFmtId="0" fontId="6" fillId="0" borderId="36" xfId="54" applyFont="1" applyFill="1" applyBorder="1" applyAlignment="1" applyProtection="1">
      <alignment horizontal="center" vertical="center" wrapText="1"/>
      <protection/>
    </xf>
    <xf numFmtId="164" fontId="5" fillId="0" borderId="51" xfId="0" applyNumberFormat="1" applyFont="1" applyFill="1" applyBorder="1" applyAlignment="1" applyProtection="1">
      <alignment horizontal="center" vertical="center" wrapText="1"/>
      <protection/>
    </xf>
    <xf numFmtId="164" fontId="6" fillId="0" borderId="36" xfId="0" applyNumberFormat="1" applyFont="1" applyFill="1" applyBorder="1" applyAlignment="1" applyProtection="1">
      <alignment vertical="center" wrapText="1"/>
      <protection/>
    </xf>
    <xf numFmtId="164" fontId="7" fillId="0" borderId="37" xfId="0" applyNumberFormat="1" applyFont="1" applyFill="1" applyBorder="1" applyAlignment="1" applyProtection="1">
      <alignment vertical="center" wrapText="1"/>
      <protection locked="0"/>
    </xf>
    <xf numFmtId="164" fontId="7" fillId="42" borderId="36" xfId="0" applyNumberFormat="1" applyFont="1" applyFill="1" applyBorder="1" applyAlignment="1" applyProtection="1">
      <alignment vertical="center" wrapText="1"/>
      <protection locked="0"/>
    </xf>
    <xf numFmtId="164" fontId="7" fillId="0" borderId="36" xfId="0" applyNumberFormat="1" applyFont="1" applyFill="1" applyBorder="1" applyAlignment="1" applyProtection="1">
      <alignment vertical="center" wrapText="1"/>
      <protection locked="0"/>
    </xf>
    <xf numFmtId="164" fontId="6" fillId="0" borderId="36" xfId="0" applyNumberFormat="1" applyFont="1" applyFill="1" applyBorder="1" applyAlignment="1" applyProtection="1">
      <alignment vertical="center" wrapText="1"/>
      <protection/>
    </xf>
    <xf numFmtId="0" fontId="6" fillId="0" borderId="14" xfId="54" applyFont="1" applyFill="1" applyBorder="1" applyAlignment="1" applyProtection="1">
      <alignment horizontal="center" vertical="center" wrapText="1"/>
      <protection/>
    </xf>
    <xf numFmtId="164" fontId="7" fillId="0" borderId="18" xfId="0" applyNumberFormat="1" applyFont="1" applyFill="1" applyBorder="1" applyAlignment="1" applyProtection="1">
      <alignment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vertical="center" wrapText="1"/>
      <protection locked="0"/>
    </xf>
    <xf numFmtId="164" fontId="6" fillId="0" borderId="42" xfId="0" applyNumberFormat="1" applyFont="1" applyFill="1" applyBorder="1" applyAlignment="1" applyProtection="1">
      <alignment vertical="center" wrapText="1"/>
      <protection/>
    </xf>
    <xf numFmtId="164" fontId="7" fillId="0" borderId="32" xfId="0" applyNumberFormat="1" applyFont="1" applyFill="1" applyBorder="1" applyAlignment="1" applyProtection="1">
      <alignment vertical="center" wrapText="1"/>
      <protection locked="0"/>
    </xf>
    <xf numFmtId="164" fontId="7" fillId="0" borderId="26" xfId="0" applyNumberFormat="1" applyFont="1" applyFill="1" applyBorder="1" applyAlignment="1" applyProtection="1">
      <alignment vertical="center" wrapText="1"/>
      <protection locked="0"/>
    </xf>
    <xf numFmtId="164" fontId="6" fillId="0" borderId="24" xfId="0" applyNumberFormat="1" applyFont="1" applyFill="1" applyBorder="1" applyAlignment="1" applyProtection="1">
      <alignment vertical="center" wrapText="1"/>
      <protection locked="0"/>
    </xf>
    <xf numFmtId="164" fontId="6" fillId="0" borderId="42" xfId="0" applyNumberFormat="1" applyFont="1" applyFill="1" applyBorder="1" applyAlignment="1" applyProtection="1">
      <alignment vertical="center" wrapText="1"/>
      <protection/>
    </xf>
    <xf numFmtId="164" fontId="58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31" fillId="0" borderId="10" xfId="0" applyNumberFormat="1" applyFont="1" applyFill="1" applyBorder="1" applyAlignment="1">
      <alignment horizontal="right"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164" fontId="7" fillId="42" borderId="27" xfId="0" applyNumberFormat="1" applyFont="1" applyFill="1" applyBorder="1" applyAlignment="1" applyProtection="1">
      <alignment vertical="center" wrapText="1"/>
      <protection locked="0"/>
    </xf>
    <xf numFmtId="164" fontId="6" fillId="0" borderId="25" xfId="0" applyNumberFormat="1" applyFont="1" applyFill="1" applyBorder="1" applyAlignment="1" applyProtection="1">
      <alignment vertical="center" wrapText="1"/>
      <protection/>
    </xf>
    <xf numFmtId="164" fontId="6" fillId="0" borderId="52" xfId="0" applyNumberFormat="1" applyFont="1" applyFill="1" applyBorder="1" applyAlignment="1" applyProtection="1">
      <alignment vertical="center" wrapText="1"/>
      <protection locked="0"/>
    </xf>
    <xf numFmtId="164" fontId="6" fillId="0" borderId="19" xfId="0" applyNumberFormat="1" applyFont="1" applyFill="1" applyBorder="1" applyAlignment="1" applyProtection="1">
      <alignment vertical="center" wrapText="1"/>
      <protection/>
    </xf>
    <xf numFmtId="164" fontId="7" fillId="0" borderId="27" xfId="0" applyNumberFormat="1" applyFont="1" applyFill="1" applyBorder="1" applyAlignment="1" applyProtection="1">
      <alignment vertical="center"/>
      <protection locked="0"/>
    </xf>
    <xf numFmtId="3" fontId="7" fillId="0" borderId="35" xfId="0" applyNumberFormat="1" applyFont="1" applyFill="1" applyBorder="1" applyAlignment="1" applyProtection="1">
      <alignment vertical="center"/>
      <protection locked="0"/>
    </xf>
    <xf numFmtId="164" fontId="6" fillId="0" borderId="19" xfId="0" applyNumberFormat="1" applyFont="1" applyFill="1" applyBorder="1" applyAlignment="1" applyProtection="1">
      <alignment vertical="center" wrapText="1"/>
      <protection locked="0"/>
    </xf>
    <xf numFmtId="164" fontId="6" fillId="0" borderId="26" xfId="0" applyNumberFormat="1" applyFont="1" applyFill="1" applyBorder="1" applyAlignment="1" applyProtection="1">
      <alignment vertical="center" wrapText="1"/>
      <protection locked="0"/>
    </xf>
    <xf numFmtId="164" fontId="58" fillId="34" borderId="10" xfId="0" applyNumberFormat="1" applyFont="1" applyFill="1" applyBorder="1" applyAlignment="1">
      <alignment/>
    </xf>
    <xf numFmtId="164" fontId="7" fillId="0" borderId="38" xfId="0" applyNumberFormat="1" applyFont="1" applyFill="1" applyBorder="1" applyAlignment="1" applyProtection="1">
      <alignment vertical="center" wrapText="1"/>
      <protection locked="0"/>
    </xf>
    <xf numFmtId="0" fontId="60" fillId="0" borderId="22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61" fillId="0" borderId="10" xfId="0" applyFont="1" applyBorder="1" applyAlignment="1">
      <alignment/>
    </xf>
    <xf numFmtId="164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25" fillId="34" borderId="10" xfId="0" applyFont="1" applyFill="1" applyBorder="1" applyAlignment="1">
      <alignment/>
    </xf>
    <xf numFmtId="164" fontId="61" fillId="34" borderId="10" xfId="0" applyNumberFormat="1" applyFont="1" applyFill="1" applyBorder="1" applyAlignment="1">
      <alignment/>
    </xf>
    <xf numFmtId="164" fontId="16" fillId="35" borderId="10" xfId="0" applyNumberFormat="1" applyFont="1" applyFill="1" applyBorder="1" applyAlignment="1">
      <alignment horizontal="left" vertical="center" wrapText="1"/>
    </xf>
    <xf numFmtId="164" fontId="16" fillId="35" borderId="10" xfId="0" applyNumberFormat="1" applyFont="1" applyFill="1" applyBorder="1" applyAlignment="1">
      <alignment horizontal="right" vertical="center" wrapText="1"/>
    </xf>
    <xf numFmtId="3" fontId="31" fillId="42" borderId="10" xfId="0" applyNumberFormat="1" applyFont="1" applyFill="1" applyBorder="1" applyAlignment="1">
      <alignment/>
    </xf>
    <xf numFmtId="0" fontId="31" fillId="42" borderId="10" xfId="54" applyFont="1" applyFill="1" applyBorder="1" applyAlignment="1" applyProtection="1">
      <alignment vertical="center" wrapText="1"/>
      <protection/>
    </xf>
    <xf numFmtId="3" fontId="49" fillId="0" borderId="10" xfId="0" applyNumberFormat="1" applyFont="1" applyBorder="1" applyAlignment="1">
      <alignment/>
    </xf>
    <xf numFmtId="164" fontId="7" fillId="42" borderId="10" xfId="0" applyNumberFormat="1" applyFont="1" applyFill="1" applyBorder="1" applyAlignment="1" applyProtection="1">
      <alignment vertical="center" wrapText="1"/>
      <protection locked="0"/>
    </xf>
    <xf numFmtId="164" fontId="16" fillId="42" borderId="0" xfId="0" applyNumberFormat="1" applyFont="1" applyFill="1" applyBorder="1" applyAlignment="1">
      <alignment horizontal="left" vertical="center" wrapText="1"/>
    </xf>
    <xf numFmtId="164" fontId="16" fillId="42" borderId="0" xfId="0" applyNumberFormat="1" applyFont="1" applyFill="1" applyBorder="1" applyAlignment="1">
      <alignment horizontal="right" vertical="center" wrapText="1"/>
    </xf>
    <xf numFmtId="164" fontId="6" fillId="36" borderId="10" xfId="54" applyNumberFormat="1" applyFont="1" applyFill="1" applyBorder="1" applyAlignment="1" applyProtection="1">
      <alignment horizontal="right" vertical="center" wrapText="1"/>
      <protection/>
    </xf>
    <xf numFmtId="0" fontId="7" fillId="0" borderId="35" xfId="54" applyFont="1" applyFill="1" applyBorder="1" applyAlignment="1" applyProtection="1">
      <alignment horizontal="left" vertical="center" wrapText="1" indent="1"/>
      <protection/>
    </xf>
    <xf numFmtId="49" fontId="6" fillId="0" borderId="52" xfId="54" applyNumberFormat="1" applyFont="1" applyFill="1" applyBorder="1" applyAlignment="1" applyProtection="1">
      <alignment horizontal="left" vertical="center" wrapText="1" indent="1"/>
      <protection/>
    </xf>
    <xf numFmtId="0" fontId="6" fillId="0" borderId="40" xfId="54" applyFont="1" applyFill="1" applyBorder="1" applyAlignment="1" applyProtection="1">
      <alignment horizontal="left" vertical="center" wrapText="1" indent="1"/>
      <protection/>
    </xf>
    <xf numFmtId="164" fontId="6" fillId="0" borderId="40" xfId="0" applyNumberFormat="1" applyFont="1" applyFill="1" applyBorder="1" applyAlignment="1" applyProtection="1">
      <alignment vertical="center" wrapText="1"/>
      <protection locked="0"/>
    </xf>
    <xf numFmtId="3" fontId="6" fillId="34" borderId="10" xfId="54" applyNumberFormat="1" applyFont="1" applyFill="1" applyBorder="1" applyAlignment="1" applyProtection="1">
      <alignment horizontal="right" vertical="center" wrapText="1"/>
      <protection/>
    </xf>
    <xf numFmtId="164" fontId="3" fillId="34" borderId="10" xfId="54" applyNumberFormat="1" applyFont="1" applyFill="1" applyBorder="1" applyAlignment="1" applyProtection="1">
      <alignment horizontal="right" vertical="center" wrapText="1"/>
      <protection/>
    </xf>
    <xf numFmtId="164" fontId="3" fillId="34" borderId="10" xfId="54" applyNumberFormat="1" applyFont="1" applyFill="1" applyBorder="1" applyAlignment="1" applyProtection="1">
      <alignment vertical="center" wrapText="1"/>
      <protection/>
    </xf>
    <xf numFmtId="164" fontId="0" fillId="42" borderId="0" xfId="0" applyNumberFormat="1" applyFill="1" applyAlignment="1">
      <alignment vertical="center" wrapText="1"/>
    </xf>
    <xf numFmtId="16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6" xfId="55" applyFont="1" applyFill="1" applyBorder="1" applyAlignment="1" applyProtection="1">
      <alignment horizontal="left" vertical="center"/>
      <protection/>
    </xf>
    <xf numFmtId="0" fontId="7" fillId="0" borderId="10" xfId="55" applyFont="1" applyFill="1" applyBorder="1" applyAlignment="1" applyProtection="1">
      <alignment horizontal="left" vertical="center"/>
      <protection/>
    </xf>
    <xf numFmtId="0" fontId="7" fillId="0" borderId="27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6" fillId="0" borderId="18" xfId="55" applyFont="1" applyFill="1" applyBorder="1" applyAlignment="1" applyProtection="1">
      <alignment horizontal="left" vertical="center"/>
      <protection/>
    </xf>
    <xf numFmtId="0" fontId="7" fillId="0" borderId="27" xfId="55" applyFont="1" applyFill="1" applyBorder="1" applyAlignment="1" applyProtection="1">
      <alignment horizontal="left" vertical="center"/>
      <protection/>
    </xf>
    <xf numFmtId="3" fontId="7" fillId="0" borderId="26" xfId="55" applyNumberFormat="1" applyFont="1" applyFill="1" applyBorder="1" applyAlignment="1" applyProtection="1">
      <alignment horizontal="right" vertical="center"/>
      <protection/>
    </xf>
    <xf numFmtId="3" fontId="7" fillId="0" borderId="26" xfId="55" applyNumberFormat="1" applyFont="1" applyFill="1" applyBorder="1" applyAlignment="1" applyProtection="1">
      <alignment horizontal="right" vertical="center"/>
      <protection locked="0"/>
    </xf>
    <xf numFmtId="3" fontId="7" fillId="0" borderId="53" xfId="55" applyNumberFormat="1" applyFont="1" applyFill="1" applyBorder="1" applyAlignment="1" applyProtection="1">
      <alignment horizontal="right" vertical="center"/>
      <protection/>
    </xf>
    <xf numFmtId="3" fontId="7" fillId="0" borderId="10" xfId="55" applyNumberFormat="1" applyFont="1" applyFill="1" applyBorder="1" applyAlignment="1" applyProtection="1">
      <alignment horizontal="right" vertical="center"/>
      <protection/>
    </xf>
    <xf numFmtId="3" fontId="7" fillId="0" borderId="10" xfId="55" applyNumberFormat="1" applyFont="1" applyFill="1" applyBorder="1" applyAlignment="1" applyProtection="1">
      <alignment horizontal="right" vertical="center"/>
      <protection locked="0"/>
    </xf>
    <xf numFmtId="3" fontId="7" fillId="0" borderId="54" xfId="55" applyNumberFormat="1" applyFont="1" applyFill="1" applyBorder="1" applyAlignment="1" applyProtection="1">
      <alignment horizontal="right" vertical="center"/>
      <protection/>
    </xf>
    <xf numFmtId="3" fontId="7" fillId="0" borderId="27" xfId="55" applyNumberFormat="1" applyFont="1" applyFill="1" applyBorder="1" applyAlignment="1" applyProtection="1">
      <alignment horizontal="right" vertical="center"/>
      <protection locked="0"/>
    </xf>
    <xf numFmtId="3" fontId="7" fillId="0" borderId="10" xfId="55" applyNumberFormat="1" applyFont="1" applyFill="1" applyBorder="1" applyAlignment="1" applyProtection="1">
      <alignment horizontal="right" vertical="center" wrapText="1"/>
      <protection/>
    </xf>
    <xf numFmtId="3" fontId="6" fillId="0" borderId="18" xfId="55" applyNumberFormat="1" applyFont="1" applyFill="1" applyBorder="1" applyAlignment="1" applyProtection="1">
      <alignment horizontal="right" vertical="center"/>
      <protection/>
    </xf>
    <xf numFmtId="3" fontId="7" fillId="0" borderId="27" xfId="55" applyNumberFormat="1" applyFont="1" applyFill="1" applyBorder="1" applyAlignment="1" applyProtection="1">
      <alignment horizontal="right" vertical="center"/>
      <protection/>
    </xf>
    <xf numFmtId="3" fontId="7" fillId="0" borderId="0" xfId="55" applyNumberFormat="1" applyFont="1" applyFill="1" applyAlignment="1" applyProtection="1">
      <alignment horizontal="right" vertical="center"/>
      <protection locked="0"/>
    </xf>
    <xf numFmtId="3" fontId="7" fillId="0" borderId="55" xfId="55" applyNumberFormat="1" applyFont="1" applyFill="1" applyBorder="1" applyAlignment="1" applyProtection="1">
      <alignment horizontal="right" vertical="center"/>
      <protection/>
    </xf>
    <xf numFmtId="3" fontId="6" fillId="0" borderId="19" xfId="55" applyNumberFormat="1" applyFont="1" applyFill="1" applyBorder="1" applyAlignment="1" applyProtection="1">
      <alignment horizontal="right" vertical="center"/>
      <protection/>
    </xf>
    <xf numFmtId="0" fontId="51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164" fontId="3" fillId="0" borderId="0" xfId="54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/>
    </xf>
    <xf numFmtId="0" fontId="51" fillId="0" borderId="0" xfId="0" applyFont="1" applyBorder="1" applyAlignment="1" applyProtection="1">
      <alignment horizontal="right" vertical="top"/>
      <protection locked="0"/>
    </xf>
    <xf numFmtId="0" fontId="38" fillId="0" borderId="0" xfId="0" applyFont="1" applyBorder="1" applyAlignment="1" applyProtection="1">
      <alignment horizontal="right" vertical="top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right"/>
    </xf>
    <xf numFmtId="164" fontId="17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51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vertical="center" textRotation="90"/>
    </xf>
    <xf numFmtId="0" fontId="22" fillId="0" borderId="26" xfId="0" applyFont="1" applyFill="1" applyBorder="1" applyAlignment="1">
      <alignment horizontal="center" vertical="center" textRotation="90"/>
    </xf>
    <xf numFmtId="0" fontId="22" fillId="0" borderId="27" xfId="0" applyFont="1" applyFill="1" applyBorder="1" applyAlignment="1">
      <alignment horizontal="center" vertical="center" textRotation="90"/>
    </xf>
    <xf numFmtId="0" fontId="24" fillId="0" borderId="44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164" fontId="46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12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3" fillId="0" borderId="0" xfId="55" applyFont="1" applyFill="1" applyAlignment="1" applyProtection="1">
      <alignment horizontal="center" wrapText="1"/>
      <protection/>
    </xf>
    <xf numFmtId="0" fontId="3" fillId="0" borderId="0" xfId="55" applyFont="1" applyFill="1" applyAlignment="1" applyProtection="1">
      <alignment horizontal="center"/>
      <protection/>
    </xf>
    <xf numFmtId="0" fontId="15" fillId="0" borderId="56" xfId="55" applyFont="1" applyFill="1" applyBorder="1" applyAlignment="1" applyProtection="1">
      <alignment horizontal="left" vertical="center" indent="1"/>
      <protection/>
    </xf>
    <xf numFmtId="0" fontId="15" fillId="0" borderId="41" xfId="55" applyFont="1" applyFill="1" applyBorder="1" applyAlignment="1" applyProtection="1">
      <alignment horizontal="left" vertical="center" indent="1"/>
      <protection/>
    </xf>
    <xf numFmtId="0" fontId="15" fillId="0" borderId="39" xfId="55" applyFont="1" applyFill="1" applyBorder="1" applyAlignment="1" applyProtection="1">
      <alignment horizontal="left" vertical="center" indent="1"/>
      <protection/>
    </xf>
    <xf numFmtId="0" fontId="11" fillId="0" borderId="46" xfId="55" applyFont="1" applyFill="1" applyBorder="1" applyAlignment="1" applyProtection="1">
      <alignment horizontal="left" vertical="center"/>
      <protection/>
    </xf>
    <xf numFmtId="0" fontId="11" fillId="0" borderId="41" xfId="55" applyFont="1" applyFill="1" applyBorder="1" applyAlignment="1" applyProtection="1">
      <alignment horizontal="left" vertical="center"/>
      <protection/>
    </xf>
    <xf numFmtId="0" fontId="11" fillId="0" borderId="39" xfId="55" applyFont="1" applyFill="1" applyBorder="1" applyAlignment="1" applyProtection="1">
      <alignment horizontal="left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Normál_SEGEDLETE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90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9.125" style="201" customWidth="1"/>
    <col min="2" max="2" width="7.25390625" style="201" customWidth="1"/>
    <col min="3" max="3" width="72.25390625" style="201" customWidth="1"/>
    <col min="4" max="4" width="16.375" style="201" customWidth="1"/>
    <col min="5" max="16384" width="9.125" style="201" customWidth="1"/>
  </cols>
  <sheetData>
    <row r="1" spans="2:4" ht="15.75">
      <c r="B1" s="475" t="s">
        <v>502</v>
      </c>
      <c r="C1" s="475"/>
      <c r="D1" s="475"/>
    </row>
    <row r="2" spans="2:4" ht="15.75">
      <c r="B2" s="246"/>
      <c r="C2" s="246"/>
      <c r="D2" s="246"/>
    </row>
    <row r="3" spans="2:4" ht="15.75">
      <c r="B3" s="246"/>
      <c r="C3" s="246"/>
      <c r="D3" s="246"/>
    </row>
    <row r="4" spans="2:4" ht="15.75">
      <c r="B4" s="478" t="s">
        <v>389</v>
      </c>
      <c r="C4" s="478"/>
      <c r="D4" s="478"/>
    </row>
    <row r="5" spans="2:4" ht="15.75">
      <c r="B5" s="476" t="s">
        <v>218</v>
      </c>
      <c r="C5" s="476"/>
      <c r="D5" s="476"/>
    </row>
    <row r="6" spans="2:4" ht="15.75" customHeight="1">
      <c r="B6" s="477" t="s">
        <v>382</v>
      </c>
      <c r="C6" s="477"/>
      <c r="D6" s="477"/>
    </row>
    <row r="7" spans="2:4" ht="15.75" customHeight="1">
      <c r="B7" s="202"/>
      <c r="C7" s="202"/>
      <c r="D7" s="202"/>
    </row>
    <row r="8" spans="2:4" ht="15.75" customHeight="1">
      <c r="B8" s="202"/>
      <c r="C8" s="202"/>
      <c r="D8" s="247"/>
    </row>
    <row r="9" spans="2:4" ht="37.5" customHeight="1">
      <c r="B9" s="1" t="s">
        <v>1</v>
      </c>
      <c r="C9" s="1" t="s">
        <v>2</v>
      </c>
      <c r="D9" s="384"/>
    </row>
    <row r="10" spans="2:4" s="203" customFormat="1" ht="12" customHeight="1">
      <c r="B10" s="2">
        <v>1</v>
      </c>
      <c r="C10" s="2">
        <v>2</v>
      </c>
      <c r="D10" s="2">
        <v>3</v>
      </c>
    </row>
    <row r="11" spans="2:4" s="206" customFormat="1" ht="12" customHeight="1">
      <c r="B11" s="233" t="s">
        <v>3</v>
      </c>
      <c r="C11" s="234" t="s">
        <v>4</v>
      </c>
      <c r="D11" s="363">
        <f>SUM(D12:D13)</f>
        <v>268461</v>
      </c>
    </row>
    <row r="12" spans="2:4" s="206" customFormat="1" ht="12" customHeight="1">
      <c r="B12" s="207" t="s">
        <v>5</v>
      </c>
      <c r="C12" s="204" t="s">
        <v>6</v>
      </c>
      <c r="D12" s="208">
        <f>8335+20976</f>
        <v>29311</v>
      </c>
    </row>
    <row r="13" spans="2:4" s="206" customFormat="1" ht="12" customHeight="1">
      <c r="B13" s="207" t="s">
        <v>7</v>
      </c>
      <c r="C13" s="204" t="s">
        <v>8</v>
      </c>
      <c r="D13" s="205">
        <f>SUM(D14:D16)</f>
        <v>239150</v>
      </c>
    </row>
    <row r="14" spans="2:4" s="206" customFormat="1" ht="12" customHeight="1">
      <c r="B14" s="134"/>
      <c r="C14" s="3" t="s">
        <v>9</v>
      </c>
      <c r="D14" s="209">
        <v>181500</v>
      </c>
    </row>
    <row r="15" spans="2:4" s="206" customFormat="1" ht="12" customHeight="1">
      <c r="B15" s="134"/>
      <c r="C15" s="3" t="s">
        <v>10</v>
      </c>
      <c r="D15" s="209">
        <v>56000</v>
      </c>
    </row>
    <row r="16" spans="2:4" s="206" customFormat="1" ht="12" customHeight="1">
      <c r="B16" s="134"/>
      <c r="C16" s="210" t="s">
        <v>11</v>
      </c>
      <c r="D16" s="209">
        <v>1650</v>
      </c>
    </row>
    <row r="17" spans="2:4" s="206" customFormat="1" ht="12" customHeight="1">
      <c r="B17" s="236" t="s">
        <v>12</v>
      </c>
      <c r="C17" s="237" t="s">
        <v>13</v>
      </c>
      <c r="D17" s="238">
        <f>SUM(D18)</f>
        <v>144407</v>
      </c>
    </row>
    <row r="18" spans="2:4" s="206" customFormat="1" ht="12" customHeight="1">
      <c r="B18" s="204" t="s">
        <v>5</v>
      </c>
      <c r="C18" s="204" t="s">
        <v>14</v>
      </c>
      <c r="D18" s="209">
        <f>SUM(D19)</f>
        <v>144407</v>
      </c>
    </row>
    <row r="19" spans="2:4" s="206" customFormat="1" ht="12" customHeight="1">
      <c r="B19" s="134"/>
      <c r="C19" s="4" t="s">
        <v>15</v>
      </c>
      <c r="D19" s="209">
        <f>'I. Önkormányzat '!D25</f>
        <v>144407</v>
      </c>
    </row>
    <row r="20" spans="2:4" s="206" customFormat="1" ht="12" customHeight="1">
      <c r="B20" s="134"/>
      <c r="C20" s="4" t="s">
        <v>16</v>
      </c>
      <c r="D20" s="214"/>
    </row>
    <row r="21" spans="2:4" s="206" customFormat="1" ht="12" customHeight="1">
      <c r="B21" s="134"/>
      <c r="C21" s="5" t="s">
        <v>17</v>
      </c>
      <c r="D21" s="215"/>
    </row>
    <row r="22" spans="2:4" s="206" customFormat="1" ht="12" customHeight="1">
      <c r="B22" s="134"/>
      <c r="C22" s="5" t="s">
        <v>383</v>
      </c>
      <c r="D22" s="215"/>
    </row>
    <row r="23" spans="2:4" s="206" customFormat="1" ht="12" customHeight="1">
      <c r="B23" s="233" t="s">
        <v>18</v>
      </c>
      <c r="C23" s="234" t="s">
        <v>19</v>
      </c>
      <c r="D23" s="235">
        <f>SUM(D24:D26)</f>
        <v>18381</v>
      </c>
    </row>
    <row r="24" spans="2:4" s="206" customFormat="1" ht="12" customHeight="1">
      <c r="B24" s="134"/>
      <c r="C24" s="3" t="s">
        <v>20</v>
      </c>
      <c r="D24" s="209">
        <v>18000</v>
      </c>
    </row>
    <row r="25" spans="2:4" s="206" customFormat="1" ht="12" customHeight="1">
      <c r="B25" s="134"/>
      <c r="C25" s="3" t="s">
        <v>21</v>
      </c>
      <c r="D25" s="209"/>
    </row>
    <row r="26" spans="2:4" s="206" customFormat="1" ht="12" customHeight="1">
      <c r="B26" s="134"/>
      <c r="C26" s="3" t="s">
        <v>22</v>
      </c>
      <c r="D26" s="209">
        <v>381</v>
      </c>
    </row>
    <row r="27" spans="2:4" s="206" customFormat="1" ht="12" customHeight="1">
      <c r="B27" s="233" t="s">
        <v>23</v>
      </c>
      <c r="C27" s="234" t="s">
        <v>24</v>
      </c>
      <c r="D27" s="235">
        <f>SUM(D29:D32)</f>
        <v>8481</v>
      </c>
    </row>
    <row r="28" spans="2:4" s="206" customFormat="1" ht="12" customHeight="1">
      <c r="B28" s="134"/>
      <c r="C28" s="4" t="s">
        <v>25</v>
      </c>
      <c r="D28" s="321">
        <v>4031</v>
      </c>
    </row>
    <row r="29" spans="2:4" s="206" customFormat="1" ht="12" customHeight="1">
      <c r="B29" s="134"/>
      <c r="C29" s="216" t="s">
        <v>26</v>
      </c>
      <c r="D29" s="215">
        <v>4031</v>
      </c>
    </row>
    <row r="30" spans="2:4" s="206" customFormat="1" ht="12" customHeight="1">
      <c r="B30" s="134"/>
      <c r="C30" s="4" t="s">
        <v>27</v>
      </c>
      <c r="D30" s="215"/>
    </row>
    <row r="31" spans="2:4" s="206" customFormat="1" ht="12" customHeight="1">
      <c r="B31" s="134"/>
      <c r="C31" s="216" t="s">
        <v>28</v>
      </c>
      <c r="D31" s="215"/>
    </row>
    <row r="32" spans="2:4" s="206" customFormat="1" ht="12" customHeight="1">
      <c r="B32" s="134"/>
      <c r="C32" s="216" t="s">
        <v>437</v>
      </c>
      <c r="D32" s="215">
        <v>4450</v>
      </c>
    </row>
    <row r="33" spans="2:4" s="206" customFormat="1" ht="12.75">
      <c r="B33" s="236" t="s">
        <v>29</v>
      </c>
      <c r="C33" s="237" t="s">
        <v>30</v>
      </c>
      <c r="D33" s="446"/>
    </row>
    <row r="34" spans="2:4" s="206" customFormat="1" ht="12" customHeight="1">
      <c r="B34" s="134"/>
      <c r="C34" s="136" t="s">
        <v>31</v>
      </c>
      <c r="D34" s="215"/>
    </row>
    <row r="35" spans="2:4" s="206" customFormat="1" ht="12" customHeight="1">
      <c r="B35" s="134"/>
      <c r="C35" s="136" t="s">
        <v>32</v>
      </c>
      <c r="D35" s="217"/>
    </row>
    <row r="36" spans="2:4" s="206" customFormat="1" ht="24" customHeight="1">
      <c r="B36" s="233" t="s">
        <v>33</v>
      </c>
      <c r="C36" s="234" t="s">
        <v>34</v>
      </c>
      <c r="D36" s="239"/>
    </row>
    <row r="37" spans="2:4" s="206" customFormat="1" ht="15.75">
      <c r="B37" s="240"/>
      <c r="C37" s="241" t="s">
        <v>35</v>
      </c>
      <c r="D37" s="451">
        <f>D11+D17+D23+D27+D33</f>
        <v>439730</v>
      </c>
    </row>
    <row r="38" spans="2:4" s="206" customFormat="1" ht="12.75">
      <c r="B38" s="211" t="s">
        <v>36</v>
      </c>
      <c r="C38" s="212" t="s">
        <v>37</v>
      </c>
      <c r="D38" s="213">
        <v>74056</v>
      </c>
    </row>
    <row r="39" spans="2:4" s="206" customFormat="1" ht="12.75">
      <c r="B39" s="207" t="s">
        <v>5</v>
      </c>
      <c r="C39" s="4" t="s">
        <v>38</v>
      </c>
      <c r="D39" s="321">
        <f>72502+1067+487</f>
        <v>74056</v>
      </c>
    </row>
    <row r="40" spans="2:4" s="206" customFormat="1" ht="12" customHeight="1">
      <c r="B40" s="134"/>
      <c r="C40" s="4" t="s">
        <v>39</v>
      </c>
      <c r="D40" s="209">
        <v>74056</v>
      </c>
    </row>
    <row r="41" spans="2:4" s="206" customFormat="1" ht="12" customHeight="1">
      <c r="B41" s="204"/>
      <c r="C41" s="218" t="s">
        <v>40</v>
      </c>
      <c r="D41" s="219"/>
    </row>
    <row r="42" spans="2:4" s="206" customFormat="1" ht="12" customHeight="1">
      <c r="B42" s="211" t="s">
        <v>41</v>
      </c>
      <c r="C42" s="4" t="s">
        <v>42</v>
      </c>
      <c r="D42" s="220"/>
    </row>
    <row r="43" spans="2:4" s="206" customFormat="1" ht="12" customHeight="1">
      <c r="B43" s="221" t="s">
        <v>5</v>
      </c>
      <c r="C43" s="197" t="s">
        <v>43</v>
      </c>
      <c r="D43" s="213"/>
    </row>
    <row r="44" spans="2:4" s="206" customFormat="1" ht="12" customHeight="1">
      <c r="B44" s="221"/>
      <c r="C44" s="216" t="s">
        <v>44</v>
      </c>
      <c r="D44" s="215"/>
    </row>
    <row r="45" spans="2:4" s="206" customFormat="1" ht="12" customHeight="1">
      <c r="B45" s="221" t="s">
        <v>7</v>
      </c>
      <c r="C45" s="197" t="s">
        <v>45</v>
      </c>
      <c r="D45" s="213"/>
    </row>
    <row r="46" spans="2:4" s="206" customFormat="1" ht="12.75">
      <c r="B46" s="204"/>
      <c r="C46" s="216" t="s">
        <v>46</v>
      </c>
      <c r="D46" s="208"/>
    </row>
    <row r="47" spans="2:4" s="206" customFormat="1" ht="24.75" customHeight="1">
      <c r="B47" s="242" t="s">
        <v>47</v>
      </c>
      <c r="C47" s="242" t="s">
        <v>48</v>
      </c>
      <c r="D47" s="452">
        <f>D37+D38</f>
        <v>513786</v>
      </c>
    </row>
    <row r="48" spans="2:4" s="206" customFormat="1" ht="24.75" customHeight="1">
      <c r="B48" s="222"/>
      <c r="C48" s="223"/>
      <c r="D48" s="224"/>
    </row>
    <row r="49" spans="2:4" s="206" customFormat="1" ht="24.75" customHeight="1">
      <c r="B49" s="222"/>
      <c r="C49" s="223"/>
      <c r="D49" s="224"/>
    </row>
    <row r="50" spans="2:4" s="206" customFormat="1" ht="12.75">
      <c r="B50" s="225"/>
      <c r="C50" s="225"/>
      <c r="D50" s="225"/>
    </row>
    <row r="51" spans="2:4" s="206" customFormat="1" ht="12.75" customHeight="1">
      <c r="B51" s="226"/>
      <c r="C51" s="227"/>
      <c r="D51" s="228"/>
    </row>
    <row r="52" spans="2:4" s="206" customFormat="1" ht="12.75" customHeight="1">
      <c r="B52" s="226"/>
      <c r="C52" s="227"/>
      <c r="D52" s="228"/>
    </row>
    <row r="53" spans="2:4" s="206" customFormat="1" ht="12.75" customHeight="1">
      <c r="B53" s="226"/>
      <c r="C53" s="227"/>
      <c r="D53" s="228"/>
    </row>
    <row r="54" spans="2:4" s="206" customFormat="1" ht="12.75" customHeight="1">
      <c r="B54" s="226"/>
      <c r="C54" s="227"/>
      <c r="D54" s="228"/>
    </row>
    <row r="55" spans="2:4" s="206" customFormat="1" ht="12.75" customHeight="1">
      <c r="B55" s="226"/>
      <c r="C55" s="227"/>
      <c r="D55" s="228"/>
    </row>
    <row r="56" spans="2:4" s="206" customFormat="1" ht="12.75" customHeight="1">
      <c r="B56" s="226"/>
      <c r="C56" s="227"/>
      <c r="D56" s="228"/>
    </row>
    <row r="57" spans="2:4" s="206" customFormat="1" ht="12.75" customHeight="1">
      <c r="B57" s="226"/>
      <c r="C57" s="227"/>
      <c r="D57" s="228"/>
    </row>
    <row r="58" spans="2:4" s="206" customFormat="1" ht="12.75" customHeight="1">
      <c r="B58" s="226"/>
      <c r="C58" s="227"/>
      <c r="D58" s="228"/>
    </row>
    <row r="59" spans="2:4" s="206" customFormat="1" ht="12.75" customHeight="1">
      <c r="B59" s="226"/>
      <c r="C59" s="227"/>
      <c r="D59" s="228"/>
    </row>
    <row r="60" spans="2:4" s="206" customFormat="1" ht="12.75" customHeight="1">
      <c r="B60" s="226"/>
      <c r="C60" s="227"/>
      <c r="D60" s="228"/>
    </row>
    <row r="61" spans="2:4" s="206" customFormat="1" ht="12.75" customHeight="1">
      <c r="B61" s="226"/>
      <c r="C61" s="227"/>
      <c r="D61" s="228"/>
    </row>
    <row r="62" spans="2:4" ht="16.5" customHeight="1">
      <c r="B62" s="477" t="s">
        <v>49</v>
      </c>
      <c r="C62" s="477"/>
      <c r="D62" s="477"/>
    </row>
    <row r="63" spans="2:4" ht="16.5" customHeight="1">
      <c r="B63" s="202"/>
      <c r="C63" s="202"/>
      <c r="D63" s="247"/>
    </row>
    <row r="64" spans="2:4" ht="24">
      <c r="B64" s="1" t="s">
        <v>50</v>
      </c>
      <c r="C64" s="1" t="s">
        <v>51</v>
      </c>
      <c r="D64" s="2" t="s">
        <v>445</v>
      </c>
    </row>
    <row r="65" spans="2:4" s="203" customFormat="1" ht="12" customHeight="1">
      <c r="B65" s="2">
        <v>1</v>
      </c>
      <c r="C65" s="2">
        <v>2</v>
      </c>
      <c r="D65" s="2">
        <v>5</v>
      </c>
    </row>
    <row r="66" spans="2:4" ht="18.75" customHeight="1">
      <c r="B66" s="243" t="s">
        <v>3</v>
      </c>
      <c r="C66" s="243" t="s">
        <v>52</v>
      </c>
      <c r="D66" s="244">
        <f>SUM(D67:D74)</f>
        <v>337181</v>
      </c>
    </row>
    <row r="67" spans="2:4" ht="15.75">
      <c r="B67" s="229" t="s">
        <v>53</v>
      </c>
      <c r="C67" s="3" t="s">
        <v>54</v>
      </c>
      <c r="D67" s="230">
        <f>52026+27050+52983</f>
        <v>132059</v>
      </c>
    </row>
    <row r="68" spans="2:4" ht="18.75" customHeight="1">
      <c r="B68" s="229" t="s">
        <v>55</v>
      </c>
      <c r="C68" s="3" t="s">
        <v>56</v>
      </c>
      <c r="D68" s="230">
        <f>7105+13764+13654</f>
        <v>34523</v>
      </c>
    </row>
    <row r="69" spans="2:4" ht="18.75" customHeight="1">
      <c r="B69" s="229" t="s">
        <v>57</v>
      </c>
      <c r="C69" s="3" t="s">
        <v>58</v>
      </c>
      <c r="D69" s="230">
        <f>34214+6586+39599</f>
        <v>80399</v>
      </c>
    </row>
    <row r="70" spans="2:4" ht="18.75" customHeight="1">
      <c r="B70" s="229" t="s">
        <v>59</v>
      </c>
      <c r="C70" s="3" t="s">
        <v>60</v>
      </c>
      <c r="D70" s="230"/>
    </row>
    <row r="71" spans="2:4" ht="18.75" customHeight="1">
      <c r="B71" s="229" t="s">
        <v>61</v>
      </c>
      <c r="C71" s="3" t="s">
        <v>62</v>
      </c>
      <c r="D71" s="230"/>
    </row>
    <row r="72" spans="2:4" ht="18.75" customHeight="1">
      <c r="B72" s="229" t="s">
        <v>63</v>
      </c>
      <c r="C72" s="231" t="s">
        <v>64</v>
      </c>
      <c r="D72" s="230">
        <v>85200</v>
      </c>
    </row>
    <row r="73" spans="2:4" ht="18.75" customHeight="1">
      <c r="B73" s="229" t="s">
        <v>65</v>
      </c>
      <c r="C73" s="3" t="s">
        <v>66</v>
      </c>
      <c r="D73" s="230">
        <v>5000</v>
      </c>
    </row>
    <row r="74" spans="2:4" ht="18.75" customHeight="1">
      <c r="B74" s="229" t="s">
        <v>67</v>
      </c>
      <c r="C74" s="3" t="s">
        <v>68</v>
      </c>
      <c r="D74" s="230"/>
    </row>
    <row r="75" spans="2:4" ht="18.75" customHeight="1">
      <c r="B75" s="243" t="s">
        <v>12</v>
      </c>
      <c r="C75" s="243" t="s">
        <v>69</v>
      </c>
      <c r="D75" s="244">
        <f>SUM(D76:D79)</f>
        <v>68294</v>
      </c>
    </row>
    <row r="76" spans="2:4" ht="18.75" customHeight="1">
      <c r="B76" s="229" t="s">
        <v>70</v>
      </c>
      <c r="C76" s="3" t="s">
        <v>320</v>
      </c>
      <c r="D76" s="230">
        <v>41294</v>
      </c>
    </row>
    <row r="77" spans="2:4" ht="18.75" customHeight="1">
      <c r="B77" s="229" t="s">
        <v>71</v>
      </c>
      <c r="C77" s="3" t="s">
        <v>321</v>
      </c>
      <c r="D77" s="230">
        <v>27000</v>
      </c>
    </row>
    <row r="78" spans="2:4" ht="18.75" customHeight="1">
      <c r="B78" s="229" t="s">
        <v>72</v>
      </c>
      <c r="C78" s="3" t="s">
        <v>73</v>
      </c>
      <c r="D78" s="230"/>
    </row>
    <row r="79" spans="2:4" ht="18.75" customHeight="1">
      <c r="B79" s="229" t="s">
        <v>74</v>
      </c>
      <c r="C79" s="3" t="s">
        <v>75</v>
      </c>
      <c r="D79" s="230"/>
    </row>
    <row r="80" spans="2:4" ht="18.75" customHeight="1">
      <c r="B80" s="243" t="s">
        <v>18</v>
      </c>
      <c r="C80" s="243" t="s">
        <v>76</v>
      </c>
      <c r="D80" s="244">
        <f>SUM(D81:D82)</f>
        <v>108311</v>
      </c>
    </row>
    <row r="81" spans="2:4" ht="18.75" customHeight="1">
      <c r="B81" s="229" t="s">
        <v>77</v>
      </c>
      <c r="C81" s="3" t="s">
        <v>78</v>
      </c>
      <c r="D81" s="230">
        <v>108311</v>
      </c>
    </row>
    <row r="82" spans="2:4" ht="18.75" customHeight="1">
      <c r="B82" s="229" t="s">
        <v>79</v>
      </c>
      <c r="C82" s="3" t="s">
        <v>80</v>
      </c>
      <c r="D82" s="230"/>
    </row>
    <row r="83" spans="2:4" ht="18.75" customHeight="1">
      <c r="B83" s="243" t="s">
        <v>23</v>
      </c>
      <c r="C83" s="243" t="s">
        <v>81</v>
      </c>
      <c r="D83" s="245"/>
    </row>
    <row r="84" spans="2:4" ht="18.75" customHeight="1">
      <c r="B84" s="243" t="s">
        <v>29</v>
      </c>
      <c r="C84" s="243" t="s">
        <v>82</v>
      </c>
      <c r="D84" s="245"/>
    </row>
    <row r="85" spans="2:4" ht="18.75" customHeight="1">
      <c r="B85" s="243" t="s">
        <v>83</v>
      </c>
      <c r="C85" s="243" t="s">
        <v>84</v>
      </c>
      <c r="D85" s="244"/>
    </row>
    <row r="86" spans="2:4" ht="18.75" customHeight="1">
      <c r="B86" s="229" t="s">
        <v>85</v>
      </c>
      <c r="C86" s="3" t="s">
        <v>499</v>
      </c>
      <c r="D86" s="230"/>
    </row>
    <row r="87" spans="2:4" ht="18.75" customHeight="1">
      <c r="B87" s="229" t="s">
        <v>86</v>
      </c>
      <c r="C87" s="3" t="s">
        <v>87</v>
      </c>
      <c r="D87" s="230"/>
    </row>
    <row r="88" spans="2:4" ht="18.75" customHeight="1">
      <c r="B88" s="322" t="s">
        <v>36</v>
      </c>
      <c r="C88" s="323" t="s">
        <v>88</v>
      </c>
      <c r="D88" s="453">
        <f>D66+D75+D80+D85</f>
        <v>513786</v>
      </c>
    </row>
    <row r="89" ht="15.75">
      <c r="D89" s="232"/>
    </row>
    <row r="90" ht="15.75">
      <c r="D90" s="232"/>
    </row>
  </sheetData>
  <sheetProtection/>
  <mergeCells count="5">
    <mergeCell ref="B1:D1"/>
    <mergeCell ref="B5:D5"/>
    <mergeCell ref="B6:D6"/>
    <mergeCell ref="B62:D62"/>
    <mergeCell ref="B4:D4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48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6.75390625" style="92" customWidth="1"/>
    <col min="2" max="2" width="53.875" style="92" customWidth="1"/>
    <col min="3" max="5" width="13.75390625" style="92" customWidth="1"/>
    <col min="6" max="16384" width="9.125" style="92" customWidth="1"/>
  </cols>
  <sheetData>
    <row r="1" spans="2:6" ht="12.75" customHeight="1">
      <c r="B1" s="483" t="s">
        <v>511</v>
      </c>
      <c r="C1" s="483"/>
      <c r="D1" s="483"/>
      <c r="E1" s="483"/>
      <c r="F1" s="42"/>
    </row>
    <row r="2" spans="2:6" ht="12.75" customHeight="1">
      <c r="B2" s="53"/>
      <c r="C2" s="53"/>
      <c r="D2" s="53"/>
      <c r="E2" s="53"/>
      <c r="F2" s="42"/>
    </row>
    <row r="3" spans="2:5" ht="12.75">
      <c r="B3" s="494" t="s">
        <v>218</v>
      </c>
      <c r="C3" s="494"/>
      <c r="D3" s="494"/>
      <c r="E3" s="494"/>
    </row>
    <row r="4" spans="2:5" ht="12.75">
      <c r="B4" s="494" t="s">
        <v>490</v>
      </c>
      <c r="C4" s="494"/>
      <c r="D4" s="494"/>
      <c r="E4" s="494"/>
    </row>
    <row r="5" spans="2:5" ht="12.75">
      <c r="B5" s="280"/>
      <c r="C5" s="280"/>
      <c r="D5" s="280"/>
      <c r="E5" s="280"/>
    </row>
    <row r="6" spans="2:5" ht="12.75">
      <c r="B6" s="280"/>
      <c r="C6" s="280"/>
      <c r="D6" s="280"/>
      <c r="E6" s="280"/>
    </row>
    <row r="7" spans="2:5" s="290" customFormat="1" ht="11.25">
      <c r="B7" s="288"/>
      <c r="C7" s="288"/>
      <c r="D7" s="288"/>
      <c r="E7" s="289"/>
    </row>
    <row r="8" spans="2:5" s="290" customFormat="1" ht="11.25">
      <c r="B8" s="288"/>
      <c r="C8" s="288"/>
      <c r="D8" s="288"/>
      <c r="E8" s="289"/>
    </row>
    <row r="10" spans="2:5" ht="12.75">
      <c r="B10" s="299" t="s">
        <v>196</v>
      </c>
      <c r="C10" s="299"/>
      <c r="D10" s="299"/>
      <c r="E10" s="97"/>
    </row>
    <row r="11" spans="2:5" ht="27" customHeight="1">
      <c r="B11" s="93" t="s">
        <v>173</v>
      </c>
      <c r="C11" s="2" t="s">
        <v>447</v>
      </c>
      <c r="D11" s="2" t="s">
        <v>448</v>
      </c>
      <c r="E11" s="2" t="s">
        <v>445</v>
      </c>
    </row>
    <row r="12" spans="2:5" ht="11.25">
      <c r="B12" s="97" t="s">
        <v>197</v>
      </c>
      <c r="C12" s="94">
        <v>22500</v>
      </c>
      <c r="D12" s="95">
        <v>24834</v>
      </c>
      <c r="E12" s="94">
        <v>23000</v>
      </c>
    </row>
    <row r="13" spans="2:5" ht="11.25">
      <c r="B13" s="97" t="s">
        <v>198</v>
      </c>
      <c r="C13" s="94">
        <v>60000</v>
      </c>
      <c r="D13" s="95">
        <v>62915</v>
      </c>
      <c r="E13" s="420">
        <v>45000</v>
      </c>
    </row>
    <row r="14" spans="2:5" ht="11.25">
      <c r="B14" s="97" t="s">
        <v>423</v>
      </c>
      <c r="C14" s="94">
        <v>0</v>
      </c>
      <c r="D14" s="95">
        <v>6</v>
      </c>
      <c r="E14" s="94">
        <v>500</v>
      </c>
    </row>
    <row r="15" spans="2:5" ht="11.25">
      <c r="B15" s="97" t="s">
        <v>199</v>
      </c>
      <c r="C15" s="94">
        <v>25000</v>
      </c>
      <c r="D15" s="95">
        <v>52516</v>
      </c>
      <c r="E15" s="94">
        <v>113000</v>
      </c>
    </row>
    <row r="16" spans="2:5" ht="11.25">
      <c r="B16" s="284" t="s">
        <v>200</v>
      </c>
      <c r="C16" s="285">
        <f>SUM(C12:C15)</f>
        <v>107500</v>
      </c>
      <c r="D16" s="285">
        <f>SUM(D12:D15)</f>
        <v>140271</v>
      </c>
      <c r="E16" s="285">
        <f>SUM(E12:E15)</f>
        <v>181500</v>
      </c>
    </row>
    <row r="17" spans="2:5" ht="11.25">
      <c r="B17" s="97" t="s">
        <v>469</v>
      </c>
      <c r="C17" s="94">
        <v>6000</v>
      </c>
      <c r="D17" s="95">
        <v>7934</v>
      </c>
      <c r="E17" s="94">
        <v>56000</v>
      </c>
    </row>
    <row r="18" spans="2:5" ht="11.25">
      <c r="B18" s="97" t="s">
        <v>201</v>
      </c>
      <c r="C18" s="94">
        <v>25</v>
      </c>
      <c r="D18" s="95">
        <v>41</v>
      </c>
      <c r="E18" s="94">
        <v>0</v>
      </c>
    </row>
    <row r="19" spans="2:5" ht="11.25">
      <c r="B19" s="284" t="s">
        <v>202</v>
      </c>
      <c r="C19" s="285">
        <f>SUM(C17:C18)</f>
        <v>6025</v>
      </c>
      <c r="D19" s="285">
        <f>SUM(D17:D18)</f>
        <v>7975</v>
      </c>
      <c r="E19" s="285">
        <f>SUM(E17:E18)</f>
        <v>56000</v>
      </c>
    </row>
    <row r="20" spans="2:5" ht="11.25">
      <c r="B20" s="97" t="s">
        <v>203</v>
      </c>
      <c r="C20" s="94">
        <v>1500</v>
      </c>
      <c r="D20" s="95">
        <v>2659</v>
      </c>
      <c r="E20" s="94">
        <v>1500</v>
      </c>
    </row>
    <row r="21" spans="2:7" ht="11.25">
      <c r="B21" s="97" t="s">
        <v>204</v>
      </c>
      <c r="C21" s="94">
        <v>350</v>
      </c>
      <c r="D21" s="95">
        <v>142</v>
      </c>
      <c r="E21" s="94">
        <v>100</v>
      </c>
      <c r="G21" s="98"/>
    </row>
    <row r="22" spans="2:5" ht="11.25">
      <c r="B22" s="97" t="s">
        <v>205</v>
      </c>
      <c r="C22" s="94">
        <v>130</v>
      </c>
      <c r="D22" s="95">
        <v>515</v>
      </c>
      <c r="E22" s="94">
        <v>50</v>
      </c>
    </row>
    <row r="23" spans="2:5" ht="11.25">
      <c r="B23" s="97" t="s">
        <v>380</v>
      </c>
      <c r="C23" s="94"/>
      <c r="D23" s="95">
        <v>24</v>
      </c>
      <c r="E23" s="94"/>
    </row>
    <row r="24" spans="2:5" ht="11.25">
      <c r="B24" s="284" t="s">
        <v>206</v>
      </c>
      <c r="C24" s="285">
        <f>SUM(C20:C23)</f>
        <v>1980</v>
      </c>
      <c r="D24" s="285">
        <f>SUM(D20:D23)</f>
        <v>3340</v>
      </c>
      <c r="E24" s="285">
        <f>SUM(E20:E23)</f>
        <v>1650</v>
      </c>
    </row>
    <row r="25" spans="2:5" ht="12">
      <c r="B25" s="286" t="s">
        <v>207</v>
      </c>
      <c r="C25" s="287">
        <f>SUM(C24+C19+C16)</f>
        <v>115505</v>
      </c>
      <c r="D25" s="287">
        <f>SUM(D24+D19+D16)</f>
        <v>151586</v>
      </c>
      <c r="E25" s="287">
        <f>SUM(E24+E19+E16)</f>
        <v>239150</v>
      </c>
    </row>
    <row r="26" spans="2:5" ht="12">
      <c r="B26" s="382"/>
      <c r="C26" s="383"/>
      <c r="D26" s="383"/>
      <c r="E26" s="383"/>
    </row>
    <row r="27" spans="2:5" ht="12">
      <c r="B27" s="382"/>
      <c r="C27" s="383"/>
      <c r="D27" s="383"/>
      <c r="E27" s="383"/>
    </row>
    <row r="28" spans="2:5" s="290" customFormat="1" ht="12">
      <c r="B28" s="291"/>
      <c r="C28" s="291"/>
      <c r="D28" s="291"/>
      <c r="E28" s="292"/>
    </row>
    <row r="29" spans="2:4" ht="12">
      <c r="B29" s="99"/>
      <c r="C29" s="99"/>
      <c r="D29" s="99"/>
    </row>
    <row r="30" spans="2:5" ht="12.75">
      <c r="B30" s="297" t="s">
        <v>141</v>
      </c>
      <c r="C30" s="298"/>
      <c r="D30" s="298"/>
      <c r="E30" s="97"/>
    </row>
    <row r="31" spans="2:5" ht="30" customHeight="1">
      <c r="B31" s="93" t="s">
        <v>93</v>
      </c>
      <c r="C31" s="2" t="s">
        <v>447</v>
      </c>
      <c r="D31" s="2" t="s">
        <v>448</v>
      </c>
      <c r="E31" s="2" t="s">
        <v>445</v>
      </c>
    </row>
    <row r="32" spans="2:5" ht="11.25">
      <c r="B32" s="97" t="s">
        <v>208</v>
      </c>
      <c r="C32" s="95">
        <v>3840</v>
      </c>
      <c r="D32" s="95">
        <v>4031</v>
      </c>
      <c r="E32" s="95">
        <v>4031</v>
      </c>
    </row>
    <row r="33" spans="2:5" ht="11.25">
      <c r="B33" s="284" t="s">
        <v>209</v>
      </c>
      <c r="C33" s="285">
        <f>SUM(C32:C32)</f>
        <v>3840</v>
      </c>
      <c r="D33" s="285">
        <f>SUM(D32:D32)</f>
        <v>4031</v>
      </c>
      <c r="E33" s="285">
        <f>SUM(E32:E32)</f>
        <v>4031</v>
      </c>
    </row>
    <row r="34" spans="2:5" s="67" customFormat="1" ht="11.25">
      <c r="B34" s="66" t="s">
        <v>210</v>
      </c>
      <c r="C34" s="100"/>
      <c r="D34" s="66"/>
      <c r="E34" s="100"/>
    </row>
    <row r="35" spans="2:5" ht="11.25">
      <c r="B35" s="284" t="s">
        <v>211</v>
      </c>
      <c r="C35" s="285">
        <f>SUM(C34:C34)</f>
        <v>0</v>
      </c>
      <c r="D35" s="284"/>
      <c r="E35" s="285"/>
    </row>
    <row r="36" spans="2:5" ht="11.25">
      <c r="B36" s="97" t="s">
        <v>212</v>
      </c>
      <c r="C36" s="304"/>
      <c r="D36" s="97"/>
      <c r="E36" s="304"/>
    </row>
    <row r="37" spans="2:5" ht="11.25">
      <c r="B37" s="284" t="s">
        <v>213</v>
      </c>
      <c r="C37" s="285"/>
      <c r="D37" s="284"/>
      <c r="E37" s="285"/>
    </row>
    <row r="38" spans="2:5" ht="13.5" customHeight="1">
      <c r="B38" s="301" t="s">
        <v>214</v>
      </c>
      <c r="C38" s="302">
        <f>C37+C35+C33</f>
        <v>3840</v>
      </c>
      <c r="D38" s="302">
        <f>D37+D35+D33</f>
        <v>4031</v>
      </c>
      <c r="E38" s="302">
        <f>E37+E35+E33</f>
        <v>4031</v>
      </c>
    </row>
    <row r="39" spans="2:5" s="290" customFormat="1" ht="13.5" customHeight="1">
      <c r="B39" s="293"/>
      <c r="C39" s="293"/>
      <c r="D39" s="293"/>
      <c r="E39" s="289"/>
    </row>
    <row r="40" spans="2:5" ht="11.25">
      <c r="B40" s="67"/>
      <c r="C40" s="67"/>
      <c r="D40" s="67"/>
      <c r="E40" s="67"/>
    </row>
    <row r="41" spans="2:5" ht="12.75">
      <c r="B41" s="295" t="s">
        <v>215</v>
      </c>
      <c r="C41" s="296"/>
      <c r="D41" s="296"/>
      <c r="E41" s="66"/>
    </row>
    <row r="42" spans="2:5" ht="21">
      <c r="B42" s="96" t="s">
        <v>93</v>
      </c>
      <c r="C42" s="2" t="s">
        <v>447</v>
      </c>
      <c r="D42" s="2" t="s">
        <v>448</v>
      </c>
      <c r="E42" s="294" t="str">
        <f>E31</f>
        <v>2014. évi előirányzat</v>
      </c>
    </row>
    <row r="43" spans="2:5" ht="15" customHeight="1">
      <c r="B43" s="66" t="s">
        <v>422</v>
      </c>
      <c r="C43" s="94">
        <v>380</v>
      </c>
      <c r="D43" s="94">
        <v>381</v>
      </c>
      <c r="E43" s="94">
        <v>381</v>
      </c>
    </row>
    <row r="44" spans="2:5" ht="14.25" customHeight="1">
      <c r="B44" s="300" t="s">
        <v>216</v>
      </c>
      <c r="C44" s="285">
        <f>SUM(C43:C43)</f>
        <v>380</v>
      </c>
      <c r="D44" s="285">
        <f>SUM(D43:D43)</f>
        <v>381</v>
      </c>
      <c r="E44" s="285">
        <v>381</v>
      </c>
    </row>
    <row r="45" spans="2:5" ht="14.25" customHeight="1">
      <c r="B45" s="441" t="s">
        <v>427</v>
      </c>
      <c r="C45" s="440"/>
      <c r="D45" s="440"/>
      <c r="E45" s="440">
        <v>10000</v>
      </c>
    </row>
    <row r="46" spans="2:5" ht="11.25">
      <c r="B46" s="97" t="s">
        <v>474</v>
      </c>
      <c r="C46" s="97"/>
      <c r="D46" s="97"/>
      <c r="E46" s="95">
        <v>8000</v>
      </c>
    </row>
    <row r="47" spans="2:5" s="315" customFormat="1" ht="11.25">
      <c r="B47" s="284" t="s">
        <v>428</v>
      </c>
      <c r="C47" s="284">
        <f>SUM(C46:C46)</f>
        <v>0</v>
      </c>
      <c r="D47" s="284">
        <f>SUM(D46:D46)</f>
        <v>0</v>
      </c>
      <c r="E47" s="285">
        <f>SUM(E45:E46)</f>
        <v>18000</v>
      </c>
    </row>
    <row r="48" spans="2:5" ht="11.25">
      <c r="B48" s="314" t="s">
        <v>429</v>
      </c>
      <c r="C48" s="316">
        <f>SUM(C47+C44)</f>
        <v>380</v>
      </c>
      <c r="D48" s="316">
        <f>SUM(D47+D44)</f>
        <v>381</v>
      </c>
      <c r="E48" s="316">
        <f>SUM(E47+E44)</f>
        <v>18381</v>
      </c>
    </row>
  </sheetData>
  <sheetProtection/>
  <mergeCells count="3">
    <mergeCell ref="B1:E1"/>
    <mergeCell ref="B3:E3"/>
    <mergeCell ref="B4:E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55.625" style="7" customWidth="1"/>
    <col min="2" max="3" width="18.25390625" style="7" customWidth="1"/>
    <col min="4" max="4" width="16.125" style="6" customWidth="1"/>
    <col min="5" max="6" width="11.00390625" style="6" customWidth="1"/>
    <col min="7" max="7" width="11.875" style="6" customWidth="1"/>
    <col min="8" max="16384" width="9.125" style="6" customWidth="1"/>
  </cols>
  <sheetData>
    <row r="1" spans="1:4" ht="12.75">
      <c r="A1" s="483" t="s">
        <v>512</v>
      </c>
      <c r="B1" s="483"/>
      <c r="C1" s="483"/>
      <c r="D1" s="483"/>
    </row>
    <row r="3" spans="1:4" s="60" customFormat="1" ht="18" customHeight="1">
      <c r="A3" s="7"/>
      <c r="B3" s="7"/>
      <c r="C3" s="7"/>
      <c r="D3" s="59"/>
    </row>
    <row r="4" spans="1:6" ht="18">
      <c r="A4" s="495" t="s">
        <v>378</v>
      </c>
      <c r="B4" s="495"/>
      <c r="C4" s="495"/>
      <c r="D4" s="495"/>
      <c r="E4" s="495"/>
      <c r="F4" s="495"/>
    </row>
    <row r="5" spans="1:6" ht="18">
      <c r="A5" s="495" t="s">
        <v>179</v>
      </c>
      <c r="B5" s="495"/>
      <c r="C5" s="495"/>
      <c r="D5" s="495"/>
      <c r="E5" s="495"/>
      <c r="F5" s="495"/>
    </row>
    <row r="6" spans="1:6" ht="18.75" thickBot="1">
      <c r="A6" s="198"/>
      <c r="B6" s="198"/>
      <c r="C6" s="198"/>
      <c r="D6" s="198"/>
      <c r="E6" s="198"/>
      <c r="F6" s="198"/>
    </row>
    <row r="7" spans="1:4" ht="37.5" customHeight="1" thickBot="1">
      <c r="A7" s="54" t="s">
        <v>180</v>
      </c>
      <c r="B7" s="55" t="s">
        <v>486</v>
      </c>
      <c r="C7" s="55" t="s">
        <v>487</v>
      </c>
      <c r="D7" s="56" t="s">
        <v>449</v>
      </c>
    </row>
    <row r="8" spans="1:4" ht="13.5" thickBot="1">
      <c r="A8" s="57">
        <v>1</v>
      </c>
      <c r="B8" s="303">
        <v>2</v>
      </c>
      <c r="C8" s="435"/>
      <c r="D8" s="58">
        <v>5</v>
      </c>
    </row>
    <row r="9" spans="1:4" ht="15.75">
      <c r="A9" s="199" t="s">
        <v>467</v>
      </c>
      <c r="B9" s="306">
        <v>25197</v>
      </c>
      <c r="C9" s="306">
        <v>6803</v>
      </c>
      <c r="D9" s="306">
        <v>32000</v>
      </c>
    </row>
    <row r="10" spans="1:4" s="305" customFormat="1" ht="18" customHeight="1">
      <c r="A10" s="419" t="s">
        <v>484</v>
      </c>
      <c r="B10" s="306">
        <v>2230</v>
      </c>
      <c r="C10" s="306">
        <v>602</v>
      </c>
      <c r="D10" s="352">
        <v>2832</v>
      </c>
    </row>
    <row r="11" spans="1:4" s="305" customFormat="1" ht="18" customHeight="1">
      <c r="A11" s="419" t="s">
        <v>495</v>
      </c>
      <c r="B11" s="306">
        <v>787</v>
      </c>
      <c r="C11" s="306">
        <v>213</v>
      </c>
      <c r="D11" s="352">
        <v>1000</v>
      </c>
    </row>
    <row r="12" spans="1:4" ht="15.75">
      <c r="A12" s="434" t="s">
        <v>485</v>
      </c>
      <c r="B12" s="442">
        <v>1181</v>
      </c>
      <c r="C12" s="355">
        <v>319</v>
      </c>
      <c r="D12" s="359">
        <v>1500</v>
      </c>
    </row>
    <row r="13" spans="1:4" ht="15.75">
      <c r="A13" s="434" t="s">
        <v>496</v>
      </c>
      <c r="B13" s="442">
        <v>1700</v>
      </c>
      <c r="C13" s="355">
        <v>459</v>
      </c>
      <c r="D13" s="359">
        <v>2159</v>
      </c>
    </row>
    <row r="14" spans="1:4" ht="15">
      <c r="A14" s="436" t="s">
        <v>217</v>
      </c>
      <c r="B14" s="437">
        <f>SUM(B9:B12)</f>
        <v>29395</v>
      </c>
      <c r="C14" s="437">
        <f>SUM(C9:C13)</f>
        <v>8396</v>
      </c>
      <c r="D14" s="437">
        <f>SUM(D9:D13)</f>
        <v>39491</v>
      </c>
    </row>
    <row r="15" spans="1:4" ht="15">
      <c r="A15" s="61"/>
      <c r="B15" s="350"/>
      <c r="C15" s="350"/>
      <c r="D15" s="62"/>
    </row>
    <row r="16" spans="1:4" ht="15.75">
      <c r="A16" s="200"/>
      <c r="B16" s="351"/>
      <c r="C16" s="351"/>
      <c r="D16" s="308"/>
    </row>
    <row r="17" spans="1:4" ht="15.75">
      <c r="A17" s="307"/>
      <c r="B17" s="351"/>
      <c r="C17" s="351"/>
      <c r="D17" s="308"/>
    </row>
    <row r="18" spans="1:4" ht="15.75">
      <c r="A18" s="436" t="s">
        <v>219</v>
      </c>
      <c r="B18" s="357">
        <v>1420</v>
      </c>
      <c r="C18" s="357">
        <v>383</v>
      </c>
      <c r="D18" s="360">
        <v>1803</v>
      </c>
    </row>
    <row r="19" spans="1:4" ht="14.25">
      <c r="A19" s="438" t="s">
        <v>175</v>
      </c>
      <c r="B19" s="439">
        <f>SUM(B18+B14)</f>
        <v>30815</v>
      </c>
      <c r="C19" s="439">
        <f>SUM(C18+C14)</f>
        <v>8779</v>
      </c>
      <c r="D19" s="439">
        <f>SUM(D18+D14)</f>
        <v>41294</v>
      </c>
    </row>
    <row r="20" spans="1:4" ht="14.25">
      <c r="A20" s="444"/>
      <c r="B20" s="445"/>
      <c r="C20" s="445"/>
      <c r="D20" s="445"/>
    </row>
    <row r="22" spans="1:4" ht="18">
      <c r="A22" s="495" t="s">
        <v>178</v>
      </c>
      <c r="B22" s="495"/>
      <c r="C22" s="495"/>
      <c r="D22" s="495"/>
    </row>
    <row r="23" spans="1:4" ht="18">
      <c r="A23" s="495" t="s">
        <v>179</v>
      </c>
      <c r="B23" s="495"/>
      <c r="C23" s="495"/>
      <c r="D23" s="495"/>
    </row>
    <row r="24" spans="1:4" ht="18.75" thickBot="1">
      <c r="A24" s="198"/>
      <c r="B24" s="198"/>
      <c r="C24" s="198"/>
      <c r="D24" s="198"/>
    </row>
    <row r="25" spans="1:4" ht="24.75" thickBot="1">
      <c r="A25" s="54" t="s">
        <v>180</v>
      </c>
      <c r="B25" s="55" t="s">
        <v>486</v>
      </c>
      <c r="C25" s="55" t="s">
        <v>487</v>
      </c>
      <c r="D25" s="56" t="s">
        <v>449</v>
      </c>
    </row>
    <row r="26" spans="1:4" ht="13.5" thickBot="1">
      <c r="A26" s="57">
        <v>1</v>
      </c>
      <c r="B26" s="303">
        <v>2</v>
      </c>
      <c r="C26" s="435"/>
      <c r="D26" s="58">
        <v>5</v>
      </c>
    </row>
    <row r="27" spans="1:4" ht="35.25" customHeight="1">
      <c r="A27" s="418" t="s">
        <v>497</v>
      </c>
      <c r="B27" s="353">
        <v>13386</v>
      </c>
      <c r="C27" s="353">
        <v>3617</v>
      </c>
      <c r="D27" s="352">
        <v>17000</v>
      </c>
    </row>
    <row r="28" spans="1:4" ht="15.75">
      <c r="A28" s="199" t="s">
        <v>494</v>
      </c>
      <c r="B28" s="306">
        <v>7874</v>
      </c>
      <c r="C28" s="306">
        <v>2126</v>
      </c>
      <c r="D28" s="306">
        <v>10000</v>
      </c>
    </row>
    <row r="29" spans="1:4" ht="15.75">
      <c r="A29" s="418"/>
      <c r="B29" s="353"/>
      <c r="C29" s="353"/>
      <c r="D29" s="352"/>
    </row>
    <row r="30" spans="1:4" ht="15.75">
      <c r="A30" s="102" t="s">
        <v>217</v>
      </c>
      <c r="B30" s="354">
        <f>SUM(B27:B29)</f>
        <v>21260</v>
      </c>
      <c r="C30" s="354">
        <f>SUM(C27:C29)</f>
        <v>5743</v>
      </c>
      <c r="D30" s="354">
        <f>SUM(D27:D29)</f>
        <v>27000</v>
      </c>
    </row>
    <row r="31" spans="1:4" ht="15.75">
      <c r="A31" s="61"/>
      <c r="B31" s="355"/>
      <c r="C31" s="355"/>
      <c r="D31" s="356"/>
    </row>
    <row r="32" spans="1:4" ht="15.75">
      <c r="A32" s="248" t="s">
        <v>219</v>
      </c>
      <c r="B32" s="357">
        <v>0</v>
      </c>
      <c r="C32" s="357"/>
      <c r="D32" s="430">
        <f>SUM(D31)</f>
        <v>0</v>
      </c>
    </row>
    <row r="33" spans="1:4" ht="15.75">
      <c r="A33" s="103" t="s">
        <v>175</v>
      </c>
      <c r="B33" s="358">
        <f>SUM(B30)</f>
        <v>21260</v>
      </c>
      <c r="C33" s="358">
        <f>SUM(C30)</f>
        <v>5743</v>
      </c>
      <c r="D33" s="358">
        <f>SUM(D30)</f>
        <v>27000</v>
      </c>
    </row>
  </sheetData>
  <sheetProtection/>
  <mergeCells count="5">
    <mergeCell ref="A5:F5"/>
    <mergeCell ref="A1:D1"/>
    <mergeCell ref="A22:D22"/>
    <mergeCell ref="A23:D23"/>
    <mergeCell ref="A4:F4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G27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9.125" style="63" customWidth="1"/>
    <col min="2" max="2" width="6.125" style="63" customWidth="1"/>
    <col min="3" max="3" width="65.875" style="63" customWidth="1"/>
    <col min="4" max="4" width="15.125" style="63" customWidth="1"/>
    <col min="5" max="16384" width="9.125" style="63" customWidth="1"/>
  </cols>
  <sheetData>
    <row r="1" spans="3:7" ht="12.75">
      <c r="C1" s="483" t="s">
        <v>513</v>
      </c>
      <c r="D1" s="483"/>
      <c r="E1" s="42"/>
      <c r="F1" s="42"/>
      <c r="G1" s="42"/>
    </row>
    <row r="2" spans="3:4" ht="11.25">
      <c r="C2" s="64"/>
      <c r="D2" s="255"/>
    </row>
    <row r="4" spans="3:4" ht="18">
      <c r="C4" s="496" t="s">
        <v>218</v>
      </c>
      <c r="D4" s="496"/>
    </row>
    <row r="5" spans="3:4" ht="18">
      <c r="C5" s="496" t="s">
        <v>450</v>
      </c>
      <c r="D5" s="496"/>
    </row>
    <row r="6" ht="18">
      <c r="C6" s="65"/>
    </row>
    <row r="7" spans="3:4" ht="20.25">
      <c r="C7" s="336"/>
      <c r="D7" s="337"/>
    </row>
    <row r="8" spans="3:4" ht="20.25">
      <c r="C8" s="338" t="s">
        <v>472</v>
      </c>
      <c r="D8" s="339" t="s">
        <v>181</v>
      </c>
    </row>
    <row r="9" spans="3:4" ht="47.25" customHeight="1">
      <c r="C9" s="340" t="s">
        <v>93</v>
      </c>
      <c r="D9" s="341" t="s">
        <v>445</v>
      </c>
    </row>
    <row r="10" spans="3:4" ht="18" customHeight="1">
      <c r="C10" s="342" t="s">
        <v>498</v>
      </c>
      <c r="D10" s="361">
        <v>1500</v>
      </c>
    </row>
    <row r="11" spans="3:4" ht="18" customHeight="1">
      <c r="C11" s="342" t="s">
        <v>385</v>
      </c>
      <c r="D11" s="361">
        <v>200</v>
      </c>
    </row>
    <row r="12" spans="3:4" ht="18" customHeight="1">
      <c r="C12" s="342" t="s">
        <v>386</v>
      </c>
      <c r="D12" s="361">
        <v>0</v>
      </c>
    </row>
    <row r="13" spans="3:4" ht="18" customHeight="1">
      <c r="C13" s="342" t="s">
        <v>387</v>
      </c>
      <c r="D13" s="361">
        <v>200</v>
      </c>
    </row>
    <row r="14" spans="3:4" ht="18" customHeight="1">
      <c r="C14" s="342" t="s">
        <v>388</v>
      </c>
      <c r="D14" s="361">
        <v>250</v>
      </c>
    </row>
    <row r="15" spans="3:4" ht="18" customHeight="1">
      <c r="C15" s="342" t="s">
        <v>432</v>
      </c>
      <c r="D15" s="361">
        <v>2000</v>
      </c>
    </row>
    <row r="16" spans="3:4" ht="18" customHeight="1">
      <c r="C16" s="342" t="s">
        <v>384</v>
      </c>
      <c r="D16" s="361">
        <v>2500</v>
      </c>
    </row>
    <row r="17" spans="3:4" ht="20.25">
      <c r="C17" s="343" t="s">
        <v>488</v>
      </c>
      <c r="D17" s="362">
        <f>SUM(D10:D16)</f>
        <v>6650</v>
      </c>
    </row>
    <row r="18" spans="3:4" ht="20.25">
      <c r="C18" s="337"/>
      <c r="D18" s="337"/>
    </row>
    <row r="19" spans="3:4" ht="48" customHeight="1">
      <c r="C19" s="340" t="s">
        <v>93</v>
      </c>
      <c r="D19" s="341" t="s">
        <v>445</v>
      </c>
    </row>
    <row r="20" spans="3:4" ht="20.25">
      <c r="C20" s="342" t="s">
        <v>500</v>
      </c>
      <c r="D20" s="361">
        <v>77000</v>
      </c>
    </row>
    <row r="21" spans="3:4" ht="20.25">
      <c r="C21" s="343" t="s">
        <v>489</v>
      </c>
      <c r="D21" s="362">
        <v>77000</v>
      </c>
    </row>
    <row r="22" spans="3:4" ht="20.25">
      <c r="C22" s="337"/>
      <c r="D22" s="337"/>
    </row>
    <row r="23" spans="3:4" ht="42" customHeight="1">
      <c r="C23" s="340" t="s">
        <v>93</v>
      </c>
      <c r="D23" s="341" t="s">
        <v>445</v>
      </c>
    </row>
    <row r="24" spans="3:4" ht="20.25">
      <c r="C24" s="342" t="s">
        <v>491</v>
      </c>
      <c r="D24" s="361">
        <v>32</v>
      </c>
    </row>
    <row r="25" spans="3:4" ht="20.25">
      <c r="C25" s="342" t="s">
        <v>492</v>
      </c>
      <c r="D25" s="361">
        <v>1488</v>
      </c>
    </row>
    <row r="26" spans="3:4" ht="20.25">
      <c r="C26" s="342" t="s">
        <v>501</v>
      </c>
      <c r="D26" s="361">
        <v>30</v>
      </c>
    </row>
    <row r="27" spans="3:4" ht="20.25">
      <c r="C27" s="343" t="s">
        <v>493</v>
      </c>
      <c r="D27" s="362">
        <f>SUM(D24:D26)</f>
        <v>1550</v>
      </c>
    </row>
  </sheetData>
  <sheetProtection/>
  <mergeCells count="3">
    <mergeCell ref="C1:D1"/>
    <mergeCell ref="C4:D4"/>
    <mergeCell ref="C5:D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E24"/>
  <sheetViews>
    <sheetView zoomScalePageLayoutView="0" workbookViewId="0" topLeftCell="A1">
      <selection activeCell="G8" sqref="G8"/>
    </sheetView>
  </sheetViews>
  <sheetFormatPr defaultColWidth="9.00390625" defaultRowHeight="12.75"/>
  <cols>
    <col min="3" max="3" width="11.625" style="0" bestFit="1" customWidth="1"/>
    <col min="4" max="4" width="47.125" style="0" customWidth="1"/>
    <col min="5" max="5" width="11.375" style="0" customWidth="1"/>
    <col min="6" max="6" width="10.375" style="0" bestFit="1" customWidth="1"/>
    <col min="7" max="7" width="19.625" style="0" bestFit="1" customWidth="1"/>
  </cols>
  <sheetData>
    <row r="1" spans="3:5" ht="12.75">
      <c r="C1" s="483" t="s">
        <v>514</v>
      </c>
      <c r="D1" s="483"/>
      <c r="E1" s="483"/>
    </row>
    <row r="2" spans="3:5" ht="12.75">
      <c r="C2" s="68"/>
      <c r="D2" s="69"/>
      <c r="E2" s="256"/>
    </row>
    <row r="4" spans="3:5" ht="18.75">
      <c r="C4" s="497" t="s">
        <v>379</v>
      </c>
      <c r="D4" s="497"/>
      <c r="E4" s="497"/>
    </row>
    <row r="5" spans="3:5" ht="18.75">
      <c r="C5" s="497" t="s">
        <v>451</v>
      </c>
      <c r="D5" s="497"/>
      <c r="E5" s="497"/>
    </row>
    <row r="8" ht="12.75">
      <c r="E8" s="254" t="s">
        <v>176</v>
      </c>
    </row>
    <row r="9" spans="3:5" ht="36" customHeight="1">
      <c r="C9" s="70" t="s">
        <v>182</v>
      </c>
      <c r="D9" s="344" t="s">
        <v>183</v>
      </c>
      <c r="E9" s="1" t="s">
        <v>445</v>
      </c>
    </row>
    <row r="10" spans="3:5" ht="19.5" customHeight="1">
      <c r="C10" s="345"/>
      <c r="D10" s="345" t="s">
        <v>431</v>
      </c>
      <c r="E10" s="346">
        <v>213</v>
      </c>
    </row>
    <row r="11" spans="3:5" ht="19.5" customHeight="1">
      <c r="C11" s="345"/>
      <c r="D11" s="71" t="s">
        <v>430</v>
      </c>
      <c r="E11" s="346">
        <v>434</v>
      </c>
    </row>
    <row r="12" spans="3:5" ht="19.5" customHeight="1">
      <c r="C12" s="345"/>
      <c r="D12" s="71" t="s">
        <v>483</v>
      </c>
      <c r="E12" s="346">
        <v>630</v>
      </c>
    </row>
    <row r="13" spans="3:5" ht="19.5" customHeight="1">
      <c r="C13" s="345"/>
      <c r="D13" s="71" t="s">
        <v>482</v>
      </c>
      <c r="E13" s="346">
        <v>53</v>
      </c>
    </row>
    <row r="14" spans="3:5" ht="19.5" customHeight="1">
      <c r="C14" s="345"/>
      <c r="D14" s="71" t="s">
        <v>421</v>
      </c>
      <c r="E14" s="346">
        <v>300</v>
      </c>
    </row>
    <row r="15" spans="3:5" ht="19.5" customHeight="1">
      <c r="C15" s="345"/>
      <c r="D15" s="432" t="s">
        <v>478</v>
      </c>
      <c r="E15" s="346">
        <v>354</v>
      </c>
    </row>
    <row r="16" spans="3:5" ht="19.5" customHeight="1">
      <c r="C16" s="345"/>
      <c r="D16" s="432" t="s">
        <v>479</v>
      </c>
      <c r="E16" s="346"/>
    </row>
    <row r="17" spans="3:5" ht="19.5" customHeight="1">
      <c r="C17" s="345"/>
      <c r="D17" s="432" t="s">
        <v>480</v>
      </c>
      <c r="E17" s="346"/>
    </row>
    <row r="18" spans="3:5" ht="19.5" customHeight="1">
      <c r="C18" s="345"/>
      <c r="D18" s="432" t="s">
        <v>481</v>
      </c>
      <c r="E18" s="346"/>
    </row>
    <row r="19" spans="3:5" ht="19.5" customHeight="1">
      <c r="C19" s="345"/>
      <c r="D19" s="71" t="s">
        <v>468</v>
      </c>
      <c r="E19" s="433">
        <v>1472</v>
      </c>
    </row>
    <row r="20" spans="3:5" ht="19.5" customHeight="1">
      <c r="C20" s="345"/>
      <c r="D20" s="71" t="s">
        <v>184</v>
      </c>
      <c r="E20" s="346">
        <v>0</v>
      </c>
    </row>
    <row r="21" spans="3:5" ht="19.5" customHeight="1">
      <c r="C21" s="345"/>
      <c r="D21" s="71" t="s">
        <v>185</v>
      </c>
      <c r="E21" s="346">
        <v>0</v>
      </c>
    </row>
    <row r="22" spans="3:5" ht="19.5" customHeight="1">
      <c r="C22" s="345"/>
      <c r="D22" s="71" t="s">
        <v>186</v>
      </c>
      <c r="E22" s="346">
        <v>200</v>
      </c>
    </row>
    <row r="23" spans="3:5" ht="19.5" customHeight="1">
      <c r="C23" s="345"/>
      <c r="D23" s="71" t="s">
        <v>187</v>
      </c>
      <c r="E23" s="346">
        <v>1344</v>
      </c>
    </row>
    <row r="24" spans="3:5" ht="19.5" customHeight="1">
      <c r="C24" s="347"/>
      <c r="D24" s="348" t="s">
        <v>133</v>
      </c>
      <c r="E24" s="349">
        <f>SUM(E10:E23)</f>
        <v>5000</v>
      </c>
    </row>
  </sheetData>
  <sheetProtection/>
  <mergeCells count="3">
    <mergeCell ref="C1:E1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C28"/>
  <sheetViews>
    <sheetView zoomScalePageLayoutView="0" workbookViewId="0" topLeftCell="A1">
      <selection activeCell="D7" sqref="D7"/>
    </sheetView>
  </sheetViews>
  <sheetFormatPr defaultColWidth="9.00390625" defaultRowHeight="12.75"/>
  <cols>
    <col min="2" max="2" width="36.875" style="0" customWidth="1"/>
    <col min="3" max="3" width="34.875" style="0" bestFit="1" customWidth="1"/>
  </cols>
  <sheetData>
    <row r="1" spans="2:3" ht="12.75">
      <c r="B1" s="498" t="s">
        <v>515</v>
      </c>
      <c r="C1" s="498"/>
    </row>
    <row r="4" spans="2:3" ht="18">
      <c r="B4" s="499" t="s">
        <v>218</v>
      </c>
      <c r="C4" s="499"/>
    </row>
    <row r="5" spans="2:3" ht="18">
      <c r="B5" s="499" t="s">
        <v>452</v>
      </c>
      <c r="C5" s="499"/>
    </row>
    <row r="6" spans="2:3" ht="18">
      <c r="B6" s="46"/>
      <c r="C6" s="46"/>
    </row>
    <row r="7" spans="2:3" ht="18">
      <c r="B7" s="46"/>
      <c r="C7" s="46"/>
    </row>
    <row r="8" spans="2:3" ht="18">
      <c r="B8" s="46"/>
      <c r="C8" s="46"/>
    </row>
    <row r="10" spans="2:3" ht="19.5" customHeight="1">
      <c r="B10" s="47" t="s">
        <v>93</v>
      </c>
      <c r="C10" s="48" t="s">
        <v>174</v>
      </c>
    </row>
    <row r="11" spans="2:3" ht="19.5" customHeight="1">
      <c r="B11" s="324" t="s">
        <v>217</v>
      </c>
      <c r="C11" s="325">
        <f>SUM(C12:C16)</f>
        <v>6</v>
      </c>
    </row>
    <row r="12" spans="2:3" ht="19.5" customHeight="1">
      <c r="B12" s="250" t="s">
        <v>395</v>
      </c>
      <c r="C12" s="281">
        <v>1</v>
      </c>
    </row>
    <row r="13" spans="2:3" ht="19.5" customHeight="1">
      <c r="B13" s="251" t="s">
        <v>396</v>
      </c>
      <c r="C13" s="281">
        <v>1.5</v>
      </c>
    </row>
    <row r="14" spans="2:3" ht="19.5" customHeight="1">
      <c r="B14" s="250" t="s">
        <v>397</v>
      </c>
      <c r="C14" s="281">
        <v>2</v>
      </c>
    </row>
    <row r="15" spans="2:3" ht="19.5" customHeight="1">
      <c r="B15" s="43" t="s">
        <v>424</v>
      </c>
      <c r="C15" s="44">
        <v>1</v>
      </c>
    </row>
    <row r="16" spans="2:3" ht="19.5" customHeight="1">
      <c r="B16" s="43" t="s">
        <v>470</v>
      </c>
      <c r="C16" s="44">
        <v>0.5</v>
      </c>
    </row>
    <row r="17" spans="2:3" ht="19.5" customHeight="1">
      <c r="B17" s="324" t="s">
        <v>398</v>
      </c>
      <c r="C17" s="325">
        <v>3</v>
      </c>
    </row>
    <row r="18" spans="2:3" ht="19.5" customHeight="1">
      <c r="B18" s="47"/>
      <c r="C18" s="48"/>
    </row>
    <row r="19" spans="2:3" ht="19.5" customHeight="1">
      <c r="B19" s="248" t="s">
        <v>394</v>
      </c>
      <c r="C19" s="325">
        <f>SUM(C20:C22)</f>
        <v>16</v>
      </c>
    </row>
    <row r="20" spans="2:3" ht="19.5" customHeight="1">
      <c r="B20" s="50" t="s">
        <v>377</v>
      </c>
      <c r="C20" s="281">
        <v>8</v>
      </c>
    </row>
    <row r="21" spans="2:3" ht="19.5" customHeight="1">
      <c r="B21" s="50" t="s">
        <v>392</v>
      </c>
      <c r="C21" s="281">
        <v>5</v>
      </c>
    </row>
    <row r="22" spans="2:3" ht="19.5" customHeight="1">
      <c r="B22" s="249" t="s">
        <v>393</v>
      </c>
      <c r="C22" s="281">
        <v>3</v>
      </c>
    </row>
    <row r="23" spans="2:3" ht="19.5" customHeight="1">
      <c r="B23" s="51"/>
      <c r="C23" s="253"/>
    </row>
    <row r="24" spans="2:3" ht="19.5" customHeight="1">
      <c r="B24" s="326" t="s">
        <v>219</v>
      </c>
      <c r="C24" s="327">
        <f>SUM(C25:C26)</f>
        <v>22</v>
      </c>
    </row>
    <row r="25" spans="2:3" ht="19.5" customHeight="1">
      <c r="B25" s="252" t="s">
        <v>400</v>
      </c>
      <c r="C25" s="282">
        <v>15</v>
      </c>
    </row>
    <row r="26" spans="2:3" ht="19.5" customHeight="1">
      <c r="B26" s="50" t="s">
        <v>399</v>
      </c>
      <c r="C26" s="282">
        <v>7</v>
      </c>
    </row>
    <row r="27" spans="2:3" ht="19.5" customHeight="1">
      <c r="B27" s="49"/>
      <c r="C27" s="48"/>
    </row>
    <row r="28" spans="2:3" ht="19.5" customHeight="1">
      <c r="B28" s="52" t="s">
        <v>390</v>
      </c>
      <c r="C28" s="283">
        <f>SUM(C24+C19+C17+C11)</f>
        <v>47</v>
      </c>
    </row>
  </sheetData>
  <sheetProtection/>
  <mergeCells count="3">
    <mergeCell ref="B1:C1"/>
    <mergeCell ref="B4:C4"/>
    <mergeCell ref="B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Q3" sqref="Q3"/>
    </sheetView>
  </sheetViews>
  <sheetFormatPr defaultColWidth="9.00390625" defaultRowHeight="12.75"/>
  <cols>
    <col min="1" max="1" width="4.125" style="26" customWidth="1"/>
    <col min="2" max="2" width="26.00390625" style="25" bestFit="1" customWidth="1"/>
    <col min="3" max="3" width="15.625" style="25" customWidth="1"/>
    <col min="4" max="5" width="7.75390625" style="25" customWidth="1"/>
    <col min="6" max="6" width="8.125" style="25" customWidth="1"/>
    <col min="7" max="7" width="7.625" style="25" customWidth="1"/>
    <col min="8" max="8" width="7.375" style="25" customWidth="1"/>
    <col min="9" max="9" width="7.625" style="25" customWidth="1"/>
    <col min="10" max="10" width="7.375" style="25" bestFit="1" customWidth="1"/>
    <col min="11" max="15" width="8.125" style="25" customWidth="1"/>
    <col min="16" max="16" width="10.875" style="26" customWidth="1"/>
    <col min="17" max="16384" width="9.125" style="25" customWidth="1"/>
  </cols>
  <sheetData>
    <row r="1" spans="1:16" ht="15.75">
      <c r="A1" s="498" t="s">
        <v>516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</row>
    <row r="3" spans="1:16" ht="31.5" customHeight="1">
      <c r="A3" s="500" t="s">
        <v>453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</row>
    <row r="4" ht="16.5" thickBot="1">
      <c r="P4" s="27" t="s">
        <v>0</v>
      </c>
    </row>
    <row r="5" spans="1:16" s="26" customFormat="1" ht="25.5" customHeight="1" thickBot="1">
      <c r="A5" s="28" t="s">
        <v>50</v>
      </c>
      <c r="B5" s="29" t="s">
        <v>93</v>
      </c>
      <c r="C5" s="30" t="s">
        <v>94</v>
      </c>
      <c r="D5" s="30" t="s">
        <v>121</v>
      </c>
      <c r="E5" s="30" t="s">
        <v>122</v>
      </c>
      <c r="F5" s="30" t="s">
        <v>123</v>
      </c>
      <c r="G5" s="30" t="s">
        <v>124</v>
      </c>
      <c r="H5" s="30" t="s">
        <v>125</v>
      </c>
      <c r="I5" s="30" t="s">
        <v>126</v>
      </c>
      <c r="J5" s="30" t="s">
        <v>127</v>
      </c>
      <c r="K5" s="30" t="s">
        <v>128</v>
      </c>
      <c r="L5" s="30" t="s">
        <v>129</v>
      </c>
      <c r="M5" s="30" t="s">
        <v>130</v>
      </c>
      <c r="N5" s="30" t="s">
        <v>131</v>
      </c>
      <c r="O5" s="30" t="s">
        <v>132</v>
      </c>
      <c r="P5" s="31" t="s">
        <v>133</v>
      </c>
    </row>
    <row r="6" spans="1:16" s="33" customFormat="1" ht="15" customHeight="1" thickBot="1">
      <c r="A6" s="32" t="s">
        <v>5</v>
      </c>
      <c r="B6" s="502" t="s">
        <v>91</v>
      </c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4"/>
    </row>
    <row r="7" spans="1:16" s="33" customFormat="1" ht="15" customHeight="1">
      <c r="A7" s="34" t="s">
        <v>7</v>
      </c>
      <c r="B7" s="456" t="s">
        <v>134</v>
      </c>
      <c r="C7" s="462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4"/>
    </row>
    <row r="8" spans="1:16" s="36" customFormat="1" ht="13.5" customHeight="1">
      <c r="A8" s="35" t="s">
        <v>119</v>
      </c>
      <c r="B8" s="457" t="s">
        <v>135</v>
      </c>
      <c r="C8" s="465">
        <v>268461</v>
      </c>
      <c r="D8" s="466">
        <v>1000</v>
      </c>
      <c r="E8" s="466">
        <v>2000</v>
      </c>
      <c r="F8" s="466">
        <v>137000</v>
      </c>
      <c r="G8" s="466">
        <v>6050</v>
      </c>
      <c r="H8" s="466">
        <v>0</v>
      </c>
      <c r="I8" s="466">
        <v>0</v>
      </c>
      <c r="J8" s="466">
        <v>0</v>
      </c>
      <c r="K8" s="466">
        <v>0</v>
      </c>
      <c r="L8" s="466">
        <v>109000</v>
      </c>
      <c r="M8" s="466">
        <v>5000</v>
      </c>
      <c r="N8" s="466">
        <v>3400</v>
      </c>
      <c r="O8" s="466">
        <v>5011</v>
      </c>
      <c r="P8" s="467">
        <f>SUM(D8:O8)</f>
        <v>268461</v>
      </c>
    </row>
    <row r="9" spans="1:16" s="36" customFormat="1" ht="27" customHeight="1">
      <c r="A9" s="35" t="s">
        <v>120</v>
      </c>
      <c r="B9" s="458" t="s">
        <v>136</v>
      </c>
      <c r="C9" s="472">
        <v>144407</v>
      </c>
      <c r="D9" s="468">
        <v>12034</v>
      </c>
      <c r="E9" s="468">
        <v>12034</v>
      </c>
      <c r="F9" s="468">
        <v>12034</v>
      </c>
      <c r="G9" s="468">
        <v>12034</v>
      </c>
      <c r="H9" s="468">
        <v>12034</v>
      </c>
      <c r="I9" s="468">
        <v>12034</v>
      </c>
      <c r="J9" s="468">
        <v>12034</v>
      </c>
      <c r="K9" s="468">
        <v>12033</v>
      </c>
      <c r="L9" s="468">
        <v>12034</v>
      </c>
      <c r="M9" s="468">
        <v>12034</v>
      </c>
      <c r="N9" s="468">
        <v>12034</v>
      </c>
      <c r="O9" s="468">
        <v>12034</v>
      </c>
      <c r="P9" s="467">
        <f aca="true" t="shared" si="0" ref="P9:P15">SUM(D9:O9)</f>
        <v>144407</v>
      </c>
    </row>
    <row r="10" spans="1:16" s="36" customFormat="1" ht="13.5" customHeight="1">
      <c r="A10" s="35" t="s">
        <v>137</v>
      </c>
      <c r="B10" s="457" t="s">
        <v>435</v>
      </c>
      <c r="C10" s="465">
        <v>4031</v>
      </c>
      <c r="D10" s="466">
        <v>336</v>
      </c>
      <c r="E10" s="466">
        <v>336</v>
      </c>
      <c r="F10" s="466">
        <v>336</v>
      </c>
      <c r="G10" s="466">
        <v>336</v>
      </c>
      <c r="H10" s="466">
        <v>336</v>
      </c>
      <c r="I10" s="466">
        <v>336</v>
      </c>
      <c r="J10" s="466">
        <v>336</v>
      </c>
      <c r="K10" s="466">
        <v>336</v>
      </c>
      <c r="L10" s="466">
        <v>336</v>
      </c>
      <c r="M10" s="466">
        <v>336</v>
      </c>
      <c r="N10" s="466">
        <v>335</v>
      </c>
      <c r="O10" s="466">
        <v>336</v>
      </c>
      <c r="P10" s="467">
        <f t="shared" si="0"/>
        <v>4031</v>
      </c>
    </row>
    <row r="11" spans="1:16" s="36" customFormat="1" ht="13.5" customHeight="1">
      <c r="A11" s="35" t="s">
        <v>138</v>
      </c>
      <c r="B11" s="457" t="s">
        <v>139</v>
      </c>
      <c r="C11" s="465">
        <v>18381</v>
      </c>
      <c r="D11" s="466"/>
      <c r="E11" s="466"/>
      <c r="F11" s="466">
        <v>8000</v>
      </c>
      <c r="G11" s="466"/>
      <c r="H11" s="466"/>
      <c r="I11" s="466">
        <v>381</v>
      </c>
      <c r="J11" s="466">
        <v>10000</v>
      </c>
      <c r="K11" s="466"/>
      <c r="L11" s="466"/>
      <c r="M11" s="466"/>
      <c r="N11" s="466"/>
      <c r="O11" s="466"/>
      <c r="P11" s="467">
        <f t="shared" si="0"/>
        <v>18381</v>
      </c>
    </row>
    <row r="12" spans="1:16" s="36" customFormat="1" ht="13.5" customHeight="1">
      <c r="A12" s="35" t="s">
        <v>140</v>
      </c>
      <c r="B12" s="457" t="s">
        <v>141</v>
      </c>
      <c r="C12" s="465">
        <v>4450</v>
      </c>
      <c r="D12" s="466">
        <v>371</v>
      </c>
      <c r="E12" s="466">
        <v>371</v>
      </c>
      <c r="F12" s="466">
        <v>371</v>
      </c>
      <c r="G12" s="466">
        <v>371</v>
      </c>
      <c r="H12" s="466">
        <v>371</v>
      </c>
      <c r="I12" s="466">
        <v>371</v>
      </c>
      <c r="J12" s="466">
        <v>371</v>
      </c>
      <c r="K12" s="466">
        <v>370</v>
      </c>
      <c r="L12" s="466">
        <v>371</v>
      </c>
      <c r="M12" s="466">
        <v>371</v>
      </c>
      <c r="N12" s="466">
        <v>370</v>
      </c>
      <c r="O12" s="466">
        <v>371</v>
      </c>
      <c r="P12" s="467">
        <f t="shared" si="0"/>
        <v>4450</v>
      </c>
    </row>
    <row r="13" spans="1:16" s="36" customFormat="1" ht="13.5" customHeight="1">
      <c r="A13" s="35" t="s">
        <v>142</v>
      </c>
      <c r="B13" s="457" t="s">
        <v>143</v>
      </c>
      <c r="C13" s="465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7">
        <f t="shared" si="0"/>
        <v>0</v>
      </c>
    </row>
    <row r="14" spans="1:16" s="36" customFormat="1" ht="27" customHeight="1">
      <c r="A14" s="35" t="s">
        <v>144</v>
      </c>
      <c r="B14" s="459" t="s">
        <v>145</v>
      </c>
      <c r="C14" s="469">
        <v>74056</v>
      </c>
      <c r="D14" s="466">
        <v>12343</v>
      </c>
      <c r="E14" s="466">
        <v>12343</v>
      </c>
      <c r="F14" s="466">
        <v>10000</v>
      </c>
      <c r="G14" s="466">
        <v>10000</v>
      </c>
      <c r="H14" s="466">
        <v>15000</v>
      </c>
      <c r="I14" s="466">
        <v>10000</v>
      </c>
      <c r="J14" s="466">
        <v>4370</v>
      </c>
      <c r="K14" s="466"/>
      <c r="L14" s="466"/>
      <c r="M14" s="466"/>
      <c r="N14" s="466"/>
      <c r="O14" s="466"/>
      <c r="P14" s="467">
        <f t="shared" si="0"/>
        <v>74056</v>
      </c>
    </row>
    <row r="15" spans="1:16" s="36" customFormat="1" ht="13.5" customHeight="1" thickBot="1">
      <c r="A15" s="35" t="s">
        <v>146</v>
      </c>
      <c r="B15" s="457" t="s">
        <v>147</v>
      </c>
      <c r="C15" s="465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7">
        <f t="shared" si="0"/>
        <v>0</v>
      </c>
    </row>
    <row r="16" spans="1:16" s="33" customFormat="1" ht="15.75" customHeight="1" thickBot="1">
      <c r="A16" s="32" t="s">
        <v>148</v>
      </c>
      <c r="B16" s="460" t="s">
        <v>149</v>
      </c>
      <c r="C16" s="470">
        <f>SUM(C7:C15)</f>
        <v>513786</v>
      </c>
      <c r="D16" s="470">
        <f aca="true" t="shared" si="1" ref="D16:P16">SUM(D7:D15)</f>
        <v>26084</v>
      </c>
      <c r="E16" s="470">
        <f t="shared" si="1"/>
        <v>27084</v>
      </c>
      <c r="F16" s="470">
        <f t="shared" si="1"/>
        <v>167741</v>
      </c>
      <c r="G16" s="470">
        <f t="shared" si="1"/>
        <v>28791</v>
      </c>
      <c r="H16" s="470">
        <f t="shared" si="1"/>
        <v>27741</v>
      </c>
      <c r="I16" s="470">
        <f t="shared" si="1"/>
        <v>23122</v>
      </c>
      <c r="J16" s="470">
        <f t="shared" si="1"/>
        <v>27111</v>
      </c>
      <c r="K16" s="470">
        <f t="shared" si="1"/>
        <v>12739</v>
      </c>
      <c r="L16" s="470">
        <f t="shared" si="1"/>
        <v>121741</v>
      </c>
      <c r="M16" s="470">
        <f t="shared" si="1"/>
        <v>17741</v>
      </c>
      <c r="N16" s="470">
        <f t="shared" si="1"/>
        <v>16139</v>
      </c>
      <c r="O16" s="470">
        <f t="shared" si="1"/>
        <v>17752</v>
      </c>
      <c r="P16" s="470">
        <f t="shared" si="1"/>
        <v>513786</v>
      </c>
    </row>
    <row r="17" spans="1:16" s="33" customFormat="1" ht="15" customHeight="1" thickBot="1">
      <c r="A17" s="32" t="s">
        <v>150</v>
      </c>
      <c r="B17" s="505" t="s">
        <v>92</v>
      </c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7"/>
    </row>
    <row r="18" spans="1:16" s="36" customFormat="1" ht="13.5" customHeight="1">
      <c r="A18" s="37" t="s">
        <v>47</v>
      </c>
      <c r="B18" s="461" t="s">
        <v>96</v>
      </c>
      <c r="C18" s="471">
        <v>132059</v>
      </c>
      <c r="D18" s="468">
        <v>11005</v>
      </c>
      <c r="E18" s="468">
        <v>11005</v>
      </c>
      <c r="F18" s="468">
        <v>11005</v>
      </c>
      <c r="G18" s="468">
        <v>11005</v>
      </c>
      <c r="H18" s="468">
        <v>11005</v>
      </c>
      <c r="I18" s="468">
        <v>11005</v>
      </c>
      <c r="J18" s="468">
        <v>11005</v>
      </c>
      <c r="K18" s="468">
        <v>11005</v>
      </c>
      <c r="L18" s="468">
        <v>11005</v>
      </c>
      <c r="M18" s="468">
        <v>11005</v>
      </c>
      <c r="N18" s="468">
        <v>11005</v>
      </c>
      <c r="O18" s="468">
        <v>11004</v>
      </c>
      <c r="P18" s="473">
        <f>SUM(D18:O18)</f>
        <v>132059</v>
      </c>
    </row>
    <row r="19" spans="1:16" s="36" customFormat="1" ht="27" customHeight="1">
      <c r="A19" s="35" t="s">
        <v>151</v>
      </c>
      <c r="B19" s="459" t="s">
        <v>152</v>
      </c>
      <c r="C19" s="471">
        <v>34523</v>
      </c>
      <c r="D19" s="466">
        <v>2877</v>
      </c>
      <c r="E19" s="466">
        <v>2877</v>
      </c>
      <c r="F19" s="466">
        <v>2877</v>
      </c>
      <c r="G19" s="466">
        <v>2877</v>
      </c>
      <c r="H19" s="466">
        <v>2877</v>
      </c>
      <c r="I19" s="466">
        <v>2877</v>
      </c>
      <c r="J19" s="466">
        <v>2877</v>
      </c>
      <c r="K19" s="466">
        <v>2877</v>
      </c>
      <c r="L19" s="466">
        <v>2877</v>
      </c>
      <c r="M19" s="466">
        <v>2877</v>
      </c>
      <c r="N19" s="466">
        <v>2877</v>
      </c>
      <c r="O19" s="466">
        <v>2876</v>
      </c>
      <c r="P19" s="473">
        <f aca="true" t="shared" si="2" ref="P19:P28">SUM(D19:O19)</f>
        <v>34523</v>
      </c>
    </row>
    <row r="20" spans="1:16" s="36" customFormat="1" ht="13.5" customHeight="1">
      <c r="A20" s="35" t="s">
        <v>153</v>
      </c>
      <c r="B20" s="457" t="s">
        <v>99</v>
      </c>
      <c r="C20" s="471">
        <v>80399</v>
      </c>
      <c r="D20" s="466">
        <v>8000</v>
      </c>
      <c r="E20" s="466">
        <v>9000</v>
      </c>
      <c r="F20" s="466">
        <v>6000</v>
      </c>
      <c r="G20" s="466">
        <v>8100</v>
      </c>
      <c r="H20" s="466">
        <v>5800</v>
      </c>
      <c r="I20" s="466">
        <v>4000</v>
      </c>
      <c r="J20" s="466">
        <v>4063</v>
      </c>
      <c r="K20" s="466">
        <v>6000</v>
      </c>
      <c r="L20" s="466">
        <v>7000</v>
      </c>
      <c r="M20" s="466">
        <v>8060</v>
      </c>
      <c r="N20" s="466">
        <v>7476</v>
      </c>
      <c r="O20" s="466">
        <v>6900</v>
      </c>
      <c r="P20" s="473">
        <f t="shared" si="2"/>
        <v>80399</v>
      </c>
    </row>
    <row r="21" spans="1:16" s="36" customFormat="1" ht="13.5" customHeight="1">
      <c r="A21" s="35" t="s">
        <v>154</v>
      </c>
      <c r="B21" s="457" t="s">
        <v>155</v>
      </c>
      <c r="C21" s="465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73">
        <f t="shared" si="2"/>
        <v>0</v>
      </c>
    </row>
    <row r="22" spans="1:16" s="36" customFormat="1" ht="13.5" customHeight="1">
      <c r="A22" s="35" t="s">
        <v>156</v>
      </c>
      <c r="B22" s="457" t="s">
        <v>157</v>
      </c>
      <c r="C22" s="465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73">
        <f t="shared" si="2"/>
        <v>0</v>
      </c>
    </row>
    <row r="23" spans="1:16" s="36" customFormat="1" ht="13.5" customHeight="1">
      <c r="A23" s="35" t="s">
        <v>158</v>
      </c>
      <c r="B23" s="457" t="s">
        <v>159</v>
      </c>
      <c r="C23" s="465">
        <v>85200</v>
      </c>
      <c r="D23" s="466">
        <v>0</v>
      </c>
      <c r="E23" s="466">
        <v>11700</v>
      </c>
      <c r="F23" s="466">
        <v>12700</v>
      </c>
      <c r="G23" s="466">
        <v>20200</v>
      </c>
      <c r="H23" s="466">
        <v>0</v>
      </c>
      <c r="I23" s="466">
        <v>1700</v>
      </c>
      <c r="J23" s="466">
        <v>1000</v>
      </c>
      <c r="K23" s="466">
        <v>0</v>
      </c>
      <c r="L23" s="466">
        <v>10200</v>
      </c>
      <c r="M23" s="466">
        <v>26530</v>
      </c>
      <c r="N23" s="466">
        <v>1170</v>
      </c>
      <c r="O23" s="466">
        <v>0</v>
      </c>
      <c r="P23" s="473">
        <f t="shared" si="2"/>
        <v>85200</v>
      </c>
    </row>
    <row r="24" spans="1:16" s="36" customFormat="1" ht="27" customHeight="1">
      <c r="A24" s="35" t="s">
        <v>160</v>
      </c>
      <c r="B24" s="459" t="s">
        <v>161</v>
      </c>
      <c r="C24" s="469">
        <v>5000</v>
      </c>
      <c r="D24" s="466">
        <v>410</v>
      </c>
      <c r="E24" s="466">
        <v>412</v>
      </c>
      <c r="F24" s="466">
        <v>410</v>
      </c>
      <c r="G24" s="466">
        <v>412</v>
      </c>
      <c r="H24" s="466">
        <v>410</v>
      </c>
      <c r="I24" s="466">
        <v>410</v>
      </c>
      <c r="J24" s="466">
        <v>410</v>
      </c>
      <c r="K24" s="466">
        <v>415</v>
      </c>
      <c r="L24" s="466">
        <v>410</v>
      </c>
      <c r="M24" s="466">
        <v>420</v>
      </c>
      <c r="N24" s="466">
        <v>420</v>
      </c>
      <c r="O24" s="466">
        <v>461</v>
      </c>
      <c r="P24" s="473">
        <f t="shared" si="2"/>
        <v>5000</v>
      </c>
    </row>
    <row r="25" spans="1:16" s="36" customFormat="1" ht="13.5" customHeight="1">
      <c r="A25" s="35" t="s">
        <v>162</v>
      </c>
      <c r="B25" s="457" t="s">
        <v>107</v>
      </c>
      <c r="C25" s="465">
        <v>108311</v>
      </c>
      <c r="D25" s="466">
        <v>42000</v>
      </c>
      <c r="E25" s="466">
        <v>31668</v>
      </c>
      <c r="F25" s="466">
        <v>19136</v>
      </c>
      <c r="G25" s="466">
        <v>15507</v>
      </c>
      <c r="H25" s="466"/>
      <c r="I25" s="466"/>
      <c r="J25" s="466"/>
      <c r="K25" s="466"/>
      <c r="L25" s="466"/>
      <c r="M25" s="466"/>
      <c r="N25" s="466"/>
      <c r="O25" s="466"/>
      <c r="P25" s="473">
        <f t="shared" si="2"/>
        <v>108311</v>
      </c>
    </row>
    <row r="26" spans="1:16" s="36" customFormat="1" ht="13.5" customHeight="1">
      <c r="A26" s="35" t="s">
        <v>163</v>
      </c>
      <c r="B26" s="457" t="s">
        <v>164</v>
      </c>
      <c r="C26" s="465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73">
        <f t="shared" si="2"/>
        <v>0</v>
      </c>
    </row>
    <row r="27" spans="1:16" s="36" customFormat="1" ht="13.5" customHeight="1">
      <c r="A27" s="35" t="s">
        <v>165</v>
      </c>
      <c r="B27" s="457" t="s">
        <v>166</v>
      </c>
      <c r="C27" s="465">
        <v>68294</v>
      </c>
      <c r="D27" s="466"/>
      <c r="E27" s="466"/>
      <c r="F27" s="466"/>
      <c r="G27" s="466">
        <v>13143</v>
      </c>
      <c r="H27" s="466">
        <v>20000</v>
      </c>
      <c r="I27" s="466">
        <v>20000</v>
      </c>
      <c r="J27" s="466">
        <v>15151</v>
      </c>
      <c r="K27" s="466"/>
      <c r="L27" s="466"/>
      <c r="M27" s="466"/>
      <c r="N27" s="466"/>
      <c r="O27" s="466"/>
      <c r="P27" s="473">
        <f t="shared" si="2"/>
        <v>68294</v>
      </c>
    </row>
    <row r="28" spans="1:16" s="36" customFormat="1" ht="13.5" customHeight="1" thickBot="1">
      <c r="A28" s="35" t="s">
        <v>167</v>
      </c>
      <c r="B28" s="457" t="s">
        <v>168</v>
      </c>
      <c r="C28" s="465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73">
        <f t="shared" si="2"/>
        <v>0</v>
      </c>
    </row>
    <row r="29" spans="1:16" s="33" customFormat="1" ht="15.75" customHeight="1" thickBot="1">
      <c r="A29" s="38" t="s">
        <v>169</v>
      </c>
      <c r="B29" s="460" t="s">
        <v>170</v>
      </c>
      <c r="C29" s="470">
        <f>SUM(C18:C28)</f>
        <v>513786</v>
      </c>
      <c r="D29" s="470">
        <f aca="true" t="shared" si="3" ref="D29:O29">SUM(D18:D28)</f>
        <v>64292</v>
      </c>
      <c r="E29" s="470">
        <f t="shared" si="3"/>
        <v>66662</v>
      </c>
      <c r="F29" s="470">
        <f t="shared" si="3"/>
        <v>52128</v>
      </c>
      <c r="G29" s="470">
        <f t="shared" si="3"/>
        <v>71244</v>
      </c>
      <c r="H29" s="470">
        <f t="shared" si="3"/>
        <v>40092</v>
      </c>
      <c r="I29" s="470">
        <f t="shared" si="3"/>
        <v>39992</v>
      </c>
      <c r="J29" s="470">
        <f t="shared" si="3"/>
        <v>34506</v>
      </c>
      <c r="K29" s="470">
        <f t="shared" si="3"/>
        <v>20297</v>
      </c>
      <c r="L29" s="470">
        <f t="shared" si="3"/>
        <v>31492</v>
      </c>
      <c r="M29" s="470">
        <f t="shared" si="3"/>
        <v>48892</v>
      </c>
      <c r="N29" s="470">
        <f t="shared" si="3"/>
        <v>22948</v>
      </c>
      <c r="O29" s="470">
        <f t="shared" si="3"/>
        <v>21241</v>
      </c>
      <c r="P29" s="474">
        <f>SUM(D29:O29)</f>
        <v>513786</v>
      </c>
    </row>
    <row r="30" ht="15.75">
      <c r="A30" s="39"/>
    </row>
    <row r="31" spans="2:5" ht="15.75">
      <c r="B31" s="40"/>
      <c r="C31" s="40"/>
      <c r="D31" s="41"/>
      <c r="E31" s="41"/>
    </row>
  </sheetData>
  <sheetProtection/>
  <mergeCells count="4">
    <mergeCell ref="A1:P1"/>
    <mergeCell ref="A3:P3"/>
    <mergeCell ref="B6:P6"/>
    <mergeCell ref="B17:P17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8.25390625" style="184" customWidth="1"/>
    <col min="2" max="2" width="8.25390625" style="45" customWidth="1"/>
    <col min="3" max="3" width="58.375" style="45" customWidth="1"/>
    <col min="4" max="4" width="17.125" style="45" customWidth="1"/>
    <col min="5" max="16384" width="9.125" style="45" customWidth="1"/>
  </cols>
  <sheetData>
    <row r="1" spans="1:4" s="106" customFormat="1" ht="15.75">
      <c r="A1" s="104"/>
      <c r="B1" s="105"/>
      <c r="C1" s="479" t="s">
        <v>503</v>
      </c>
      <c r="D1" s="480"/>
    </row>
    <row r="2" spans="1:4" s="106" customFormat="1" ht="18.75">
      <c r="A2" s="104"/>
      <c r="B2" s="105"/>
      <c r="C2" s="369" t="s">
        <v>443</v>
      </c>
      <c r="D2" s="194"/>
    </row>
    <row r="3" spans="1:4" s="106" customFormat="1" ht="16.5" customHeight="1" thickBot="1">
      <c r="A3" s="104"/>
      <c r="B3" s="377"/>
      <c r="C3" s="194"/>
      <c r="D3" s="376"/>
    </row>
    <row r="4" spans="1:4" s="111" customFormat="1" ht="15.75" customHeight="1" thickBot="1">
      <c r="A4" s="334"/>
      <c r="B4" s="167"/>
      <c r="C4" s="167" t="s">
        <v>91</v>
      </c>
      <c r="D4" s="370"/>
    </row>
    <row r="5" spans="1:5" ht="34.5" customHeight="1" thickBot="1">
      <c r="A5" s="481" t="s">
        <v>177</v>
      </c>
      <c r="B5" s="482"/>
      <c r="C5" s="371" t="s">
        <v>220</v>
      </c>
      <c r="D5" s="372" t="s">
        <v>445</v>
      </c>
      <c r="E5" s="374"/>
    </row>
    <row r="6" spans="1:5" s="111" customFormat="1" ht="12.75" customHeight="1" thickBot="1">
      <c r="A6" s="109">
        <v>1</v>
      </c>
      <c r="B6" s="364">
        <v>2</v>
      </c>
      <c r="C6" s="165">
        <v>3</v>
      </c>
      <c r="D6" s="165">
        <v>4</v>
      </c>
      <c r="E6" s="375"/>
    </row>
    <row r="7" spans="1:5" s="111" customFormat="1" ht="12" customHeight="1" thickBot="1">
      <c r="A7" s="109" t="s">
        <v>5</v>
      </c>
      <c r="B7" s="114"/>
      <c r="C7" s="115" t="s">
        <v>221</v>
      </c>
      <c r="D7" s="365">
        <f>SUM(D8+D14)</f>
        <v>247485</v>
      </c>
      <c r="E7" s="375"/>
    </row>
    <row r="8" spans="1:5" s="116" customFormat="1" ht="12" customHeight="1" thickBot="1">
      <c r="A8" s="109" t="s">
        <v>7</v>
      </c>
      <c r="B8" s="114"/>
      <c r="C8" s="115" t="s">
        <v>222</v>
      </c>
      <c r="D8" s="386">
        <f>SUM(D9:D13)</f>
        <v>239150</v>
      </c>
      <c r="E8" s="385"/>
    </row>
    <row r="9" spans="1:4" s="120" customFormat="1" ht="12" customHeight="1">
      <c r="A9" s="117"/>
      <c r="B9" s="118" t="s">
        <v>70</v>
      </c>
      <c r="C9" s="119" t="s">
        <v>171</v>
      </c>
      <c r="D9" s="13">
        <f>'önkorm.bevét'!E16</f>
        <v>181500</v>
      </c>
    </row>
    <row r="10" spans="1:4" s="120" customFormat="1" ht="12" customHeight="1">
      <c r="A10" s="117"/>
      <c r="B10" s="118" t="s">
        <v>71</v>
      </c>
      <c r="C10" s="119" t="s">
        <v>223</v>
      </c>
      <c r="D10" s="13">
        <f>'önkorm.bevét'!E19</f>
        <v>56000</v>
      </c>
    </row>
    <row r="11" spans="1:4" s="120" customFormat="1" ht="12" customHeight="1">
      <c r="A11" s="117"/>
      <c r="B11" s="118" t="s">
        <v>72</v>
      </c>
      <c r="C11" s="119" t="s">
        <v>224</v>
      </c>
      <c r="D11" s="13">
        <f>'önkorm.bevét'!E24</f>
        <v>1650</v>
      </c>
    </row>
    <row r="12" spans="1:4" s="120" customFormat="1" ht="12" customHeight="1">
      <c r="A12" s="117"/>
      <c r="B12" s="118" t="s">
        <v>74</v>
      </c>
      <c r="C12" s="119" t="s">
        <v>172</v>
      </c>
      <c r="D12" s="13"/>
    </row>
    <row r="13" spans="1:4" s="120" customFormat="1" ht="12" customHeight="1" thickBot="1">
      <c r="A13" s="117"/>
      <c r="B13" s="118" t="s">
        <v>225</v>
      </c>
      <c r="C13" s="119" t="s">
        <v>227</v>
      </c>
      <c r="D13" s="13"/>
    </row>
    <row r="14" spans="1:4" s="116" customFormat="1" ht="12" customHeight="1" thickBot="1">
      <c r="A14" s="109" t="s">
        <v>119</v>
      </c>
      <c r="B14" s="114"/>
      <c r="C14" s="115" t="s">
        <v>228</v>
      </c>
      <c r="D14" s="386">
        <f>SUM(D15:D22)</f>
        <v>8335</v>
      </c>
    </row>
    <row r="15" spans="1:4" s="116" customFormat="1" ht="12" customHeight="1">
      <c r="A15" s="121"/>
      <c r="B15" s="118" t="s">
        <v>77</v>
      </c>
      <c r="C15" s="122" t="s">
        <v>229</v>
      </c>
      <c r="D15" s="387"/>
    </row>
    <row r="16" spans="1:4" s="116" customFormat="1" ht="12" customHeight="1">
      <c r="A16" s="117"/>
      <c r="B16" s="118" t="s">
        <v>79</v>
      </c>
      <c r="C16" s="3" t="s">
        <v>230</v>
      </c>
      <c r="D16" s="13"/>
    </row>
    <row r="17" spans="1:4" s="116" customFormat="1" ht="12" customHeight="1">
      <c r="A17" s="117"/>
      <c r="B17" s="118" t="s">
        <v>231</v>
      </c>
      <c r="C17" s="3" t="s">
        <v>434</v>
      </c>
      <c r="D17" s="13">
        <v>7735</v>
      </c>
    </row>
    <row r="18" spans="1:4" s="116" customFormat="1" ht="12" customHeight="1">
      <c r="A18" s="117"/>
      <c r="B18" s="118" t="s">
        <v>233</v>
      </c>
      <c r="C18" s="3" t="s">
        <v>234</v>
      </c>
      <c r="D18" s="13"/>
    </row>
    <row r="19" spans="1:4" s="116" customFormat="1" ht="12" customHeight="1">
      <c r="A19" s="117"/>
      <c r="B19" s="118" t="s">
        <v>235</v>
      </c>
      <c r="C19" s="123" t="s">
        <v>236</v>
      </c>
      <c r="D19" s="13"/>
    </row>
    <row r="20" spans="1:4" s="116" customFormat="1" ht="12" customHeight="1">
      <c r="A20" s="124"/>
      <c r="B20" s="118" t="s">
        <v>237</v>
      </c>
      <c r="C20" s="3" t="s">
        <v>238</v>
      </c>
      <c r="D20" s="388"/>
    </row>
    <row r="21" spans="1:4" s="120" customFormat="1" ht="12" customHeight="1">
      <c r="A21" s="117"/>
      <c r="B21" s="118" t="s">
        <v>239</v>
      </c>
      <c r="C21" s="3" t="s">
        <v>240</v>
      </c>
      <c r="D21" s="13">
        <v>600</v>
      </c>
    </row>
    <row r="22" spans="1:4" s="120" customFormat="1" ht="12" customHeight="1" thickBot="1">
      <c r="A22" s="125"/>
      <c r="B22" s="126" t="s">
        <v>241</v>
      </c>
      <c r="C22" s="123" t="s">
        <v>242</v>
      </c>
      <c r="D22" s="389"/>
    </row>
    <row r="23" spans="1:4" s="120" customFormat="1" ht="12" customHeight="1" thickBot="1">
      <c r="A23" s="109" t="s">
        <v>120</v>
      </c>
      <c r="B23" s="127"/>
      <c r="C23" s="115" t="s">
        <v>243</v>
      </c>
      <c r="D23" s="390"/>
    </row>
    <row r="24" spans="1:4" s="116" customFormat="1" ht="12" customHeight="1" thickBot="1">
      <c r="A24" s="109" t="s">
        <v>137</v>
      </c>
      <c r="B24" s="114"/>
      <c r="C24" s="115" t="s">
        <v>244</v>
      </c>
      <c r="D24" s="386">
        <f>SUM(D25:D29)</f>
        <v>144407</v>
      </c>
    </row>
    <row r="25" spans="1:4" s="120" customFormat="1" ht="12" customHeight="1">
      <c r="A25" s="117"/>
      <c r="B25" s="118" t="s">
        <v>245</v>
      </c>
      <c r="C25" s="128" t="s">
        <v>246</v>
      </c>
      <c r="D25" s="313">
        <v>144407</v>
      </c>
    </row>
    <row r="26" spans="1:4" s="120" customFormat="1" ht="12" customHeight="1">
      <c r="A26" s="117"/>
      <c r="B26" s="118" t="s">
        <v>247</v>
      </c>
      <c r="C26" s="3" t="s">
        <v>248</v>
      </c>
      <c r="D26" s="313"/>
    </row>
    <row r="27" spans="1:4" s="120" customFormat="1" ht="12" customHeight="1">
      <c r="A27" s="117"/>
      <c r="B27" s="118" t="s">
        <v>249</v>
      </c>
      <c r="C27" s="3" t="s">
        <v>250</v>
      </c>
      <c r="D27" s="313"/>
    </row>
    <row r="28" spans="1:4" s="120" customFormat="1" ht="12" customHeight="1">
      <c r="A28" s="117"/>
      <c r="B28" s="118" t="s">
        <v>251</v>
      </c>
      <c r="C28" s="3" t="s">
        <v>252</v>
      </c>
      <c r="D28" s="313"/>
    </row>
    <row r="29" spans="1:4" s="120" customFormat="1" ht="12" customHeight="1" thickBot="1">
      <c r="A29" s="125"/>
      <c r="B29" s="126" t="s">
        <v>253</v>
      </c>
      <c r="C29" s="129" t="s">
        <v>254</v>
      </c>
      <c r="D29" s="391"/>
    </row>
    <row r="30" spans="1:4" s="120" customFormat="1" ht="12" customHeight="1" thickBot="1">
      <c r="A30" s="130" t="s">
        <v>138</v>
      </c>
      <c r="B30" s="131"/>
      <c r="C30" s="131" t="s">
        <v>255</v>
      </c>
      <c r="D30" s="386">
        <f>SUM(D31:D42)</f>
        <v>4031</v>
      </c>
    </row>
    <row r="31" spans="1:4" s="120" customFormat="1" ht="12" customHeight="1">
      <c r="A31" s="121"/>
      <c r="B31" s="132" t="s">
        <v>85</v>
      </c>
      <c r="C31" s="133" t="s">
        <v>256</v>
      </c>
      <c r="D31" s="392"/>
    </row>
    <row r="32" spans="1:4" s="120" customFormat="1" ht="12" customHeight="1">
      <c r="A32" s="117"/>
      <c r="B32" s="134" t="s">
        <v>257</v>
      </c>
      <c r="C32" s="135" t="s">
        <v>258</v>
      </c>
      <c r="D32" s="13">
        <v>4031</v>
      </c>
    </row>
    <row r="33" spans="1:4" s="120" customFormat="1" ht="12" customHeight="1">
      <c r="A33" s="117"/>
      <c r="B33" s="134" t="s">
        <v>259</v>
      </c>
      <c r="C33" s="135" t="s">
        <v>262</v>
      </c>
      <c r="D33" s="13"/>
    </row>
    <row r="34" spans="1:4" s="120" customFormat="1" ht="12" customHeight="1">
      <c r="A34" s="117"/>
      <c r="B34" s="134" t="s">
        <v>261</v>
      </c>
      <c r="C34" s="135" t="s">
        <v>264</v>
      </c>
      <c r="D34" s="13"/>
    </row>
    <row r="35" spans="1:4" s="120" customFormat="1" ht="12" customHeight="1">
      <c r="A35" s="117"/>
      <c r="B35" s="134" t="s">
        <v>263</v>
      </c>
      <c r="C35" s="135" t="s">
        <v>265</v>
      </c>
      <c r="D35" s="13"/>
    </row>
    <row r="36" spans="1:4" s="120" customFormat="1" ht="12" customHeight="1">
      <c r="A36" s="117"/>
      <c r="B36" s="134" t="s">
        <v>436</v>
      </c>
      <c r="C36" s="135" t="s">
        <v>471</v>
      </c>
      <c r="D36" s="13"/>
    </row>
    <row r="37" spans="1:4" s="120" customFormat="1" ht="12" customHeight="1">
      <c r="A37" s="117"/>
      <c r="B37" s="134" t="s">
        <v>86</v>
      </c>
      <c r="C37" s="136" t="s">
        <v>266</v>
      </c>
      <c r="D37" s="393"/>
    </row>
    <row r="38" spans="1:4" s="120" customFormat="1" ht="12" customHeight="1">
      <c r="A38" s="117"/>
      <c r="B38" s="134" t="s">
        <v>267</v>
      </c>
      <c r="C38" s="135" t="s">
        <v>258</v>
      </c>
      <c r="D38" s="13"/>
    </row>
    <row r="39" spans="1:4" s="120" customFormat="1" ht="12" customHeight="1">
      <c r="A39" s="117"/>
      <c r="B39" s="134" t="s">
        <v>268</v>
      </c>
      <c r="C39" s="135" t="s">
        <v>260</v>
      </c>
      <c r="D39" s="13"/>
    </row>
    <row r="40" spans="1:4" s="120" customFormat="1" ht="12" customHeight="1">
      <c r="A40" s="117"/>
      <c r="B40" s="134" t="s">
        <v>269</v>
      </c>
      <c r="C40" s="135" t="s">
        <v>270</v>
      </c>
      <c r="D40" s="13"/>
    </row>
    <row r="41" spans="1:4" s="120" customFormat="1" ht="12" customHeight="1">
      <c r="A41" s="117"/>
      <c r="B41" s="134" t="s">
        <v>271</v>
      </c>
      <c r="C41" s="135" t="s">
        <v>264</v>
      </c>
      <c r="D41" s="13"/>
    </row>
    <row r="42" spans="1:4" s="120" customFormat="1" ht="12" customHeight="1" thickBot="1">
      <c r="A42" s="137"/>
      <c r="B42" s="138" t="s">
        <v>272</v>
      </c>
      <c r="C42" s="139" t="s">
        <v>273</v>
      </c>
      <c r="D42" s="394"/>
    </row>
    <row r="43" spans="1:4" s="116" customFormat="1" ht="12" customHeight="1" thickBot="1">
      <c r="A43" s="130" t="s">
        <v>140</v>
      </c>
      <c r="B43" s="114"/>
      <c r="C43" s="131" t="s">
        <v>274</v>
      </c>
      <c r="D43" s="386">
        <f>SUM(D44:D46)</f>
        <v>18381</v>
      </c>
    </row>
    <row r="44" spans="1:4" s="120" customFormat="1" ht="12" customHeight="1">
      <c r="A44" s="117"/>
      <c r="B44" s="134" t="s">
        <v>275</v>
      </c>
      <c r="C44" s="128" t="s">
        <v>276</v>
      </c>
      <c r="D44" s="13">
        <f>'önkorm.bevét'!E47</f>
        <v>18000</v>
      </c>
    </row>
    <row r="45" spans="1:4" s="120" customFormat="1" ht="12" customHeight="1">
      <c r="A45" s="117"/>
      <c r="B45" s="134" t="s">
        <v>277</v>
      </c>
      <c r="C45" s="3" t="s">
        <v>278</v>
      </c>
      <c r="D45" s="13"/>
    </row>
    <row r="46" spans="1:4" s="120" customFormat="1" ht="12" customHeight="1" thickBot="1">
      <c r="A46" s="117"/>
      <c r="B46" s="134" t="s">
        <v>279</v>
      </c>
      <c r="C46" s="140" t="s">
        <v>280</v>
      </c>
      <c r="D46" s="13">
        <f>'önkorm.bevét'!E44</f>
        <v>381</v>
      </c>
    </row>
    <row r="47" spans="1:4" s="120" customFormat="1" ht="12" customHeight="1" thickBot="1">
      <c r="A47" s="109" t="s">
        <v>142</v>
      </c>
      <c r="B47" s="114"/>
      <c r="C47" s="131" t="s">
        <v>281</v>
      </c>
      <c r="D47" s="386"/>
    </row>
    <row r="48" spans="1:4" s="120" customFormat="1" ht="12" customHeight="1">
      <c r="A48" s="141"/>
      <c r="B48" s="134" t="s">
        <v>282</v>
      </c>
      <c r="C48" s="3" t="s">
        <v>104</v>
      </c>
      <c r="D48" s="395"/>
    </row>
    <row r="49" spans="1:4" s="120" customFormat="1" ht="12" customHeight="1" thickBot="1">
      <c r="A49" s="117"/>
      <c r="B49" s="134" t="s">
        <v>283</v>
      </c>
      <c r="C49" s="3" t="s">
        <v>284</v>
      </c>
      <c r="D49" s="13"/>
    </row>
    <row r="50" spans="1:4" s="120" customFormat="1" ht="12" customHeight="1" thickBot="1">
      <c r="A50" s="130" t="s">
        <v>144</v>
      </c>
      <c r="B50" s="142"/>
      <c r="C50" s="143" t="s">
        <v>285</v>
      </c>
      <c r="D50" s="390"/>
    </row>
    <row r="51" spans="1:4" s="116" customFormat="1" ht="12" customHeight="1" thickBot="1">
      <c r="A51" s="144" t="s">
        <v>146</v>
      </c>
      <c r="B51" s="145"/>
      <c r="C51" s="146" t="s">
        <v>286</v>
      </c>
      <c r="D51" s="396">
        <f>D8+D14+D24+D30+D43</f>
        <v>414304</v>
      </c>
    </row>
    <row r="52" spans="1:4" s="116" customFormat="1" ht="12" customHeight="1" thickBot="1">
      <c r="A52" s="109" t="s">
        <v>148</v>
      </c>
      <c r="B52" s="147"/>
      <c r="C52" s="131" t="s">
        <v>287</v>
      </c>
      <c r="D52" s="386"/>
    </row>
    <row r="53" spans="1:4" s="116" customFormat="1" ht="12" customHeight="1">
      <c r="A53" s="121"/>
      <c r="B53" s="132" t="s">
        <v>288</v>
      </c>
      <c r="C53" s="148" t="s">
        <v>289</v>
      </c>
      <c r="D53" s="397">
        <v>72502</v>
      </c>
    </row>
    <row r="54" spans="1:4" s="116" customFormat="1" ht="12" customHeight="1" thickBot="1">
      <c r="A54" s="137"/>
      <c r="B54" s="138" t="s">
        <v>290</v>
      </c>
      <c r="C54" s="149" t="s">
        <v>291</v>
      </c>
      <c r="D54" s="398"/>
    </row>
    <row r="55" spans="1:4" s="120" customFormat="1" ht="12" customHeight="1" thickBot="1">
      <c r="A55" s="150" t="s">
        <v>150</v>
      </c>
      <c r="B55" s="151"/>
      <c r="C55" s="131" t="s">
        <v>292</v>
      </c>
      <c r="D55" s="386"/>
    </row>
    <row r="56" spans="1:4" s="120" customFormat="1" ht="12" customHeight="1">
      <c r="A56" s="152"/>
      <c r="B56" s="153" t="s">
        <v>293</v>
      </c>
      <c r="C56" s="119" t="s">
        <v>294</v>
      </c>
      <c r="D56" s="399"/>
    </row>
    <row r="57" spans="1:4" s="120" customFormat="1" ht="12" customHeight="1" thickBot="1">
      <c r="A57" s="154"/>
      <c r="B57" s="155" t="s">
        <v>295</v>
      </c>
      <c r="C57" s="156" t="s">
        <v>296</v>
      </c>
      <c r="D57" s="391"/>
    </row>
    <row r="58" spans="1:4" s="120" customFormat="1" ht="15" customHeight="1" thickBot="1">
      <c r="A58" s="150" t="s">
        <v>47</v>
      </c>
      <c r="B58" s="157"/>
      <c r="C58" s="158" t="s">
        <v>297</v>
      </c>
      <c r="D58" s="400">
        <f>SUM(D51+D53)</f>
        <v>486806</v>
      </c>
    </row>
    <row r="59" spans="1:4" s="120" customFormat="1" ht="15" customHeight="1">
      <c r="A59" s="160"/>
      <c r="B59" s="160"/>
      <c r="C59" s="161"/>
      <c r="D59" s="162"/>
    </row>
    <row r="60" spans="1:4" ht="12.75">
      <c r="A60" s="163"/>
      <c r="B60" s="164"/>
      <c r="C60" s="164"/>
      <c r="D60" s="164"/>
    </row>
    <row r="61" spans="1:4" ht="12.75">
      <c r="A61" s="163"/>
      <c r="B61" s="164"/>
      <c r="C61" s="164"/>
      <c r="D61" s="164"/>
    </row>
    <row r="62" spans="1:4" ht="12.75">
      <c r="A62" s="163"/>
      <c r="B62" s="164"/>
      <c r="C62" s="164"/>
      <c r="D62" s="164"/>
    </row>
    <row r="63" spans="1:4" ht="12.75">
      <c r="A63" s="163"/>
      <c r="B63" s="164"/>
      <c r="C63" s="164"/>
      <c r="D63" s="164"/>
    </row>
    <row r="64" spans="1:4" ht="12.75">
      <c r="A64" s="163"/>
      <c r="B64" s="164"/>
      <c r="C64" s="164"/>
      <c r="D64" s="164"/>
    </row>
    <row r="65" spans="1:4" ht="12.75">
      <c r="A65" s="163"/>
      <c r="B65" s="164"/>
      <c r="C65" s="164"/>
      <c r="D65" s="164"/>
    </row>
    <row r="66" spans="1:4" ht="12.75">
      <c r="A66" s="163"/>
      <c r="B66" s="164"/>
      <c r="C66" s="164"/>
      <c r="D66" s="164"/>
    </row>
    <row r="67" spans="1:4" ht="12.75">
      <c r="A67" s="163"/>
      <c r="B67" s="164"/>
      <c r="C67" s="164"/>
      <c r="D67" s="164"/>
    </row>
    <row r="68" spans="1:4" ht="12.75">
      <c r="A68" s="163"/>
      <c r="B68" s="164"/>
      <c r="C68" s="164"/>
      <c r="D68" s="164"/>
    </row>
    <row r="69" spans="1:4" ht="13.5" thickBot="1">
      <c r="A69" s="163"/>
      <c r="B69" s="164"/>
      <c r="C69" s="164"/>
      <c r="D69" s="164"/>
    </row>
    <row r="70" spans="1:4" s="111" customFormat="1" ht="16.5" customHeight="1" thickBot="1">
      <c r="A70" s="165"/>
      <c r="B70" s="166"/>
      <c r="C70" s="167" t="s">
        <v>92</v>
      </c>
      <c r="D70" s="379"/>
    </row>
    <row r="71" spans="1:5" s="170" customFormat="1" ht="36.75" customHeight="1" thickBot="1">
      <c r="A71" s="481" t="s">
        <v>177</v>
      </c>
      <c r="B71" s="482"/>
      <c r="C71" s="380" t="s">
        <v>220</v>
      </c>
      <c r="D71" s="373" t="s">
        <v>391</v>
      </c>
      <c r="E71" s="378"/>
    </row>
    <row r="72" spans="1:5" ht="12" customHeight="1" thickBot="1">
      <c r="A72" s="109">
        <v>1</v>
      </c>
      <c r="B72" s="364">
        <v>2</v>
      </c>
      <c r="C72" s="109">
        <v>3</v>
      </c>
      <c r="D72" s="421">
        <v>4</v>
      </c>
      <c r="E72" s="374"/>
    </row>
    <row r="73" spans="1:5" ht="12" customHeight="1" thickBot="1">
      <c r="A73" s="130" t="s">
        <v>5</v>
      </c>
      <c r="B73" s="168"/>
      <c r="C73" s="169" t="s">
        <v>298</v>
      </c>
      <c r="D73" s="367">
        <f>D74+D75+D76+D78</f>
        <v>163954</v>
      </c>
      <c r="E73" s="374"/>
    </row>
    <row r="74" spans="1:4" ht="12" customHeight="1">
      <c r="A74" s="171"/>
      <c r="B74" s="172" t="s">
        <v>299</v>
      </c>
      <c r="C74" s="128" t="s">
        <v>54</v>
      </c>
      <c r="D74" s="422">
        <v>27050</v>
      </c>
    </row>
    <row r="75" spans="1:4" ht="12" customHeight="1">
      <c r="A75" s="173"/>
      <c r="B75" s="134" t="s">
        <v>300</v>
      </c>
      <c r="C75" s="3" t="s">
        <v>152</v>
      </c>
      <c r="D75" s="313">
        <v>7105</v>
      </c>
    </row>
    <row r="76" spans="1:4" ht="12" customHeight="1">
      <c r="A76" s="173"/>
      <c r="B76" s="134" t="s">
        <v>301</v>
      </c>
      <c r="C76" s="3" t="s">
        <v>302</v>
      </c>
      <c r="D76" s="13">
        <v>39599</v>
      </c>
    </row>
    <row r="77" spans="1:4" ht="12" customHeight="1" thickBot="1">
      <c r="A77" s="176"/>
      <c r="B77" s="155" t="s">
        <v>303</v>
      </c>
      <c r="C77" s="447" t="s">
        <v>304</v>
      </c>
      <c r="D77" s="389"/>
    </row>
    <row r="78" spans="1:5" ht="12" customHeight="1" thickBot="1">
      <c r="A78" s="130"/>
      <c r="B78" s="448" t="s">
        <v>61</v>
      </c>
      <c r="C78" s="449" t="s">
        <v>305</v>
      </c>
      <c r="D78" s="450">
        <f>SUM(D79:D85)</f>
        <v>90200</v>
      </c>
      <c r="E78" s="374"/>
    </row>
    <row r="79" spans="1:4" ht="12" customHeight="1">
      <c r="A79" s="171"/>
      <c r="B79" s="132" t="s">
        <v>306</v>
      </c>
      <c r="C79" s="128" t="s">
        <v>307</v>
      </c>
      <c r="D79" s="399"/>
    </row>
    <row r="80" spans="1:4" ht="12" customHeight="1">
      <c r="A80" s="173"/>
      <c r="B80" s="134" t="s">
        <v>308</v>
      </c>
      <c r="C80" s="174" t="s">
        <v>309</v>
      </c>
      <c r="D80" s="443">
        <v>5000</v>
      </c>
    </row>
    <row r="81" spans="1:4" ht="12" customHeight="1">
      <c r="A81" s="173"/>
      <c r="B81" s="134" t="s">
        <v>310</v>
      </c>
      <c r="C81" s="174" t="s">
        <v>433</v>
      </c>
      <c r="D81" s="13"/>
    </row>
    <row r="82" spans="1:4" ht="12" customHeight="1">
      <c r="A82" s="173"/>
      <c r="B82" s="134" t="s">
        <v>311</v>
      </c>
      <c r="C82" s="175" t="s">
        <v>312</v>
      </c>
      <c r="D82" s="443">
        <v>85200</v>
      </c>
    </row>
    <row r="83" spans="1:4" ht="12" customHeight="1">
      <c r="A83" s="173"/>
      <c r="B83" s="134" t="s">
        <v>313</v>
      </c>
      <c r="C83" s="175" t="s">
        <v>314</v>
      </c>
      <c r="D83" s="13"/>
    </row>
    <row r="84" spans="1:4" s="170" customFormat="1" ht="12" customHeight="1">
      <c r="A84" s="173"/>
      <c r="B84" s="134" t="s">
        <v>315</v>
      </c>
      <c r="C84" s="175" t="s">
        <v>316</v>
      </c>
      <c r="D84" s="13"/>
    </row>
    <row r="85" spans="1:4" ht="12" customHeight="1" thickBot="1">
      <c r="A85" s="176"/>
      <c r="B85" s="134" t="s">
        <v>317</v>
      </c>
      <c r="C85" s="177" t="s">
        <v>318</v>
      </c>
      <c r="D85" s="394"/>
    </row>
    <row r="86" spans="1:5" ht="12" customHeight="1" thickBot="1">
      <c r="A86" s="130" t="s">
        <v>7</v>
      </c>
      <c r="B86" s="168"/>
      <c r="C86" s="169" t="s">
        <v>319</v>
      </c>
      <c r="D86" s="423">
        <f>SUM(D87:D97)</f>
        <v>66491</v>
      </c>
      <c r="E86" s="374"/>
    </row>
    <row r="87" spans="1:4" ht="12" customHeight="1">
      <c r="A87" s="171"/>
      <c r="B87" s="172" t="s">
        <v>70</v>
      </c>
      <c r="C87" s="128" t="s">
        <v>320</v>
      </c>
      <c r="D87" s="414">
        <v>39491</v>
      </c>
    </row>
    <row r="88" spans="1:4" ht="12" customHeight="1">
      <c r="A88" s="173"/>
      <c r="B88" s="134" t="s">
        <v>71</v>
      </c>
      <c r="C88" s="3" t="s">
        <v>321</v>
      </c>
      <c r="D88" s="313">
        <v>27000</v>
      </c>
    </row>
    <row r="89" spans="1:4" ht="12" customHeight="1">
      <c r="A89" s="173"/>
      <c r="B89" s="134" t="s">
        <v>72</v>
      </c>
      <c r="C89" s="3" t="s">
        <v>322</v>
      </c>
      <c r="D89" s="313"/>
    </row>
    <row r="90" spans="1:4" ht="12" customHeight="1">
      <c r="A90" s="173"/>
      <c r="B90" s="134" t="s">
        <v>74</v>
      </c>
      <c r="C90" s="3" t="s">
        <v>323</v>
      </c>
      <c r="D90" s="313"/>
    </row>
    <row r="91" spans="1:4" s="170" customFormat="1" ht="12" customHeight="1">
      <c r="A91" s="173"/>
      <c r="B91" s="134" t="s">
        <v>225</v>
      </c>
      <c r="C91" s="3" t="s">
        <v>324</v>
      </c>
      <c r="D91" s="313"/>
    </row>
    <row r="92" spans="1:4" ht="12" customHeight="1">
      <c r="A92" s="173"/>
      <c r="B92" s="134" t="s">
        <v>226</v>
      </c>
      <c r="C92" s="3" t="s">
        <v>325</v>
      </c>
      <c r="D92" s="313"/>
    </row>
    <row r="93" spans="1:4" ht="12" customHeight="1">
      <c r="A93" s="173"/>
      <c r="B93" s="134" t="s">
        <v>326</v>
      </c>
      <c r="C93" s="3" t="s">
        <v>327</v>
      </c>
      <c r="D93" s="313"/>
    </row>
    <row r="94" spans="1:4" ht="12" customHeight="1">
      <c r="A94" s="173"/>
      <c r="B94" s="134" t="s">
        <v>328</v>
      </c>
      <c r="C94" s="3" t="s">
        <v>329</v>
      </c>
      <c r="D94" s="313"/>
    </row>
    <row r="95" spans="1:4" ht="12" customHeight="1">
      <c r="A95" s="173"/>
      <c r="B95" s="134" t="s">
        <v>330</v>
      </c>
      <c r="C95" s="174" t="s">
        <v>331</v>
      </c>
      <c r="D95" s="313"/>
    </row>
    <row r="96" spans="1:4" s="170" customFormat="1" ht="12" customHeight="1">
      <c r="A96" s="173"/>
      <c r="B96" s="134" t="s">
        <v>332</v>
      </c>
      <c r="C96" s="174" t="s">
        <v>333</v>
      </c>
      <c r="D96" s="313"/>
    </row>
    <row r="97" spans="1:4" s="170" customFormat="1" ht="12" customHeight="1" thickBot="1">
      <c r="A97" s="176"/>
      <c r="B97" s="155" t="s">
        <v>334</v>
      </c>
      <c r="C97" s="178" t="s">
        <v>335</v>
      </c>
      <c r="D97" s="391"/>
    </row>
    <row r="98" spans="1:5" s="170" customFormat="1" ht="12" customHeight="1" thickBot="1">
      <c r="A98" s="130" t="s">
        <v>119</v>
      </c>
      <c r="B98" s="168"/>
      <c r="C98" s="169" t="s">
        <v>336</v>
      </c>
      <c r="D98" s="424"/>
      <c r="E98" s="378"/>
    </row>
    <row r="99" spans="1:4" s="170" customFormat="1" ht="12" customHeight="1" thickBot="1">
      <c r="A99" s="130" t="s">
        <v>120</v>
      </c>
      <c r="B99" s="168"/>
      <c r="C99" s="169" t="s">
        <v>337</v>
      </c>
      <c r="D99" s="425">
        <f>SUM(D100:D101)</f>
        <v>108311</v>
      </c>
    </row>
    <row r="100" spans="1:4" s="170" customFormat="1" ht="12" customHeight="1">
      <c r="A100" s="171"/>
      <c r="B100" s="172" t="s">
        <v>338</v>
      </c>
      <c r="C100" s="128" t="s">
        <v>339</v>
      </c>
      <c r="D100" s="422">
        <v>108311</v>
      </c>
    </row>
    <row r="101" spans="1:4" s="170" customFormat="1" ht="12" customHeight="1" thickBot="1">
      <c r="A101" s="176"/>
      <c r="B101" s="155" t="s">
        <v>340</v>
      </c>
      <c r="C101" s="129" t="s">
        <v>341</v>
      </c>
      <c r="D101" s="394"/>
    </row>
    <row r="102" spans="1:4" ht="18" customHeight="1" thickBot="1">
      <c r="A102" s="130" t="s">
        <v>137</v>
      </c>
      <c r="B102" s="179"/>
      <c r="C102" s="169" t="s">
        <v>342</v>
      </c>
      <c r="D102" s="429">
        <f>'közös hivatal '!D29+'óvoda '!D26</f>
        <v>148050</v>
      </c>
    </row>
    <row r="103" spans="1:4" ht="12" customHeight="1" thickBot="1">
      <c r="A103" s="130" t="s">
        <v>138</v>
      </c>
      <c r="B103" s="168"/>
      <c r="C103" s="180" t="s">
        <v>343</v>
      </c>
      <c r="D103" s="428">
        <f>D73+D86+D99+D102</f>
        <v>486806</v>
      </c>
    </row>
    <row r="104" spans="1:5" ht="15" customHeight="1" thickBot="1">
      <c r="A104" s="130" t="s">
        <v>140</v>
      </c>
      <c r="B104" s="168"/>
      <c r="C104" s="169" t="s">
        <v>344</v>
      </c>
      <c r="D104" s="366">
        <v>0</v>
      </c>
      <c r="E104" s="374"/>
    </row>
    <row r="105" spans="1:4" ht="12.75">
      <c r="A105" s="171"/>
      <c r="B105" s="134" t="s">
        <v>345</v>
      </c>
      <c r="C105" s="128" t="s">
        <v>346</v>
      </c>
      <c r="D105" s="426">
        <v>0</v>
      </c>
    </row>
    <row r="106" spans="1:4" ht="13.5" thickBot="1">
      <c r="A106" s="176"/>
      <c r="B106" s="155" t="s">
        <v>277</v>
      </c>
      <c r="C106" s="129" t="s">
        <v>347</v>
      </c>
      <c r="D106" s="427"/>
    </row>
    <row r="107" spans="1:5" ht="13.5" thickBot="1">
      <c r="A107" s="130" t="s">
        <v>142</v>
      </c>
      <c r="B107" s="142"/>
      <c r="C107" s="181" t="s">
        <v>348</v>
      </c>
      <c r="D107" s="368">
        <f>SUM(D103+D104)</f>
        <v>486806</v>
      </c>
      <c r="E107" s="374"/>
    </row>
  </sheetData>
  <sheetProtection/>
  <mergeCells count="3">
    <mergeCell ref="C1:D1"/>
    <mergeCell ref="A5:B5"/>
    <mergeCell ref="A71:B71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1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8.25390625" style="184" customWidth="1"/>
    <col min="2" max="2" width="8.25390625" style="45" customWidth="1"/>
    <col min="3" max="3" width="61.75390625" style="45" customWidth="1"/>
    <col min="4" max="4" width="21.375" style="45" customWidth="1"/>
    <col min="5" max="16384" width="9.125" style="45" customWidth="1"/>
  </cols>
  <sheetData>
    <row r="2" spans="1:4" s="106" customFormat="1" ht="21" customHeight="1">
      <c r="A2" s="104"/>
      <c r="B2" s="105"/>
      <c r="C2" s="479" t="s">
        <v>504</v>
      </c>
      <c r="D2" s="479"/>
    </row>
    <row r="3" spans="1:4" s="106" customFormat="1" ht="21" customHeight="1">
      <c r="A3" s="104"/>
      <c r="B3" s="105"/>
      <c r="C3" s="369" t="s">
        <v>425</v>
      </c>
      <c r="D3" s="335"/>
    </row>
    <row r="4" spans="1:4" s="106" customFormat="1" ht="21" customHeight="1" thickBot="1">
      <c r="A4" s="104"/>
      <c r="B4" s="105"/>
      <c r="C4" s="194"/>
      <c r="D4" s="194"/>
    </row>
    <row r="5" spans="1:4" s="106" customFormat="1" ht="21" customHeight="1" thickBot="1">
      <c r="A5" s="334"/>
      <c r="B5" s="167"/>
      <c r="C5" s="167" t="s">
        <v>91</v>
      </c>
      <c r="D5" s="370"/>
    </row>
    <row r="6" spans="1:4" ht="13.5" thickBot="1">
      <c r="A6" s="481" t="s">
        <v>177</v>
      </c>
      <c r="B6" s="482"/>
      <c r="C6" s="371" t="s">
        <v>220</v>
      </c>
      <c r="D6" s="401" t="s">
        <v>445</v>
      </c>
    </row>
    <row r="7" spans="1:4" s="111" customFormat="1" ht="12.75" customHeight="1" thickBot="1">
      <c r="A7" s="109">
        <v>1</v>
      </c>
      <c r="B7" s="110">
        <v>2</v>
      </c>
      <c r="C7" s="110">
        <v>3</v>
      </c>
      <c r="D7" s="110">
        <v>4</v>
      </c>
    </row>
    <row r="8" spans="1:4" s="111" customFormat="1" ht="15.75" customHeight="1" thickBot="1">
      <c r="A8" s="112"/>
      <c r="B8" s="113"/>
      <c r="C8" s="113" t="s">
        <v>91</v>
      </c>
      <c r="D8" s="402"/>
    </row>
    <row r="9" spans="1:4" s="116" customFormat="1" ht="12" customHeight="1" thickBot="1">
      <c r="A9" s="109" t="s">
        <v>5</v>
      </c>
      <c r="B9" s="114"/>
      <c r="C9" s="115" t="s">
        <v>349</v>
      </c>
      <c r="D9" s="386"/>
    </row>
    <row r="10" spans="1:4" s="116" customFormat="1" ht="12" customHeight="1">
      <c r="A10" s="121"/>
      <c r="B10" s="118" t="s">
        <v>299</v>
      </c>
      <c r="C10" s="122" t="s">
        <v>229</v>
      </c>
      <c r="D10" s="387"/>
    </row>
    <row r="11" spans="1:4" s="116" customFormat="1" ht="12" customHeight="1">
      <c r="A11" s="117"/>
      <c r="B11" s="118" t="s">
        <v>300</v>
      </c>
      <c r="C11" s="3" t="s">
        <v>230</v>
      </c>
      <c r="D11" s="13"/>
    </row>
    <row r="12" spans="1:4" s="116" customFormat="1" ht="12" customHeight="1">
      <c r="A12" s="117"/>
      <c r="B12" s="118" t="s">
        <v>301</v>
      </c>
      <c r="C12" s="3" t="s">
        <v>232</v>
      </c>
      <c r="D12" s="13"/>
    </row>
    <row r="13" spans="1:4" s="116" customFormat="1" ht="12" customHeight="1">
      <c r="A13" s="117"/>
      <c r="B13" s="118" t="s">
        <v>303</v>
      </c>
      <c r="C13" s="3" t="s">
        <v>234</v>
      </c>
      <c r="D13" s="13"/>
    </row>
    <row r="14" spans="1:4" s="116" customFormat="1" ht="12" customHeight="1">
      <c r="A14" s="117"/>
      <c r="B14" s="118" t="s">
        <v>350</v>
      </c>
      <c r="C14" s="123" t="s">
        <v>236</v>
      </c>
      <c r="D14" s="13"/>
    </row>
    <row r="15" spans="1:4" s="116" customFormat="1" ht="12" customHeight="1">
      <c r="A15" s="124"/>
      <c r="B15" s="118" t="s">
        <v>306</v>
      </c>
      <c r="C15" s="3" t="s">
        <v>238</v>
      </c>
      <c r="D15" s="388"/>
    </row>
    <row r="16" spans="1:4" s="120" customFormat="1" ht="12" customHeight="1">
      <c r="A16" s="117"/>
      <c r="B16" s="118" t="s">
        <v>308</v>
      </c>
      <c r="C16" s="3" t="s">
        <v>351</v>
      </c>
      <c r="D16" s="13"/>
    </row>
    <row r="17" spans="1:4" s="120" customFormat="1" ht="12" customHeight="1" thickBot="1">
      <c r="A17" s="125"/>
      <c r="B17" s="126" t="s">
        <v>310</v>
      </c>
      <c r="C17" s="123" t="s">
        <v>352</v>
      </c>
      <c r="D17" s="389"/>
    </row>
    <row r="18" spans="1:4" s="116" customFormat="1" ht="12" customHeight="1" thickBot="1">
      <c r="A18" s="109" t="s">
        <v>7</v>
      </c>
      <c r="B18" s="114"/>
      <c r="C18" s="115" t="s">
        <v>353</v>
      </c>
      <c r="D18" s="386">
        <v>4450</v>
      </c>
    </row>
    <row r="19" spans="1:4" s="120" customFormat="1" ht="12" customHeight="1">
      <c r="A19" s="117"/>
      <c r="B19" s="118" t="s">
        <v>70</v>
      </c>
      <c r="C19" s="128" t="s">
        <v>354</v>
      </c>
      <c r="D19" s="13"/>
    </row>
    <row r="20" spans="1:4" s="120" customFormat="1" ht="12" customHeight="1">
      <c r="A20" s="117"/>
      <c r="B20" s="118" t="s">
        <v>71</v>
      </c>
      <c r="C20" s="3" t="s">
        <v>355</v>
      </c>
      <c r="D20" s="13"/>
    </row>
    <row r="21" spans="1:4" s="120" customFormat="1" ht="12" customHeight="1">
      <c r="A21" s="117"/>
      <c r="B21" s="118" t="s">
        <v>72</v>
      </c>
      <c r="C21" s="3" t="s">
        <v>356</v>
      </c>
      <c r="D21" s="13"/>
    </row>
    <row r="22" spans="1:4" s="120" customFormat="1" ht="12" customHeight="1" thickBot="1">
      <c r="A22" s="117"/>
      <c r="B22" s="118" t="s">
        <v>74</v>
      </c>
      <c r="C22" s="3" t="s">
        <v>357</v>
      </c>
      <c r="D22" s="13">
        <f>'remetesz. hivatal'!D20+'tök hivatal'!D20</f>
        <v>4450</v>
      </c>
    </row>
    <row r="23" spans="1:4" s="120" customFormat="1" ht="12" customHeight="1" thickBot="1">
      <c r="A23" s="130" t="s">
        <v>119</v>
      </c>
      <c r="B23" s="131"/>
      <c r="C23" s="131" t="s">
        <v>358</v>
      </c>
      <c r="D23" s="390"/>
    </row>
    <row r="24" spans="1:4" s="120" customFormat="1" ht="12" customHeight="1" thickBot="1">
      <c r="A24" s="130" t="s">
        <v>120</v>
      </c>
      <c r="B24" s="131"/>
      <c r="C24" s="131" t="s">
        <v>359</v>
      </c>
      <c r="D24" s="390"/>
    </row>
    <row r="25" spans="1:4" s="116" customFormat="1" ht="12" customHeight="1" thickBot="1">
      <c r="A25" s="130" t="s">
        <v>137</v>
      </c>
      <c r="B25" s="114"/>
      <c r="C25" s="131" t="s">
        <v>360</v>
      </c>
      <c r="D25" s="390"/>
    </row>
    <row r="26" spans="1:4" s="116" customFormat="1" ht="12" customHeight="1" thickBot="1">
      <c r="A26" s="109" t="s">
        <v>138</v>
      </c>
      <c r="B26" s="147"/>
      <c r="C26" s="131" t="s">
        <v>361</v>
      </c>
      <c r="D26" s="403">
        <f>SUM(D27:D28)</f>
        <v>1067</v>
      </c>
    </row>
    <row r="27" spans="1:4" s="116" customFormat="1" ht="12" customHeight="1">
      <c r="A27" s="121"/>
      <c r="B27" s="132" t="s">
        <v>85</v>
      </c>
      <c r="C27" s="148" t="s">
        <v>362</v>
      </c>
      <c r="D27" s="404">
        <v>1067</v>
      </c>
    </row>
    <row r="28" spans="1:4" s="116" customFormat="1" ht="12" customHeight="1" thickBot="1">
      <c r="A28" s="137"/>
      <c r="B28" s="138" t="s">
        <v>86</v>
      </c>
      <c r="C28" s="149" t="s">
        <v>363</v>
      </c>
      <c r="D28" s="398"/>
    </row>
    <row r="29" spans="1:4" s="120" customFormat="1" ht="12" customHeight="1" thickBot="1">
      <c r="A29" s="150" t="s">
        <v>140</v>
      </c>
      <c r="B29" s="138"/>
      <c r="C29" s="330" t="s">
        <v>439</v>
      </c>
      <c r="D29" s="390">
        <f>SUM(D30:D31)</f>
        <v>66859</v>
      </c>
    </row>
    <row r="30" spans="1:4" s="120" customFormat="1" ht="12" customHeight="1" thickBot="1">
      <c r="A30" s="150"/>
      <c r="B30" s="138" t="s">
        <v>275</v>
      </c>
      <c r="C30" s="328" t="s">
        <v>373</v>
      </c>
      <c r="D30" s="405">
        <v>58120</v>
      </c>
    </row>
    <row r="31" spans="1:4" s="120" customFormat="1" ht="12" customHeight="1" thickBot="1">
      <c r="A31" s="150"/>
      <c r="B31" s="138" t="s">
        <v>277</v>
      </c>
      <c r="C31" s="328" t="s">
        <v>375</v>
      </c>
      <c r="D31" s="406">
        <v>8739</v>
      </c>
    </row>
    <row r="32" spans="1:4" s="120" customFormat="1" ht="15" customHeight="1" thickBot="1">
      <c r="A32" s="150" t="s">
        <v>142</v>
      </c>
      <c r="B32" s="157"/>
      <c r="C32" s="158" t="s">
        <v>364</v>
      </c>
      <c r="D32" s="407">
        <f>SUM(D29+D26+D18)</f>
        <v>72376</v>
      </c>
    </row>
    <row r="33" spans="1:4" s="120" customFormat="1" ht="15" customHeight="1">
      <c r="A33" s="160"/>
      <c r="B33" s="160"/>
      <c r="C33" s="161"/>
      <c r="D33" s="162"/>
    </row>
    <row r="34" spans="1:4" ht="13.5" thickBot="1">
      <c r="A34" s="163"/>
      <c r="B34" s="164"/>
      <c r="C34" s="164"/>
      <c r="D34" s="164"/>
    </row>
    <row r="35" spans="1:4" s="170" customFormat="1" ht="12" customHeight="1" thickBot="1">
      <c r="A35" s="165"/>
      <c r="B35" s="166"/>
      <c r="C35" s="167" t="s">
        <v>92</v>
      </c>
      <c r="D35" s="379"/>
    </row>
    <row r="36" spans="1:4" ht="12" customHeight="1" thickBot="1">
      <c r="A36" s="481" t="s">
        <v>177</v>
      </c>
      <c r="B36" s="482"/>
      <c r="C36" s="380" t="s">
        <v>220</v>
      </c>
      <c r="D36" s="408" t="s">
        <v>445</v>
      </c>
    </row>
    <row r="37" spans="1:4" ht="12" customHeight="1" thickBot="1">
      <c r="A37" s="109">
        <v>1</v>
      </c>
      <c r="B37" s="364">
        <v>2</v>
      </c>
      <c r="C37" s="109">
        <v>3</v>
      </c>
      <c r="D37" s="110">
        <v>4</v>
      </c>
    </row>
    <row r="38" spans="1:4" ht="12" customHeight="1" thickBot="1">
      <c r="A38" s="130" t="s">
        <v>5</v>
      </c>
      <c r="B38" s="168"/>
      <c r="C38" s="169" t="s">
        <v>298</v>
      </c>
      <c r="D38" s="386">
        <f>SUM(D39:D43)</f>
        <v>72376</v>
      </c>
    </row>
    <row r="39" spans="1:4" ht="12" customHeight="1">
      <c r="A39" s="171"/>
      <c r="B39" s="172" t="s">
        <v>299</v>
      </c>
      <c r="C39" s="128" t="s">
        <v>54</v>
      </c>
      <c r="D39" s="399">
        <v>52026</v>
      </c>
    </row>
    <row r="40" spans="1:4" ht="12" customHeight="1">
      <c r="A40" s="173"/>
      <c r="B40" s="134" t="s">
        <v>300</v>
      </c>
      <c r="C40" s="3" t="s">
        <v>152</v>
      </c>
      <c r="D40" s="313">
        <v>13764</v>
      </c>
    </row>
    <row r="41" spans="1:4" ht="12" customHeight="1">
      <c r="A41" s="173"/>
      <c r="B41" s="134" t="s">
        <v>301</v>
      </c>
      <c r="C41" s="3" t="s">
        <v>302</v>
      </c>
      <c r="D41" s="313">
        <f>6014+572</f>
        <v>6586</v>
      </c>
    </row>
    <row r="42" spans="1:4" s="170" customFormat="1" ht="12" customHeight="1">
      <c r="A42" s="173"/>
      <c r="B42" s="134" t="s">
        <v>303</v>
      </c>
      <c r="C42" s="3" t="s">
        <v>304</v>
      </c>
      <c r="D42" s="313"/>
    </row>
    <row r="43" spans="1:4" ht="12" customHeight="1" thickBot="1">
      <c r="A43" s="173"/>
      <c r="B43" s="134" t="s">
        <v>61</v>
      </c>
      <c r="C43" s="3" t="s">
        <v>305</v>
      </c>
      <c r="D43" s="313"/>
    </row>
    <row r="44" spans="1:4" ht="12" customHeight="1" thickBot="1">
      <c r="A44" s="130" t="s">
        <v>7</v>
      </c>
      <c r="B44" s="168"/>
      <c r="C44" s="169" t="s">
        <v>365</v>
      </c>
      <c r="D44" s="409"/>
    </row>
    <row r="45" spans="1:4" ht="12" customHeight="1">
      <c r="A45" s="171"/>
      <c r="B45" s="172" t="s">
        <v>70</v>
      </c>
      <c r="C45" s="128" t="s">
        <v>320</v>
      </c>
      <c r="D45" s="399"/>
    </row>
    <row r="46" spans="1:4" ht="12" customHeight="1">
      <c r="A46" s="173"/>
      <c r="B46" s="134" t="s">
        <v>71</v>
      </c>
      <c r="C46" s="3" t="s">
        <v>321</v>
      </c>
      <c r="D46" s="313"/>
    </row>
    <row r="47" spans="1:4" ht="15" customHeight="1">
      <c r="A47" s="173"/>
      <c r="B47" s="134" t="s">
        <v>225</v>
      </c>
      <c r="C47" s="3" t="s">
        <v>324</v>
      </c>
      <c r="D47" s="313"/>
    </row>
    <row r="48" spans="1:4" ht="13.5" thickBot="1">
      <c r="A48" s="173"/>
      <c r="B48" s="134" t="s">
        <v>326</v>
      </c>
      <c r="C48" s="3" t="s">
        <v>366</v>
      </c>
      <c r="D48" s="313"/>
    </row>
    <row r="49" spans="1:4" ht="13.5" thickBot="1">
      <c r="A49" s="130" t="s">
        <v>119</v>
      </c>
      <c r="B49" s="168"/>
      <c r="C49" s="169" t="s">
        <v>367</v>
      </c>
      <c r="D49" s="390"/>
    </row>
    <row r="50" spans="1:4" ht="13.5" thickBot="1">
      <c r="A50" s="130" t="s">
        <v>120</v>
      </c>
      <c r="B50" s="142"/>
      <c r="C50" s="181" t="s">
        <v>368</v>
      </c>
      <c r="D50" s="400">
        <f>SUM(D38+D44)</f>
        <v>72376</v>
      </c>
    </row>
    <row r="51" spans="1:4" ht="12.75">
      <c r="A51" s="182"/>
      <c r="B51" s="183"/>
      <c r="C51" s="183"/>
      <c r="D51" s="183"/>
    </row>
  </sheetData>
  <sheetProtection/>
  <mergeCells count="3">
    <mergeCell ref="C2:D2"/>
    <mergeCell ref="A6:B6"/>
    <mergeCell ref="A36:B3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8.25390625" style="184" customWidth="1"/>
    <col min="2" max="2" width="8.25390625" style="45" customWidth="1"/>
    <col min="3" max="3" width="61.75390625" style="45" customWidth="1"/>
    <col min="4" max="4" width="21.375" style="45" customWidth="1"/>
    <col min="5" max="16384" width="9.125" style="45" customWidth="1"/>
  </cols>
  <sheetData>
    <row r="1" spans="1:4" s="106" customFormat="1" ht="21" customHeight="1">
      <c r="A1" s="104"/>
      <c r="B1" s="105"/>
      <c r="C1" s="479" t="s">
        <v>505</v>
      </c>
      <c r="D1" s="480"/>
    </row>
    <row r="2" spans="1:4" s="106" customFormat="1" ht="21" customHeight="1">
      <c r="A2" s="104"/>
      <c r="B2" s="105"/>
      <c r="C2" s="381" t="s">
        <v>444</v>
      </c>
      <c r="D2" s="194"/>
    </row>
    <row r="3" spans="1:4" s="106" customFormat="1" ht="21" customHeight="1" thickBot="1">
      <c r="A3" s="104"/>
      <c r="B3" s="105"/>
      <c r="C3" s="381"/>
      <c r="D3" s="194"/>
    </row>
    <row r="4" spans="1:4" s="106" customFormat="1" ht="21" customHeight="1" thickBot="1">
      <c r="A4" s="334"/>
      <c r="B4" s="167"/>
      <c r="C4" s="167" t="s">
        <v>91</v>
      </c>
      <c r="D4" s="410"/>
    </row>
    <row r="5" spans="1:4" ht="13.5" thickBot="1">
      <c r="A5" s="481" t="s">
        <v>177</v>
      </c>
      <c r="B5" s="482"/>
      <c r="C5" s="371" t="s">
        <v>220</v>
      </c>
      <c r="D5" s="401" t="s">
        <v>445</v>
      </c>
    </row>
    <row r="6" spans="1:4" s="111" customFormat="1" ht="12.75" customHeight="1" thickBot="1">
      <c r="A6" s="109">
        <v>1</v>
      </c>
      <c r="B6" s="364">
        <v>2</v>
      </c>
      <c r="C6" s="165">
        <v>3</v>
      </c>
      <c r="D6" s="109">
        <v>4</v>
      </c>
    </row>
    <row r="7" spans="1:4" s="116" customFormat="1" ht="12" customHeight="1" thickBot="1">
      <c r="A7" s="109" t="s">
        <v>5</v>
      </c>
      <c r="B7" s="114"/>
      <c r="C7" s="115" t="s">
        <v>349</v>
      </c>
      <c r="D7" s="386">
        <f>SUM(D8:D15)</f>
        <v>0</v>
      </c>
    </row>
    <row r="8" spans="1:4" s="116" customFormat="1" ht="12" customHeight="1">
      <c r="A8" s="121"/>
      <c r="B8" s="118" t="s">
        <v>299</v>
      </c>
      <c r="C8" s="122" t="s">
        <v>229</v>
      </c>
      <c r="D8" s="387"/>
    </row>
    <row r="9" spans="1:4" s="116" customFormat="1" ht="12" customHeight="1">
      <c r="A9" s="117"/>
      <c r="B9" s="118" t="s">
        <v>300</v>
      </c>
      <c r="C9" s="3" t="s">
        <v>230</v>
      </c>
      <c r="D9" s="13"/>
    </row>
    <row r="10" spans="1:4" s="116" customFormat="1" ht="12" customHeight="1">
      <c r="A10" s="117"/>
      <c r="B10" s="118" t="s">
        <v>301</v>
      </c>
      <c r="C10" s="3" t="s">
        <v>232</v>
      </c>
      <c r="D10" s="13"/>
    </row>
    <row r="11" spans="1:4" s="116" customFormat="1" ht="12" customHeight="1">
      <c r="A11" s="117"/>
      <c r="B11" s="118" t="s">
        <v>303</v>
      </c>
      <c r="C11" s="3" t="s">
        <v>234</v>
      </c>
      <c r="D11" s="13"/>
    </row>
    <row r="12" spans="1:4" s="116" customFormat="1" ht="12" customHeight="1">
      <c r="A12" s="117"/>
      <c r="B12" s="118" t="s">
        <v>350</v>
      </c>
      <c r="C12" s="123" t="s">
        <v>236</v>
      </c>
      <c r="D12" s="13"/>
    </row>
    <row r="13" spans="1:4" s="116" customFormat="1" ht="12" customHeight="1">
      <c r="A13" s="124"/>
      <c r="B13" s="118" t="s">
        <v>306</v>
      </c>
      <c r="C13" s="3" t="s">
        <v>238</v>
      </c>
      <c r="D13" s="388"/>
    </row>
    <row r="14" spans="1:4" s="120" customFormat="1" ht="12" customHeight="1">
      <c r="A14" s="117"/>
      <c r="B14" s="118" t="s">
        <v>308</v>
      </c>
      <c r="C14" s="3" t="s">
        <v>351</v>
      </c>
      <c r="D14" s="13"/>
    </row>
    <row r="15" spans="1:4" s="120" customFormat="1" ht="12" customHeight="1" thickBot="1">
      <c r="A15" s="125"/>
      <c r="B15" s="126" t="s">
        <v>310</v>
      </c>
      <c r="C15" s="123" t="s">
        <v>352</v>
      </c>
      <c r="D15" s="389"/>
    </row>
    <row r="16" spans="1:4" s="116" customFormat="1" ht="12" customHeight="1" thickBot="1">
      <c r="A16" s="109" t="s">
        <v>7</v>
      </c>
      <c r="B16" s="114"/>
      <c r="C16" s="115" t="s">
        <v>353</v>
      </c>
      <c r="D16" s="386"/>
    </row>
    <row r="17" spans="1:4" s="120" customFormat="1" ht="12" customHeight="1">
      <c r="A17" s="117"/>
      <c r="B17" s="118" t="s">
        <v>70</v>
      </c>
      <c r="C17" s="128" t="s">
        <v>354</v>
      </c>
      <c r="D17" s="13"/>
    </row>
    <row r="18" spans="1:4" s="120" customFormat="1" ht="12" customHeight="1">
      <c r="A18" s="117"/>
      <c r="B18" s="118" t="s">
        <v>71</v>
      </c>
      <c r="C18" s="3" t="s">
        <v>355</v>
      </c>
      <c r="D18" s="13"/>
    </row>
    <row r="19" spans="1:4" s="120" customFormat="1" ht="12" customHeight="1">
      <c r="A19" s="117"/>
      <c r="B19" s="118" t="s">
        <v>72</v>
      </c>
      <c r="C19" s="3" t="s">
        <v>356</v>
      </c>
      <c r="D19" s="13"/>
    </row>
    <row r="20" spans="1:4" s="120" customFormat="1" ht="12" customHeight="1" thickBot="1">
      <c r="A20" s="117"/>
      <c r="B20" s="118" t="s">
        <v>74</v>
      </c>
      <c r="C20" s="3" t="s">
        <v>357</v>
      </c>
      <c r="D20" s="13"/>
    </row>
    <row r="21" spans="1:4" s="120" customFormat="1" ht="12" customHeight="1" thickBot="1">
      <c r="A21" s="130" t="s">
        <v>119</v>
      </c>
      <c r="B21" s="131"/>
      <c r="C21" s="131" t="s">
        <v>358</v>
      </c>
      <c r="D21" s="390"/>
    </row>
    <row r="22" spans="1:4" s="120" customFormat="1" ht="12" customHeight="1" thickBot="1">
      <c r="A22" s="130" t="s">
        <v>120</v>
      </c>
      <c r="B22" s="131"/>
      <c r="C22" s="131" t="s">
        <v>359</v>
      </c>
      <c r="D22" s="390"/>
    </row>
    <row r="23" spans="1:4" s="116" customFormat="1" ht="12" customHeight="1" thickBot="1">
      <c r="A23" s="130" t="s">
        <v>137</v>
      </c>
      <c r="B23" s="114"/>
      <c r="C23" s="131" t="s">
        <v>360</v>
      </c>
      <c r="D23" s="390"/>
    </row>
    <row r="24" spans="1:4" s="116" customFormat="1" ht="12" customHeight="1" thickBot="1">
      <c r="A24" s="109" t="s">
        <v>138</v>
      </c>
      <c r="B24" s="147"/>
      <c r="C24" s="131" t="s">
        <v>361</v>
      </c>
      <c r="D24" s="403">
        <f>SUM(D25)</f>
        <v>1067</v>
      </c>
    </row>
    <row r="25" spans="1:4" s="116" customFormat="1" ht="12" customHeight="1">
      <c r="A25" s="121"/>
      <c r="B25" s="132" t="s">
        <v>85</v>
      </c>
      <c r="C25" s="148" t="s">
        <v>362</v>
      </c>
      <c r="D25" s="404">
        <v>1067</v>
      </c>
    </row>
    <row r="26" spans="1:4" s="116" customFormat="1" ht="12" customHeight="1" thickBot="1">
      <c r="A26" s="137"/>
      <c r="B26" s="138" t="s">
        <v>86</v>
      </c>
      <c r="C26" s="149" t="s">
        <v>363</v>
      </c>
      <c r="D26" s="398"/>
    </row>
    <row r="27" spans="1:4" s="120" customFormat="1" ht="12" customHeight="1" thickBot="1">
      <c r="A27" s="150" t="s">
        <v>140</v>
      </c>
      <c r="B27" s="138"/>
      <c r="C27" s="330" t="s">
        <v>439</v>
      </c>
      <c r="D27" s="390">
        <f>SUM(D28:D29)</f>
        <v>66859</v>
      </c>
    </row>
    <row r="28" spans="1:4" s="120" customFormat="1" ht="12" customHeight="1" thickBot="1">
      <c r="A28" s="150"/>
      <c r="B28" s="138" t="s">
        <v>275</v>
      </c>
      <c r="C28" s="328" t="s">
        <v>373</v>
      </c>
      <c r="D28" s="431">
        <v>58120</v>
      </c>
    </row>
    <row r="29" spans="1:4" s="120" customFormat="1" ht="12" customHeight="1" thickBot="1">
      <c r="A29" s="150"/>
      <c r="B29" s="138" t="s">
        <v>277</v>
      </c>
      <c r="C29" s="328" t="s">
        <v>375</v>
      </c>
      <c r="D29" s="398">
        <v>8739</v>
      </c>
    </row>
    <row r="30" spans="1:4" s="120" customFormat="1" ht="15" customHeight="1" thickBot="1">
      <c r="A30" s="150" t="s">
        <v>142</v>
      </c>
      <c r="B30" s="157"/>
      <c r="C30" s="158" t="s">
        <v>364</v>
      </c>
      <c r="D30" s="407">
        <f>SUM(D27+D24)</f>
        <v>67926</v>
      </c>
    </row>
    <row r="31" spans="1:4" s="120" customFormat="1" ht="15">
      <c r="A31" s="160"/>
      <c r="B31" s="160"/>
      <c r="C31" s="161"/>
      <c r="D31" s="162"/>
    </row>
    <row r="32" spans="1:4" ht="13.5" thickBot="1">
      <c r="A32" s="163"/>
      <c r="B32" s="164"/>
      <c r="C32" s="164"/>
      <c r="D32" s="164"/>
    </row>
    <row r="33" spans="1:4" s="111" customFormat="1" ht="16.5" customHeight="1" thickBot="1">
      <c r="A33" s="165"/>
      <c r="B33" s="166"/>
      <c r="C33" s="167" t="s">
        <v>92</v>
      </c>
      <c r="D33" s="411"/>
    </row>
    <row r="34" spans="1:4" s="170" customFormat="1" ht="12" customHeight="1" thickBot="1">
      <c r="A34" s="130" t="s">
        <v>5</v>
      </c>
      <c r="B34" s="168"/>
      <c r="C34" s="169" t="s">
        <v>298</v>
      </c>
      <c r="D34" s="386">
        <f>SUM(D35:D39)</f>
        <v>67926</v>
      </c>
    </row>
    <row r="35" spans="1:4" ht="12" customHeight="1">
      <c r="A35" s="171"/>
      <c r="B35" s="172" t="s">
        <v>299</v>
      </c>
      <c r="C35" s="128" t="s">
        <v>54</v>
      </c>
      <c r="D35" s="399">
        <v>49361</v>
      </c>
    </row>
    <row r="36" spans="1:4" ht="12" customHeight="1">
      <c r="A36" s="173"/>
      <c r="B36" s="134" t="s">
        <v>300</v>
      </c>
      <c r="C36" s="3" t="s">
        <v>152</v>
      </c>
      <c r="D36" s="313">
        <v>13051</v>
      </c>
    </row>
    <row r="37" spans="1:4" ht="12" customHeight="1">
      <c r="A37" s="173"/>
      <c r="B37" s="134" t="s">
        <v>301</v>
      </c>
      <c r="C37" s="3" t="s">
        <v>302</v>
      </c>
      <c r="D37" s="313">
        <v>5514</v>
      </c>
    </row>
    <row r="38" spans="1:4" ht="12" customHeight="1">
      <c r="A38" s="173"/>
      <c r="B38" s="134" t="s">
        <v>303</v>
      </c>
      <c r="C38" s="3" t="s">
        <v>304</v>
      </c>
      <c r="D38" s="313"/>
    </row>
    <row r="39" spans="1:4" ht="12" customHeight="1" thickBot="1">
      <c r="A39" s="173"/>
      <c r="B39" s="134" t="s">
        <v>61</v>
      </c>
      <c r="C39" s="3" t="s">
        <v>305</v>
      </c>
      <c r="D39" s="313"/>
    </row>
    <row r="40" spans="1:4" ht="12" customHeight="1" thickBot="1">
      <c r="A40" s="130" t="s">
        <v>7</v>
      </c>
      <c r="B40" s="168"/>
      <c r="C40" s="169" t="s">
        <v>365</v>
      </c>
      <c r="D40" s="409"/>
    </row>
    <row r="41" spans="1:4" s="170" customFormat="1" ht="12" customHeight="1">
      <c r="A41" s="171"/>
      <c r="B41" s="172" t="s">
        <v>70</v>
      </c>
      <c r="C41" s="128" t="s">
        <v>320</v>
      </c>
      <c r="D41" s="399"/>
    </row>
    <row r="42" spans="1:4" ht="12" customHeight="1">
      <c r="A42" s="173"/>
      <c r="B42" s="134" t="s">
        <v>71</v>
      </c>
      <c r="C42" s="3" t="s">
        <v>321</v>
      </c>
      <c r="D42" s="313"/>
    </row>
    <row r="43" spans="1:4" ht="12" customHeight="1">
      <c r="A43" s="173"/>
      <c r="B43" s="134" t="s">
        <v>225</v>
      </c>
      <c r="C43" s="3" t="s">
        <v>324</v>
      </c>
      <c r="D43" s="313"/>
    </row>
    <row r="44" spans="1:4" ht="12" customHeight="1" thickBot="1">
      <c r="A44" s="173"/>
      <c r="B44" s="134" t="s">
        <v>326</v>
      </c>
      <c r="C44" s="3" t="s">
        <v>366</v>
      </c>
      <c r="D44" s="313"/>
    </row>
    <row r="45" spans="1:4" ht="12" customHeight="1" thickBot="1">
      <c r="A45" s="130" t="s">
        <v>119</v>
      </c>
      <c r="B45" s="168"/>
      <c r="C45" s="169" t="s">
        <v>367</v>
      </c>
      <c r="D45" s="390"/>
    </row>
    <row r="46" spans="1:4" ht="15" customHeight="1" thickBot="1">
      <c r="A46" s="130" t="s">
        <v>120</v>
      </c>
      <c r="B46" s="142"/>
      <c r="C46" s="181" t="s">
        <v>368</v>
      </c>
      <c r="D46" s="400">
        <f>SUM(D34+D40+D45)</f>
        <v>67926</v>
      </c>
    </row>
    <row r="47" spans="1:4" ht="12.75">
      <c r="A47" s="182"/>
      <c r="B47" s="183"/>
      <c r="C47" s="183"/>
      <c r="D47" s="183"/>
    </row>
  </sheetData>
  <sheetProtection/>
  <mergeCells count="2">
    <mergeCell ref="C1:D1"/>
    <mergeCell ref="A5:B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8.25390625" style="184" customWidth="1"/>
    <col min="2" max="2" width="8.25390625" style="45" customWidth="1"/>
    <col min="3" max="3" width="61.75390625" style="45" customWidth="1"/>
    <col min="4" max="4" width="21.375" style="45" customWidth="1"/>
    <col min="5" max="16384" width="9.125" style="45" customWidth="1"/>
  </cols>
  <sheetData>
    <row r="1" spans="1:4" s="106" customFormat="1" ht="21" customHeight="1">
      <c r="A1" s="104"/>
      <c r="B1" s="105"/>
      <c r="C1" s="479" t="s">
        <v>506</v>
      </c>
      <c r="D1" s="480"/>
    </row>
    <row r="2" spans="1:4" s="106" customFormat="1" ht="21" customHeight="1">
      <c r="A2" s="104"/>
      <c r="B2" s="105"/>
      <c r="C2" s="381" t="s">
        <v>440</v>
      </c>
      <c r="D2" s="194"/>
    </row>
    <row r="3" spans="1:4" s="106" customFormat="1" ht="21" customHeight="1" thickBot="1">
      <c r="A3" s="104"/>
      <c r="B3" s="105"/>
      <c r="C3" s="194"/>
      <c r="D3" s="194"/>
    </row>
    <row r="4" spans="1:4" s="107" customFormat="1" ht="25.5" customHeight="1" thickBot="1">
      <c r="A4" s="334"/>
      <c r="B4" s="167"/>
      <c r="C4" s="167" t="s">
        <v>91</v>
      </c>
      <c r="D4" s="410"/>
    </row>
    <row r="5" spans="1:4" s="107" customFormat="1" ht="16.5" thickBot="1">
      <c r="A5" s="481" t="s">
        <v>177</v>
      </c>
      <c r="B5" s="482"/>
      <c r="C5" s="371" t="s">
        <v>220</v>
      </c>
      <c r="D5" s="401" t="s">
        <v>445</v>
      </c>
    </row>
    <row r="6" spans="1:4" s="108" customFormat="1" ht="15.75" customHeight="1" thickBot="1">
      <c r="A6" s="109">
        <v>1</v>
      </c>
      <c r="B6" s="364">
        <v>2</v>
      </c>
      <c r="C6" s="165">
        <v>3</v>
      </c>
      <c r="D6" s="109">
        <v>4</v>
      </c>
    </row>
    <row r="7" spans="1:4" s="116" customFormat="1" ht="12" customHeight="1" thickBot="1">
      <c r="A7" s="109" t="s">
        <v>5</v>
      </c>
      <c r="B7" s="114"/>
      <c r="C7" s="115" t="s">
        <v>349</v>
      </c>
      <c r="D7" s="386">
        <f>SUM(D8:D15)</f>
        <v>0</v>
      </c>
    </row>
    <row r="8" spans="1:4" s="116" customFormat="1" ht="12" customHeight="1">
      <c r="A8" s="121"/>
      <c r="B8" s="118" t="s">
        <v>299</v>
      </c>
      <c r="C8" s="122" t="s">
        <v>229</v>
      </c>
      <c r="D8" s="387"/>
    </row>
    <row r="9" spans="1:4" s="116" customFormat="1" ht="12" customHeight="1">
      <c r="A9" s="117"/>
      <c r="B9" s="118" t="s">
        <v>300</v>
      </c>
      <c r="C9" s="3" t="s">
        <v>230</v>
      </c>
      <c r="D9" s="13"/>
    </row>
    <row r="10" spans="1:4" s="116" customFormat="1" ht="12" customHeight="1">
      <c r="A10" s="117"/>
      <c r="B10" s="118" t="s">
        <v>301</v>
      </c>
      <c r="C10" s="3" t="s">
        <v>232</v>
      </c>
      <c r="D10" s="13"/>
    </row>
    <row r="11" spans="1:4" s="116" customFormat="1" ht="12" customHeight="1">
      <c r="A11" s="117"/>
      <c r="B11" s="118" t="s">
        <v>303</v>
      </c>
      <c r="C11" s="3" t="s">
        <v>234</v>
      </c>
      <c r="D11" s="13"/>
    </row>
    <row r="12" spans="1:4" s="116" customFormat="1" ht="12" customHeight="1">
      <c r="A12" s="117"/>
      <c r="B12" s="118" t="s">
        <v>350</v>
      </c>
      <c r="C12" s="123" t="s">
        <v>236</v>
      </c>
      <c r="D12" s="13"/>
    </row>
    <row r="13" spans="1:4" s="116" customFormat="1" ht="12" customHeight="1">
      <c r="A13" s="124"/>
      <c r="B13" s="118" t="s">
        <v>306</v>
      </c>
      <c r="C13" s="3" t="s">
        <v>238</v>
      </c>
      <c r="D13" s="388"/>
    </row>
    <row r="14" spans="1:4" s="120" customFormat="1" ht="12" customHeight="1">
      <c r="A14" s="117"/>
      <c r="B14" s="118" t="s">
        <v>308</v>
      </c>
      <c r="C14" s="3" t="s">
        <v>351</v>
      </c>
      <c r="D14" s="13"/>
    </row>
    <row r="15" spans="1:4" s="120" customFormat="1" ht="12" customHeight="1" thickBot="1">
      <c r="A15" s="125"/>
      <c r="B15" s="126" t="s">
        <v>310</v>
      </c>
      <c r="C15" s="123" t="s">
        <v>352</v>
      </c>
      <c r="D15" s="389"/>
    </row>
    <row r="16" spans="1:4" s="116" customFormat="1" ht="12" customHeight="1" thickBot="1">
      <c r="A16" s="109" t="s">
        <v>7</v>
      </c>
      <c r="B16" s="114"/>
      <c r="C16" s="115" t="s">
        <v>353</v>
      </c>
      <c r="D16" s="386">
        <v>2600</v>
      </c>
    </row>
    <row r="17" spans="1:4" s="120" customFormat="1" ht="12" customHeight="1">
      <c r="A17" s="117"/>
      <c r="B17" s="118" t="s">
        <v>70</v>
      </c>
      <c r="C17" s="128" t="s">
        <v>354</v>
      </c>
      <c r="D17" s="13"/>
    </row>
    <row r="18" spans="1:4" s="120" customFormat="1" ht="12" customHeight="1">
      <c r="A18" s="117"/>
      <c r="B18" s="118" t="s">
        <v>71</v>
      </c>
      <c r="C18" s="3" t="s">
        <v>355</v>
      </c>
      <c r="D18" s="13"/>
    </row>
    <row r="19" spans="1:4" s="120" customFormat="1" ht="12" customHeight="1">
      <c r="A19" s="117"/>
      <c r="B19" s="118" t="s">
        <v>72</v>
      </c>
      <c r="C19" s="3" t="s">
        <v>356</v>
      </c>
      <c r="D19" s="13"/>
    </row>
    <row r="20" spans="1:4" s="120" customFormat="1" ht="12" customHeight="1" thickBot="1">
      <c r="A20" s="117"/>
      <c r="B20" s="118" t="s">
        <v>74</v>
      </c>
      <c r="C20" s="3" t="s">
        <v>357</v>
      </c>
      <c r="D20" s="13">
        <v>2600</v>
      </c>
    </row>
    <row r="21" spans="1:4" s="120" customFormat="1" ht="12" customHeight="1" thickBot="1">
      <c r="A21" s="130" t="s">
        <v>119</v>
      </c>
      <c r="B21" s="131"/>
      <c r="C21" s="131" t="s">
        <v>358</v>
      </c>
      <c r="D21" s="390"/>
    </row>
    <row r="22" spans="1:4" s="120" customFormat="1" ht="12" customHeight="1" thickBot="1">
      <c r="A22" s="130" t="s">
        <v>120</v>
      </c>
      <c r="B22" s="131"/>
      <c r="C22" s="131" t="s">
        <v>359</v>
      </c>
      <c r="D22" s="390"/>
    </row>
    <row r="23" spans="1:4" s="116" customFormat="1" ht="12" customHeight="1" thickBot="1">
      <c r="A23" s="130" t="s">
        <v>137</v>
      </c>
      <c r="B23" s="114"/>
      <c r="C23" s="131" t="s">
        <v>360</v>
      </c>
      <c r="D23" s="390"/>
    </row>
    <row r="24" spans="1:4" s="116" customFormat="1" ht="12" customHeight="1" thickBot="1">
      <c r="A24" s="109" t="s">
        <v>138</v>
      </c>
      <c r="B24" s="147"/>
      <c r="C24" s="131" t="s">
        <v>361</v>
      </c>
      <c r="D24" s="403"/>
    </row>
    <row r="25" spans="1:4" s="116" customFormat="1" ht="12" customHeight="1">
      <c r="A25" s="121"/>
      <c r="B25" s="132" t="s">
        <v>85</v>
      </c>
      <c r="C25" s="148" t="s">
        <v>362</v>
      </c>
      <c r="D25" s="404"/>
    </row>
    <row r="26" spans="1:4" s="116" customFormat="1" ht="12" customHeight="1" thickBot="1">
      <c r="A26" s="137"/>
      <c r="B26" s="138" t="s">
        <v>86</v>
      </c>
      <c r="C26" s="149" t="s">
        <v>363</v>
      </c>
      <c r="D26" s="398"/>
    </row>
    <row r="27" spans="1:4" s="120" customFormat="1" ht="12" customHeight="1">
      <c r="A27" s="329" t="s">
        <v>140</v>
      </c>
      <c r="B27" s="155"/>
      <c r="C27" s="330" t="s">
        <v>439</v>
      </c>
      <c r="D27" s="412"/>
    </row>
    <row r="28" spans="1:4" s="120" customFormat="1" ht="12" customHeight="1">
      <c r="A28" s="189"/>
      <c r="B28" s="134" t="s">
        <v>277</v>
      </c>
      <c r="C28" s="4" t="s">
        <v>375</v>
      </c>
      <c r="D28" s="313"/>
    </row>
    <row r="29" spans="1:4" s="120" customFormat="1" ht="15" customHeight="1" thickBot="1">
      <c r="A29" s="191" t="s">
        <v>142</v>
      </c>
      <c r="B29" s="192"/>
      <c r="C29" s="193" t="s">
        <v>364</v>
      </c>
      <c r="D29" s="413">
        <v>2600</v>
      </c>
    </row>
    <row r="30" spans="1:4" s="120" customFormat="1" ht="15" customHeight="1">
      <c r="A30" s="160"/>
      <c r="B30" s="160"/>
      <c r="C30" s="161"/>
      <c r="D30" s="162"/>
    </row>
    <row r="31" spans="1:4" ht="13.5" thickBot="1">
      <c r="A31" s="163"/>
      <c r="B31" s="164"/>
      <c r="C31" s="164"/>
      <c r="D31" s="164"/>
    </row>
    <row r="32" spans="1:4" s="111" customFormat="1" ht="16.5" customHeight="1" thickBot="1">
      <c r="A32" s="165"/>
      <c r="B32" s="166"/>
      <c r="C32" s="167" t="s">
        <v>92</v>
      </c>
      <c r="D32" s="411"/>
    </row>
    <row r="33" spans="1:4" s="170" customFormat="1" ht="12" customHeight="1" thickBot="1">
      <c r="A33" s="130" t="s">
        <v>5</v>
      </c>
      <c r="B33" s="168"/>
      <c r="C33" s="169" t="s">
        <v>298</v>
      </c>
      <c r="D33" s="386">
        <f>SUM(D34:D36)</f>
        <v>2600</v>
      </c>
    </row>
    <row r="34" spans="1:4" ht="12" customHeight="1">
      <c r="A34" s="171"/>
      <c r="B34" s="172" t="s">
        <v>299</v>
      </c>
      <c r="C34" s="128" t="s">
        <v>54</v>
      </c>
      <c r="D34" s="399">
        <v>1596</v>
      </c>
    </row>
    <row r="35" spans="1:4" ht="12" customHeight="1">
      <c r="A35" s="173"/>
      <c r="B35" s="134" t="s">
        <v>300</v>
      </c>
      <c r="C35" s="3" t="s">
        <v>152</v>
      </c>
      <c r="D35" s="313">
        <v>432</v>
      </c>
    </row>
    <row r="36" spans="1:4" ht="12" customHeight="1">
      <c r="A36" s="173"/>
      <c r="B36" s="134" t="s">
        <v>301</v>
      </c>
      <c r="C36" s="3" t="s">
        <v>302</v>
      </c>
      <c r="D36" s="313">
        <v>572</v>
      </c>
    </row>
    <row r="37" spans="1:4" ht="12" customHeight="1">
      <c r="A37" s="173"/>
      <c r="B37" s="134" t="s">
        <v>303</v>
      </c>
      <c r="C37" s="3" t="s">
        <v>304</v>
      </c>
      <c r="D37" s="313"/>
    </row>
    <row r="38" spans="1:4" ht="12" customHeight="1" thickBot="1">
      <c r="A38" s="173"/>
      <c r="B38" s="134" t="s">
        <v>61</v>
      </c>
      <c r="C38" s="3" t="s">
        <v>305</v>
      </c>
      <c r="D38" s="313"/>
    </row>
    <row r="39" spans="1:4" ht="12" customHeight="1" thickBot="1">
      <c r="A39" s="130" t="s">
        <v>7</v>
      </c>
      <c r="B39" s="168"/>
      <c r="C39" s="169" t="s">
        <v>365</v>
      </c>
      <c r="D39" s="409"/>
    </row>
    <row r="40" spans="1:4" s="170" customFormat="1" ht="12" customHeight="1">
      <c r="A40" s="171"/>
      <c r="B40" s="172" t="s">
        <v>70</v>
      </c>
      <c r="C40" s="128" t="s">
        <v>320</v>
      </c>
      <c r="D40" s="399"/>
    </row>
    <row r="41" spans="1:4" ht="12" customHeight="1">
      <c r="A41" s="173"/>
      <c r="B41" s="134" t="s">
        <v>71</v>
      </c>
      <c r="C41" s="3" t="s">
        <v>321</v>
      </c>
      <c r="D41" s="313"/>
    </row>
    <row r="42" spans="1:4" ht="12" customHeight="1">
      <c r="A42" s="173"/>
      <c r="B42" s="134" t="s">
        <v>225</v>
      </c>
      <c r="C42" s="3" t="s">
        <v>324</v>
      </c>
      <c r="D42" s="313"/>
    </row>
    <row r="43" spans="1:4" ht="12" customHeight="1" thickBot="1">
      <c r="A43" s="173"/>
      <c r="B43" s="134" t="s">
        <v>326</v>
      </c>
      <c r="C43" s="3" t="s">
        <v>366</v>
      </c>
      <c r="D43" s="313"/>
    </row>
    <row r="44" spans="1:4" ht="12" customHeight="1" thickBot="1">
      <c r="A44" s="130" t="s">
        <v>119</v>
      </c>
      <c r="B44" s="168"/>
      <c r="C44" s="169" t="s">
        <v>367</v>
      </c>
      <c r="D44" s="390"/>
    </row>
    <row r="45" spans="1:4" ht="15" customHeight="1" thickBot="1">
      <c r="A45" s="130" t="s">
        <v>120</v>
      </c>
      <c r="B45" s="142"/>
      <c r="C45" s="181" t="s">
        <v>368</v>
      </c>
      <c r="D45" s="400">
        <v>2600</v>
      </c>
    </row>
    <row r="46" spans="1:4" ht="12.75">
      <c r="A46" s="182"/>
      <c r="B46" s="183"/>
      <c r="C46" s="183"/>
      <c r="D46" s="183"/>
    </row>
  </sheetData>
  <sheetProtection/>
  <mergeCells count="2">
    <mergeCell ref="C1:D1"/>
    <mergeCell ref="A5:B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8.25390625" style="184" customWidth="1"/>
    <col min="2" max="2" width="8.25390625" style="45" customWidth="1"/>
    <col min="3" max="3" width="61.75390625" style="45" customWidth="1"/>
    <col min="4" max="4" width="21.375" style="45" customWidth="1"/>
    <col min="5" max="16384" width="9.125" style="45" customWidth="1"/>
  </cols>
  <sheetData>
    <row r="1" spans="1:4" s="106" customFormat="1" ht="21" customHeight="1">
      <c r="A1" s="104"/>
      <c r="B1" s="105"/>
      <c r="C1" s="479" t="s">
        <v>507</v>
      </c>
      <c r="D1" s="479"/>
    </row>
    <row r="2" spans="1:4" s="106" customFormat="1" ht="21" customHeight="1">
      <c r="A2" s="104"/>
      <c r="B2" s="105"/>
      <c r="C2" s="381" t="s">
        <v>441</v>
      </c>
      <c r="D2" s="194"/>
    </row>
    <row r="3" spans="1:4" s="106" customFormat="1" ht="21" customHeight="1" thickBot="1">
      <c r="A3" s="104"/>
      <c r="B3" s="105"/>
      <c r="C3" s="194"/>
      <c r="D3" s="194"/>
    </row>
    <row r="4" spans="1:4" s="107" customFormat="1" ht="16.5" thickBot="1">
      <c r="A4" s="334"/>
      <c r="B4" s="167"/>
      <c r="C4" s="167" t="s">
        <v>91</v>
      </c>
      <c r="D4" s="410"/>
    </row>
    <row r="5" spans="1:4" s="108" customFormat="1" ht="15.75" customHeight="1" thickBot="1">
      <c r="A5" s="481" t="s">
        <v>177</v>
      </c>
      <c r="B5" s="482"/>
      <c r="C5" s="371" t="s">
        <v>220</v>
      </c>
      <c r="D5" s="401" t="s">
        <v>445</v>
      </c>
    </row>
    <row r="6" spans="1:4" ht="13.5" thickBot="1">
      <c r="A6" s="109">
        <v>1</v>
      </c>
      <c r="B6" s="364">
        <v>2</v>
      </c>
      <c r="C6" s="165">
        <v>3</v>
      </c>
      <c r="D6" s="109">
        <v>4</v>
      </c>
    </row>
    <row r="7" spans="1:4" s="116" customFormat="1" ht="12" customHeight="1" thickBot="1">
      <c r="A7" s="109" t="s">
        <v>5</v>
      </c>
      <c r="B7" s="114"/>
      <c r="C7" s="115" t="s">
        <v>349</v>
      </c>
      <c r="D7" s="386">
        <f>SUM(D8:D15)</f>
        <v>0</v>
      </c>
    </row>
    <row r="8" spans="1:4" s="116" customFormat="1" ht="12" customHeight="1">
      <c r="A8" s="121"/>
      <c r="B8" s="118" t="s">
        <v>299</v>
      </c>
      <c r="C8" s="122" t="s">
        <v>229</v>
      </c>
      <c r="D8" s="387"/>
    </row>
    <row r="9" spans="1:4" s="116" customFormat="1" ht="12" customHeight="1">
      <c r="A9" s="117"/>
      <c r="B9" s="118" t="s">
        <v>300</v>
      </c>
      <c r="C9" s="3" t="s">
        <v>230</v>
      </c>
      <c r="D9" s="13"/>
    </row>
    <row r="10" spans="1:4" s="116" customFormat="1" ht="12" customHeight="1">
      <c r="A10" s="117"/>
      <c r="B10" s="118" t="s">
        <v>301</v>
      </c>
      <c r="C10" s="3" t="s">
        <v>232</v>
      </c>
      <c r="D10" s="13"/>
    </row>
    <row r="11" spans="1:4" s="116" customFormat="1" ht="12" customHeight="1">
      <c r="A11" s="117"/>
      <c r="B11" s="118" t="s">
        <v>303</v>
      </c>
      <c r="C11" s="3" t="s">
        <v>234</v>
      </c>
      <c r="D11" s="13"/>
    </row>
    <row r="12" spans="1:4" s="116" customFormat="1" ht="12" customHeight="1">
      <c r="A12" s="117"/>
      <c r="B12" s="118" t="s">
        <v>350</v>
      </c>
      <c r="C12" s="123" t="s">
        <v>236</v>
      </c>
      <c r="D12" s="13"/>
    </row>
    <row r="13" spans="1:4" s="116" customFormat="1" ht="12" customHeight="1">
      <c r="A13" s="124"/>
      <c r="B13" s="118" t="s">
        <v>306</v>
      </c>
      <c r="C13" s="3" t="s">
        <v>238</v>
      </c>
      <c r="D13" s="388"/>
    </row>
    <row r="14" spans="1:4" s="120" customFormat="1" ht="12" customHeight="1">
      <c r="A14" s="117"/>
      <c r="B14" s="118" t="s">
        <v>308</v>
      </c>
      <c r="C14" s="3" t="s">
        <v>351</v>
      </c>
      <c r="D14" s="13"/>
    </row>
    <row r="15" spans="1:4" s="120" customFormat="1" ht="12" customHeight="1" thickBot="1">
      <c r="A15" s="125"/>
      <c r="B15" s="126" t="s">
        <v>310</v>
      </c>
      <c r="C15" s="123" t="s">
        <v>352</v>
      </c>
      <c r="D15" s="389"/>
    </row>
    <row r="16" spans="1:4" s="116" customFormat="1" ht="12" customHeight="1" thickBot="1">
      <c r="A16" s="109" t="s">
        <v>7</v>
      </c>
      <c r="B16" s="114"/>
      <c r="C16" s="115" t="s">
        <v>353</v>
      </c>
      <c r="D16" s="386">
        <v>1850</v>
      </c>
    </row>
    <row r="17" spans="1:4" s="120" customFormat="1" ht="12" customHeight="1">
      <c r="A17" s="117"/>
      <c r="B17" s="118" t="s">
        <v>70</v>
      </c>
      <c r="C17" s="128" t="s">
        <v>354</v>
      </c>
      <c r="D17" s="13"/>
    </row>
    <row r="18" spans="1:4" s="120" customFormat="1" ht="12" customHeight="1">
      <c r="A18" s="117"/>
      <c r="B18" s="118" t="s">
        <v>71</v>
      </c>
      <c r="C18" s="3" t="s">
        <v>355</v>
      </c>
      <c r="D18" s="13"/>
    </row>
    <row r="19" spans="1:4" s="120" customFormat="1" ht="12" customHeight="1">
      <c r="A19" s="117"/>
      <c r="B19" s="118" t="s">
        <v>72</v>
      </c>
      <c r="C19" s="3" t="s">
        <v>356</v>
      </c>
      <c r="D19" s="13"/>
    </row>
    <row r="20" spans="1:4" s="120" customFormat="1" ht="12" customHeight="1" thickBot="1">
      <c r="A20" s="117"/>
      <c r="B20" s="118" t="s">
        <v>74</v>
      </c>
      <c r="C20" s="3" t="s">
        <v>357</v>
      </c>
      <c r="D20" s="13">
        <v>1850</v>
      </c>
    </row>
    <row r="21" spans="1:4" s="120" customFormat="1" ht="12" customHeight="1" thickBot="1">
      <c r="A21" s="130" t="s">
        <v>119</v>
      </c>
      <c r="B21" s="131"/>
      <c r="C21" s="131" t="s">
        <v>358</v>
      </c>
      <c r="D21" s="390"/>
    </row>
    <row r="22" spans="1:4" s="120" customFormat="1" ht="12" customHeight="1" thickBot="1">
      <c r="A22" s="130" t="s">
        <v>120</v>
      </c>
      <c r="B22" s="131"/>
      <c r="C22" s="131" t="s">
        <v>359</v>
      </c>
      <c r="D22" s="390"/>
    </row>
    <row r="23" spans="1:4" s="116" customFormat="1" ht="12" customHeight="1" thickBot="1">
      <c r="A23" s="130" t="s">
        <v>137</v>
      </c>
      <c r="B23" s="114"/>
      <c r="C23" s="131" t="s">
        <v>360</v>
      </c>
      <c r="D23" s="390"/>
    </row>
    <row r="24" spans="1:4" s="116" customFormat="1" ht="12" customHeight="1" thickBot="1">
      <c r="A24" s="109" t="s">
        <v>138</v>
      </c>
      <c r="B24" s="147"/>
      <c r="C24" s="131" t="s">
        <v>361</v>
      </c>
      <c r="D24" s="403"/>
    </row>
    <row r="25" spans="1:4" s="116" customFormat="1" ht="12" customHeight="1">
      <c r="A25" s="121"/>
      <c r="B25" s="132" t="s">
        <v>85</v>
      </c>
      <c r="C25" s="148" t="s">
        <v>362</v>
      </c>
      <c r="D25" s="404"/>
    </row>
    <row r="26" spans="1:4" s="116" customFormat="1" ht="12" customHeight="1" thickBot="1">
      <c r="A26" s="137"/>
      <c r="B26" s="138" t="s">
        <v>86</v>
      </c>
      <c r="C26" s="149" t="s">
        <v>363</v>
      </c>
      <c r="D26" s="398"/>
    </row>
    <row r="27" spans="1:4" s="120" customFormat="1" ht="12" customHeight="1" thickBot="1">
      <c r="A27" s="150" t="s">
        <v>140</v>
      </c>
      <c r="B27" s="138"/>
      <c r="C27" s="131" t="s">
        <v>439</v>
      </c>
      <c r="D27" s="390"/>
    </row>
    <row r="28" spans="1:4" s="120" customFormat="1" ht="12" customHeight="1" thickBot="1">
      <c r="A28" s="331"/>
      <c r="B28" s="332" t="s">
        <v>277</v>
      </c>
      <c r="C28" s="333" t="s">
        <v>375</v>
      </c>
      <c r="D28" s="398"/>
    </row>
    <row r="29" spans="1:4" s="120" customFormat="1" ht="15" customHeight="1" thickBot="1">
      <c r="A29" s="150" t="s">
        <v>142</v>
      </c>
      <c r="B29" s="157"/>
      <c r="C29" s="158" t="s">
        <v>364</v>
      </c>
      <c r="D29" s="159">
        <v>1850</v>
      </c>
    </row>
    <row r="30" spans="1:4" s="120" customFormat="1" ht="15" customHeight="1">
      <c r="A30" s="160"/>
      <c r="B30" s="160"/>
      <c r="C30" s="161"/>
      <c r="D30" s="162"/>
    </row>
    <row r="31" spans="1:4" ht="13.5" thickBot="1">
      <c r="A31" s="163"/>
      <c r="B31" s="164"/>
      <c r="C31" s="164"/>
      <c r="D31" s="164"/>
    </row>
    <row r="32" spans="1:4" s="111" customFormat="1" ht="16.5" customHeight="1" thickBot="1">
      <c r="A32" s="165"/>
      <c r="B32" s="166"/>
      <c r="C32" s="167" t="s">
        <v>92</v>
      </c>
      <c r="D32" s="411"/>
    </row>
    <row r="33" spans="1:4" s="170" customFormat="1" ht="12" customHeight="1" thickBot="1">
      <c r="A33" s="130" t="s">
        <v>5</v>
      </c>
      <c r="B33" s="168"/>
      <c r="C33" s="169" t="s">
        <v>298</v>
      </c>
      <c r="D33" s="386">
        <f>SUM(D34:D38)</f>
        <v>1850</v>
      </c>
    </row>
    <row r="34" spans="1:4" ht="12" customHeight="1">
      <c r="A34" s="171"/>
      <c r="B34" s="172" t="s">
        <v>299</v>
      </c>
      <c r="C34" s="128" t="s">
        <v>54</v>
      </c>
      <c r="D34" s="399">
        <v>1069</v>
      </c>
    </row>
    <row r="35" spans="1:4" ht="12" customHeight="1">
      <c r="A35" s="173"/>
      <c r="B35" s="134" t="s">
        <v>300</v>
      </c>
      <c r="C35" s="3" t="s">
        <v>152</v>
      </c>
      <c r="D35" s="313">
        <v>281</v>
      </c>
    </row>
    <row r="36" spans="1:4" ht="12" customHeight="1">
      <c r="A36" s="173"/>
      <c r="B36" s="134" t="s">
        <v>301</v>
      </c>
      <c r="C36" s="3" t="s">
        <v>302</v>
      </c>
      <c r="D36" s="313">
        <v>500</v>
      </c>
    </row>
    <row r="37" spans="1:4" ht="12" customHeight="1">
      <c r="A37" s="173"/>
      <c r="B37" s="134" t="s">
        <v>303</v>
      </c>
      <c r="C37" s="3" t="s">
        <v>304</v>
      </c>
      <c r="D37" s="313"/>
    </row>
    <row r="38" spans="1:4" ht="12" customHeight="1" thickBot="1">
      <c r="A38" s="173"/>
      <c r="B38" s="134" t="s">
        <v>61</v>
      </c>
      <c r="C38" s="3" t="s">
        <v>305</v>
      </c>
      <c r="D38" s="313"/>
    </row>
    <row r="39" spans="1:4" ht="12" customHeight="1" thickBot="1">
      <c r="A39" s="130" t="s">
        <v>7</v>
      </c>
      <c r="B39" s="168"/>
      <c r="C39" s="169" t="s">
        <v>365</v>
      </c>
      <c r="D39" s="409"/>
    </row>
    <row r="40" spans="1:4" s="170" customFormat="1" ht="12" customHeight="1">
      <c r="A40" s="171"/>
      <c r="B40" s="172" t="s">
        <v>70</v>
      </c>
      <c r="C40" s="128" t="s">
        <v>320</v>
      </c>
      <c r="D40" s="399"/>
    </row>
    <row r="41" spans="1:4" ht="12" customHeight="1">
      <c r="A41" s="173"/>
      <c r="B41" s="134" t="s">
        <v>71</v>
      </c>
      <c r="C41" s="3" t="s">
        <v>321</v>
      </c>
      <c r="D41" s="313"/>
    </row>
    <row r="42" spans="1:4" ht="12" customHeight="1">
      <c r="A42" s="173"/>
      <c r="B42" s="134" t="s">
        <v>225</v>
      </c>
      <c r="C42" s="3" t="s">
        <v>324</v>
      </c>
      <c r="D42" s="313"/>
    </row>
    <row r="43" spans="1:4" ht="12" customHeight="1" thickBot="1">
      <c r="A43" s="173"/>
      <c r="B43" s="134" t="s">
        <v>326</v>
      </c>
      <c r="C43" s="3" t="s">
        <v>366</v>
      </c>
      <c r="D43" s="313"/>
    </row>
    <row r="44" spans="1:4" ht="12" customHeight="1" thickBot="1">
      <c r="A44" s="130" t="s">
        <v>119</v>
      </c>
      <c r="B44" s="168"/>
      <c r="C44" s="169" t="s">
        <v>367</v>
      </c>
      <c r="D44" s="390"/>
    </row>
    <row r="45" spans="1:4" ht="15" customHeight="1" thickBot="1">
      <c r="A45" s="130" t="s">
        <v>120</v>
      </c>
      <c r="B45" s="142"/>
      <c r="C45" s="181" t="s">
        <v>368</v>
      </c>
      <c r="D45" s="400">
        <v>1850</v>
      </c>
    </row>
    <row r="46" spans="1:4" ht="12.75">
      <c r="A46" s="182"/>
      <c r="B46" s="183"/>
      <c r="C46" s="183"/>
      <c r="D46" s="183"/>
    </row>
    <row r="48" ht="12.75">
      <c r="C48" s="184"/>
    </row>
    <row r="49" ht="12.75">
      <c r="C49" s="184"/>
    </row>
    <row r="50" ht="12.75">
      <c r="C50" s="184"/>
    </row>
  </sheetData>
  <sheetProtection/>
  <mergeCells count="2">
    <mergeCell ref="C1:D1"/>
    <mergeCell ref="A5:B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8.25390625" style="184" customWidth="1"/>
    <col min="2" max="2" width="8.25390625" style="45" customWidth="1"/>
    <col min="3" max="3" width="61.75390625" style="45" customWidth="1"/>
    <col min="4" max="4" width="21.375" style="45" customWidth="1"/>
    <col min="5" max="16384" width="9.125" style="45" customWidth="1"/>
  </cols>
  <sheetData>
    <row r="1" spans="1:4" s="106" customFormat="1" ht="21" customHeight="1">
      <c r="A1" s="195"/>
      <c r="B1" s="196"/>
      <c r="C1" s="479" t="s">
        <v>508</v>
      </c>
      <c r="D1" s="480"/>
    </row>
    <row r="2" spans="1:4" s="106" customFormat="1" ht="21" customHeight="1">
      <c r="A2" s="195"/>
      <c r="B2" s="196"/>
      <c r="C2" s="369" t="s">
        <v>475</v>
      </c>
      <c r="D2" s="194"/>
    </row>
    <row r="3" spans="1:4" s="106" customFormat="1" ht="21" customHeight="1" thickBot="1">
      <c r="A3" s="104"/>
      <c r="B3" s="105"/>
      <c r="C3" s="194"/>
      <c r="D3" s="194"/>
    </row>
    <row r="4" spans="1:4" s="107" customFormat="1" ht="16.5" thickBot="1">
      <c r="A4" s="334"/>
      <c r="B4" s="167"/>
      <c r="C4" s="167" t="s">
        <v>91</v>
      </c>
      <c r="D4" s="410"/>
    </row>
    <row r="5" spans="1:4" s="108" customFormat="1" ht="15.75" customHeight="1" thickBot="1">
      <c r="A5" s="481" t="s">
        <v>177</v>
      </c>
      <c r="B5" s="482"/>
      <c r="C5" s="371" t="s">
        <v>220</v>
      </c>
      <c r="D5" s="401" t="s">
        <v>445</v>
      </c>
    </row>
    <row r="6" spans="1:4" ht="13.5" thickBot="1">
      <c r="A6" s="109">
        <v>1</v>
      </c>
      <c r="B6" s="364">
        <v>2</v>
      </c>
      <c r="C6" s="165">
        <v>3</v>
      </c>
      <c r="D6" s="109">
        <v>4</v>
      </c>
    </row>
    <row r="7" spans="1:4" s="116" customFormat="1" ht="12" customHeight="1" thickBot="1">
      <c r="A7" s="109" t="s">
        <v>5</v>
      </c>
      <c r="B7" s="114"/>
      <c r="C7" s="115" t="s">
        <v>349</v>
      </c>
      <c r="D7" s="386">
        <f>SUM(D8:D15)</f>
        <v>20976</v>
      </c>
    </row>
    <row r="8" spans="1:4" s="116" customFormat="1" ht="12" customHeight="1">
      <c r="A8" s="121"/>
      <c r="B8" s="118" t="s">
        <v>299</v>
      </c>
      <c r="C8" s="122" t="s">
        <v>229</v>
      </c>
      <c r="D8" s="414"/>
    </row>
    <row r="9" spans="1:4" s="116" customFormat="1" ht="12" customHeight="1">
      <c r="A9" s="117"/>
      <c r="B9" s="118" t="s">
        <v>300</v>
      </c>
      <c r="C9" s="3" t="s">
        <v>230</v>
      </c>
      <c r="D9" s="313"/>
    </row>
    <row r="10" spans="1:4" s="116" customFormat="1" ht="12" customHeight="1">
      <c r="A10" s="117"/>
      <c r="B10" s="118" t="s">
        <v>301</v>
      </c>
      <c r="C10" s="3" t="s">
        <v>232</v>
      </c>
      <c r="D10" s="313"/>
    </row>
    <row r="11" spans="1:4" s="116" customFormat="1" ht="12" customHeight="1">
      <c r="A11" s="117"/>
      <c r="B11" s="118" t="s">
        <v>303</v>
      </c>
      <c r="C11" s="3" t="s">
        <v>234</v>
      </c>
      <c r="D11" s="313">
        <v>14673</v>
      </c>
    </row>
    <row r="12" spans="1:4" s="116" customFormat="1" ht="12" customHeight="1">
      <c r="A12" s="117"/>
      <c r="B12" s="118" t="s">
        <v>350</v>
      </c>
      <c r="C12" s="123" t="s">
        <v>236</v>
      </c>
      <c r="D12" s="313">
        <v>1844</v>
      </c>
    </row>
    <row r="13" spans="1:4" s="116" customFormat="1" ht="12" customHeight="1">
      <c r="A13" s="124"/>
      <c r="B13" s="118" t="s">
        <v>306</v>
      </c>
      <c r="C13" s="3" t="s">
        <v>238</v>
      </c>
      <c r="D13" s="415">
        <v>4459</v>
      </c>
    </row>
    <row r="14" spans="1:4" s="120" customFormat="1" ht="12" customHeight="1">
      <c r="A14" s="117"/>
      <c r="B14" s="118" t="s">
        <v>308</v>
      </c>
      <c r="C14" s="3" t="s">
        <v>351</v>
      </c>
      <c r="D14" s="313"/>
    </row>
    <row r="15" spans="1:4" s="120" customFormat="1" ht="12" customHeight="1" thickBot="1">
      <c r="A15" s="125"/>
      <c r="B15" s="126" t="s">
        <v>310</v>
      </c>
      <c r="C15" s="123" t="s">
        <v>352</v>
      </c>
      <c r="D15" s="391"/>
    </row>
    <row r="16" spans="1:4" s="116" customFormat="1" ht="12" customHeight="1" thickBot="1">
      <c r="A16" s="109" t="s">
        <v>7</v>
      </c>
      <c r="B16" s="114"/>
      <c r="C16" s="115" t="s">
        <v>353</v>
      </c>
      <c r="D16" s="386"/>
    </row>
    <row r="17" spans="1:4" s="120" customFormat="1" ht="12" customHeight="1">
      <c r="A17" s="117"/>
      <c r="B17" s="118" t="s">
        <v>70</v>
      </c>
      <c r="C17" s="128" t="s">
        <v>354</v>
      </c>
      <c r="D17" s="313"/>
    </row>
    <row r="18" spans="1:4" s="120" customFormat="1" ht="12" customHeight="1">
      <c r="A18" s="117"/>
      <c r="B18" s="118" t="s">
        <v>71</v>
      </c>
      <c r="C18" s="3" t="s">
        <v>355</v>
      </c>
      <c r="D18" s="313"/>
    </row>
    <row r="19" spans="1:4" s="120" customFormat="1" ht="12" customHeight="1">
      <c r="A19" s="117"/>
      <c r="B19" s="118" t="s">
        <v>72</v>
      </c>
      <c r="C19" s="3" t="s">
        <v>356</v>
      </c>
      <c r="D19" s="313"/>
    </row>
    <row r="20" spans="1:4" s="120" customFormat="1" ht="12" customHeight="1" thickBot="1">
      <c r="A20" s="117"/>
      <c r="B20" s="118" t="s">
        <v>74</v>
      </c>
      <c r="C20" s="3" t="s">
        <v>357</v>
      </c>
      <c r="D20" s="313"/>
    </row>
    <row r="21" spans="1:4" s="120" customFormat="1" ht="12" customHeight="1" thickBot="1">
      <c r="A21" s="130" t="s">
        <v>119</v>
      </c>
      <c r="B21" s="131"/>
      <c r="C21" s="131" t="s">
        <v>358</v>
      </c>
      <c r="D21" s="390"/>
    </row>
    <row r="22" spans="1:4" s="116" customFormat="1" ht="12" customHeight="1" thickBot="1">
      <c r="A22" s="130" t="s">
        <v>120</v>
      </c>
      <c r="B22" s="114"/>
      <c r="C22" s="131" t="s">
        <v>369</v>
      </c>
      <c r="D22" s="390"/>
    </row>
    <row r="23" spans="1:4" s="116" customFormat="1" ht="12" customHeight="1" thickBot="1">
      <c r="A23" s="109" t="s">
        <v>137</v>
      </c>
      <c r="B23" s="147"/>
      <c r="C23" s="131" t="s">
        <v>370</v>
      </c>
      <c r="D23" s="403">
        <v>487</v>
      </c>
    </row>
    <row r="24" spans="1:4" s="116" customFormat="1" ht="12" customHeight="1">
      <c r="A24" s="121"/>
      <c r="B24" s="132" t="s">
        <v>245</v>
      </c>
      <c r="C24" s="148" t="s">
        <v>362</v>
      </c>
      <c r="D24" s="404">
        <v>487</v>
      </c>
    </row>
    <row r="25" spans="1:4" s="116" customFormat="1" ht="12" customHeight="1" thickBot="1">
      <c r="A25" s="125"/>
      <c r="B25" s="155" t="s">
        <v>247</v>
      </c>
      <c r="C25" s="185" t="s">
        <v>363</v>
      </c>
      <c r="D25" s="416"/>
    </row>
    <row r="26" spans="1:4" s="120" customFormat="1" ht="12" customHeight="1" thickBot="1">
      <c r="A26" s="150" t="s">
        <v>138</v>
      </c>
      <c r="B26" s="151"/>
      <c r="C26" s="131" t="s">
        <v>371</v>
      </c>
      <c r="D26" s="390">
        <f>SUM(D27:D28)</f>
        <v>81191</v>
      </c>
    </row>
    <row r="27" spans="1:4" s="120" customFormat="1" ht="12" customHeight="1">
      <c r="A27" s="186"/>
      <c r="B27" s="187" t="s">
        <v>372</v>
      </c>
      <c r="C27" s="188" t="s">
        <v>373</v>
      </c>
      <c r="D27" s="312">
        <v>65728</v>
      </c>
    </row>
    <row r="28" spans="1:6" s="120" customFormat="1" ht="12" customHeight="1">
      <c r="A28" s="189"/>
      <c r="B28" s="190" t="s">
        <v>374</v>
      </c>
      <c r="C28" s="4" t="s">
        <v>375</v>
      </c>
      <c r="D28" s="313">
        <v>15463</v>
      </c>
      <c r="E28" s="320"/>
      <c r="F28" s="320"/>
    </row>
    <row r="29" spans="1:4" s="120" customFormat="1" ht="15" customHeight="1" thickBot="1">
      <c r="A29" s="191" t="s">
        <v>140</v>
      </c>
      <c r="B29" s="192"/>
      <c r="C29" s="193" t="s">
        <v>376</v>
      </c>
      <c r="D29" s="417">
        <f>SUM(D7+D23+D26)</f>
        <v>102654</v>
      </c>
    </row>
    <row r="30" spans="1:4" s="120" customFormat="1" ht="15" customHeight="1">
      <c r="A30" s="160"/>
      <c r="B30" s="160"/>
      <c r="C30" s="161"/>
      <c r="D30" s="162"/>
    </row>
    <row r="31" spans="1:4" ht="13.5" thickBot="1">
      <c r="A31" s="163"/>
      <c r="B31" s="164"/>
      <c r="C31" s="164"/>
      <c r="D31" s="164"/>
    </row>
    <row r="32" spans="1:4" s="111" customFormat="1" ht="16.5" customHeight="1" thickBot="1">
      <c r="A32" s="165"/>
      <c r="B32" s="166"/>
      <c r="C32" s="167" t="s">
        <v>92</v>
      </c>
      <c r="D32" s="411"/>
    </row>
    <row r="33" spans="1:4" s="170" customFormat="1" ht="12" customHeight="1" thickBot="1">
      <c r="A33" s="130" t="s">
        <v>5</v>
      </c>
      <c r="B33" s="168"/>
      <c r="C33" s="169" t="s">
        <v>298</v>
      </c>
      <c r="D33" s="386">
        <f>SUM(D34:D38)</f>
        <v>100851</v>
      </c>
    </row>
    <row r="34" spans="1:4" ht="12" customHeight="1">
      <c r="A34" s="171"/>
      <c r="B34" s="172" t="s">
        <v>299</v>
      </c>
      <c r="C34" s="128" t="s">
        <v>54</v>
      </c>
      <c r="D34" s="399">
        <v>52983</v>
      </c>
    </row>
    <row r="35" spans="1:4" ht="12" customHeight="1">
      <c r="A35" s="173"/>
      <c r="B35" s="134" t="s">
        <v>300</v>
      </c>
      <c r="C35" s="3" t="s">
        <v>152</v>
      </c>
      <c r="D35" s="313">
        <v>13654</v>
      </c>
    </row>
    <row r="36" spans="1:4" ht="12" customHeight="1">
      <c r="A36" s="173"/>
      <c r="B36" s="134" t="s">
        <v>301</v>
      </c>
      <c r="C36" s="3" t="s">
        <v>302</v>
      </c>
      <c r="D36" s="313">
        <v>34214</v>
      </c>
    </row>
    <row r="37" spans="1:4" ht="12" customHeight="1">
      <c r="A37" s="173"/>
      <c r="B37" s="134" t="s">
        <v>303</v>
      </c>
      <c r="C37" s="3" t="s">
        <v>304</v>
      </c>
      <c r="D37" s="313"/>
    </row>
    <row r="38" spans="1:4" ht="12" customHeight="1" thickBot="1">
      <c r="A38" s="173"/>
      <c r="B38" s="134" t="s">
        <v>61</v>
      </c>
      <c r="C38" s="3" t="s">
        <v>305</v>
      </c>
      <c r="D38" s="313"/>
    </row>
    <row r="39" spans="1:4" ht="12" customHeight="1" thickBot="1">
      <c r="A39" s="130" t="s">
        <v>7</v>
      </c>
      <c r="B39" s="168"/>
      <c r="C39" s="169" t="s">
        <v>365</v>
      </c>
      <c r="D39" s="386">
        <f>SUM(D40:D43)</f>
        <v>1803</v>
      </c>
    </row>
    <row r="40" spans="1:4" s="170" customFormat="1" ht="12" customHeight="1">
      <c r="A40" s="171"/>
      <c r="B40" s="172" t="s">
        <v>70</v>
      </c>
      <c r="C40" s="128" t="s">
        <v>320</v>
      </c>
      <c r="D40" s="399">
        <v>1803</v>
      </c>
    </row>
    <row r="41" spans="1:4" ht="12" customHeight="1">
      <c r="A41" s="173"/>
      <c r="B41" s="134" t="s">
        <v>71</v>
      </c>
      <c r="C41" s="3" t="s">
        <v>321</v>
      </c>
      <c r="D41" s="313"/>
    </row>
    <row r="42" spans="1:4" ht="12" customHeight="1">
      <c r="A42" s="173"/>
      <c r="B42" s="134" t="s">
        <v>225</v>
      </c>
      <c r="C42" s="3" t="s">
        <v>324</v>
      </c>
      <c r="D42" s="313"/>
    </row>
    <row r="43" spans="1:4" ht="12" customHeight="1" thickBot="1">
      <c r="A43" s="173"/>
      <c r="B43" s="134" t="s">
        <v>326</v>
      </c>
      <c r="C43" s="3" t="s">
        <v>366</v>
      </c>
      <c r="D43" s="313"/>
    </row>
    <row r="44" spans="1:4" ht="12" customHeight="1" thickBot="1">
      <c r="A44" s="130" t="s">
        <v>119</v>
      </c>
      <c r="B44" s="168"/>
      <c r="C44" s="169" t="s">
        <v>367</v>
      </c>
      <c r="D44" s="390"/>
    </row>
    <row r="45" spans="1:4" ht="15" customHeight="1" thickBot="1">
      <c r="A45" s="130" t="s">
        <v>120</v>
      </c>
      <c r="B45" s="142"/>
      <c r="C45" s="181" t="s">
        <v>368</v>
      </c>
      <c r="D45" s="386">
        <f>SUM(D33+D39)</f>
        <v>102654</v>
      </c>
    </row>
    <row r="46" spans="1:4" ht="12.75">
      <c r="A46" s="182"/>
      <c r="B46" s="183"/>
      <c r="C46" s="183"/>
      <c r="D46" s="183"/>
    </row>
  </sheetData>
  <sheetProtection/>
  <mergeCells count="2">
    <mergeCell ref="C1:D1"/>
    <mergeCell ref="A5:B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9.75390625" style="7" customWidth="1"/>
    <col min="2" max="2" width="14.625" style="6" customWidth="1"/>
    <col min="3" max="3" width="40.625" style="6" customWidth="1"/>
    <col min="4" max="4" width="14.75390625" style="6" bestFit="1" customWidth="1"/>
    <col min="5" max="16384" width="9.125" style="6" customWidth="1"/>
  </cols>
  <sheetData>
    <row r="1" spans="1:4" ht="12.75">
      <c r="A1" s="483" t="s">
        <v>509</v>
      </c>
      <c r="B1" s="483"/>
      <c r="C1" s="483"/>
      <c r="D1" s="483"/>
    </row>
    <row r="3" spans="1:4" ht="15.75">
      <c r="A3" s="484" t="s">
        <v>454</v>
      </c>
      <c r="B3" s="484"/>
      <c r="C3" s="484"/>
      <c r="D3" s="484"/>
    </row>
    <row r="5" spans="1:4" ht="18" customHeight="1">
      <c r="A5" s="485" t="s">
        <v>89</v>
      </c>
      <c r="B5" s="485"/>
      <c r="C5" s="485"/>
      <c r="D5" s="485"/>
    </row>
    <row r="6" ht="13.5">
      <c r="D6" s="8" t="s">
        <v>90</v>
      </c>
    </row>
    <row r="7" spans="1:4" ht="24" customHeight="1">
      <c r="A7" s="9" t="s">
        <v>91</v>
      </c>
      <c r="B7" s="9"/>
      <c r="C7" s="9" t="s">
        <v>92</v>
      </c>
      <c r="D7" s="9"/>
    </row>
    <row r="8" spans="1:4" s="11" customFormat="1" ht="35.25" customHeight="1">
      <c r="A8" s="10" t="s">
        <v>93</v>
      </c>
      <c r="B8" s="1" t="s">
        <v>446</v>
      </c>
      <c r="C8" s="10" t="s">
        <v>93</v>
      </c>
      <c r="D8" s="1" t="s">
        <v>446</v>
      </c>
    </row>
    <row r="9" spans="1:4" ht="15.75" customHeight="1">
      <c r="A9" s="12" t="s">
        <v>95</v>
      </c>
      <c r="B9" s="13">
        <f>'FŐ TÁBLA'!D12</f>
        <v>29311</v>
      </c>
      <c r="C9" s="12" t="s">
        <v>96</v>
      </c>
      <c r="D9" s="13">
        <f>'FŐ TÁBLA'!D67</f>
        <v>132059</v>
      </c>
    </row>
    <row r="10" spans="1:4" ht="16.5" customHeight="1">
      <c r="A10" s="12" t="s">
        <v>8</v>
      </c>
      <c r="B10" s="13">
        <v>103150</v>
      </c>
      <c r="C10" s="12" t="s">
        <v>97</v>
      </c>
      <c r="D10" s="13">
        <f>'FŐ TÁBLA'!D68</f>
        <v>34523</v>
      </c>
    </row>
    <row r="11" spans="1:4" ht="15.75" customHeight="1">
      <c r="A11" s="12" t="s">
        <v>98</v>
      </c>
      <c r="B11" s="13">
        <f>'FŐ TÁBLA'!D17</f>
        <v>144407</v>
      </c>
      <c r="C11" s="12" t="s">
        <v>99</v>
      </c>
      <c r="D11" s="13">
        <f>'FŐ TÁBLA'!D69</f>
        <v>80399</v>
      </c>
    </row>
    <row r="12" spans="1:4" ht="15.75" customHeight="1">
      <c r="A12" s="4" t="s">
        <v>100</v>
      </c>
      <c r="B12" s="13">
        <f>'FŐ TÁBLA'!D27</f>
        <v>8481</v>
      </c>
      <c r="C12" s="12" t="s">
        <v>101</v>
      </c>
      <c r="D12" s="13"/>
    </row>
    <row r="13" spans="1:4" ht="15.75" customHeight="1">
      <c r="A13" s="12" t="s">
        <v>102</v>
      </c>
      <c r="B13" s="13">
        <f>'FŐ TÁBLA'!D39</f>
        <v>74056</v>
      </c>
      <c r="C13" s="12" t="s">
        <v>103</v>
      </c>
      <c r="D13" s="13">
        <f>'FŐ TÁBLA'!D73</f>
        <v>5000</v>
      </c>
    </row>
    <row r="14" spans="1:4" ht="15.75" customHeight="1">
      <c r="A14" s="4" t="s">
        <v>104</v>
      </c>
      <c r="B14" s="13">
        <f>'FŐ TÁBLA'!D34</f>
        <v>0</v>
      </c>
      <c r="C14" s="12" t="s">
        <v>105</v>
      </c>
      <c r="D14" s="13">
        <f>'FŐ TÁBLA'!D72</f>
        <v>85200</v>
      </c>
    </row>
    <row r="15" spans="1:6" ht="15.75" customHeight="1">
      <c r="A15" s="12"/>
      <c r="B15" s="13"/>
      <c r="C15" s="12" t="s">
        <v>106</v>
      </c>
      <c r="D15" s="13"/>
      <c r="F15" s="454"/>
    </row>
    <row r="16" spans="1:4" ht="15.75" customHeight="1">
      <c r="A16" s="12"/>
      <c r="B16" s="13"/>
      <c r="C16" s="12" t="s">
        <v>107</v>
      </c>
      <c r="D16" s="13">
        <f>'FŐ TÁBLA'!D80</f>
        <v>108311</v>
      </c>
    </row>
    <row r="17" spans="1:4" ht="15.75" customHeight="1">
      <c r="A17" s="14"/>
      <c r="B17" s="13"/>
      <c r="C17" s="12" t="s">
        <v>108</v>
      </c>
      <c r="D17" s="13"/>
    </row>
    <row r="18" spans="1:4" ht="18" customHeight="1">
      <c r="A18" s="15" t="s">
        <v>109</v>
      </c>
      <c r="B18" s="16">
        <f>SUM(B9:B17)</f>
        <v>359405</v>
      </c>
      <c r="C18" s="15" t="s">
        <v>109</v>
      </c>
      <c r="D18" s="16">
        <f>SUM(D9:D17)</f>
        <v>445492</v>
      </c>
    </row>
    <row r="19" spans="1:4" ht="18" customHeight="1">
      <c r="A19" s="17" t="s">
        <v>110</v>
      </c>
      <c r="B19" s="18"/>
      <c r="C19" s="19" t="s">
        <v>111</v>
      </c>
      <c r="D19" s="18"/>
    </row>
    <row r="20" spans="1:4" ht="18" customHeight="1">
      <c r="A20" s="20"/>
      <c r="B20" s="21"/>
      <c r="C20" s="22"/>
      <c r="D20" s="21"/>
    </row>
    <row r="21" spans="1:4" ht="15.75">
      <c r="A21" s="486" t="s">
        <v>112</v>
      </c>
      <c r="B21" s="486"/>
      <c r="C21" s="486"/>
      <c r="D21" s="486"/>
    </row>
    <row r="22" spans="1:4" ht="13.5">
      <c r="A22" s="23"/>
      <c r="B22" s="23"/>
      <c r="D22" s="8" t="s">
        <v>90</v>
      </c>
    </row>
    <row r="23" spans="1:4" ht="12.75">
      <c r="A23" s="9" t="s">
        <v>91</v>
      </c>
      <c r="B23" s="9"/>
      <c r="C23" s="9" t="s">
        <v>92</v>
      </c>
      <c r="D23" s="9"/>
    </row>
    <row r="24" spans="1:4" ht="24">
      <c r="A24" s="10" t="s">
        <v>93</v>
      </c>
      <c r="B24" s="1" t="str">
        <f>B8</f>
        <v>2014. évi terv adatok</v>
      </c>
      <c r="C24" s="10" t="s">
        <v>93</v>
      </c>
      <c r="D24" s="1" t="str">
        <f>D8</f>
        <v>2014. évi terv adatok</v>
      </c>
    </row>
    <row r="25" spans="1:4" ht="12.75">
      <c r="A25" s="4" t="s">
        <v>19</v>
      </c>
      <c r="B25" s="13">
        <f>'FŐ TÁBLA'!D23</f>
        <v>18381</v>
      </c>
      <c r="C25" s="12" t="s">
        <v>113</v>
      </c>
      <c r="D25" s="13">
        <f>'FŐ TÁBLA'!D76</f>
        <v>41294</v>
      </c>
    </row>
    <row r="26" spans="1:4" ht="12.75">
      <c r="A26" s="4" t="s">
        <v>114</v>
      </c>
      <c r="B26" s="13"/>
      <c r="C26" s="12" t="s">
        <v>115</v>
      </c>
      <c r="D26" s="13">
        <f>'FŐ TÁBLA'!D77</f>
        <v>27000</v>
      </c>
    </row>
    <row r="27" spans="1:4" ht="22.5" customHeight="1">
      <c r="A27" s="12" t="s">
        <v>442</v>
      </c>
      <c r="B27" s="13">
        <v>136000</v>
      </c>
      <c r="C27" s="12" t="s">
        <v>116</v>
      </c>
      <c r="D27" s="13"/>
    </row>
    <row r="28" spans="1:4" ht="22.5">
      <c r="A28" s="4" t="s">
        <v>19</v>
      </c>
      <c r="B28" s="13"/>
      <c r="C28" s="3" t="s">
        <v>75</v>
      </c>
      <c r="D28" s="13"/>
    </row>
    <row r="29" spans="1:4" ht="12.75">
      <c r="A29" s="12" t="s">
        <v>117</v>
      </c>
      <c r="B29" s="13">
        <f>'FŐ TÁBLA'!D36</f>
        <v>0</v>
      </c>
      <c r="C29" s="12" t="s">
        <v>118</v>
      </c>
      <c r="D29" s="13"/>
    </row>
    <row r="30" spans="1:4" ht="12.75">
      <c r="A30" s="12" t="s">
        <v>102</v>
      </c>
      <c r="B30" s="455"/>
      <c r="C30" s="12" t="s">
        <v>107</v>
      </c>
      <c r="D30" s="13"/>
    </row>
    <row r="31" spans="1:4" ht="12.75">
      <c r="A31" s="12"/>
      <c r="B31" s="24"/>
      <c r="C31" s="12" t="s">
        <v>381</v>
      </c>
      <c r="D31" s="13">
        <f>'FŐ TÁBLA'!D85</f>
        <v>0</v>
      </c>
    </row>
    <row r="32" spans="1:4" ht="12.75">
      <c r="A32" s="15" t="s">
        <v>109</v>
      </c>
      <c r="B32" s="16">
        <f>SUM(B25:B31)</f>
        <v>154381</v>
      </c>
      <c r="C32" s="15" t="s">
        <v>109</v>
      </c>
      <c r="D32" s="16">
        <f>SUM(D25:D31)</f>
        <v>68294</v>
      </c>
    </row>
    <row r="33" spans="1:4" ht="12.75">
      <c r="A33" s="17" t="s">
        <v>110</v>
      </c>
      <c r="B33" s="18"/>
      <c r="C33" s="19" t="s">
        <v>111</v>
      </c>
      <c r="D33" s="18"/>
    </row>
    <row r="34" spans="2:4" ht="12.75">
      <c r="B34" s="6">
        <f>B32+B18</f>
        <v>513786</v>
      </c>
      <c r="D34" s="6">
        <f>D18+D32</f>
        <v>513786</v>
      </c>
    </row>
    <row r="36" spans="1:4" ht="12.75">
      <c r="A36" s="101"/>
      <c r="B36" s="101"/>
      <c r="C36" s="101"/>
      <c r="D36" s="101"/>
    </row>
  </sheetData>
  <sheetProtection/>
  <mergeCells count="4">
    <mergeCell ref="A1:D1"/>
    <mergeCell ref="A3:D3"/>
    <mergeCell ref="A5:D5"/>
    <mergeCell ref="A21:D21"/>
  </mergeCells>
  <printOptions/>
  <pageMargins left="0.984251968503937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40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5.00390625" style="73" customWidth="1"/>
    <col min="2" max="2" width="3.75390625" style="73" bestFit="1" customWidth="1"/>
    <col min="3" max="3" width="75.625" style="73" customWidth="1"/>
    <col min="4" max="4" width="9.25390625" style="73" customWidth="1"/>
    <col min="5" max="5" width="14.375" style="73" bestFit="1" customWidth="1"/>
    <col min="6" max="6" width="11.125" style="73" customWidth="1"/>
    <col min="7" max="7" width="10.00390625" style="73" customWidth="1"/>
    <col min="8" max="8" width="9.125" style="73" hidden="1" customWidth="1"/>
    <col min="9" max="16384" width="9.125" style="73" customWidth="1"/>
  </cols>
  <sheetData>
    <row r="1" spans="2:5" ht="12.75">
      <c r="B1" s="487" t="s">
        <v>510</v>
      </c>
      <c r="C1" s="487"/>
      <c r="D1" s="487"/>
      <c r="E1" s="487"/>
    </row>
    <row r="2" spans="2:5" ht="12" customHeight="1">
      <c r="B2" s="74"/>
      <c r="C2" s="75"/>
      <c r="D2" s="76"/>
      <c r="E2" s="76"/>
    </row>
    <row r="3" spans="2:5" ht="12.75">
      <c r="B3" s="488" t="s">
        <v>218</v>
      </c>
      <c r="C3" s="488"/>
      <c r="D3" s="488"/>
      <c r="E3" s="488"/>
    </row>
    <row r="4" spans="2:5" ht="12.75">
      <c r="B4" s="489" t="s">
        <v>456</v>
      </c>
      <c r="C4" s="489"/>
      <c r="D4" s="489"/>
      <c r="E4" s="489"/>
    </row>
    <row r="5" spans="2:5" ht="12.75">
      <c r="B5" s="72"/>
      <c r="C5" s="72"/>
      <c r="D5" s="72"/>
      <c r="E5" s="72"/>
    </row>
    <row r="6" spans="2:5" ht="12.75">
      <c r="B6" s="72"/>
      <c r="C6" s="72"/>
      <c r="D6" s="72"/>
      <c r="E6" s="72"/>
    </row>
    <row r="7" spans="2:5" ht="12.75">
      <c r="B7" s="72"/>
      <c r="C7" s="72"/>
      <c r="D7" s="72"/>
      <c r="E7" s="72"/>
    </row>
    <row r="8" spans="2:5" ht="12.75" customHeight="1">
      <c r="B8" s="490" t="s">
        <v>188</v>
      </c>
      <c r="C8" s="493" t="s">
        <v>189</v>
      </c>
      <c r="D8" s="77" t="s">
        <v>190</v>
      </c>
      <c r="E8" s="78" t="s">
        <v>191</v>
      </c>
    </row>
    <row r="9" spans="2:5" ht="12.75">
      <c r="B9" s="491"/>
      <c r="C9" s="493"/>
      <c r="D9" s="79" t="s">
        <v>192</v>
      </c>
      <c r="E9" s="80" t="s">
        <v>193</v>
      </c>
    </row>
    <row r="10" spans="2:5" ht="13.5" customHeight="1">
      <c r="B10" s="491"/>
      <c r="C10" s="493"/>
      <c r="D10" s="79" t="s">
        <v>194</v>
      </c>
      <c r="E10" s="81"/>
    </row>
    <row r="11" spans="2:5" ht="11.25" customHeight="1">
      <c r="B11" s="491"/>
      <c r="C11" s="493"/>
      <c r="D11" s="81"/>
      <c r="E11" s="82" t="s">
        <v>195</v>
      </c>
    </row>
    <row r="12" spans="2:5" ht="12.75">
      <c r="B12" s="492"/>
      <c r="C12" s="83">
        <v>1</v>
      </c>
      <c r="D12" s="81">
        <v>3</v>
      </c>
      <c r="E12" s="84">
        <v>4</v>
      </c>
    </row>
    <row r="13" spans="2:7" ht="12.75">
      <c r="B13" s="257" t="s">
        <v>5</v>
      </c>
      <c r="C13" s="258" t="s">
        <v>401</v>
      </c>
      <c r="D13" s="261">
        <v>12.69</v>
      </c>
      <c r="E13" s="260">
        <v>58120200</v>
      </c>
      <c r="F13" s="317"/>
      <c r="G13" s="319"/>
    </row>
    <row r="14" spans="2:7" ht="12.75">
      <c r="B14" s="266" t="s">
        <v>405</v>
      </c>
      <c r="C14" s="273" t="s">
        <v>409</v>
      </c>
      <c r="D14" s="90"/>
      <c r="E14" s="91">
        <v>5291790</v>
      </c>
      <c r="G14" s="318"/>
    </row>
    <row r="15" spans="2:7" s="87" customFormat="1" ht="12.75">
      <c r="B15" s="266" t="s">
        <v>406</v>
      </c>
      <c r="C15" s="273" t="s">
        <v>410</v>
      </c>
      <c r="D15" s="86"/>
      <c r="E15" s="91">
        <v>10365120</v>
      </c>
      <c r="G15" s="318"/>
    </row>
    <row r="16" spans="2:7" s="87" customFormat="1" ht="12.75">
      <c r="B16" s="266" t="s">
        <v>407</v>
      </c>
      <c r="C16" s="273" t="s">
        <v>411</v>
      </c>
      <c r="D16" s="86"/>
      <c r="E16" s="91">
        <v>583188</v>
      </c>
      <c r="G16" s="318"/>
    </row>
    <row r="17" spans="2:7" s="87" customFormat="1" ht="12.75">
      <c r="B17" s="266" t="s">
        <v>408</v>
      </c>
      <c r="C17" s="273" t="s">
        <v>412</v>
      </c>
      <c r="D17" s="86"/>
      <c r="E17" s="91">
        <v>5588059</v>
      </c>
      <c r="G17" s="318"/>
    </row>
    <row r="18" spans="2:7" s="87" customFormat="1" ht="12.75">
      <c r="B18" s="257" t="s">
        <v>7</v>
      </c>
      <c r="C18" s="258" t="s">
        <v>414</v>
      </c>
      <c r="D18" s="259"/>
      <c r="E18" s="259">
        <f>SUM(E14:E17)</f>
        <v>21828157</v>
      </c>
      <c r="G18" s="319"/>
    </row>
    <row r="19" spans="2:5" s="87" customFormat="1" ht="12.75">
      <c r="B19" s="85" t="s">
        <v>119</v>
      </c>
      <c r="C19" s="88" t="s">
        <v>457</v>
      </c>
      <c r="D19" s="89"/>
      <c r="E19" s="89">
        <v>-13360976</v>
      </c>
    </row>
    <row r="20" spans="2:7" s="87" customFormat="1" ht="12.75">
      <c r="B20" s="257" t="s">
        <v>402</v>
      </c>
      <c r="C20" s="258" t="s">
        <v>403</v>
      </c>
      <c r="D20" s="260"/>
      <c r="E20" s="259">
        <v>5356800</v>
      </c>
      <c r="G20" s="319"/>
    </row>
    <row r="21" spans="2:5" s="87" customFormat="1" ht="12.75">
      <c r="B21" s="257" t="s">
        <v>138</v>
      </c>
      <c r="C21" s="258" t="s">
        <v>438</v>
      </c>
      <c r="D21" s="260"/>
      <c r="E21" s="259">
        <v>2396361</v>
      </c>
    </row>
    <row r="22" spans="2:7" s="87" customFormat="1" ht="12.75">
      <c r="B22" s="257" t="s">
        <v>140</v>
      </c>
      <c r="C22" s="258" t="s">
        <v>455</v>
      </c>
      <c r="D22" s="260"/>
      <c r="E22" s="259">
        <v>1984000</v>
      </c>
      <c r="G22" s="319"/>
    </row>
    <row r="23" spans="2:7" s="87" customFormat="1" ht="12.75">
      <c r="B23" s="257" t="s">
        <v>142</v>
      </c>
      <c r="C23" s="258" t="s">
        <v>476</v>
      </c>
      <c r="D23" s="260"/>
      <c r="E23" s="259">
        <v>2261760</v>
      </c>
      <c r="G23" s="319"/>
    </row>
    <row r="24" spans="2:7" s="87" customFormat="1" ht="12.75">
      <c r="B24" s="257" t="s">
        <v>144</v>
      </c>
      <c r="C24" s="258" t="s">
        <v>477</v>
      </c>
      <c r="D24" s="260"/>
      <c r="E24" s="259">
        <v>92540</v>
      </c>
      <c r="G24" s="319"/>
    </row>
    <row r="25" spans="2:5" s="87" customFormat="1" ht="12.75">
      <c r="B25" s="262" t="s">
        <v>3</v>
      </c>
      <c r="C25" s="263" t="s">
        <v>404</v>
      </c>
      <c r="D25" s="264"/>
      <c r="E25" s="265">
        <f>SUM(E13+E18+E19+E20+E21+E22+E23+E24)</f>
        <v>78678842</v>
      </c>
    </row>
    <row r="26" spans="2:6" ht="12.75">
      <c r="B26" s="267"/>
      <c r="C26" s="268"/>
      <c r="D26" s="269"/>
      <c r="E26" s="268"/>
      <c r="F26" s="67"/>
    </row>
    <row r="27" spans="2:6" ht="12.75">
      <c r="B27" s="43" t="s">
        <v>413</v>
      </c>
      <c r="C27" s="43" t="s">
        <v>458</v>
      </c>
      <c r="D27" s="276">
        <v>9.3</v>
      </c>
      <c r="E27" s="270">
        <v>24874400</v>
      </c>
      <c r="F27" s="67"/>
    </row>
    <row r="28" spans="2:5" ht="12.75" customHeight="1">
      <c r="B28" s="43" t="s">
        <v>415</v>
      </c>
      <c r="C28" s="43" t="s">
        <v>459</v>
      </c>
      <c r="D28" s="276">
        <v>9</v>
      </c>
      <c r="E28" s="270">
        <v>12036000</v>
      </c>
    </row>
    <row r="29" spans="2:5" ht="12.75" customHeight="1">
      <c r="B29" s="43" t="s">
        <v>464</v>
      </c>
      <c r="C29" s="43" t="s">
        <v>465</v>
      </c>
      <c r="D29" s="276">
        <v>9</v>
      </c>
      <c r="E29" s="270">
        <v>309600</v>
      </c>
    </row>
    <row r="30" spans="2:5" ht="12.75">
      <c r="B30" s="271" t="s">
        <v>5</v>
      </c>
      <c r="C30" s="271" t="s">
        <v>416</v>
      </c>
      <c r="D30" s="277"/>
      <c r="E30" s="272">
        <f>SUM(E27:E29)</f>
        <v>37220000</v>
      </c>
    </row>
    <row r="31" spans="2:5" ht="12.75">
      <c r="B31" s="43" t="s">
        <v>405</v>
      </c>
      <c r="C31" s="43" t="s">
        <v>460</v>
      </c>
      <c r="D31" s="276">
        <v>4</v>
      </c>
      <c r="E31" s="270">
        <v>4800000</v>
      </c>
    </row>
    <row r="32" spans="2:5" ht="12.75">
      <c r="B32" s="43" t="s">
        <v>406</v>
      </c>
      <c r="C32" s="43" t="s">
        <v>461</v>
      </c>
      <c r="D32" s="276">
        <v>4</v>
      </c>
      <c r="E32" s="270">
        <v>2400000</v>
      </c>
    </row>
    <row r="33" spans="2:5" ht="12.75">
      <c r="B33" s="271" t="s">
        <v>7</v>
      </c>
      <c r="C33" s="271" t="s">
        <v>416</v>
      </c>
      <c r="D33" s="277"/>
      <c r="E33" s="272">
        <f>SUM(E31:E32)</f>
        <v>7200000</v>
      </c>
    </row>
    <row r="34" spans="2:5" ht="12.75">
      <c r="B34" s="43" t="s">
        <v>417</v>
      </c>
      <c r="C34" s="43" t="s">
        <v>462</v>
      </c>
      <c r="D34" s="276">
        <v>104</v>
      </c>
      <c r="E34" s="270">
        <f>74667+3808000</f>
        <v>3882667</v>
      </c>
    </row>
    <row r="35" spans="2:5" ht="12.75">
      <c r="B35" s="43" t="s">
        <v>418</v>
      </c>
      <c r="C35" s="43" t="s">
        <v>463</v>
      </c>
      <c r="D35" s="276">
        <v>100</v>
      </c>
      <c r="E35" s="270">
        <v>1866667</v>
      </c>
    </row>
    <row r="36" spans="2:5" ht="12.75">
      <c r="B36" s="271" t="s">
        <v>119</v>
      </c>
      <c r="C36" s="271" t="s">
        <v>419</v>
      </c>
      <c r="D36" s="277"/>
      <c r="E36" s="272">
        <f>SUM(E34:E35)</f>
        <v>5749334</v>
      </c>
    </row>
    <row r="37" spans="2:5" ht="12.75">
      <c r="B37" s="271" t="s">
        <v>120</v>
      </c>
      <c r="C37" s="271" t="s">
        <v>466</v>
      </c>
      <c r="D37" s="278">
        <v>6.87</v>
      </c>
      <c r="E37" s="272">
        <v>11211840</v>
      </c>
    </row>
    <row r="38" spans="2:5" ht="12.75">
      <c r="B38" s="271" t="s">
        <v>137</v>
      </c>
      <c r="C38" s="271" t="s">
        <v>473</v>
      </c>
      <c r="D38" s="278"/>
      <c r="E38" s="272">
        <v>4347016</v>
      </c>
    </row>
    <row r="39" spans="2:5" ht="12.75">
      <c r="B39" s="275" t="s">
        <v>420</v>
      </c>
      <c r="C39" s="274" t="s">
        <v>404</v>
      </c>
      <c r="D39" s="275"/>
      <c r="E39" s="279">
        <f>SUM(E37+E36+E33+E30+E38)</f>
        <v>65728190</v>
      </c>
    </row>
    <row r="40" spans="2:5" ht="12.75">
      <c r="B40" s="309"/>
      <c r="C40" s="310" t="s">
        <v>426</v>
      </c>
      <c r="D40" s="309"/>
      <c r="E40" s="311">
        <f>SUM(E25+E39)</f>
        <v>144407032</v>
      </c>
    </row>
  </sheetData>
  <sheetProtection/>
  <mergeCells count="5">
    <mergeCell ref="B1:E1"/>
    <mergeCell ref="B3:E3"/>
    <mergeCell ref="B4:E4"/>
    <mergeCell ref="B8:B12"/>
    <mergeCell ref="C8:C1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Hivatal</cp:lastModifiedBy>
  <cp:lastPrinted>2014-02-21T09:59:46Z</cp:lastPrinted>
  <dcterms:created xsi:type="dcterms:W3CDTF">1997-01-17T14:02:09Z</dcterms:created>
  <dcterms:modified xsi:type="dcterms:W3CDTF">2014-02-21T10:04:02Z</dcterms:modified>
  <cp:category/>
  <cp:version/>
  <cp:contentType/>
  <cp:contentStatus/>
</cp:coreProperties>
</file>