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firstSheet="14" activeTab="20"/>
  </bookViews>
  <sheets>
    <sheet name="bevételek összetolt" sheetId="1" r:id="rId1"/>
    <sheet name="kiadások összetolt" sheetId="2" r:id="rId2"/>
    <sheet name="működési mérleg" sheetId="3" r:id="rId3"/>
    <sheet name="felhalmozási mérleg" sheetId="4" r:id="rId4"/>
    <sheet name="MÉRLEG" sheetId="5" r:id="rId5"/>
    <sheet name="beruházások felújítások" sheetId="6" r:id="rId6"/>
    <sheet name="EU projektek" sheetId="7" r:id="rId7"/>
    <sheet name="bevételek önkormányzat" sheetId="8" r:id="rId8"/>
    <sheet name="kiadások önkorm" sheetId="9" r:id="rId9"/>
    <sheet name="bevételek kv szerv" sheetId="10" r:id="rId10"/>
    <sheet name="kiadások kv szerv" sheetId="11" r:id="rId11"/>
    <sheet name="többéves" sheetId="12" r:id="rId12"/>
    <sheet name="adósság állomány" sheetId="13" r:id="rId13"/>
    <sheet name="adósságot keletkeztető ügyletek" sheetId="14" r:id="rId14"/>
    <sheet name="közvetett" sheetId="15" r:id="rId15"/>
    <sheet name="gördülő bevételek" sheetId="16" r:id="rId16"/>
    <sheet name="gördülő kiadások" sheetId="17" r:id="rId17"/>
    <sheet name="vagyonkimutatás" sheetId="18" r:id="rId18"/>
    <sheet name="gazdálk. szerv" sheetId="19" r:id="rId19"/>
    <sheet name="pénzeszköz változás" sheetId="20" r:id="rId20"/>
    <sheet name="maradvány" sheetId="21" r:id="rId21"/>
  </sheets>
  <definedNames>
    <definedName name="_xlfn.IFERROR" hidden="1">#NAME?</definedName>
    <definedName name="_xlnm.Print_Area" localSheetId="5">'beruházások felújítások'!$A$1:$E$53</definedName>
    <definedName name="_xlnm.Print_Area" localSheetId="9">'bevételek kv szerv'!$A$1:$E$99</definedName>
    <definedName name="_xlnm.Print_Area" localSheetId="7">'bevételek önkormányzat'!$A$1:$E$99</definedName>
    <definedName name="_xlnm.Print_Area" localSheetId="0">'bevételek összetolt'!$A$1:$E$99</definedName>
    <definedName name="_xlnm.Print_Area" localSheetId="6">'EU projektek'!$A$1:$D$66</definedName>
    <definedName name="_xlnm.Print_Area" localSheetId="16">'gördülő kiadások'!$A$1:$F$124</definedName>
    <definedName name="_xlnm.Print_Area" localSheetId="10">'kiadások kv szerv'!$A$1:$E$125</definedName>
    <definedName name="_xlnm.Print_Area" localSheetId="8">'kiadások önkorm'!$A$1:$E$125</definedName>
    <definedName name="_xlnm.Print_Area" localSheetId="1">'kiadások összetolt'!$A$1:$E$125</definedName>
    <definedName name="_xlnm.Print_Area" localSheetId="4">'MÉRLEG'!$A$1:$E$155</definedName>
    <definedName name="pr232" localSheetId="16">'gördülő kiadások'!#REF!</definedName>
    <definedName name="pr232" localSheetId="4">'MÉRLEG'!#REF!</definedName>
    <definedName name="pr233" localSheetId="16">'gördülő kiadások'!#REF!</definedName>
    <definedName name="pr233" localSheetId="4">'MÉRLEG'!#REF!</definedName>
    <definedName name="pr234" localSheetId="16">'gördülő kiadások'!#REF!</definedName>
    <definedName name="pr234" localSheetId="4">'MÉRLEG'!#REF!</definedName>
    <definedName name="pr235" localSheetId="16">'gördülő kiadások'!#REF!</definedName>
    <definedName name="pr235" localSheetId="4">'MÉRLEG'!#REF!</definedName>
    <definedName name="pr236" localSheetId="16">'gördülő kiadások'!#REF!</definedName>
    <definedName name="pr236" localSheetId="4">'MÉRLEG'!#REF!</definedName>
    <definedName name="pr312" localSheetId="16">'gördülő kiadások'!#REF!</definedName>
    <definedName name="pr312" localSheetId="4">'MÉRLEG'!#REF!</definedName>
    <definedName name="pr313" localSheetId="16">'gördülő kiadások'!#REF!</definedName>
    <definedName name="pr313" localSheetId="4">'MÉRLEG'!#REF!</definedName>
    <definedName name="pr314" localSheetId="16">'gördülő kiadások'!#REF!</definedName>
    <definedName name="pr314" localSheetId="4">'MÉRLEG'!#REF!</definedName>
    <definedName name="pr315" localSheetId="16">'gördülő kiadások'!#REF!</definedName>
    <definedName name="pr315" localSheetId="4">'MÉRLEG'!#REF!</definedName>
    <definedName name="pr347" localSheetId="16">'gördülő kiadások'!#REF!</definedName>
    <definedName name="pr348" localSheetId="16">'gördülő kiadások'!#REF!</definedName>
    <definedName name="pr349" localSheetId="16">'gördülő kiadások'!#REF!</definedName>
    <definedName name="pr395" localSheetId="16">'gördülő kiadások'!#REF!</definedName>
    <definedName name="pr396" localSheetId="16">'gördülő kiadások'!#REF!</definedName>
    <definedName name="pr397" localSheetId="16">'gördülő kiadások'!#REF!</definedName>
  </definedNames>
  <calcPr fullCalcOnLoad="1"/>
</workbook>
</file>

<file path=xl/sharedStrings.xml><?xml version="1.0" encoding="utf-8"?>
<sst xmlns="http://schemas.openxmlformats.org/spreadsheetml/2006/main" count="2726" uniqueCount="883">
  <si>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</si>
  <si>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</si>
  <si>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</si>
  <si>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</si>
  <si>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</si>
  <si>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</si>
  <si>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</si>
  <si>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</si>
  <si>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</si>
  <si>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</si>
  <si>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</si>
  <si>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</si>
  <si>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</si>
  <si>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</si>
  <si>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</si>
  <si>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</si>
  <si>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</si>
  <si>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</si>
  <si>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</si>
  <si>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</si>
  <si>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</si>
  <si>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</si>
  <si>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</si>
  <si>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</si>
  <si>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</si>
  <si>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</si>
  <si>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</si>
  <si>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,</t>
  </si>
  <si>
    <t>Külföldi szállítók</t>
  </si>
  <si>
    <t>Külföldi összesen:</t>
  </si>
  <si>
    <t>Adósságállomány mindösszesen:</t>
  </si>
  <si>
    <t>Értéktípus: Forint</t>
  </si>
  <si>
    <t>Sorszám</t>
  </si>
  <si>
    <t>Előző év</t>
  </si>
  <si>
    <t>Tárgyév</t>
  </si>
  <si>
    <t>Index (%)</t>
  </si>
  <si>
    <t>ESZKÖZÖK</t>
  </si>
  <si>
    <t>A/ NEMZETI VAGYONBA TARTOZÓ BEFEKTETETT ESZKÖZÖK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</si>
  <si>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</si>
  <si>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</si>
  <si>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</si>
  <si>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</si>
  <si>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</si>
  <si>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</si>
  <si>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</si>
  <si>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</si>
  <si>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</si>
  <si>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</si>
  <si>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</si>
  <si>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</si>
  <si>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</si>
  <si>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</si>
  <si>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</si>
  <si>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</si>
  <si>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</si>
  <si>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</si>
  <si>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</si>
  <si>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</si>
  <si>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</si>
  <si>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</si>
  <si>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</si>
  <si>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</si>
  <si>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</si>
  <si>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</si>
  <si>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</si>
  <si>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</si>
  <si>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</si>
  <si>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</si>
  <si>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</si>
  <si>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</si>
  <si>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</si>
  <si>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</si>
  <si>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</si>
  <si>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</si>
  <si>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</si>
  <si>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</si>
  <si>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</si>
  <si>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</si>
  <si>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</si>
  <si>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</si>
  <si>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</si>
  <si>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</si>
  <si>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</si>
  <si>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</si>
  <si>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</si>
  <si>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</si>
  <si>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</si>
  <si>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</si>
  <si>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</si>
  <si>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</si>
  <si>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</si>
  <si>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</si>
  <si>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</si>
  <si>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</si>
  <si>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</si>
  <si>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</si>
  <si>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</si>
  <si>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</si>
  <si>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</si>
  <si>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</si>
  <si>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</si>
  <si>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</si>
  <si>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</si>
  <si>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</si>
  <si>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</si>
  <si>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</si>
  <si>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</si>
  <si>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</si>
  <si>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</si>
  <si>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</si>
  <si>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</si>
  <si>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</si>
  <si>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</si>
  <si>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</si>
  <si>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</si>
  <si>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</si>
  <si>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</si>
  <si>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</si>
  <si>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</si>
  <si>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</si>
  <si>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</si>
  <si>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</si>
  <si>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</si>
  <si>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</si>
  <si>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</si>
  <si>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</si>
  <si>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</si>
  <si>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</si>
  <si>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</si>
  <si>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</si>
  <si>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</si>
  <si>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</si>
  <si>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</si>
  <si>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</si>
  <si>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</si>
  <si>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</si>
  <si>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</si>
  <si>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</si>
  <si>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</si>
  <si>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</si>
  <si>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</si>
  <si>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</si>
  <si>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</si>
  <si>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</si>
  <si>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</si>
  <si>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</si>
  <si>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</si>
  <si>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</si>
  <si>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</si>
  <si>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</si>
  <si>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F/ AKTÍV IDŐBELI ELHATÁROLÁSOK</t>
  </si>
  <si>
    <t>ESZKÖZÖK ÖSSZESEN</t>
  </si>
  <si>
    <t>A+..+F</t>
  </si>
  <si>
    <t>FORRÁSOK</t>
  </si>
  <si>
    <t>G/ SAJÁT TŐKE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</si>
  <si>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</si>
  <si>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</si>
  <si>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</si>
  <si>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</si>
  <si>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</si>
  <si>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</si>
  <si>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</si>
  <si>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</si>
  <si>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</si>
  <si>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</si>
  <si>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</si>
  <si>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</si>
  <si>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</si>
  <si>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</si>
  <si>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</si>
  <si>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</si>
  <si>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</si>
  <si>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</si>
  <si>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</si>
  <si>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</si>
  <si>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</si>
  <si>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</si>
  <si>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</si>
  <si>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</si>
  <si>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</si>
  <si>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</si>
  <si>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</si>
  <si>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</si>
  <si>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</si>
  <si>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</si>
  <si>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</si>
  <si>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</si>
  <si>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</si>
  <si>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</si>
  <si>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</si>
  <si>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</si>
  <si>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</si>
  <si>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</si>
  <si>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</si>
  <si>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</si>
  <si>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</si>
  <si>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</si>
  <si>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</si>
  <si>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</si>
  <si>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</si>
  <si>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</si>
  <si>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</si>
  <si>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Babócsa Község Önkormányzatának 2019. évi költségvetésének végrehajtása</t>
  </si>
  <si>
    <t>Babócsai Közös Önkormányzati Hivatal 2019. évi költségvetésének végrehajtása</t>
  </si>
  <si>
    <t>Ezer forintban</t>
  </si>
  <si>
    <t>Eredeti előirányzat</t>
  </si>
  <si>
    <t>Módosított előirányzat</t>
  </si>
  <si>
    <t>Teljesítés</t>
  </si>
  <si>
    <t>KÖFOP-1.2.1-VEKOP-16-2016-000170 ASP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</si>
  <si>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</si>
  <si>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</si>
  <si>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</si>
  <si>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</si>
  <si>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</si>
  <si>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</si>
  <si>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</si>
  <si>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</si>
  <si>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</si>
  <si>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</si>
  <si>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</si>
  <si>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</si>
  <si>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</si>
  <si>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</si>
  <si>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</si>
  <si>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</si>
  <si>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</si>
  <si>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</si>
  <si>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</t>
  </si>
  <si>
    <t>F</t>
  </si>
  <si>
    <t>G</t>
  </si>
  <si>
    <t>H</t>
  </si>
  <si>
    <t>I</t>
  </si>
  <si>
    <t>5.-ből EU-s támogatás</t>
  </si>
  <si>
    <t>Költségvetési bevételek összesen (1.+2.+4.+5.+7.+…+12.)</t>
  </si>
  <si>
    <t>Belföldi finanszírozások kiadásai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</si>
  <si>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</si>
  <si>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</si>
  <si>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</si>
  <si>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</si>
  <si>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finanszírozási kiadások összesen (13.+...+24.)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</si>
  <si>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</si>
  <si>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</si>
  <si>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</si>
  <si>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</si>
  <si>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</si>
  <si>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</si>
  <si>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</si>
  <si>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</si>
  <si>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</si>
  <si>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</si>
  <si>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</si>
  <si>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PÉNZESZKÖZÖK VÁLTOZÁSÁNAK LEVEZETÉSE</t>
  </si>
  <si>
    <t>Sor-szám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</si>
  <si>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</si>
  <si>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</si>
  <si>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</si>
  <si>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</si>
  <si>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</si>
  <si>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</si>
  <si>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módosított ei.</t>
  </si>
  <si>
    <t>BEVÉTEL ÖSSZESEN (12+25)</t>
  </si>
  <si>
    <t>KIADÁSOK ÖSSZESEN (12+25)</t>
  </si>
  <si>
    <t>28.</t>
  </si>
  <si>
    <t>eredeti előirányzat</t>
  </si>
  <si>
    <t>módosított előirányzat</t>
  </si>
  <si>
    <t>teljesítés</t>
  </si>
  <si>
    <t>EFOP-1.4.3-16 Biztos Kezdet Gyerekház Babócsán</t>
  </si>
  <si>
    <t>TOP-5.3.1-16-SO1-2017 Helyi identitás</t>
  </si>
  <si>
    <t>ÖNKORMÁNYZATI ELŐIRÁNYZATOK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</si>
  <si>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</si>
  <si>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</si>
  <si>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</si>
  <si>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</si>
  <si>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</si>
  <si>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</si>
  <si>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</si>
  <si>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</si>
  <si>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</si>
  <si>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</si>
  <si>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A helyi önkormányzat költségvetési mérlege közgazdasági tagolásban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</si>
  <si>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</si>
  <si>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</si>
  <si>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</si>
  <si>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</si>
  <si>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</si>
  <si>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</si>
  <si>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</si>
  <si>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</si>
  <si>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</si>
  <si>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</si>
  <si>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</si>
  <si>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</si>
  <si>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</si>
  <si>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</si>
  <si>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</si>
  <si>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</si>
  <si>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</si>
  <si>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Fizetési kötelezettségek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</si>
  <si>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</si>
  <si>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</si>
  <si>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</si>
  <si>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</si>
  <si>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</si>
  <si>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</si>
  <si>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</si>
  <si>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</si>
  <si>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</si>
  <si>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</si>
  <si>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</si>
  <si>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</si>
  <si>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</si>
  <si>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</si>
  <si>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</si>
  <si>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</si>
  <si>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</si>
  <si>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</si>
  <si>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</si>
  <si>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</si>
  <si>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</si>
  <si>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</si>
  <si>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</si>
  <si>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</si>
  <si>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</si>
  <si>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</si>
  <si>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</si>
  <si>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</si>
  <si>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</si>
  <si>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</si>
  <si>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</si>
  <si>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</si>
  <si>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</si>
  <si>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</si>
  <si>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</si>
  <si>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</si>
  <si>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</si>
  <si>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</si>
  <si>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</si>
  <si>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</si>
  <si>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</si>
  <si>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</si>
  <si>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</si>
  <si>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</si>
  <si>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</si>
  <si>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</si>
  <si>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</si>
  <si>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</si>
  <si>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</si>
  <si>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</si>
  <si>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</si>
  <si>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</si>
  <si>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</si>
  <si>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</si>
  <si>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</si>
  <si>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</si>
  <si>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</si>
  <si>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</si>
  <si>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</si>
  <si>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</si>
  <si>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</si>
  <si>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</si>
  <si>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</si>
  <si>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</si>
  <si>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</si>
  <si>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</si>
  <si>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</si>
  <si>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</si>
  <si>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</si>
  <si>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</si>
  <si>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</si>
  <si>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</si>
  <si>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</si>
  <si>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</si>
  <si>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</si>
  <si>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</si>
  <si>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</si>
  <si>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</si>
  <si>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</si>
  <si>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</si>
  <si>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</si>
  <si>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</si>
  <si>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</si>
  <si>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</si>
  <si>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</si>
  <si>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</si>
  <si>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</si>
  <si>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</si>
  <si>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</si>
  <si>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</si>
  <si>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</si>
  <si>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</si>
  <si>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</si>
  <si>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</si>
  <si>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</si>
  <si>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</si>
  <si>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</si>
  <si>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</si>
  <si>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</si>
  <si>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</si>
  <si>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</si>
  <si>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</si>
  <si>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</si>
  <si>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</si>
  <si>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</si>
  <si>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</si>
  <si>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</si>
  <si>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</si>
  <si>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</si>
  <si>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</si>
  <si>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</si>
  <si>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</si>
  <si>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</si>
  <si>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</si>
  <si>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</si>
  <si>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</si>
  <si>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</si>
  <si>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</si>
  <si>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</si>
  <si>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</si>
  <si>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</si>
  <si>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</si>
  <si>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</si>
  <si>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</si>
  <si>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</si>
  <si>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</si>
  <si>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</si>
  <si>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</si>
  <si>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</si>
  <si>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</si>
  <si>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</si>
  <si>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</si>
  <si>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</si>
  <si>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</si>
  <si>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</si>
  <si>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</si>
  <si>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</si>
  <si>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</si>
  <si>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</si>
  <si>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</si>
  <si>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</si>
  <si>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</si>
  <si>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</si>
  <si>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</si>
  <si>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</si>
  <si>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</si>
  <si>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</si>
  <si>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</si>
  <si>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</si>
  <si>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</si>
  <si>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</si>
  <si>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</si>
  <si>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</si>
  <si>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</si>
  <si>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</si>
  <si>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</si>
  <si>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</si>
  <si>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</si>
  <si>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</si>
  <si>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</si>
  <si>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</si>
  <si>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</si>
  <si>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</si>
  <si>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</si>
  <si>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</si>
  <si>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</si>
  <si>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</si>
  <si>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</si>
  <si>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</si>
  <si>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</si>
  <si>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</si>
  <si>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</si>
  <si>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</si>
  <si>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</si>
  <si>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</si>
  <si>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</si>
  <si>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</si>
  <si>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</si>
  <si>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</si>
  <si>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</si>
  <si>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</si>
  <si>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</si>
  <si>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</si>
  <si>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</si>
  <si>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</si>
  <si>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</si>
  <si>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</si>
  <si>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</si>
  <si>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</si>
  <si>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</si>
  <si>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</si>
  <si>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</si>
  <si>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</si>
  <si>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</si>
  <si>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</si>
  <si>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</si>
  <si>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</si>
  <si>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</si>
  <si>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</si>
  <si>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</si>
  <si>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</si>
  <si>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</si>
  <si>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</si>
  <si>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</si>
  <si>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</si>
  <si>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</si>
  <si>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</si>
  <si>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</si>
  <si>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</si>
  <si>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</si>
  <si>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</si>
  <si>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</si>
  <si>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</si>
  <si>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</si>
  <si>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</si>
  <si>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</si>
  <si>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</si>
  <si>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</si>
  <si>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</si>
  <si>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</si>
  <si>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</si>
  <si>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</si>
  <si>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</si>
  <si>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</si>
  <si>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</si>
  <si>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</si>
  <si>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</si>
  <si>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</si>
  <si>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</si>
  <si>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</si>
  <si>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</si>
  <si>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</si>
  <si>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</si>
  <si>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</si>
  <si>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</si>
  <si>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</si>
  <si>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</si>
  <si>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</si>
  <si>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</si>
  <si>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</si>
  <si>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</si>
  <si>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</si>
  <si>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</si>
  <si>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</si>
  <si>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</si>
  <si>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</si>
  <si>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</si>
  <si>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</si>
  <si>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</si>
  <si>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</si>
  <si>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</si>
  <si>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</si>
  <si>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</si>
  <si>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</si>
  <si>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</si>
  <si>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</si>
  <si>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</si>
  <si>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</si>
  <si>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</si>
  <si>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</si>
  <si>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</si>
  <si>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</si>
  <si>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</si>
  <si>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</si>
  <si>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</si>
  <si>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</si>
  <si>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</si>
  <si>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</si>
  <si>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</si>
  <si>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</si>
  <si>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</si>
  <si>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</si>
  <si>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</si>
  <si>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</si>
  <si>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</si>
  <si>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</si>
  <si>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</si>
  <si>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</si>
  <si>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</si>
  <si>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</si>
  <si>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</si>
  <si>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</si>
  <si>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</si>
  <si>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</si>
  <si>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</si>
  <si>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</si>
  <si>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</si>
  <si>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</si>
  <si>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</si>
  <si>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</si>
  <si>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</si>
  <si>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</si>
  <si>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</si>
  <si>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</si>
  <si>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</si>
  <si>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</si>
  <si>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</si>
  <si>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</si>
  <si>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</si>
  <si>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</si>
  <si>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</si>
  <si>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</si>
  <si>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</si>
  <si>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</si>
  <si>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</si>
  <si>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</si>
  <si>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</si>
  <si>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</si>
  <si>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</si>
  <si>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</si>
  <si>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</si>
  <si>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</si>
  <si>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</si>
  <si>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</si>
  <si>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</si>
  <si>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</si>
  <si>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</si>
  <si>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</si>
  <si>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</si>
  <si>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</si>
  <si>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</si>
  <si>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</si>
  <si>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</si>
  <si>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</si>
  <si>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</si>
  <si>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</si>
  <si>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</si>
  <si>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</si>
  <si>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</si>
  <si>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</si>
  <si>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</si>
  <si>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</si>
  <si>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</si>
  <si>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</si>
  <si>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</si>
  <si>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</si>
  <si>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</si>
  <si>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</si>
  <si>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</si>
  <si>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</si>
  <si>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</si>
  <si>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</si>
  <si>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</si>
  <si>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</si>
  <si>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</si>
  <si>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</si>
  <si>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</si>
  <si>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</si>
  <si>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</si>
  <si>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</si>
  <si>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</si>
  <si>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</si>
  <si>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</si>
  <si>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</si>
  <si>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</si>
  <si>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</si>
  <si>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</si>
  <si>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</si>
  <si>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</si>
  <si>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</si>
  <si>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</si>
  <si>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</si>
  <si>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</si>
  <si>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</si>
  <si>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</si>
  <si>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</si>
  <si>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</si>
  <si>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</si>
  <si>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</si>
  <si>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</si>
  <si>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</si>
  <si>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</si>
  <si>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</si>
  <si>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</si>
  <si>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</si>
  <si>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</si>
  <si>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</si>
  <si>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</si>
  <si>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</si>
  <si>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</si>
  <si>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</si>
  <si>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</si>
  <si>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</si>
  <si>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</si>
  <si>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</si>
  <si>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</si>
  <si>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</si>
  <si>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</si>
  <si>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</si>
  <si>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</si>
  <si>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</si>
  <si>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</si>
  <si>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</si>
  <si>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</si>
  <si>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</si>
  <si>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</si>
  <si>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</si>
  <si>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</si>
  <si>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</si>
  <si>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</si>
  <si>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</si>
  <si>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</si>
  <si>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</si>
  <si>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</si>
  <si>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</si>
  <si>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</si>
  <si>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</si>
  <si>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</si>
  <si>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BEVÉTELEK ÖSSZESEN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</si>
  <si>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</si>
  <si>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</si>
  <si>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</si>
  <si>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</si>
  <si>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</si>
  <si>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</si>
  <si>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</si>
  <si>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</si>
  <si>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</si>
  <si>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2020. évi előirányzat</t>
  </si>
  <si>
    <t>2021. évi előirányzat</t>
  </si>
  <si>
    <t>KÖLTSÉGVETÉSI SZERV ELŐIRÁNYZATAI</t>
  </si>
  <si>
    <t>Működési költségvetés előirányzat csoport</t>
  </si>
  <si>
    <t xml:space="preserve">Felhalmozási költségvetés előirányzat csoport </t>
  </si>
  <si>
    <t>I. Működési célú bevételek és kiadások mérlege
(Önkormányzati szinten)</t>
  </si>
  <si>
    <t xml:space="preserve"> Ezer forintban </t>
  </si>
  <si>
    <t>Sor-
szám</t>
  </si>
  <si>
    <t>Bevételek</t>
  </si>
  <si>
    <t>Kiadások</t>
  </si>
  <si>
    <t>A</t>
  </si>
  <si>
    <t>B</t>
  </si>
  <si>
    <t>C</t>
  </si>
  <si>
    <t>D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</si>
  <si>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</si>
  <si>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</si>
  <si>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</si>
  <si>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</si>
  <si>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</si>
  <si>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</si>
  <si>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</si>
  <si>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</si>
  <si>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</si>
  <si>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</si>
  <si>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</si>
  <si>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Egyéb működési célú kiadások</t>
  </si>
  <si>
    <t>6.</t>
  </si>
  <si>
    <t>Működési célú átvett pénzeszközök</t>
  </si>
  <si>
    <t>Tartalékok</t>
  </si>
  <si>
    <t>7.</t>
  </si>
  <si>
    <t>8.</t>
  </si>
  <si>
    <t>9.</t>
  </si>
  <si>
    <t>10.</t>
  </si>
  <si>
    <t>11.</t>
  </si>
  <si>
    <t>12.</t>
  </si>
  <si>
    <t>13.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</si>
  <si>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</si>
  <si>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</si>
  <si>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</si>
  <si>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</si>
  <si>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</si>
  <si>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</si>
  <si>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</si>
  <si>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</si>
  <si>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</si>
  <si>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</si>
  <si>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</si>
  <si>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</si>
  <si>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</si>
  <si>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</si>
  <si>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</si>
  <si>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</si>
  <si>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</si>
  <si>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</si>
  <si>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</si>
  <si>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</si>
  <si>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</si>
  <si>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</si>
  <si>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</si>
  <si>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</si>
  <si>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</si>
  <si>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</si>
  <si>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</si>
  <si>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</si>
  <si>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</si>
  <si>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</si>
  <si>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</si>
  <si>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</si>
  <si>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</si>
  <si>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</si>
  <si>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ÖSSZEVONT ELŐIRÁNYZATOK (ÖNKORMÁNYZAT ÉS KÖLTSÉGVETÉSI SZERVEI ÖSSZESEN)</t>
  </si>
  <si>
    <t>Kiadások - Gördülő(E Ft)</t>
  </si>
  <si>
    <t>Bevételek -Gördülő (E Ft)</t>
  </si>
  <si>
    <t>A többéves kihatással járó döntések számszerűsítése évenkénti bontásban és összesítve (E Ft)</t>
  </si>
  <si>
    <t>Kötelezettségek megnevezése</t>
  </si>
  <si>
    <t>Köt.vállalás éve</t>
  </si>
  <si>
    <t>Tárgyév előtti kifizetés</t>
  </si>
  <si>
    <t>2020. évi kifizetés</t>
  </si>
  <si>
    <t>2021.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</si>
  <si>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</si>
  <si>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</si>
  <si>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</si>
  <si>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</si>
  <si>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</si>
  <si>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</si>
  <si>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(E Ft)</t>
  </si>
  <si>
    <t>tervezett elvárt bevétel</t>
  </si>
  <si>
    <t>közvetett támogatás</t>
  </si>
  <si>
    <t>várható bevétel</t>
  </si>
  <si>
    <t>Maradványkimutatás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</si>
  <si>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</si>
  <si>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</si>
  <si>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</si>
  <si>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</si>
  <si>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</si>
  <si>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</si>
  <si>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(=±I±II)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</si>
  <si>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</si>
  <si>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</si>
  <si>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</si>
  <si>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</si>
  <si>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8 Vállalkozási tevékenység finanszírozási kiadásai</t>
  </si>
  <si>
    <t>IV Vállalkozási tevékenység finanszírozási egyenlege (=07-08)</t>
  </si>
  <si>
    <t>B) Vállalkozási tevékenység maradványa (=±III±IV)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</si>
  <si>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</si>
  <si>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</si>
  <si>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</si>
  <si>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(=B*0,09)</t>
  </si>
  <si>
    <t>G) Vállalkozási tevékenység felhasználható maradványa (=B-F)</t>
  </si>
  <si>
    <t>3134</t>
  </si>
  <si>
    <t>Összeg (E Ft)</t>
  </si>
  <si>
    <t>Önkormányzat 2019. évi költségvetésének végrehajtása</t>
  </si>
  <si>
    <t>K513</t>
  </si>
  <si>
    <t>Babócsa Község Önkormányzat 2019. évi költségvetésének végrehajtása</t>
  </si>
  <si>
    <t>Tárgyévi kifizetés (2019. évi kifizetés)</t>
  </si>
  <si>
    <t>2022. évi kifizetés</t>
  </si>
  <si>
    <t>Óvoda udvar ÖFP pályázat</t>
  </si>
  <si>
    <t>Útkarbantartó gépbeszerzés pályázat</t>
  </si>
  <si>
    <t>II.vh emlékmű felújítás KKETTKK pály.</t>
  </si>
  <si>
    <t xml:space="preserve">Helyi identitás erősítése (TOP-5.3.1 pály. </t>
  </si>
  <si>
    <t xml:space="preserve">Biztos Kezdet Gyermekh. EFOP-1.4.3. eszközbesz. </t>
  </si>
  <si>
    <t xml:space="preserve">Biztso Kezdet Gyermekház EFOP-2.1.2 inf. </t>
  </si>
  <si>
    <t>2019. évi teljesítés</t>
  </si>
  <si>
    <t>2022. évi előirányzat</t>
  </si>
  <si>
    <t>A Babócsa Község Önkormányzat tulajdonában álló gazdálkodó szervezetek működéséből származó
kötelezettségek és részesedések alakulása a 2019. évben</t>
  </si>
  <si>
    <t>Adósság állomány alakulása lejárat, eszközök, bel - és külföldi hitelezők szerinti bontásban 2019. december 31-én</t>
  </si>
  <si>
    <t>Útkarbantartó gépek</t>
  </si>
  <si>
    <t xml:space="preserve">Helyi identitás erősítése TOP-5.3.1 (rendezvénysátor és sörpadok ) </t>
  </si>
  <si>
    <t xml:space="preserve">Biztos kezdet EFOP-1.4.3 működ.( játékok) </t>
  </si>
  <si>
    <t xml:space="preserve">Biztos kezdet EFOP-2.1.2 infrastr. (laptop, projektor, nyomtató játékok, berendezések ) </t>
  </si>
  <si>
    <t>Biztos kezdet EFOP-2.1.2 napelem</t>
  </si>
  <si>
    <t xml:space="preserve">II.vh emlékmű felújítása KKETTKK pály. </t>
  </si>
  <si>
    <t>Adósságot keletkeztető Ügyletek- Babócsa Község Önkormányzatának 2019. évi költségvetésének végrehajtása</t>
  </si>
  <si>
    <t xml:space="preserve"> </t>
  </si>
  <si>
    <t>Kötelezettségvállalások</t>
  </si>
  <si>
    <t>Óvoda felújítás pályázat</t>
  </si>
  <si>
    <t>EFOP-1.4.3 Biztos Kezdet Működési</t>
  </si>
  <si>
    <t>EFOP-2.1.2 Biztos Kezdet Infarstruktúra</t>
  </si>
  <si>
    <t xml:space="preserve">DRB Bank </t>
  </si>
  <si>
    <t>TOP-5.3.1 helyi identitás erősítése</t>
  </si>
  <si>
    <t>Eszközhasználati díj</t>
  </si>
  <si>
    <t>Közfoglalakoztatás</t>
  </si>
  <si>
    <t>Vagyonkimutatás - 2019</t>
  </si>
  <si>
    <t>2019.évi módosított előirányzat</t>
  </si>
  <si>
    <t xml:space="preserve">2019.évi teljesítés </t>
  </si>
  <si>
    <t>2019. évi eredeti előirányzat</t>
  </si>
  <si>
    <t xml:space="preserve">Hivatal eszközbeszerzés </t>
  </si>
  <si>
    <t>Környvédalap</t>
  </si>
  <si>
    <t>1. melléklet a 4/2020. (VII.16.) számú   önkormányzati rendelethez</t>
  </si>
  <si>
    <t>2. melléklet a 4/2020. (VII.16.) számú önkormányzati rendelethez</t>
  </si>
  <si>
    <t>3.1. melléklet a  4/2020. (VII.16.) számú önkormányzati rendelethez</t>
  </si>
  <si>
    <t>3.2. melléklet a 4/2020. (VII.16.) számú önkormányzati rendelethez</t>
  </si>
  <si>
    <t>4. melléklet a 4/2020. (VII.16.) számú önkormányzati rendelethez</t>
  </si>
  <si>
    <t>5. melléklet a 4/2020. (VII.16.) számú önkormányzati rendelethez</t>
  </si>
  <si>
    <t>6. melléklet a  4/2020. (VII.16.) számú önkormányzati rendelethez</t>
  </si>
  <si>
    <t>7.1 melléklet a   4/2020. (VII.16.) számú önkormányzati rendelethez</t>
  </si>
  <si>
    <t>7.2 melléklet a  4/2020. (VII.16.) számú  önkormányzati rendelethez</t>
  </si>
  <si>
    <t>8.1 melléklet a   4/2020. (VII.16.) számú önkormányzati rendelethez</t>
  </si>
  <si>
    <t>8.2 melléklet a 4/2020. (VII.16.) számú önkormányzati rendelethez</t>
  </si>
  <si>
    <t>9. melléklet a 4/2020. (VII.16.) számú  önkormányzati rendelethez</t>
  </si>
  <si>
    <t>11. melléklet a 4/2020. (VII.16.) számú  önkormányzati rendelethez</t>
  </si>
  <si>
    <t>12. melléklet a 4/2020. (VII.16.) számúönkormányzati rendelethez</t>
  </si>
  <si>
    <t>13.1 melléklet a 4/2020. (VII.16.) számú önkormányzati rendelethez</t>
  </si>
  <si>
    <t>13.2 melléklet a  4/2020. (VII.16.) számú önkormányzati rendelethez</t>
  </si>
  <si>
    <t>14. melléklet a  4/2020. (VII.16.) számú önkormányzati rendelethez</t>
  </si>
  <si>
    <t>16. melléklet a 4/2020. (VII.16.) számú önkormányzati rendelethez</t>
  </si>
  <si>
    <t>17. melléklet a 4/2020. (VII.16.) számú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</si>
</sst>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#,##0.00\ &quot;Ft&quot;"/>
    <numFmt numFmtId="185" formatCode="#,###"/>
    <numFmt numFmtId="186" formatCode="#"/>
    <numFmt numFmtId="187" formatCode="_-* #,##0\ _F_t_-;\-* #,##0\ _F_t_-;_-* &quot;-&quot;??\ _F_t_-;_-@_-"/>
    <numFmt numFmtId="188" formatCode="0&quot;.&quot;"/>
    <numFmt numFmtId="189" formatCode="#,###__"/>
    <numFmt numFmtId="190" formatCode="_-* #,##0.0\ _F_t_-;\-* #,##0.0\ _F_t_-;_-* &quot;-&quot;??\ _F_t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2"/>
      <name val="Times New Roman CE"/>
      <family val="0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name val="Times New Roman CE"/>
      <family val="1"/>
    </font>
    <font>
      <b/>
      <sz val="14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ookman Old Style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u val="singleAccounting"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7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9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0" borderId="5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91" fillId="33" borderId="0" applyNumberFormat="0" applyBorder="0" applyAlignment="0" applyProtection="0"/>
    <xf numFmtId="0" fontId="92" fillId="34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9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5" borderId="0" applyNumberFormat="0" applyBorder="0" applyAlignment="0" applyProtection="0"/>
    <xf numFmtId="0" fontId="97" fillId="36" borderId="0" applyNumberFormat="0" applyBorder="0" applyAlignment="0" applyProtection="0"/>
    <xf numFmtId="0" fontId="98" fillId="34" borderId="1" applyNumberForma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45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6" fillId="39" borderId="10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0" fillId="37" borderId="10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5" fontId="11" fillId="0" borderId="10" xfId="0" applyNumberFormat="1" applyFont="1" applyFill="1" applyBorder="1" applyAlignment="1">
      <alignment vertical="center"/>
    </xf>
    <xf numFmtId="0" fontId="20" fillId="4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9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175" fontId="11" fillId="40" borderId="1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6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11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9" fillId="0" borderId="0" xfId="0" applyFont="1" applyAlignment="1">
      <alignment/>
    </xf>
    <xf numFmtId="0" fontId="11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1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30" fillId="37" borderId="10" xfId="0" applyFont="1" applyFill="1" applyBorder="1" applyAlignment="1">
      <alignment/>
    </xf>
    <xf numFmtId="0" fontId="14" fillId="0" borderId="0" xfId="0" applyFont="1" applyAlignment="1">
      <alignment/>
    </xf>
    <xf numFmtId="0" fontId="6" fillId="39" borderId="10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11" fillId="39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9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85" fontId="36" fillId="0" borderId="11" xfId="0" applyNumberFormat="1" applyFont="1" applyFill="1" applyBorder="1" applyAlignment="1" applyProtection="1">
      <alignment horizontal="centerContinuous" vertical="center" wrapText="1"/>
      <protection/>
    </xf>
    <xf numFmtId="185" fontId="36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right"/>
    </xf>
    <xf numFmtId="0" fontId="37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89" fontId="36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5"/>
    </xf>
    <xf numFmtId="189" fontId="45" fillId="0" borderId="18" xfId="0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 indent="1"/>
    </xf>
    <xf numFmtId="189" fontId="45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indent="1"/>
    </xf>
    <xf numFmtId="189" fontId="45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horizontal="center" vertical="center"/>
    </xf>
    <xf numFmtId="189" fontId="36" fillId="0" borderId="26" xfId="0" applyNumberFormat="1" applyFont="1" applyFill="1" applyBorder="1" applyAlignment="1" applyProtection="1">
      <alignment horizontal="right" vertical="center"/>
      <protection/>
    </xf>
    <xf numFmtId="0" fontId="44" fillId="0" borderId="23" xfId="0" applyFont="1" applyFill="1" applyBorder="1" applyAlignment="1">
      <alignment horizontal="left" vertical="center" indent="5"/>
    </xf>
    <xf numFmtId="0" fontId="0" fillId="39" borderId="1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5" fontId="0" fillId="0" borderId="0" xfId="0" applyNumberFormat="1" applyFill="1" applyAlignment="1" applyProtection="1">
      <alignment vertical="center" wrapText="1"/>
      <protection/>
    </xf>
    <xf numFmtId="185" fontId="33" fillId="0" borderId="0" xfId="0" applyNumberFormat="1" applyFont="1" applyFill="1" applyAlignment="1" applyProtection="1">
      <alignment horizontal="centerContinuous" vertical="center" wrapText="1"/>
      <protection/>
    </xf>
    <xf numFmtId="185" fontId="0" fillId="0" borderId="0" xfId="0" applyNumberFormat="1" applyFill="1" applyAlignment="1" applyProtection="1">
      <alignment horizontal="centerContinuous" vertical="center"/>
      <protection/>
    </xf>
    <xf numFmtId="185" fontId="0" fillId="0" borderId="0" xfId="0" applyNumberFormat="1" applyFill="1" applyAlignment="1" applyProtection="1">
      <alignment horizontal="center" vertical="center" wrapText="1"/>
      <protection/>
    </xf>
    <xf numFmtId="185" fontId="35" fillId="0" borderId="0" xfId="0" applyNumberFormat="1" applyFont="1" applyFill="1" applyAlignment="1" applyProtection="1">
      <alignment horizontal="right" vertical="center"/>
      <protection/>
    </xf>
    <xf numFmtId="185" fontId="36" fillId="0" borderId="13" xfId="0" applyNumberFormat="1" applyFont="1" applyFill="1" applyBorder="1" applyAlignment="1" applyProtection="1">
      <alignment horizontal="centerContinuous" vertical="center" wrapText="1"/>
      <protection/>
    </xf>
    <xf numFmtId="185" fontId="36" fillId="0" borderId="11" xfId="0" applyNumberFormat="1" applyFont="1" applyFill="1" applyBorder="1" applyAlignment="1" applyProtection="1">
      <alignment horizontal="center" vertical="center" wrapText="1"/>
      <protection/>
    </xf>
    <xf numFmtId="185" fontId="36" fillId="0" borderId="12" xfId="0" applyNumberFormat="1" applyFont="1" applyFill="1" applyBorder="1" applyAlignment="1" applyProtection="1">
      <alignment horizontal="center" vertical="center" wrapText="1"/>
      <protection/>
    </xf>
    <xf numFmtId="185" fontId="36" fillId="0" borderId="27" xfId="0" applyNumberFormat="1" applyFont="1" applyFill="1" applyBorder="1" applyAlignment="1" applyProtection="1">
      <alignment horizontal="center" vertical="center" wrapText="1"/>
      <protection/>
    </xf>
    <xf numFmtId="185" fontId="36" fillId="0" borderId="13" xfId="0" applyNumberFormat="1" applyFont="1" applyFill="1" applyBorder="1" applyAlignment="1" applyProtection="1">
      <alignment horizontal="center" vertical="center" wrapText="1"/>
      <protection/>
    </xf>
    <xf numFmtId="185" fontId="37" fillId="0" borderId="0" xfId="0" applyNumberFormat="1" applyFont="1" applyFill="1" applyAlignment="1" applyProtection="1">
      <alignment horizontal="center" vertical="center" wrapText="1"/>
      <protection/>
    </xf>
    <xf numFmtId="185" fontId="38" fillId="0" borderId="28" xfId="0" applyNumberFormat="1" applyFont="1" applyFill="1" applyBorder="1" applyAlignment="1" applyProtection="1">
      <alignment horizontal="center" vertical="center" wrapText="1"/>
      <protection/>
    </xf>
    <xf numFmtId="185" fontId="38" fillId="0" borderId="11" xfId="0" applyNumberFormat="1" applyFont="1" applyFill="1" applyBorder="1" applyAlignment="1" applyProtection="1">
      <alignment horizontal="center" vertical="center" wrapText="1"/>
      <protection/>
    </xf>
    <xf numFmtId="185" fontId="38" fillId="0" borderId="29" xfId="0" applyNumberFormat="1" applyFont="1" applyFill="1" applyBorder="1" applyAlignment="1" applyProtection="1">
      <alignment horizontal="center" vertical="center" wrapText="1"/>
      <protection/>
    </xf>
    <xf numFmtId="185" fontId="38" fillId="0" borderId="12" xfId="0" applyNumberFormat="1" applyFont="1" applyFill="1" applyBorder="1" applyAlignment="1" applyProtection="1">
      <alignment horizontal="center" vertical="center" wrapText="1"/>
      <protection/>
    </xf>
    <xf numFmtId="185" fontId="38" fillId="0" borderId="13" xfId="0" applyNumberFormat="1" applyFont="1" applyFill="1" applyBorder="1" applyAlignment="1" applyProtection="1">
      <alignment horizontal="center" vertical="center" wrapText="1"/>
      <protection/>
    </xf>
    <xf numFmtId="185" fontId="38" fillId="0" borderId="0" xfId="0" applyNumberFormat="1" applyFont="1" applyFill="1" applyAlignment="1" applyProtection="1">
      <alignment horizontal="center" vertical="center" wrapText="1"/>
      <protection/>
    </xf>
    <xf numFmtId="185" fontId="0" fillId="0" borderId="30" xfId="0" applyNumberFormat="1" applyFill="1" applyBorder="1" applyAlignment="1" applyProtection="1">
      <alignment horizontal="left" vertical="center" wrapText="1" indent="1"/>
      <protection/>
    </xf>
    <xf numFmtId="185" fontId="39" fillId="0" borderId="14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10" xfId="66" applyNumberFormat="1" applyFont="1" applyFill="1" applyBorder="1" applyAlignment="1" applyProtection="1">
      <alignment horizontal="right" vertical="center" wrapText="1" indent="1"/>
      <protection/>
    </xf>
    <xf numFmtId="185" fontId="39" fillId="0" borderId="31" xfId="66" applyNumberFormat="1" applyFont="1" applyFill="1" applyBorder="1" applyAlignment="1" applyProtection="1">
      <alignment horizontal="right" vertical="center" wrapText="1" indent="1"/>
      <protection/>
    </xf>
    <xf numFmtId="185" fontId="39" fillId="0" borderId="32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33" xfId="66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34" xfId="66" applyNumberFormat="1" applyFont="1" applyFill="1" applyBorder="1" applyAlignment="1" applyProtection="1">
      <alignment horizontal="right" vertical="center" wrapText="1" indent="1"/>
      <protection locked="0"/>
    </xf>
    <xf numFmtId="185" fontId="0" fillId="0" borderId="35" xfId="0" applyNumberFormat="1" applyFill="1" applyBorder="1" applyAlignment="1" applyProtection="1">
      <alignment horizontal="left" vertical="center" wrapText="1" indent="1"/>
      <protection/>
    </xf>
    <xf numFmtId="185" fontId="39" fillId="0" borderId="17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36" xfId="66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37" xfId="66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38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5" xfId="66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85" fontId="3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85" fontId="3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85" fontId="3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85" fontId="37" fillId="0" borderId="28" xfId="0" applyNumberFormat="1" applyFont="1" applyFill="1" applyBorder="1" applyAlignment="1" applyProtection="1">
      <alignment horizontal="left" vertical="center" wrapText="1" indent="1"/>
      <protection/>
    </xf>
    <xf numFmtId="185" fontId="38" fillId="0" borderId="11" xfId="0" applyNumberFormat="1" applyFont="1" applyFill="1" applyBorder="1" applyAlignment="1" applyProtection="1">
      <alignment horizontal="left" vertical="center" wrapText="1" indent="1"/>
      <protection/>
    </xf>
    <xf numFmtId="185" fontId="38" fillId="0" borderId="12" xfId="0" applyNumberFormat="1" applyFont="1" applyFill="1" applyBorder="1" applyAlignment="1" applyProtection="1">
      <alignment horizontal="right" vertical="center" wrapText="1" indent="1"/>
      <protection/>
    </xf>
    <xf numFmtId="185" fontId="32" fillId="0" borderId="40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41" xfId="0" applyNumberFormat="1" applyFont="1" applyFill="1" applyBorder="1" applyAlignment="1" applyProtection="1">
      <alignment horizontal="left" vertical="center" wrapText="1" indent="1"/>
      <protection/>
    </xf>
    <xf numFmtId="185" fontId="40" fillId="0" borderId="42" xfId="0" applyNumberFormat="1" applyFont="1" applyFill="1" applyBorder="1" applyAlignment="1" applyProtection="1">
      <alignment horizontal="right" vertical="center" wrapText="1" indent="1"/>
      <protection/>
    </xf>
    <xf numFmtId="185" fontId="39" fillId="0" borderId="17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85" fontId="32" fillId="0" borderId="35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85" fontId="40" fillId="0" borderId="10" xfId="0" applyNumberFormat="1" applyFont="1" applyFill="1" applyBorder="1" applyAlignment="1" applyProtection="1">
      <alignment horizontal="right" vertical="center" wrapText="1" indent="1"/>
      <protection/>
    </xf>
    <xf numFmtId="185" fontId="37" fillId="0" borderId="11" xfId="0" applyNumberFormat="1" applyFont="1" applyFill="1" applyBorder="1" applyAlignment="1" applyProtection="1">
      <alignment horizontal="left" vertical="center" wrapText="1" indent="1"/>
      <protection/>
    </xf>
    <xf numFmtId="185" fontId="37" fillId="0" borderId="12" xfId="0" applyNumberFormat="1" applyFont="1" applyFill="1" applyBorder="1" applyAlignment="1" applyProtection="1">
      <alignment horizontal="right" vertical="center" wrapText="1" indent="1"/>
      <protection/>
    </xf>
    <xf numFmtId="185" fontId="37" fillId="0" borderId="43" xfId="0" applyNumberFormat="1" applyFont="1" applyFill="1" applyBorder="1" applyAlignment="1" applyProtection="1">
      <alignment horizontal="right" vertical="center" wrapText="1" indent="1"/>
      <protection/>
    </xf>
    <xf numFmtId="185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85" fontId="39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85" fontId="39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85" fontId="0" fillId="0" borderId="40" xfId="0" applyNumberFormat="1" applyFill="1" applyBorder="1" applyAlignment="1" applyProtection="1">
      <alignment horizontal="left" vertical="center" wrapText="1" indent="1"/>
      <protection/>
    </xf>
    <xf numFmtId="185" fontId="39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85" fontId="3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41" xfId="0" applyNumberFormat="1" applyFont="1" applyFill="1" applyBorder="1" applyAlignment="1" applyProtection="1">
      <alignment horizontal="left" vertical="center" wrapText="1" indent="1"/>
      <protection/>
    </xf>
    <xf numFmtId="185" fontId="38" fillId="0" borderId="13" xfId="0" applyNumberFormat="1" applyFont="1" applyFill="1" applyBorder="1" applyAlignment="1" applyProtection="1">
      <alignment horizontal="right" vertical="center" wrapText="1" indent="1"/>
      <protection/>
    </xf>
    <xf numFmtId="185" fontId="40" fillId="0" borderId="41" xfId="0" applyNumberFormat="1" applyFont="1" applyFill="1" applyBorder="1" applyAlignment="1" applyProtection="1">
      <alignment horizontal="left" vertical="center" wrapText="1" indent="1"/>
      <protection/>
    </xf>
    <xf numFmtId="185" fontId="40" fillId="0" borderId="15" xfId="0" applyNumberFormat="1" applyFont="1" applyFill="1" applyBorder="1" applyAlignment="1" applyProtection="1">
      <alignment horizontal="right" vertical="center" wrapText="1" indent="1"/>
      <protection/>
    </xf>
    <xf numFmtId="185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7" xfId="0" applyNumberFormat="1" applyFont="1" applyFill="1" applyBorder="1" applyAlignment="1" applyProtection="1">
      <alignment horizontal="left" vertical="center" wrapText="1" indent="2"/>
      <protection/>
    </xf>
    <xf numFmtId="185" fontId="3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85" fontId="39" fillId="0" borderId="10" xfId="0" applyNumberFormat="1" applyFont="1" applyFill="1" applyBorder="1" applyAlignment="1" applyProtection="1">
      <alignment horizontal="left" vertical="center" wrapText="1" indent="2"/>
      <protection/>
    </xf>
    <xf numFmtId="185" fontId="40" fillId="0" borderId="10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14" xfId="0" applyNumberFormat="1" applyFont="1" applyFill="1" applyBorder="1" applyAlignment="1" applyProtection="1">
      <alignment horizontal="left" vertical="center" wrapText="1" indent="1"/>
      <protection/>
    </xf>
    <xf numFmtId="185" fontId="3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85" fontId="3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85" fontId="39" fillId="0" borderId="14" xfId="0" applyNumberFormat="1" applyFont="1" applyFill="1" applyBorder="1" applyAlignment="1" applyProtection="1">
      <alignment horizontal="left" vertical="center" wrapText="1" indent="2"/>
      <protection/>
    </xf>
    <xf numFmtId="185" fontId="39" fillId="0" borderId="19" xfId="0" applyNumberFormat="1" applyFont="1" applyFill="1" applyBorder="1" applyAlignment="1" applyProtection="1">
      <alignment horizontal="left" vertical="center" wrapText="1" indent="2"/>
      <protection/>
    </xf>
    <xf numFmtId="185" fontId="37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63">
      <alignment/>
      <protection/>
    </xf>
    <xf numFmtId="0" fontId="18" fillId="0" borderId="0" xfId="63" applyFont="1">
      <alignment/>
      <protection/>
    </xf>
    <xf numFmtId="0" fontId="14" fillId="0" borderId="0" xfId="63" applyFont="1">
      <alignment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wrapText="1"/>
      <protection/>
    </xf>
    <xf numFmtId="0" fontId="5" fillId="0" borderId="10" xfId="63" applyFont="1" applyBorder="1" applyAlignment="1">
      <alignment vertical="center"/>
      <protection/>
    </xf>
    <xf numFmtId="0" fontId="14" fillId="0" borderId="10" xfId="63" applyFont="1" applyBorder="1">
      <alignment/>
      <protection/>
    </xf>
    <xf numFmtId="0" fontId="1" fillId="0" borderId="10" xfId="63" applyBorder="1">
      <alignment/>
      <protection/>
    </xf>
    <xf numFmtId="175" fontId="5" fillId="0" borderId="10" xfId="63" applyNumberFormat="1" applyFont="1" applyBorder="1" applyAlignment="1">
      <alignment vertical="center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175" fontId="4" fillId="0" borderId="10" xfId="63" applyNumberFormat="1" applyFont="1" applyBorder="1" applyAlignment="1">
      <alignment vertical="center"/>
      <protection/>
    </xf>
    <xf numFmtId="0" fontId="11" fillId="0" borderId="10" xfId="63" applyFont="1" applyBorder="1">
      <alignment/>
      <protection/>
    </xf>
    <xf numFmtId="0" fontId="5" fillId="0" borderId="10" xfId="63" applyFont="1" applyBorder="1" applyAlignment="1">
      <alignment horizontal="left" vertical="center"/>
      <protection/>
    </xf>
    <xf numFmtId="0" fontId="4" fillId="0" borderId="10" xfId="63" applyFont="1" applyBorder="1" applyAlignment="1">
      <alignment horizontal="left" vertical="center" wrapText="1"/>
      <protection/>
    </xf>
    <xf numFmtId="0" fontId="11" fillId="0" borderId="10" xfId="63" applyFont="1" applyBorder="1" applyAlignment="1">
      <alignment vertical="center" wrapText="1"/>
      <protection/>
    </xf>
    <xf numFmtId="175" fontId="11" fillId="0" borderId="10" xfId="63" applyNumberFormat="1" applyFont="1" applyBorder="1" applyAlignment="1">
      <alignment vertical="center"/>
      <protection/>
    </xf>
    <xf numFmtId="0" fontId="11" fillId="0" borderId="10" xfId="63" applyFont="1" applyBorder="1" applyAlignment="1">
      <alignment horizontal="left" vertical="center" wrapText="1"/>
      <protection/>
    </xf>
    <xf numFmtId="0" fontId="5" fillId="38" borderId="10" xfId="63" applyFont="1" applyFill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38" borderId="10" xfId="63" applyFont="1" applyFill="1" applyBorder="1" applyAlignment="1">
      <alignment horizontal="left" vertical="center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vertical="center" wrapText="1"/>
      <protection/>
    </xf>
    <xf numFmtId="0" fontId="8" fillId="0" borderId="10" xfId="63" applyFont="1" applyBorder="1" applyAlignment="1">
      <alignment vertical="center"/>
      <protection/>
    </xf>
    <xf numFmtId="0" fontId="14" fillId="0" borderId="42" xfId="63" applyFont="1" applyBorder="1">
      <alignment/>
      <protection/>
    </xf>
    <xf numFmtId="0" fontId="20" fillId="40" borderId="10" xfId="63" applyFont="1" applyFill="1" applyBorder="1">
      <alignment/>
      <protection/>
    </xf>
    <xf numFmtId="174" fontId="5" fillId="0" borderId="10" xfId="63" applyNumberFormat="1" applyFont="1" applyBorder="1" applyAlignment="1">
      <alignment horizontal="left" vertical="center"/>
      <protection/>
    </xf>
    <xf numFmtId="0" fontId="11" fillId="0" borderId="10" xfId="63" applyFont="1" applyBorder="1" applyAlignment="1">
      <alignment horizontal="left" vertical="center"/>
      <protection/>
    </xf>
    <xf numFmtId="0" fontId="6" fillId="10" borderId="10" xfId="63" applyFont="1" applyFill="1" applyBorder="1" applyAlignment="1">
      <alignment horizontal="left" vertical="center"/>
      <protection/>
    </xf>
    <xf numFmtId="175" fontId="6" fillId="10" borderId="10" xfId="63" applyNumberFormat="1" applyFont="1" applyFill="1" applyBorder="1" applyAlignment="1">
      <alignment vertical="center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7" fillId="0" borderId="10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left" vertical="center"/>
      <protection/>
    </xf>
    <xf numFmtId="0" fontId="3" fillId="0" borderId="0" xfId="63" applyFont="1" applyAlignment="1">
      <alignment horizontal="left" vertical="center"/>
      <protection/>
    </xf>
    <xf numFmtId="0" fontId="8" fillId="0" borderId="10" xfId="63" applyFont="1" applyBorder="1" applyAlignment="1">
      <alignment horizontal="right" vertical="center"/>
      <protection/>
    </xf>
    <xf numFmtId="0" fontId="2" fillId="0" borderId="10" xfId="63" applyFont="1" applyBorder="1" applyAlignment="1">
      <alignment horizontal="right" vertical="center"/>
      <protection/>
    </xf>
    <xf numFmtId="0" fontId="10" fillId="0" borderId="10" xfId="63" applyFont="1" applyBorder="1" applyAlignment="1">
      <alignment horizontal="left" vertical="center"/>
      <protection/>
    </xf>
    <xf numFmtId="0" fontId="7" fillId="0" borderId="10" xfId="63" applyFont="1" applyBorder="1" applyAlignment="1">
      <alignment horizontal="right" vertical="center"/>
      <protection/>
    </xf>
    <xf numFmtId="0" fontId="3" fillId="0" borderId="10" xfId="63" applyFont="1" applyBorder="1" applyAlignment="1">
      <alignment horizontal="right" vertical="center"/>
      <protection/>
    </xf>
    <xf numFmtId="0" fontId="8" fillId="0" borderId="10" xfId="63" applyFont="1" applyBorder="1" applyAlignment="1">
      <alignment horizontal="right" vertical="center" wrapText="1"/>
      <protection/>
    </xf>
    <xf numFmtId="0" fontId="2" fillId="0" borderId="10" xfId="63" applyFont="1" applyBorder="1" applyAlignment="1">
      <alignment horizontal="right" vertical="center" wrapText="1"/>
      <protection/>
    </xf>
    <xf numFmtId="0" fontId="9" fillId="10" borderId="10" xfId="63" applyFont="1" applyFill="1" applyBorder="1" applyAlignment="1">
      <alignment horizontal="left" vertical="center"/>
      <protection/>
    </xf>
    <xf numFmtId="0" fontId="6" fillId="10" borderId="10" xfId="63" applyFont="1" applyFill="1" applyBorder="1" applyAlignment="1">
      <alignment horizontal="left" vertical="center" wrapText="1"/>
      <protection/>
    </xf>
    <xf numFmtId="0" fontId="6" fillId="39" borderId="10" xfId="63" applyFont="1" applyFill="1" applyBorder="1">
      <alignment/>
      <protection/>
    </xf>
    <xf numFmtId="0" fontId="17" fillId="39" borderId="10" xfId="63" applyFont="1" applyFill="1" applyBorder="1">
      <alignment/>
      <protection/>
    </xf>
    <xf numFmtId="0" fontId="0" fillId="0" borderId="0" xfId="0" applyAlignment="1">
      <alignment wrapText="1"/>
    </xf>
    <xf numFmtId="0" fontId="1" fillId="0" borderId="0" xfId="64">
      <alignment/>
      <protection/>
    </xf>
    <xf numFmtId="185" fontId="0" fillId="0" borderId="0" xfId="0" applyNumberFormat="1" applyAlignment="1">
      <alignment vertical="center" wrapText="1"/>
    </xf>
    <xf numFmtId="185" fontId="42" fillId="0" borderId="0" xfId="0" applyNumberFormat="1" applyFont="1" applyAlignment="1">
      <alignment vertical="center"/>
    </xf>
    <xf numFmtId="185" fontId="42" fillId="0" borderId="0" xfId="0" applyNumberFormat="1" applyFont="1" applyAlignment="1">
      <alignment horizontal="center" vertical="center"/>
    </xf>
    <xf numFmtId="185" fontId="38" fillId="0" borderId="0" xfId="0" applyNumberFormat="1" applyFont="1" applyAlignment="1">
      <alignment horizontal="center" vertical="center" wrapText="1"/>
    </xf>
    <xf numFmtId="0" fontId="14" fillId="0" borderId="0" xfId="64" applyFont="1">
      <alignment/>
      <protection/>
    </xf>
    <xf numFmtId="0" fontId="47" fillId="0" borderId="10" xfId="64" applyFont="1" applyBorder="1" applyAlignment="1">
      <alignment wrapText="1"/>
      <protection/>
    </xf>
    <xf numFmtId="0" fontId="48" fillId="0" borderId="10" xfId="64" applyFont="1" applyBorder="1" applyAlignment="1">
      <alignment wrapText="1"/>
      <protection/>
    </xf>
    <xf numFmtId="0" fontId="49" fillId="0" borderId="10" xfId="64" applyFont="1" applyBorder="1" applyAlignment="1">
      <alignment wrapText="1"/>
      <protection/>
    </xf>
    <xf numFmtId="0" fontId="8" fillId="0" borderId="10" xfId="64" applyFont="1" applyBorder="1">
      <alignment/>
      <protection/>
    </xf>
    <xf numFmtId="3" fontId="8" fillId="0" borderId="10" xfId="64" applyNumberFormat="1" applyFont="1" applyBorder="1">
      <alignment/>
      <protection/>
    </xf>
    <xf numFmtId="0" fontId="47" fillId="0" borderId="10" xfId="64" applyFont="1" applyBorder="1">
      <alignment/>
      <protection/>
    </xf>
    <xf numFmtId="3" fontId="47" fillId="0" borderId="10" xfId="64" applyNumberFormat="1" applyFont="1" applyBorder="1">
      <alignment/>
      <protection/>
    </xf>
    <xf numFmtId="0" fontId="50" fillId="0" borderId="10" xfId="64" applyFont="1" applyBorder="1">
      <alignment/>
      <protection/>
    </xf>
    <xf numFmtId="3" fontId="50" fillId="0" borderId="10" xfId="64" applyNumberFormat="1" applyFont="1" applyBorder="1">
      <alignment/>
      <protection/>
    </xf>
    <xf numFmtId="0" fontId="18" fillId="0" borderId="0" xfId="64" applyFont="1" applyAlignment="1">
      <alignment horizontal="justify"/>
      <protection/>
    </xf>
    <xf numFmtId="0" fontId="11" fillId="0" borderId="10" xfId="64" applyFont="1" applyBorder="1" applyAlignment="1">
      <alignment horizontal="center" vertical="center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wrapText="1"/>
      <protection/>
    </xf>
    <xf numFmtId="0" fontId="51" fillId="0" borderId="10" xfId="64" applyFont="1" applyBorder="1" applyAlignment="1">
      <alignment horizontal="justify"/>
      <protection/>
    </xf>
    <xf numFmtId="0" fontId="14" fillId="0" borderId="10" xfId="64" applyFont="1" applyBorder="1">
      <alignment/>
      <protection/>
    </xf>
    <xf numFmtId="0" fontId="11" fillId="0" borderId="10" xfId="64" applyFont="1" applyBorder="1" applyAlignment="1">
      <alignment horizontal="justify"/>
      <protection/>
    </xf>
    <xf numFmtId="0" fontId="11" fillId="0" borderId="10" xfId="64" applyFont="1" applyBorder="1" applyAlignment="1">
      <alignment horizontal="left" vertical="center"/>
      <protection/>
    </xf>
    <xf numFmtId="0" fontId="11" fillId="0" borderId="10" xfId="64" applyFont="1" applyBorder="1">
      <alignment/>
      <protection/>
    </xf>
    <xf numFmtId="0" fontId="52" fillId="0" borderId="10" xfId="64" applyFont="1" applyBorder="1" applyAlignment="1">
      <alignment horizontal="justify"/>
      <protection/>
    </xf>
    <xf numFmtId="0" fontId="11" fillId="0" borderId="10" xfId="64" applyFont="1" applyBorder="1" applyAlignment="1">
      <alignment horizontal="left" vertical="center" wrapText="1"/>
      <protection/>
    </xf>
    <xf numFmtId="0" fontId="14" fillId="0" borderId="10" xfId="64" applyFont="1" applyBorder="1" applyAlignment="1">
      <alignment horizontal="left" vertical="center" wrapText="1"/>
      <protection/>
    </xf>
    <xf numFmtId="0" fontId="14" fillId="0" borderId="10" xfId="64" applyFont="1" applyBorder="1" applyAlignment="1">
      <alignment horizontal="left" vertical="center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85" fontId="39" fillId="0" borderId="10" xfId="0" applyNumberFormat="1" applyFont="1" applyBorder="1" applyAlignment="1" applyProtection="1">
      <alignment vertical="center"/>
      <protection locked="0"/>
    </xf>
    <xf numFmtId="185" fontId="39" fillId="0" borderId="39" xfId="0" applyNumberFormat="1" applyFont="1" applyBorder="1" applyAlignment="1" applyProtection="1">
      <alignment vertical="center"/>
      <protection locked="0"/>
    </xf>
    <xf numFmtId="185" fontId="38" fillId="0" borderId="39" xfId="0" applyNumberFormat="1" applyFont="1" applyBorder="1" applyAlignment="1">
      <alignment vertical="center"/>
    </xf>
    <xf numFmtId="185" fontId="38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vertical="center" wrapText="1"/>
    </xf>
    <xf numFmtId="185" fontId="39" fillId="0" borderId="20" xfId="0" applyNumberFormat="1" applyFont="1" applyBorder="1" applyAlignment="1" applyProtection="1">
      <alignment vertical="center"/>
      <protection locked="0"/>
    </xf>
    <xf numFmtId="185" fontId="39" fillId="0" borderId="46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vertical="center" wrapText="1"/>
    </xf>
    <xf numFmtId="185" fontId="39" fillId="0" borderId="23" xfId="0" applyNumberFormat="1" applyFont="1" applyBorder="1" applyAlignment="1" applyProtection="1">
      <alignment vertical="center"/>
      <protection locked="0"/>
    </xf>
    <xf numFmtId="185" fontId="39" fillId="0" borderId="47" xfId="0" applyNumberFormat="1" applyFont="1" applyBorder="1" applyAlignment="1" applyProtection="1">
      <alignment vertical="center"/>
      <protection locked="0"/>
    </xf>
    <xf numFmtId="185" fontId="38" fillId="0" borderId="12" xfId="0" applyNumberFormat="1" applyFont="1" applyBorder="1" applyAlignment="1">
      <alignment vertical="center"/>
    </xf>
    <xf numFmtId="185" fontId="38" fillId="0" borderId="45" xfId="0" applyNumberFormat="1" applyFont="1" applyBorder="1" applyAlignment="1">
      <alignment vertical="center"/>
    </xf>
    <xf numFmtId="185" fontId="38" fillId="0" borderId="13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85" fontId="38" fillId="0" borderId="24" xfId="0" applyNumberFormat="1" applyFont="1" applyBorder="1" applyAlignment="1">
      <alignment vertical="center"/>
    </xf>
    <xf numFmtId="185" fontId="36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left" vertical="top"/>
    </xf>
    <xf numFmtId="0" fontId="56" fillId="0" borderId="48" xfId="0" applyFont="1" applyBorder="1" applyAlignment="1">
      <alignment horizontal="center" vertical="top" wrapText="1"/>
    </xf>
    <xf numFmtId="0" fontId="57" fillId="0" borderId="48" xfId="0" applyFont="1" applyBorder="1" applyAlignment="1">
      <alignment horizontal="left" vertical="top" wrapText="1"/>
    </xf>
    <xf numFmtId="0" fontId="58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top" wrapText="1"/>
    </xf>
    <xf numFmtId="0" fontId="23" fillId="0" borderId="15" xfId="0" applyFont="1" applyBorder="1" applyAlignment="1" applyProtection="1">
      <alignment horizontal="left" vertical="top" wrapText="1"/>
      <protection locked="0"/>
    </xf>
    <xf numFmtId="9" fontId="23" fillId="0" borderId="15" xfId="74" applyFont="1" applyBorder="1" applyAlignment="1" applyProtection="1">
      <alignment horizontal="center" vertical="center" wrapText="1"/>
      <protection locked="0"/>
    </xf>
    <xf numFmtId="187" fontId="23" fillId="0" borderId="15" xfId="42" applyNumberFormat="1" applyFont="1" applyBorder="1" applyAlignment="1" applyProtection="1">
      <alignment horizontal="center" vertical="center" wrapText="1"/>
      <protection locked="0"/>
    </xf>
    <xf numFmtId="187" fontId="23" fillId="0" borderId="16" xfId="42" applyNumberFormat="1" applyFont="1" applyBorder="1" applyAlignment="1" applyProtection="1">
      <alignment horizontal="center" vertical="top" wrapText="1"/>
      <protection locked="0"/>
    </xf>
    <xf numFmtId="0" fontId="60" fillId="0" borderId="17" xfId="0" applyFont="1" applyBorder="1" applyAlignment="1">
      <alignment horizontal="center" vertical="top"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9" fontId="23" fillId="0" borderId="10" xfId="74" applyFont="1" applyBorder="1" applyAlignment="1" applyProtection="1">
      <alignment horizontal="center" vertical="center" wrapText="1"/>
      <protection locked="0"/>
    </xf>
    <xf numFmtId="187" fontId="23" fillId="0" borderId="10" xfId="42" applyNumberFormat="1" applyFont="1" applyBorder="1" applyAlignment="1" applyProtection="1">
      <alignment horizontal="center" vertical="center" wrapText="1"/>
      <protection locked="0"/>
    </xf>
    <xf numFmtId="187" fontId="23" fillId="0" borderId="18" xfId="42" applyNumberFormat="1" applyFont="1" applyBorder="1" applyAlignment="1" applyProtection="1">
      <alignment horizontal="center" vertical="top" wrapText="1"/>
      <protection locked="0"/>
    </xf>
    <xf numFmtId="0" fontId="60" fillId="0" borderId="19" xfId="0" applyFont="1" applyBorder="1" applyAlignment="1">
      <alignment horizontal="center" vertical="top" wrapText="1"/>
    </xf>
    <xf numFmtId="0" fontId="23" fillId="0" borderId="20" xfId="0" applyFont="1" applyBorder="1" applyAlignment="1" applyProtection="1">
      <alignment horizontal="left" vertical="top" wrapText="1"/>
      <protection locked="0"/>
    </xf>
    <xf numFmtId="9" fontId="23" fillId="0" borderId="20" xfId="74" applyFont="1" applyBorder="1" applyAlignment="1" applyProtection="1">
      <alignment horizontal="center" vertical="center" wrapText="1"/>
      <protection locked="0"/>
    </xf>
    <xf numFmtId="187" fontId="23" fillId="0" borderId="20" xfId="42" applyNumberFormat="1" applyFont="1" applyBorder="1" applyAlignment="1" applyProtection="1">
      <alignment horizontal="center" vertical="center" wrapText="1"/>
      <protection locked="0"/>
    </xf>
    <xf numFmtId="187" fontId="23" fillId="0" borderId="21" xfId="42" applyNumberFormat="1" applyFont="1" applyBorder="1" applyAlignment="1" applyProtection="1">
      <alignment horizontal="center" vertical="top" wrapText="1"/>
      <protection locked="0"/>
    </xf>
    <xf numFmtId="0" fontId="60" fillId="42" borderId="12" xfId="0" applyFont="1" applyFill="1" applyBorder="1" applyAlignment="1">
      <alignment horizontal="center" vertical="top" wrapText="1"/>
    </xf>
    <xf numFmtId="187" fontId="23" fillId="0" borderId="12" xfId="42" applyNumberFormat="1" applyFont="1" applyBorder="1" applyAlignment="1">
      <alignment horizontal="center" vertical="center" wrapText="1"/>
    </xf>
    <xf numFmtId="187" fontId="23" fillId="0" borderId="13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44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" fillId="0" borderId="0" xfId="64" applyFont="1">
      <alignment/>
      <protection/>
    </xf>
    <xf numFmtId="0" fontId="1" fillId="0" borderId="0" xfId="63" applyFont="1">
      <alignment/>
      <protection/>
    </xf>
    <xf numFmtId="0" fontId="62" fillId="0" borderId="0" xfId="0" applyFont="1" applyAlignment="1">
      <alignment/>
    </xf>
    <xf numFmtId="0" fontId="62" fillId="0" borderId="26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23" fillId="0" borderId="25" xfId="0" applyFont="1" applyFill="1" applyBorder="1" applyAlignment="1">
      <alignment vertical="center" wrapText="1"/>
    </xf>
    <xf numFmtId="3" fontId="23" fillId="0" borderId="26" xfId="0" applyNumberFormat="1" applyFont="1" applyBorder="1" applyAlignment="1">
      <alignment/>
    </xf>
    <xf numFmtId="0" fontId="23" fillId="0" borderId="17" xfId="0" applyFont="1" applyFill="1" applyBorder="1" applyAlignment="1">
      <alignment vertical="center" wrapText="1"/>
    </xf>
    <xf numFmtId="3" fontId="23" fillId="0" borderId="18" xfId="0" applyNumberFormat="1" applyFont="1" applyBorder="1" applyAlignment="1">
      <alignment/>
    </xf>
    <xf numFmtId="0" fontId="60" fillId="0" borderId="17" xfId="0" applyFont="1" applyFill="1" applyBorder="1" applyAlignment="1">
      <alignment vertical="center" wrapText="1"/>
    </xf>
    <xf numFmtId="3" fontId="60" fillId="0" borderId="18" xfId="0" applyNumberFormat="1" applyFont="1" applyBorder="1" applyAlignment="1">
      <alignment/>
    </xf>
    <xf numFmtId="0" fontId="62" fillId="0" borderId="17" xfId="0" applyFont="1" applyFill="1" applyBorder="1" applyAlignment="1">
      <alignment vertical="center" wrapText="1"/>
    </xf>
    <xf numFmtId="3" fontId="60" fillId="0" borderId="18" xfId="0" applyNumberFormat="1" applyFont="1" applyFill="1" applyBorder="1" applyAlignment="1">
      <alignment/>
    </xf>
    <xf numFmtId="0" fontId="60" fillId="0" borderId="22" xfId="0" applyFont="1" applyFill="1" applyBorder="1" applyAlignment="1">
      <alignment vertical="center" wrapText="1"/>
    </xf>
    <xf numFmtId="3" fontId="60" fillId="0" borderId="24" xfId="0" applyNumberFormat="1" applyFont="1" applyBorder="1" applyAlignment="1">
      <alignment/>
    </xf>
    <xf numFmtId="49" fontId="38" fillId="0" borderId="13" xfId="0" applyNumberFormat="1" applyFont="1" applyBorder="1" applyAlignment="1">
      <alignment horizontal="right" vertical="center"/>
    </xf>
    <xf numFmtId="3" fontId="0" fillId="39" borderId="10" xfId="0" applyNumberFormat="1" applyFill="1" applyBorder="1" applyAlignment="1">
      <alignment/>
    </xf>
    <xf numFmtId="0" fontId="11" fillId="43" borderId="10" xfId="0" applyFont="1" applyFill="1" applyBorder="1" applyAlignment="1">
      <alignment vertical="center" wrapText="1"/>
    </xf>
    <xf numFmtId="175" fontId="11" fillId="43" borderId="10" xfId="0" applyNumberFormat="1" applyFont="1" applyFill="1" applyBorder="1" applyAlignment="1">
      <alignment vertical="center"/>
    </xf>
    <xf numFmtId="3" fontId="11" fillId="43" borderId="10" xfId="0" applyNumberFormat="1" applyFont="1" applyFill="1" applyBorder="1" applyAlignment="1">
      <alignment/>
    </xf>
    <xf numFmtId="0" fontId="11" fillId="43" borderId="10" xfId="0" applyFont="1" applyFill="1" applyBorder="1" applyAlignment="1">
      <alignment horizontal="left" vertical="center" wrapText="1"/>
    </xf>
    <xf numFmtId="3" fontId="14" fillId="43" borderId="10" xfId="0" applyNumberFormat="1" applyFont="1" applyFill="1" applyBorder="1" applyAlignment="1">
      <alignment/>
    </xf>
    <xf numFmtId="185" fontId="99" fillId="0" borderId="0" xfId="0" applyNumberFormat="1" applyFont="1" applyAlignment="1">
      <alignment vertical="center" wrapText="1"/>
    </xf>
    <xf numFmtId="3" fontId="7" fillId="0" borderId="10" xfId="64" applyNumberFormat="1" applyFont="1" applyBorder="1">
      <alignment/>
      <protection/>
    </xf>
    <xf numFmtId="3" fontId="9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top"/>
    </xf>
    <xf numFmtId="1" fontId="61" fillId="0" borderId="49" xfId="0" applyNumberFormat="1" applyFont="1" applyBorder="1" applyAlignment="1">
      <alignment horizontal="center" vertical="top" shrinkToFit="1"/>
    </xf>
    <xf numFmtId="0" fontId="57" fillId="0" borderId="50" xfId="0" applyFont="1" applyBorder="1" applyAlignment="1">
      <alignment horizontal="left" vertical="top" wrapText="1"/>
    </xf>
    <xf numFmtId="0" fontId="100" fillId="0" borderId="10" xfId="0" applyFont="1" applyBorder="1" applyAlignment="1">
      <alignment wrapText="1"/>
    </xf>
    <xf numFmtId="0" fontId="101" fillId="0" borderId="10" xfId="0" applyFont="1" applyBorder="1" applyAlignment="1">
      <alignment wrapText="1"/>
    </xf>
    <xf numFmtId="0" fontId="102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top"/>
    </xf>
    <xf numFmtId="0" fontId="103" fillId="0" borderId="10" xfId="0" applyFont="1" applyBorder="1" applyAlignment="1">
      <alignment horizontal="center" wrapText="1"/>
    </xf>
    <xf numFmtId="0" fontId="57" fillId="0" borderId="50" xfId="0" applyFont="1" applyBorder="1" applyAlignment="1">
      <alignment horizontal="center" vertical="top" wrapText="1"/>
    </xf>
    <xf numFmtId="0" fontId="57" fillId="0" borderId="48" xfId="0" applyFont="1" applyBorder="1" applyAlignment="1">
      <alignment horizontal="center" vertical="top" wrapText="1"/>
    </xf>
    <xf numFmtId="187" fontId="15" fillId="0" borderId="0" xfId="40" applyNumberFormat="1" applyFont="1" applyAlignment="1">
      <alignment horizontal="right" vertical="top"/>
    </xf>
    <xf numFmtId="187" fontId="55" fillId="0" borderId="0" xfId="40" applyNumberFormat="1" applyFont="1" applyAlignment="1">
      <alignment horizontal="right" vertical="top"/>
    </xf>
    <xf numFmtId="187" fontId="56" fillId="0" borderId="48" xfId="40" applyNumberFormat="1" applyFont="1" applyBorder="1" applyAlignment="1">
      <alignment horizontal="right" vertical="top" wrapText="1" indent="4"/>
    </xf>
    <xf numFmtId="187" fontId="61" fillId="0" borderId="49" xfId="40" applyNumberFormat="1" applyFont="1" applyBorder="1" applyAlignment="1">
      <alignment horizontal="right" vertical="top" shrinkToFit="1"/>
    </xf>
    <xf numFmtId="187" fontId="103" fillId="0" borderId="10" xfId="40" applyNumberFormat="1" applyFont="1" applyBorder="1" applyAlignment="1">
      <alignment horizontal="right" wrapText="1"/>
    </xf>
    <xf numFmtId="187" fontId="102" fillId="0" borderId="10" xfId="40" applyNumberFormat="1" applyFont="1" applyBorder="1" applyAlignment="1">
      <alignment horizontal="right" wrapText="1"/>
    </xf>
    <xf numFmtId="187" fontId="102" fillId="0" borderId="10" xfId="40" applyNumberFormat="1" applyFont="1" applyBorder="1" applyAlignment="1">
      <alignment horizontal="right"/>
    </xf>
    <xf numFmtId="187" fontId="15" fillId="0" borderId="50" xfId="40" applyNumberFormat="1" applyFont="1" applyBorder="1" applyAlignment="1">
      <alignment horizontal="right" vertical="center" wrapText="1"/>
    </xf>
    <xf numFmtId="187" fontId="15" fillId="0" borderId="48" xfId="40" applyNumberFormat="1" applyFont="1" applyBorder="1" applyAlignment="1">
      <alignment horizontal="right" vertical="center" wrapText="1"/>
    </xf>
    <xf numFmtId="0" fontId="6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87" fontId="0" fillId="0" borderId="0" xfId="40" applyNumberFormat="1" applyFont="1" applyAlignment="1">
      <alignment/>
    </xf>
    <xf numFmtId="187" fontId="104" fillId="0" borderId="0" xfId="4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5" fontId="36" fillId="0" borderId="51" xfId="0" applyNumberFormat="1" applyFont="1" applyFill="1" applyBorder="1" applyAlignment="1" applyProtection="1">
      <alignment horizontal="center" vertical="center" wrapText="1"/>
      <protection/>
    </xf>
    <xf numFmtId="185" fontId="36" fillId="0" borderId="52" xfId="0" applyNumberFormat="1" applyFont="1" applyFill="1" applyBorder="1" applyAlignment="1" applyProtection="1">
      <alignment horizontal="center" vertical="center" wrapText="1"/>
      <protection/>
    </xf>
    <xf numFmtId="185" fontId="34" fillId="0" borderId="0" xfId="0" applyNumberFormat="1" applyFont="1" applyFill="1" applyAlignment="1" applyProtection="1">
      <alignment horizontal="center" textRotation="180" wrapText="1"/>
      <protection/>
    </xf>
    <xf numFmtId="185" fontId="36" fillId="0" borderId="53" xfId="0" applyNumberFormat="1" applyFont="1" applyFill="1" applyBorder="1" applyAlignment="1" applyProtection="1">
      <alignment horizontal="center" vertical="center" wrapText="1"/>
      <protection/>
    </xf>
    <xf numFmtId="185" fontId="36" fillId="0" borderId="54" xfId="0" applyNumberFormat="1" applyFont="1" applyFill="1" applyBorder="1" applyAlignment="1" applyProtection="1">
      <alignment horizontal="center" vertical="center" wrapText="1"/>
      <protection/>
    </xf>
    <xf numFmtId="185" fontId="34" fillId="0" borderId="0" xfId="0" applyNumberFormat="1" applyFont="1" applyFill="1" applyAlignment="1" applyProtection="1">
      <alignment horizontal="center" textRotation="180" wrapText="1"/>
      <protection locked="0"/>
    </xf>
    <xf numFmtId="0" fontId="16" fillId="0" borderId="0" xfId="64" applyFont="1" applyAlignment="1">
      <alignment horizontal="center" wrapText="1"/>
      <protection/>
    </xf>
    <xf numFmtId="0" fontId="18" fillId="0" borderId="0" xfId="64" applyFont="1" applyAlignment="1">
      <alignment horizontal="center" wrapText="1"/>
      <protection/>
    </xf>
    <xf numFmtId="0" fontId="1" fillId="0" borderId="0" xfId="64" applyAlignment="1">
      <alignment horizontal="center" wrapText="1"/>
      <protection/>
    </xf>
    <xf numFmtId="0" fontId="37" fillId="0" borderId="55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5" fontId="53" fillId="0" borderId="0" xfId="0" applyNumberFormat="1" applyFont="1" applyAlignment="1">
      <alignment horizontal="center" textRotation="180" wrapText="1"/>
    </xf>
    <xf numFmtId="0" fontId="35" fillId="0" borderId="56" xfId="0" applyFont="1" applyBorder="1" applyAlignment="1">
      <alignment horizontal="right"/>
    </xf>
    <xf numFmtId="0" fontId="36" fillId="0" borderId="57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left" vertical="center" wrapText="1"/>
    </xf>
    <xf numFmtId="0" fontId="36" fillId="0" borderId="60" xfId="0" applyFont="1" applyBorder="1" applyAlignment="1">
      <alignment horizontal="left" vertical="center" wrapText="1"/>
    </xf>
    <xf numFmtId="0" fontId="36" fillId="0" borderId="64" xfId="0" applyFont="1" applyBorder="1" applyAlignment="1">
      <alignment horizontal="left" vertical="center" wrapText="1"/>
    </xf>
    <xf numFmtId="0" fontId="38" fillId="0" borderId="55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wrapText="1"/>
    </xf>
    <xf numFmtId="0" fontId="26" fillId="0" borderId="65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0" xfId="63" applyFont="1" applyAlignment="1">
      <alignment horizontal="center" wrapText="1"/>
      <protection/>
    </xf>
    <xf numFmtId="0" fontId="1" fillId="0" borderId="0" xfId="63" applyAlignment="1">
      <alignment horizontal="center" wrapText="1"/>
      <protection/>
    </xf>
    <xf numFmtId="0" fontId="1" fillId="0" borderId="0" xfId="63" applyAlignment="1">
      <alignment wrapText="1"/>
      <protection/>
    </xf>
    <xf numFmtId="0" fontId="54" fillId="0" borderId="0" xfId="0" applyFont="1" applyAlignment="1">
      <alignment horizontal="center" vertical="top"/>
    </xf>
    <xf numFmtId="0" fontId="34" fillId="0" borderId="0" xfId="0" applyFont="1" applyAlignment="1">
      <alignment horizontal="center" textRotation="180"/>
    </xf>
    <xf numFmtId="0" fontId="59" fillId="0" borderId="0" xfId="0" applyFont="1" applyAlignment="1" applyProtection="1">
      <alignment horizontal="center" vertical="center" wrapText="1"/>
      <protection locked="0"/>
    </xf>
    <xf numFmtId="0" fontId="60" fillId="0" borderId="11" xfId="0" applyFont="1" applyBorder="1" applyAlignment="1">
      <alignment wrapText="1"/>
    </xf>
    <xf numFmtId="0" fontId="60" fillId="0" borderId="12" xfId="0" applyFont="1" applyBorder="1" applyAlignment="1">
      <alignment wrapText="1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63" fillId="0" borderId="56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2" fillId="0" borderId="66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Followed Hyperlink" xfId="61"/>
    <cellStyle name="Magyarázó szöveg" xfId="62"/>
    <cellStyle name="Normál_KÖLTSÉGVETÉSI rendelet Babócsa 2018" xfId="63"/>
    <cellStyle name="Normál_KÖLTSÉGVETÉSI rendelet Rinyaújnép 2018" xfId="64"/>
    <cellStyle name="Normal_KTRSZJ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</cols>
  <sheetData>
    <row r="1" ht="15">
      <c r="A1" t="s">
        <v>864</v>
      </c>
    </row>
    <row r="3" spans="1:5" ht="24" customHeight="1">
      <c r="A3" s="407" t="s">
        <v>827</v>
      </c>
      <c r="B3" s="408"/>
      <c r="C3" s="408"/>
      <c r="D3" s="408"/>
      <c r="E3" s="408"/>
    </row>
    <row r="4" spans="1:7" ht="24" customHeight="1">
      <c r="A4" s="409" t="s">
        <v>707</v>
      </c>
      <c r="B4" s="410"/>
      <c r="C4" s="410"/>
      <c r="D4" s="410"/>
      <c r="E4" s="410"/>
      <c r="G4" s="63"/>
    </row>
    <row r="5" ht="18">
      <c r="A5" s="43"/>
    </row>
    <row r="6" ht="15">
      <c r="A6" s="94" t="s">
        <v>269</v>
      </c>
    </row>
    <row r="7" spans="1:5" ht="30">
      <c r="A7" s="1" t="s">
        <v>306</v>
      </c>
      <c r="B7" s="2" t="s">
        <v>283</v>
      </c>
      <c r="C7" s="85" t="s">
        <v>263</v>
      </c>
      <c r="D7" s="85" t="s">
        <v>264</v>
      </c>
      <c r="E7" s="85" t="s">
        <v>265</v>
      </c>
    </row>
    <row r="8" spans="1:5" ht="15" customHeight="1">
      <c r="A8" s="27" t="s">
        <v>478</v>
      </c>
      <c r="B8" s="5" t="s">
        <v>479</v>
      </c>
      <c r="C8" s="76">
        <f>'bevételek önkormányzat'!C8+'bevételek kv szerv'!C8</f>
        <v>50562</v>
      </c>
      <c r="D8" s="76">
        <f>'bevételek önkormányzat'!D8+'bevételek kv szerv'!D8</f>
        <v>52954</v>
      </c>
      <c r="E8" s="76">
        <f>'bevételek önkormányzat'!E8+'bevételek kv szerv'!E8</f>
        <v>52954</v>
      </c>
    </row>
    <row r="9" spans="1:5" ht="15" customHeight="1">
      <c r="A9" s="4" t="s">
        <v>480</v>
      </c>
      <c r="B9" s="5" t="s">
        <v>481</v>
      </c>
      <c r="C9" s="76">
        <f>'bevételek önkormányzat'!C9+'bevételek kv szerv'!C9</f>
        <v>0</v>
      </c>
      <c r="D9" s="76">
        <f>'bevételek önkormányzat'!D9+'bevételek kv szerv'!D9</f>
        <v>0</v>
      </c>
      <c r="E9" s="76">
        <f>'bevételek önkormányzat'!E9+'bevételek kv szerv'!E9</f>
        <v>0</v>
      </c>
    </row>
    <row r="10" spans="1:5" ht="15" customHeight="1">
      <c r="A10" s="4" t="s">
        <v>482</v>
      </c>
      <c r="B10" s="5" t="s">
        <v>483</v>
      </c>
      <c r="C10" s="76">
        <f>'bevételek önkormányzat'!C10+'bevételek kv szerv'!C10</f>
        <v>25976</v>
      </c>
      <c r="D10" s="76">
        <f>'bevételek önkormányzat'!D10+'bevételek kv szerv'!D10</f>
        <v>25317</v>
      </c>
      <c r="E10" s="76">
        <f>'bevételek önkormányzat'!E10+'bevételek kv szerv'!E10</f>
        <v>25317</v>
      </c>
    </row>
    <row r="11" spans="1:5" ht="15" customHeight="1">
      <c r="A11" s="4" t="s">
        <v>484</v>
      </c>
      <c r="B11" s="5" t="s">
        <v>485</v>
      </c>
      <c r="C11" s="76">
        <f>'bevételek önkormányzat'!C11+'bevételek kv szerv'!C11</f>
        <v>1800</v>
      </c>
      <c r="D11" s="76">
        <f>'bevételek önkormányzat'!D11+'bevételek kv szerv'!D11</f>
        <v>2017</v>
      </c>
      <c r="E11" s="76">
        <f>'bevételek önkormányzat'!E11+'bevételek kv szerv'!E11</f>
        <v>2017</v>
      </c>
    </row>
    <row r="12" spans="1:5" ht="15" customHeight="1">
      <c r="A12" s="4" t="s">
        <v>486</v>
      </c>
      <c r="B12" s="5" t="s">
        <v>487</v>
      </c>
      <c r="C12" s="76">
        <f>'bevételek önkormányzat'!C12+'bevételek kv szerv'!C12</f>
        <v>0</v>
      </c>
      <c r="D12" s="76">
        <f>'bevételek önkormányzat'!D12+'bevételek kv szerv'!D12</f>
        <v>13938</v>
      </c>
      <c r="E12" s="76">
        <f>'bevételek önkormányzat'!E12+'bevételek kv szerv'!E12</f>
        <v>13938</v>
      </c>
    </row>
    <row r="13" spans="1:5" ht="15" customHeight="1">
      <c r="A13" s="4" t="s">
        <v>488</v>
      </c>
      <c r="B13" s="5" t="s">
        <v>489</v>
      </c>
      <c r="C13" s="76">
        <f>'bevételek önkormányzat'!C13+'bevételek kv szerv'!C13</f>
        <v>0</v>
      </c>
      <c r="D13" s="76">
        <f>'bevételek önkormányzat'!D13+'bevételek kv szerv'!D13</f>
        <v>0</v>
      </c>
      <c r="E13" s="76">
        <f>'bevételek önkormányzat'!E13+'bevételek kv szerv'!E13</f>
        <v>0</v>
      </c>
    </row>
    <row r="14" spans="1:5" ht="15" customHeight="1">
      <c r="A14" s="6" t="s">
        <v>685</v>
      </c>
      <c r="B14" s="7" t="s">
        <v>490</v>
      </c>
      <c r="C14" s="382">
        <f>'bevételek önkormányzat'!C14+'bevételek kv szerv'!C14</f>
        <v>78338</v>
      </c>
      <c r="D14" s="76">
        <f>'bevételek önkormányzat'!D14+'bevételek kv szerv'!D14</f>
        <v>94226</v>
      </c>
      <c r="E14" s="76">
        <f>'bevételek önkormányzat'!E14+'bevételek kv szerv'!E14</f>
        <v>94226</v>
      </c>
    </row>
    <row r="15" spans="1:5" ht="15" customHeight="1">
      <c r="A15" s="4" t="s">
        <v>491</v>
      </c>
      <c r="B15" s="5" t="s">
        <v>492</v>
      </c>
      <c r="C15" s="76">
        <f>'bevételek önkormányzat'!C15+'bevételek kv szerv'!C15</f>
        <v>0</v>
      </c>
      <c r="D15" s="76">
        <f>'bevételek önkormányzat'!D15+'bevételek kv szerv'!D15</f>
        <v>0</v>
      </c>
      <c r="E15" s="76">
        <f>'bevételek önkormányzat'!E15+'bevételek kv szerv'!E15</f>
        <v>0</v>
      </c>
    </row>
    <row r="16" spans="1:5" ht="15" customHeight="1">
      <c r="A16" s="4" t="s">
        <v>493</v>
      </c>
      <c r="B16" s="5" t="s">
        <v>494</v>
      </c>
      <c r="C16" s="76">
        <f>'bevételek önkormányzat'!C16+'bevételek kv szerv'!C16</f>
        <v>0</v>
      </c>
      <c r="D16" s="76">
        <f>'bevételek önkormányzat'!D16+'bevételek kv szerv'!D16</f>
        <v>0</v>
      </c>
      <c r="E16" s="76">
        <f>'bevételek önkormányzat'!E16+'bevételek kv szerv'!E16</f>
        <v>0</v>
      </c>
    </row>
    <row r="17" spans="1:5" ht="15" customHeight="1">
      <c r="A17" s="4" t="s">
        <v>648</v>
      </c>
      <c r="B17" s="5" t="s">
        <v>495</v>
      </c>
      <c r="C17" s="76">
        <f>'bevételek önkormányzat'!C17+'bevételek kv szerv'!C17</f>
        <v>0</v>
      </c>
      <c r="D17" s="76">
        <f>'bevételek önkormányzat'!D17+'bevételek kv szerv'!D17</f>
        <v>0</v>
      </c>
      <c r="E17" s="76">
        <f>'bevételek önkormányzat'!E17+'bevételek kv szerv'!E17</f>
        <v>0</v>
      </c>
    </row>
    <row r="18" spans="1:5" ht="15" customHeight="1">
      <c r="A18" s="4" t="s">
        <v>649</v>
      </c>
      <c r="B18" s="5" t="s">
        <v>496</v>
      </c>
      <c r="C18" s="76">
        <f>'bevételek önkormányzat'!C18+'bevételek kv szerv'!C18</f>
        <v>0</v>
      </c>
      <c r="D18" s="76">
        <f>'bevételek önkormányzat'!D18+'bevételek kv szerv'!D18</f>
        <v>0</v>
      </c>
      <c r="E18" s="76">
        <f>'bevételek önkormányzat'!E18+'bevételek kv szerv'!E18</f>
        <v>0</v>
      </c>
    </row>
    <row r="19" spans="1:5" ht="15" customHeight="1">
      <c r="A19" s="4" t="s">
        <v>650</v>
      </c>
      <c r="B19" s="5" t="s">
        <v>497</v>
      </c>
      <c r="C19" s="76">
        <f>'bevételek önkormányzat'!C19+'bevételek kv szerv'!C19</f>
        <v>52254</v>
      </c>
      <c r="D19" s="76">
        <f>'bevételek önkormányzat'!D19+'bevételek kv szerv'!D19</f>
        <v>63262</v>
      </c>
      <c r="E19" s="76">
        <f>'bevételek önkormányzat'!E19+'bevételek kv szerv'!E19</f>
        <v>73758</v>
      </c>
    </row>
    <row r="20" spans="1:5" ht="15" customHeight="1">
      <c r="A20" s="35" t="s">
        <v>686</v>
      </c>
      <c r="B20" s="45" t="s">
        <v>498</v>
      </c>
      <c r="C20" s="382">
        <f>'bevételek önkormányzat'!C20+'bevételek kv szerv'!C20</f>
        <v>130592</v>
      </c>
      <c r="D20" s="76">
        <f>'bevételek önkormányzat'!D20+'bevételek kv szerv'!D20</f>
        <v>157488</v>
      </c>
      <c r="E20" s="76">
        <f>'bevételek önkormányzat'!E20+'bevételek kv szerv'!E20</f>
        <v>167984</v>
      </c>
    </row>
    <row r="21" spans="1:5" ht="15" customHeight="1">
      <c r="A21" s="4" t="s">
        <v>654</v>
      </c>
      <c r="B21" s="5" t="s">
        <v>507</v>
      </c>
      <c r="C21" s="76">
        <f>'bevételek önkormányzat'!C21+'bevételek kv szerv'!C21</f>
        <v>0</v>
      </c>
      <c r="D21" s="76">
        <f>'bevételek önkormányzat'!D21+'bevételek kv szerv'!D21</f>
        <v>0</v>
      </c>
      <c r="E21" s="76">
        <f>'bevételek önkormányzat'!E21+'bevételek kv szerv'!E21</f>
        <v>0</v>
      </c>
    </row>
    <row r="22" spans="1:5" ht="15" customHeight="1">
      <c r="A22" s="4" t="s">
        <v>655</v>
      </c>
      <c r="B22" s="5" t="s">
        <v>508</v>
      </c>
      <c r="C22" s="76">
        <f>'bevételek önkormányzat'!C22+'bevételek kv szerv'!C22</f>
        <v>0</v>
      </c>
      <c r="D22" s="76">
        <f>'bevételek önkormányzat'!D22+'bevételek kv szerv'!D22</f>
        <v>0</v>
      </c>
      <c r="E22" s="76">
        <f>'bevételek önkormányzat'!E22+'bevételek kv szerv'!E22</f>
        <v>0</v>
      </c>
    </row>
    <row r="23" spans="1:5" ht="15" customHeight="1">
      <c r="A23" s="6" t="s">
        <v>688</v>
      </c>
      <c r="B23" s="7" t="s">
        <v>509</v>
      </c>
      <c r="C23" s="76">
        <f>'bevételek önkormányzat'!C23+'bevételek kv szerv'!C23</f>
        <v>0</v>
      </c>
      <c r="D23" s="76">
        <f>'bevételek önkormányzat'!D23+'bevételek kv szerv'!D23</f>
        <v>0</v>
      </c>
      <c r="E23" s="76">
        <f>'bevételek önkormányzat'!E23+'bevételek kv szerv'!E23</f>
        <v>0</v>
      </c>
    </row>
    <row r="24" spans="1:5" ht="15" customHeight="1">
      <c r="A24" s="4" t="s">
        <v>656</v>
      </c>
      <c r="B24" s="5" t="s">
        <v>510</v>
      </c>
      <c r="C24" s="76">
        <f>'bevételek önkormányzat'!C24+'bevételek kv szerv'!C24</f>
        <v>0</v>
      </c>
      <c r="D24" s="76">
        <f>'bevételek önkormányzat'!D24+'bevételek kv szerv'!D24</f>
        <v>0</v>
      </c>
      <c r="E24" s="76">
        <f>'bevételek önkormányzat'!E24+'bevételek kv szerv'!E24</f>
        <v>0</v>
      </c>
    </row>
    <row r="25" spans="1:5" ht="15" customHeight="1">
      <c r="A25" s="4" t="s">
        <v>657</v>
      </c>
      <c r="B25" s="5" t="s">
        <v>511</v>
      </c>
      <c r="C25" s="76">
        <f>'bevételek önkormányzat'!C25+'bevételek kv szerv'!C25</f>
        <v>0</v>
      </c>
      <c r="D25" s="76">
        <f>'bevételek önkormányzat'!D25+'bevételek kv szerv'!D25</f>
        <v>0</v>
      </c>
      <c r="E25" s="76">
        <f>'bevételek önkormányzat'!E25+'bevételek kv szerv'!E25</f>
        <v>0</v>
      </c>
    </row>
    <row r="26" spans="1:5" ht="15" customHeight="1">
      <c r="A26" s="4" t="s">
        <v>658</v>
      </c>
      <c r="B26" s="5" t="s">
        <v>512</v>
      </c>
      <c r="C26" s="76">
        <f>'bevételek önkormányzat'!C26+'bevételek kv szerv'!C26</f>
        <v>3000</v>
      </c>
      <c r="D26" s="76">
        <f>'bevételek önkormányzat'!D26+'bevételek kv szerv'!D26</f>
        <v>3000</v>
      </c>
      <c r="E26" s="76">
        <f>'bevételek önkormányzat'!E26+'bevételek kv szerv'!E26</f>
        <v>3331</v>
      </c>
    </row>
    <row r="27" spans="1:5" ht="15" customHeight="1">
      <c r="A27" s="4" t="s">
        <v>659</v>
      </c>
      <c r="B27" s="5" t="s">
        <v>513</v>
      </c>
      <c r="C27" s="76">
        <f>'bevételek önkormányzat'!C27+'bevételek kv szerv'!C27</f>
        <v>25000</v>
      </c>
      <c r="D27" s="76">
        <f>'bevételek önkormányzat'!D27+'bevételek kv szerv'!D27</f>
        <v>25000</v>
      </c>
      <c r="E27" s="76">
        <f>'bevételek önkormányzat'!E27+'bevételek kv szerv'!E27</f>
        <v>43878</v>
      </c>
    </row>
    <row r="28" spans="1:5" ht="15" customHeight="1">
      <c r="A28" s="4" t="s">
        <v>660</v>
      </c>
      <c r="B28" s="5" t="s">
        <v>514</v>
      </c>
      <c r="C28" s="76">
        <f>'bevételek önkormányzat'!C28+'bevételek kv szerv'!C28</f>
        <v>0</v>
      </c>
      <c r="D28" s="76">
        <f>'bevételek önkormányzat'!D28+'bevételek kv szerv'!D28</f>
        <v>0</v>
      </c>
      <c r="E28" s="76">
        <f>'bevételek önkormányzat'!E28+'bevételek kv szerv'!E28</f>
        <v>0</v>
      </c>
    </row>
    <row r="29" spans="1:5" ht="15" customHeight="1">
      <c r="A29" s="4" t="s">
        <v>515</v>
      </c>
      <c r="B29" s="5" t="s">
        <v>516</v>
      </c>
      <c r="C29" s="76">
        <f>'bevételek önkormányzat'!C29+'bevételek kv szerv'!C29</f>
        <v>0</v>
      </c>
      <c r="D29" s="76">
        <f>'bevételek önkormányzat'!D29+'bevételek kv szerv'!D29</f>
        <v>0</v>
      </c>
      <c r="E29" s="76">
        <f>'bevételek önkormányzat'!E29+'bevételek kv szerv'!E29</f>
        <v>0</v>
      </c>
    </row>
    <row r="30" spans="1:5" ht="15" customHeight="1">
      <c r="A30" s="4" t="s">
        <v>661</v>
      </c>
      <c r="B30" s="5" t="s">
        <v>517</v>
      </c>
      <c r="C30" s="76">
        <f>'bevételek önkormányzat'!C30+'bevételek kv szerv'!C30</f>
        <v>3000</v>
      </c>
      <c r="D30" s="76">
        <f>'bevételek önkormányzat'!D30+'bevételek kv szerv'!D30</f>
        <v>3000</v>
      </c>
      <c r="E30" s="76">
        <f>'bevételek önkormányzat'!E30+'bevételek kv szerv'!E30</f>
        <v>3121</v>
      </c>
    </row>
    <row r="31" spans="1:5" ht="15" customHeight="1">
      <c r="A31" s="4" t="s">
        <v>662</v>
      </c>
      <c r="B31" s="5" t="s">
        <v>518</v>
      </c>
      <c r="C31" s="76">
        <f>'bevételek önkormányzat'!C31+'bevételek kv szerv'!C31</f>
        <v>0</v>
      </c>
      <c r="D31" s="76">
        <f>'bevételek önkormányzat'!D31+'bevételek kv szerv'!D31</f>
        <v>0</v>
      </c>
      <c r="E31" s="76">
        <f>'bevételek önkormányzat'!E31+'bevételek kv szerv'!E31</f>
        <v>0</v>
      </c>
    </row>
    <row r="32" spans="1:5" ht="15" customHeight="1">
      <c r="A32" s="6" t="s">
        <v>689</v>
      </c>
      <c r="B32" s="7" t="s">
        <v>519</v>
      </c>
      <c r="C32" s="382">
        <f>'bevételek önkormányzat'!C32+'bevételek kv szerv'!C32</f>
        <v>28000</v>
      </c>
      <c r="D32" s="76">
        <f>'bevételek önkormányzat'!D32+'bevételek kv szerv'!D32</f>
        <v>28000</v>
      </c>
      <c r="E32" s="76">
        <f>'bevételek önkormányzat'!E32+'bevételek kv szerv'!E32</f>
        <v>46999</v>
      </c>
    </row>
    <row r="33" spans="1:5" ht="15" customHeight="1">
      <c r="A33" s="4" t="s">
        <v>663</v>
      </c>
      <c r="B33" s="5" t="s">
        <v>520</v>
      </c>
      <c r="C33" s="76">
        <f>'bevételek önkormányzat'!C33+'bevételek kv szerv'!C33</f>
        <v>0</v>
      </c>
      <c r="D33" s="76">
        <f>'bevételek önkormányzat'!D33+'bevételek kv szerv'!D33</f>
        <v>0</v>
      </c>
      <c r="E33" s="76">
        <f>'bevételek önkormányzat'!E33+'bevételek kv szerv'!E33</f>
        <v>134</v>
      </c>
    </row>
    <row r="34" spans="1:5" ht="15" customHeight="1">
      <c r="A34" s="35" t="s">
        <v>690</v>
      </c>
      <c r="B34" s="45" t="s">
        <v>521</v>
      </c>
      <c r="C34" s="382">
        <f>'bevételek önkormányzat'!C34+'bevételek kv szerv'!C34</f>
        <v>31000</v>
      </c>
      <c r="D34" s="76">
        <f>'bevételek önkormányzat'!D34+'bevételek kv szerv'!D34</f>
        <v>31000</v>
      </c>
      <c r="E34" s="76">
        <f>'bevételek önkormányzat'!E34+'bevételek kv szerv'!E34</f>
        <v>50464</v>
      </c>
    </row>
    <row r="35" spans="1:5" ht="15" customHeight="1">
      <c r="A35" s="11" t="s">
        <v>522</v>
      </c>
      <c r="B35" s="5" t="s">
        <v>523</v>
      </c>
      <c r="C35" s="76">
        <f>'bevételek önkormányzat'!C35+'bevételek kv szerv'!C35</f>
        <v>0</v>
      </c>
      <c r="D35" s="76">
        <f>'bevételek önkormányzat'!D35+'bevételek kv szerv'!D35</f>
        <v>0</v>
      </c>
      <c r="E35" s="76">
        <f>'bevételek önkormányzat'!E35+'bevételek kv szerv'!E35</f>
        <v>20</v>
      </c>
    </row>
    <row r="36" spans="1:5" ht="15" customHeight="1">
      <c r="A36" s="11" t="s">
        <v>664</v>
      </c>
      <c r="B36" s="5" t="s">
        <v>524</v>
      </c>
      <c r="C36" s="76">
        <f>'bevételek önkormányzat'!C36+'bevételek kv szerv'!C36</f>
        <v>0</v>
      </c>
      <c r="D36" s="76">
        <f>'bevételek önkormányzat'!D36+'bevételek kv szerv'!D36</f>
        <v>0</v>
      </c>
      <c r="E36" s="76">
        <f>'bevételek önkormányzat'!E36+'bevételek kv szerv'!E36</f>
        <v>525</v>
      </c>
    </row>
    <row r="37" spans="1:5" ht="15" customHeight="1">
      <c r="A37" s="11" t="s">
        <v>665</v>
      </c>
      <c r="B37" s="5" t="s">
        <v>525</v>
      </c>
      <c r="C37" s="76">
        <f>'bevételek önkormányzat'!C37+'bevételek kv szerv'!C37</f>
        <v>0</v>
      </c>
      <c r="D37" s="76">
        <f>'bevételek önkormányzat'!D37+'bevételek kv szerv'!D37</f>
        <v>0</v>
      </c>
      <c r="E37" s="76">
        <f>'bevételek önkormányzat'!E37+'bevételek kv szerv'!E37</f>
        <v>70</v>
      </c>
    </row>
    <row r="38" spans="1:5" ht="15" customHeight="1">
      <c r="A38" s="11" t="s">
        <v>666</v>
      </c>
      <c r="B38" s="5" t="s">
        <v>526</v>
      </c>
      <c r="C38" s="76">
        <f>'bevételek önkormányzat'!C38+'bevételek kv szerv'!C38</f>
        <v>3336</v>
      </c>
      <c r="D38" s="76">
        <f>'bevételek önkormányzat'!D38+'bevételek kv szerv'!D38</f>
        <v>3335</v>
      </c>
      <c r="E38" s="76">
        <f>'bevételek önkormányzat'!E38+'bevételek kv szerv'!E38</f>
        <v>2843</v>
      </c>
    </row>
    <row r="39" spans="1:5" ht="15" customHeight="1">
      <c r="A39" s="11" t="s">
        <v>527</v>
      </c>
      <c r="B39" s="5" t="s">
        <v>528</v>
      </c>
      <c r="C39" s="76">
        <f>'bevételek önkormányzat'!C39+'bevételek kv szerv'!C39</f>
        <v>0</v>
      </c>
      <c r="D39" s="76">
        <f>'bevételek önkormányzat'!D39+'bevételek kv szerv'!D39</f>
        <v>0</v>
      </c>
      <c r="E39" s="76">
        <f>'bevételek önkormányzat'!E39+'bevételek kv szerv'!E39</f>
        <v>0</v>
      </c>
    </row>
    <row r="40" spans="1:5" ht="15" customHeight="1">
      <c r="A40" s="11" t="s">
        <v>529</v>
      </c>
      <c r="B40" s="5" t="s">
        <v>530</v>
      </c>
      <c r="C40" s="76">
        <f>'bevételek önkormányzat'!C40+'bevételek kv szerv'!C40</f>
        <v>0</v>
      </c>
      <c r="D40" s="76">
        <f>'bevételek önkormányzat'!D40+'bevételek kv szerv'!D40</f>
        <v>0</v>
      </c>
      <c r="E40" s="76">
        <f>'bevételek önkormányzat'!E40+'bevételek kv szerv'!E40</f>
        <v>0</v>
      </c>
    </row>
    <row r="41" spans="1:5" ht="15" customHeight="1">
      <c r="A41" s="11" t="s">
        <v>531</v>
      </c>
      <c r="B41" s="5" t="s">
        <v>532</v>
      </c>
      <c r="C41" s="76">
        <f>'bevételek önkormányzat'!C41+'bevételek kv szerv'!C41</f>
        <v>0</v>
      </c>
      <c r="D41" s="76">
        <f>'bevételek önkormányzat'!D41+'bevételek kv szerv'!D41</f>
        <v>0</v>
      </c>
      <c r="E41" s="76">
        <f>'bevételek önkormányzat'!E41+'bevételek kv szerv'!E41</f>
        <v>0</v>
      </c>
    </row>
    <row r="42" spans="1:5" ht="15" customHeight="1">
      <c r="A42" s="11" t="s">
        <v>667</v>
      </c>
      <c r="B42" s="5" t="s">
        <v>533</v>
      </c>
      <c r="C42" s="76">
        <f>'bevételek önkormányzat'!C42+'bevételek kv szerv'!C42</f>
        <v>0</v>
      </c>
      <c r="D42" s="76">
        <f>'bevételek önkormányzat'!D42+'bevételek kv szerv'!D42</f>
        <v>0</v>
      </c>
      <c r="E42" s="76">
        <f>'bevételek önkormányzat'!E42+'bevételek kv szerv'!E42</f>
        <v>18</v>
      </c>
    </row>
    <row r="43" spans="1:5" ht="15" customHeight="1">
      <c r="A43" s="11" t="s">
        <v>668</v>
      </c>
      <c r="B43" s="5" t="s">
        <v>534</v>
      </c>
      <c r="C43" s="76">
        <f>'bevételek önkormányzat'!C43+'bevételek kv szerv'!C43</f>
        <v>0</v>
      </c>
      <c r="D43" s="76">
        <f>'bevételek önkormányzat'!D43+'bevételek kv szerv'!D43</f>
        <v>0</v>
      </c>
      <c r="E43" s="76">
        <f>'bevételek önkormányzat'!E43+'bevételek kv szerv'!E43</f>
        <v>0</v>
      </c>
    </row>
    <row r="44" spans="1:5" ht="15" customHeight="1">
      <c r="A44" s="11" t="s">
        <v>669</v>
      </c>
      <c r="B44" s="5" t="s">
        <v>535</v>
      </c>
      <c r="C44" s="76">
        <f>'bevételek önkormányzat'!C44+'bevételek kv szerv'!C44</f>
        <v>0</v>
      </c>
      <c r="D44" s="76">
        <f>'bevételek önkormányzat'!D44+'bevételek kv szerv'!D44</f>
        <v>6239</v>
      </c>
      <c r="E44" s="76">
        <f>'bevételek önkormányzat'!E44+'bevételek kv szerv'!E44</f>
        <v>5795</v>
      </c>
    </row>
    <row r="45" spans="1:5" ht="15" customHeight="1">
      <c r="A45" s="44" t="s">
        <v>691</v>
      </c>
      <c r="B45" s="45" t="s">
        <v>536</v>
      </c>
      <c r="C45" s="382">
        <f>'bevételek önkormányzat'!C45+'bevételek kv szerv'!C45</f>
        <v>3336</v>
      </c>
      <c r="D45" s="76">
        <f>'bevételek önkormányzat'!D45+'bevételek kv szerv'!D45</f>
        <v>9574</v>
      </c>
      <c r="E45" s="76">
        <f>'bevételek önkormányzat'!E45+'bevételek kv szerv'!E45</f>
        <v>9271</v>
      </c>
    </row>
    <row r="46" spans="1:5" ht="15" customHeight="1">
      <c r="A46" s="11" t="s">
        <v>545</v>
      </c>
      <c r="B46" s="5" t="s">
        <v>546</v>
      </c>
      <c r="C46" s="76">
        <f>'bevételek önkormányzat'!C46+'bevételek kv szerv'!C46</f>
        <v>0</v>
      </c>
      <c r="D46" s="76">
        <f>'bevételek önkormányzat'!D46+'bevételek kv szerv'!D46</f>
        <v>0</v>
      </c>
      <c r="E46" s="76">
        <f>'bevételek önkormányzat'!E46+'bevételek kv szerv'!E46</f>
        <v>0</v>
      </c>
    </row>
    <row r="47" spans="1:5" ht="15" customHeight="1">
      <c r="A47" s="4" t="s">
        <v>673</v>
      </c>
      <c r="B47" s="5" t="s">
        <v>547</v>
      </c>
      <c r="C47" s="76">
        <f>'bevételek önkormányzat'!C47+'bevételek kv szerv'!C47</f>
        <v>0</v>
      </c>
      <c r="D47" s="76">
        <f>'bevételek önkormányzat'!D47+'bevételek kv szerv'!D47</f>
        <v>0</v>
      </c>
      <c r="E47" s="76">
        <f>'bevételek önkormányzat'!E47+'bevételek kv szerv'!E47</f>
        <v>0</v>
      </c>
    </row>
    <row r="48" spans="1:5" ht="15" customHeight="1">
      <c r="A48" s="11" t="s">
        <v>674</v>
      </c>
      <c r="B48" s="5" t="s">
        <v>548</v>
      </c>
      <c r="C48" s="76">
        <f>'bevételek önkormányzat'!C48+'bevételek kv szerv'!C48</f>
        <v>0</v>
      </c>
      <c r="D48" s="76">
        <f>'bevételek önkormányzat'!D48+'bevételek kv szerv'!D48</f>
        <v>0</v>
      </c>
      <c r="E48" s="76">
        <f>'bevételek önkormányzat'!E48+'bevételek kv szerv'!E48</f>
        <v>0</v>
      </c>
    </row>
    <row r="49" spans="1:5" ht="15" customHeight="1">
      <c r="A49" s="35" t="s">
        <v>693</v>
      </c>
      <c r="B49" s="45" t="s">
        <v>549</v>
      </c>
      <c r="C49" s="76">
        <f>'bevételek önkormányzat'!C49+'bevételek kv szerv'!C49</f>
        <v>0</v>
      </c>
      <c r="D49" s="76">
        <f>'bevételek önkormányzat'!D49+'bevételek kv szerv'!D49</f>
        <v>0</v>
      </c>
      <c r="E49" s="76">
        <f>'bevételek önkormányzat'!E49+'bevételek kv szerv'!E49</f>
        <v>0</v>
      </c>
    </row>
    <row r="50" spans="1:5" ht="15" customHeight="1">
      <c r="A50" s="48" t="s">
        <v>719</v>
      </c>
      <c r="B50" s="52"/>
      <c r="C50" s="382">
        <f>'bevételek önkormányzat'!C50+'bevételek kv szerv'!C50</f>
        <v>164928</v>
      </c>
      <c r="D50" s="76">
        <f>'bevételek önkormányzat'!D50+'bevételek kv szerv'!D50</f>
        <v>198062</v>
      </c>
      <c r="E50" s="76">
        <f>'bevételek önkormányzat'!E50+'bevételek kv szerv'!E50</f>
        <v>227719</v>
      </c>
    </row>
    <row r="51" spans="1:5" ht="15" customHeight="1">
      <c r="A51" s="4" t="s">
        <v>499</v>
      </c>
      <c r="B51" s="5" t="s">
        <v>500</v>
      </c>
      <c r="C51" s="76">
        <f>'bevételek önkormányzat'!C51+'bevételek kv szerv'!C51</f>
        <v>0</v>
      </c>
      <c r="D51" s="76">
        <f>'bevételek önkormányzat'!D51+'bevételek kv szerv'!D51</f>
        <v>0</v>
      </c>
      <c r="E51" s="76">
        <f>'bevételek önkormányzat'!E51+'bevételek kv szerv'!E51</f>
        <v>0</v>
      </c>
    </row>
    <row r="52" spans="1:5" ht="15" customHeight="1">
      <c r="A52" s="4" t="s">
        <v>501</v>
      </c>
      <c r="B52" s="5" t="s">
        <v>502</v>
      </c>
      <c r="C52" s="76">
        <f>'bevételek önkormányzat'!C52+'bevételek kv szerv'!C52</f>
        <v>0</v>
      </c>
      <c r="D52" s="76">
        <f>'bevételek önkormányzat'!D52+'bevételek kv szerv'!D52</f>
        <v>0</v>
      </c>
      <c r="E52" s="76">
        <f>'bevételek önkormányzat'!E52+'bevételek kv szerv'!E52</f>
        <v>0</v>
      </c>
    </row>
    <row r="53" spans="1:5" ht="15" customHeight="1">
      <c r="A53" s="4" t="s">
        <v>651</v>
      </c>
      <c r="B53" s="5" t="s">
        <v>503</v>
      </c>
      <c r="C53" s="76">
        <f>'bevételek önkormányzat'!C53+'bevételek kv szerv'!C53</f>
        <v>0</v>
      </c>
      <c r="D53" s="76">
        <f>'bevételek önkormányzat'!D53+'bevételek kv szerv'!D53</f>
        <v>0</v>
      </c>
      <c r="E53" s="76">
        <f>'bevételek önkormányzat'!E53+'bevételek kv szerv'!E53</f>
        <v>0</v>
      </c>
    </row>
    <row r="54" spans="1:5" ht="15" customHeight="1">
      <c r="A54" s="4" t="s">
        <v>652</v>
      </c>
      <c r="B54" s="5" t="s">
        <v>504</v>
      </c>
      <c r="C54" s="76">
        <f>'bevételek önkormányzat'!C54+'bevételek kv szerv'!C54</f>
        <v>0</v>
      </c>
      <c r="D54" s="76">
        <f>'bevételek önkormányzat'!D54+'bevételek kv szerv'!D54</f>
        <v>0</v>
      </c>
      <c r="E54" s="76">
        <f>'bevételek önkormányzat'!E54+'bevételek kv szerv'!E54</f>
        <v>0</v>
      </c>
    </row>
    <row r="55" spans="1:5" ht="15" customHeight="1">
      <c r="A55" s="4" t="s">
        <v>653</v>
      </c>
      <c r="B55" s="5" t="s">
        <v>505</v>
      </c>
      <c r="C55" s="76">
        <f>'bevételek önkormányzat'!C55+'bevételek kv szerv'!C55</f>
        <v>35633</v>
      </c>
      <c r="D55" s="76">
        <f>'bevételek önkormányzat'!D55+'bevételek kv szerv'!D55</f>
        <v>35633</v>
      </c>
      <c r="E55" s="76">
        <f>'bevételek önkormányzat'!E55+'bevételek kv szerv'!E55</f>
        <v>34498</v>
      </c>
    </row>
    <row r="56" spans="1:5" ht="15" customHeight="1">
      <c r="A56" s="35" t="s">
        <v>687</v>
      </c>
      <c r="B56" s="45" t="s">
        <v>506</v>
      </c>
      <c r="C56" s="76">
        <f>'bevételek önkormányzat'!C56+'bevételek kv szerv'!C56</f>
        <v>35633</v>
      </c>
      <c r="D56" s="76">
        <f>'bevételek önkormányzat'!D56+'bevételek kv szerv'!D56</f>
        <v>35633</v>
      </c>
      <c r="E56" s="76">
        <f>'bevételek önkormányzat'!E56+'bevételek kv szerv'!E56</f>
        <v>34498</v>
      </c>
    </row>
    <row r="57" spans="1:5" ht="15" customHeight="1">
      <c r="A57" s="11" t="s">
        <v>670</v>
      </c>
      <c r="B57" s="5" t="s">
        <v>537</v>
      </c>
      <c r="C57" s="76">
        <f>'bevételek önkormányzat'!C57+'bevételek kv szerv'!C57</f>
        <v>0</v>
      </c>
      <c r="D57" s="76">
        <f>'bevételek önkormányzat'!D57+'bevételek kv szerv'!D57</f>
        <v>0</v>
      </c>
      <c r="E57" s="76">
        <f>'bevételek önkormányzat'!E57+'bevételek kv szerv'!E57</f>
        <v>0</v>
      </c>
    </row>
    <row r="58" spans="1:5" ht="15" customHeight="1">
      <c r="A58" s="11" t="s">
        <v>671</v>
      </c>
      <c r="B58" s="5" t="s">
        <v>538</v>
      </c>
      <c r="C58" s="76">
        <f>'bevételek önkormányzat'!C58+'bevételek kv szerv'!C58</f>
        <v>5390</v>
      </c>
      <c r="D58" s="76">
        <f>'bevételek önkormányzat'!D58+'bevételek kv szerv'!D58</f>
        <v>3500</v>
      </c>
      <c r="E58" s="76">
        <f>'bevételek önkormányzat'!E58+'bevételek kv szerv'!E58</f>
        <v>2890</v>
      </c>
    </row>
    <row r="59" spans="1:5" ht="15" customHeight="1">
      <c r="A59" s="11" t="s">
        <v>539</v>
      </c>
      <c r="B59" s="5" t="s">
        <v>540</v>
      </c>
      <c r="C59" s="76">
        <f>'bevételek önkormányzat'!C59+'bevételek kv szerv'!C59</f>
        <v>0</v>
      </c>
      <c r="D59" s="76">
        <f>'bevételek önkormányzat'!D59+'bevételek kv szerv'!D59</f>
        <v>0</v>
      </c>
      <c r="E59" s="76">
        <f>'bevételek önkormányzat'!E59+'bevételek kv szerv'!E59</f>
        <v>0</v>
      </c>
    </row>
    <row r="60" spans="1:5" ht="15" customHeight="1">
      <c r="A60" s="11" t="s">
        <v>672</v>
      </c>
      <c r="B60" s="5" t="s">
        <v>541</v>
      </c>
      <c r="C60" s="76">
        <f>'bevételek önkormányzat'!C60+'bevételek kv szerv'!C60</f>
        <v>0</v>
      </c>
      <c r="D60" s="76">
        <f>'bevételek önkormányzat'!D60+'bevételek kv szerv'!D60</f>
        <v>0</v>
      </c>
      <c r="E60" s="76">
        <f>'bevételek önkormányzat'!E60+'bevételek kv szerv'!E60</f>
        <v>0</v>
      </c>
    </row>
    <row r="61" spans="1:5" ht="15" customHeight="1">
      <c r="A61" s="11" t="s">
        <v>542</v>
      </c>
      <c r="B61" s="5" t="s">
        <v>543</v>
      </c>
      <c r="C61" s="76">
        <f>'bevételek önkormányzat'!C61+'bevételek kv szerv'!C61</f>
        <v>0</v>
      </c>
      <c r="D61" s="76">
        <f>'bevételek önkormányzat'!D61+'bevételek kv szerv'!D61</f>
        <v>0</v>
      </c>
      <c r="E61" s="76">
        <f>'bevételek önkormányzat'!E61+'bevételek kv szerv'!E61</f>
        <v>0</v>
      </c>
    </row>
    <row r="62" spans="1:5" ht="15" customHeight="1">
      <c r="A62" s="35" t="s">
        <v>692</v>
      </c>
      <c r="B62" s="45" t="s">
        <v>544</v>
      </c>
      <c r="C62" s="76">
        <f>'bevételek önkormányzat'!C62+'bevételek kv szerv'!C62</f>
        <v>5390</v>
      </c>
      <c r="D62" s="76">
        <f>'bevételek önkormányzat'!D62+'bevételek kv szerv'!D62</f>
        <v>3500</v>
      </c>
      <c r="E62" s="76">
        <f>'bevételek önkormányzat'!E62+'bevételek kv szerv'!E62</f>
        <v>2890</v>
      </c>
    </row>
    <row r="63" spans="1:5" ht="15" customHeight="1">
      <c r="A63" s="11" t="s">
        <v>550</v>
      </c>
      <c r="B63" s="5" t="s">
        <v>551</v>
      </c>
      <c r="C63" s="76">
        <f>'bevételek önkormányzat'!C63+'bevételek kv szerv'!C63</f>
        <v>0</v>
      </c>
      <c r="D63" s="76">
        <f>'bevételek önkormányzat'!D63+'bevételek kv szerv'!D63</f>
        <v>0</v>
      </c>
      <c r="E63" s="76">
        <f>'bevételek önkormányzat'!E63+'bevételek kv szerv'!E63</f>
        <v>0</v>
      </c>
    </row>
    <row r="64" spans="1:5" ht="15" customHeight="1">
      <c r="A64" s="4" t="s">
        <v>675</v>
      </c>
      <c r="B64" s="5" t="s">
        <v>552</v>
      </c>
      <c r="C64" s="76">
        <f>'bevételek önkormányzat'!C64+'bevételek kv szerv'!C64</f>
        <v>0</v>
      </c>
      <c r="D64" s="76">
        <f>'bevételek önkormányzat'!D64+'bevételek kv szerv'!D64</f>
        <v>0</v>
      </c>
      <c r="E64" s="76">
        <f>'bevételek önkormányzat'!E64+'bevételek kv szerv'!E64</f>
        <v>0</v>
      </c>
    </row>
    <row r="65" spans="1:5" ht="15" customHeight="1">
      <c r="A65" s="11" t="s">
        <v>676</v>
      </c>
      <c r="B65" s="5" t="s">
        <v>553</v>
      </c>
      <c r="C65" s="76">
        <f>'bevételek önkormányzat'!C65+'bevételek kv szerv'!C65</f>
        <v>0</v>
      </c>
      <c r="D65" s="76">
        <f>'bevételek önkormányzat'!D65+'bevételek kv szerv'!D65</f>
        <v>0</v>
      </c>
      <c r="E65" s="76">
        <f>'bevételek önkormányzat'!E65+'bevételek kv szerv'!E65</f>
        <v>0</v>
      </c>
    </row>
    <row r="66" spans="1:5" ht="15" customHeight="1">
      <c r="A66" s="35" t="s">
        <v>695</v>
      </c>
      <c r="B66" s="45" t="s">
        <v>554</v>
      </c>
      <c r="C66" s="76">
        <f>'bevételek önkormányzat'!C66+'bevételek kv szerv'!C66</f>
        <v>0</v>
      </c>
      <c r="D66" s="76">
        <f>'bevételek önkormányzat'!D66+'bevételek kv szerv'!D66</f>
        <v>0</v>
      </c>
      <c r="E66" s="76">
        <f>'bevételek önkormányzat'!E66+'bevételek kv szerv'!E66</f>
        <v>0</v>
      </c>
    </row>
    <row r="67" spans="1:5" ht="15" customHeight="1">
      <c r="A67" s="48" t="s">
        <v>720</v>
      </c>
      <c r="B67" s="52"/>
      <c r="C67" s="382">
        <f>'bevételek önkormányzat'!C67+'bevételek kv szerv'!C67</f>
        <v>41023</v>
      </c>
      <c r="D67" s="76">
        <f>'bevételek önkormányzat'!D67+'bevételek kv szerv'!D67</f>
        <v>39133</v>
      </c>
      <c r="E67" s="76">
        <f>'bevételek önkormányzat'!E67+'bevételek kv szerv'!E67</f>
        <v>37388</v>
      </c>
    </row>
    <row r="68" spans="1:5" ht="15.75">
      <c r="A68" s="42" t="s">
        <v>694</v>
      </c>
      <c r="B68" s="31" t="s">
        <v>555</v>
      </c>
      <c r="C68" s="382">
        <f>'bevételek önkormányzat'!C68+'bevételek kv szerv'!C68</f>
        <v>205951</v>
      </c>
      <c r="D68" s="76">
        <f>'bevételek önkormányzat'!D68+'bevételek kv szerv'!D68</f>
        <v>237195</v>
      </c>
      <c r="E68" s="76">
        <f>'bevételek önkormányzat'!E68+'bevételek kv szerv'!E68</f>
        <v>265107</v>
      </c>
    </row>
    <row r="69" spans="1:5" ht="15.75">
      <c r="A69" s="96" t="s">
        <v>288</v>
      </c>
      <c r="B69" s="51"/>
      <c r="C69" s="76"/>
      <c r="D69" s="76"/>
      <c r="E69" s="76"/>
    </row>
    <row r="70" spans="1:5" ht="15.75">
      <c r="A70" s="96" t="s">
        <v>289</v>
      </c>
      <c r="B70" s="51"/>
      <c r="C70" s="76"/>
      <c r="D70" s="76"/>
      <c r="E70" s="76"/>
    </row>
    <row r="71" spans="1:5" ht="15">
      <c r="A71" s="33" t="s">
        <v>677</v>
      </c>
      <c r="B71" s="4" t="s">
        <v>556</v>
      </c>
      <c r="C71" s="382">
        <f>'bevételek önkormányzat'!C71+'bevételek kv szerv'!C71</f>
        <v>0</v>
      </c>
      <c r="D71" s="382">
        <f>'bevételek önkormányzat'!D71+'bevételek kv szerv'!D71</f>
        <v>0</v>
      </c>
      <c r="E71" s="382">
        <f>'bevételek önkormányzat'!E71+'bevételek kv szerv'!E71</f>
        <v>0</v>
      </c>
    </row>
    <row r="72" spans="1:5" ht="15">
      <c r="A72" s="11" t="s">
        <v>557</v>
      </c>
      <c r="B72" s="4" t="s">
        <v>558</v>
      </c>
      <c r="C72" s="382">
        <f>'bevételek önkormányzat'!C72+'bevételek kv szerv'!C72</f>
        <v>0</v>
      </c>
      <c r="D72" s="382">
        <f>'bevételek önkormányzat'!D72+'bevételek kv szerv'!D72</f>
        <v>0</v>
      </c>
      <c r="E72" s="382">
        <f>'bevételek önkormányzat'!E72+'bevételek kv szerv'!E72</f>
        <v>0</v>
      </c>
    </row>
    <row r="73" spans="1:5" ht="15">
      <c r="A73" s="33" t="s">
        <v>678</v>
      </c>
      <c r="B73" s="4" t="s">
        <v>559</v>
      </c>
      <c r="C73" s="382">
        <f>'bevételek önkormányzat'!C73+'bevételek kv szerv'!C73</f>
        <v>0</v>
      </c>
      <c r="D73" s="382">
        <f>'bevételek önkormányzat'!D73+'bevételek kv szerv'!D73</f>
        <v>0</v>
      </c>
      <c r="E73" s="382">
        <f>'bevételek önkormányzat'!E73+'bevételek kv szerv'!E73</f>
        <v>0</v>
      </c>
    </row>
    <row r="74" spans="1:5" ht="15">
      <c r="A74" s="13" t="s">
        <v>696</v>
      </c>
      <c r="B74" s="6" t="s">
        <v>560</v>
      </c>
      <c r="C74" s="382">
        <f>'bevételek önkormányzat'!C74+'bevételek kv szerv'!C74</f>
        <v>0</v>
      </c>
      <c r="D74" s="382">
        <f>'bevételek önkormányzat'!D74+'bevételek kv szerv'!D74</f>
        <v>0</v>
      </c>
      <c r="E74" s="382">
        <f>'bevételek önkormányzat'!E74+'bevételek kv szerv'!E74</f>
        <v>0</v>
      </c>
    </row>
    <row r="75" spans="1:5" ht="15">
      <c r="A75" s="11" t="s">
        <v>679</v>
      </c>
      <c r="B75" s="4" t="s">
        <v>561</v>
      </c>
      <c r="C75" s="382">
        <f>'bevételek önkormányzat'!C75+'bevételek kv szerv'!C75</f>
        <v>0</v>
      </c>
      <c r="D75" s="382">
        <f>'bevételek önkormányzat'!D75+'bevételek kv szerv'!D75</f>
        <v>0</v>
      </c>
      <c r="E75" s="382">
        <f>'bevételek önkormányzat'!E75+'bevételek kv szerv'!E75</f>
        <v>0</v>
      </c>
    </row>
    <row r="76" spans="1:5" ht="15">
      <c r="A76" s="33" t="s">
        <v>562</v>
      </c>
      <c r="B76" s="4" t="s">
        <v>563</v>
      </c>
      <c r="C76" s="382">
        <f>'bevételek önkormányzat'!C76+'bevételek kv szerv'!C76</f>
        <v>0</v>
      </c>
      <c r="D76" s="382">
        <f>'bevételek önkormányzat'!D76+'bevételek kv szerv'!D76</f>
        <v>0</v>
      </c>
      <c r="E76" s="382">
        <f>'bevételek önkormányzat'!E76+'bevételek kv szerv'!E76</f>
        <v>0</v>
      </c>
    </row>
    <row r="77" spans="1:5" ht="15">
      <c r="A77" s="11" t="s">
        <v>680</v>
      </c>
      <c r="B77" s="4" t="s">
        <v>564</v>
      </c>
      <c r="C77" s="382">
        <f>'bevételek önkormányzat'!C77+'bevételek kv szerv'!C77</f>
        <v>0</v>
      </c>
      <c r="D77" s="382">
        <f>'bevételek önkormányzat'!D77+'bevételek kv szerv'!D77</f>
        <v>0</v>
      </c>
      <c r="E77" s="382">
        <f>'bevételek önkormányzat'!E77+'bevételek kv szerv'!E77</f>
        <v>0</v>
      </c>
    </row>
    <row r="78" spans="1:5" ht="15">
      <c r="A78" s="33" t="s">
        <v>565</v>
      </c>
      <c r="B78" s="4" t="s">
        <v>566</v>
      </c>
      <c r="C78" s="382">
        <f>'bevételek önkormányzat'!C78+'bevételek kv szerv'!C78</f>
        <v>0</v>
      </c>
      <c r="D78" s="382">
        <f>'bevételek önkormányzat'!D78+'bevételek kv szerv'!D78</f>
        <v>0</v>
      </c>
      <c r="E78" s="382">
        <f>'bevételek önkormányzat'!E78+'bevételek kv szerv'!E78</f>
        <v>0</v>
      </c>
    </row>
    <row r="79" spans="1:5" ht="15">
      <c r="A79" s="12" t="s">
        <v>697</v>
      </c>
      <c r="B79" s="6" t="s">
        <v>567</v>
      </c>
      <c r="C79" s="382">
        <f>'bevételek önkormányzat'!C79+'bevételek kv szerv'!C79</f>
        <v>0</v>
      </c>
      <c r="D79" s="382">
        <f>'bevételek önkormányzat'!D79+'bevételek kv szerv'!D79</f>
        <v>0</v>
      </c>
      <c r="E79" s="382">
        <f>'bevételek önkormányzat'!E79+'bevételek kv szerv'!E79</f>
        <v>0</v>
      </c>
    </row>
    <row r="80" spans="1:5" ht="15">
      <c r="A80" s="4" t="s">
        <v>711</v>
      </c>
      <c r="B80" s="4" t="s">
        <v>568</v>
      </c>
      <c r="C80" s="382">
        <f>'bevételek önkormányzat'!C80+'bevételek kv szerv'!C80</f>
        <v>42247</v>
      </c>
      <c r="D80" s="382">
        <f>'bevételek önkormányzat'!D80+'bevételek kv szerv'!D80</f>
        <v>73138</v>
      </c>
      <c r="E80" s="382">
        <f>'bevételek önkormányzat'!E80+'bevételek kv szerv'!E80</f>
        <v>73138</v>
      </c>
    </row>
    <row r="81" spans="1:5" ht="15">
      <c r="A81" s="4" t="s">
        <v>712</v>
      </c>
      <c r="B81" s="4" t="s">
        <v>568</v>
      </c>
      <c r="C81" s="382">
        <f>'bevételek önkormányzat'!C81+'bevételek kv szerv'!C81</f>
        <v>0</v>
      </c>
      <c r="D81" s="382">
        <f>'bevételek önkormányzat'!D81+'bevételek kv szerv'!D81</f>
        <v>0</v>
      </c>
      <c r="E81" s="382">
        <f>'bevételek önkormányzat'!E81+'bevételek kv szerv'!E81</f>
        <v>0</v>
      </c>
    </row>
    <row r="82" spans="1:5" ht="15">
      <c r="A82" s="4" t="s">
        <v>709</v>
      </c>
      <c r="B82" s="4" t="s">
        <v>569</v>
      </c>
      <c r="C82" s="382">
        <f>'bevételek önkormányzat'!C82+'bevételek kv szerv'!C82</f>
        <v>0</v>
      </c>
      <c r="D82" s="382">
        <f>'bevételek önkormányzat'!D82+'bevételek kv szerv'!D82</f>
        <v>0</v>
      </c>
      <c r="E82" s="382">
        <f>'bevételek önkormányzat'!E82+'bevételek kv szerv'!E82</f>
        <v>0</v>
      </c>
    </row>
    <row r="83" spans="1:5" ht="15">
      <c r="A83" s="4" t="s">
        <v>710</v>
      </c>
      <c r="B83" s="4" t="s">
        <v>569</v>
      </c>
      <c r="C83" s="382">
        <f>'bevételek önkormányzat'!C83+'bevételek kv szerv'!C83</f>
        <v>0</v>
      </c>
      <c r="D83" s="382">
        <f>'bevételek önkormányzat'!D83+'bevételek kv szerv'!D83</f>
        <v>0</v>
      </c>
      <c r="E83" s="382">
        <f>'bevételek önkormányzat'!E83+'bevételek kv szerv'!E83</f>
        <v>0</v>
      </c>
    </row>
    <row r="84" spans="1:5" ht="15">
      <c r="A84" s="6" t="s">
        <v>698</v>
      </c>
      <c r="B84" s="6" t="s">
        <v>570</v>
      </c>
      <c r="C84" s="382">
        <f>'bevételek önkormányzat'!C84+'bevételek kv szerv'!C84</f>
        <v>42247</v>
      </c>
      <c r="D84" s="382">
        <f>'bevételek önkormányzat'!D84+'bevételek kv szerv'!D84</f>
        <v>73138</v>
      </c>
      <c r="E84" s="382">
        <f>'bevételek önkormányzat'!E84+'bevételek kv szerv'!E84</f>
        <v>73138</v>
      </c>
    </row>
    <row r="85" spans="1:5" ht="15">
      <c r="A85" s="33" t="s">
        <v>571</v>
      </c>
      <c r="B85" s="4" t="s">
        <v>572</v>
      </c>
      <c r="C85" s="382">
        <f>'bevételek önkormányzat'!C85+'bevételek kv szerv'!C85</f>
        <v>0</v>
      </c>
      <c r="D85" s="382">
        <f>'bevételek önkormányzat'!D85+'bevételek kv szerv'!D85</f>
        <v>0</v>
      </c>
      <c r="E85" s="382">
        <f>'bevételek önkormányzat'!E85+'bevételek kv szerv'!E85</f>
        <v>3237</v>
      </c>
    </row>
    <row r="86" spans="1:5" ht="15">
      <c r="A86" s="33" t="s">
        <v>573</v>
      </c>
      <c r="B86" s="4" t="s">
        <v>574</v>
      </c>
      <c r="C86" s="382">
        <f>'bevételek önkormányzat'!C86+'bevételek kv szerv'!C86</f>
        <v>0</v>
      </c>
      <c r="D86" s="382">
        <f>'bevételek önkormányzat'!D86+'bevételek kv szerv'!D86</f>
        <v>0</v>
      </c>
      <c r="E86" s="382">
        <f>'bevételek önkormányzat'!E86+'bevételek kv szerv'!E86</f>
        <v>0</v>
      </c>
    </row>
    <row r="87" spans="1:5" ht="15">
      <c r="A87" s="33" t="s">
        <v>575</v>
      </c>
      <c r="B87" s="4" t="s">
        <v>576</v>
      </c>
      <c r="C87" s="382">
        <v>0</v>
      </c>
      <c r="D87" s="382">
        <v>0</v>
      </c>
      <c r="E87" s="382">
        <v>0</v>
      </c>
    </row>
    <row r="88" spans="1:5" ht="15">
      <c r="A88" s="33" t="s">
        <v>577</v>
      </c>
      <c r="B88" s="4" t="s">
        <v>578</v>
      </c>
      <c r="C88" s="382">
        <f>'bevételek önkormányzat'!C88+'bevételek kv szerv'!C88</f>
        <v>0</v>
      </c>
      <c r="D88" s="382">
        <f>'bevételek önkormányzat'!D88+'bevételek kv szerv'!D88</f>
        <v>0</v>
      </c>
      <c r="E88" s="382">
        <f>'bevételek önkormányzat'!E88+'bevételek kv szerv'!E88</f>
        <v>0</v>
      </c>
    </row>
    <row r="89" spans="1:5" ht="15">
      <c r="A89" s="11" t="s">
        <v>681</v>
      </c>
      <c r="B89" s="4" t="s">
        <v>579</v>
      </c>
      <c r="C89" s="382">
        <f>'bevételek önkormányzat'!C89+'bevételek kv szerv'!C89</f>
        <v>0</v>
      </c>
      <c r="D89" s="382">
        <f>'bevételek önkormányzat'!D89+'bevételek kv szerv'!D89</f>
        <v>0</v>
      </c>
      <c r="E89" s="382">
        <f>'bevételek önkormányzat'!E89+'bevételek kv szerv'!E89</f>
        <v>0</v>
      </c>
    </row>
    <row r="90" spans="1:5" ht="15">
      <c r="A90" s="13" t="s">
        <v>699</v>
      </c>
      <c r="B90" s="6" t="s">
        <v>580</v>
      </c>
      <c r="C90" s="382">
        <v>42247</v>
      </c>
      <c r="D90" s="382">
        <v>73138</v>
      </c>
      <c r="E90" s="382">
        <v>76375</v>
      </c>
    </row>
    <row r="91" spans="1:5" ht="15">
      <c r="A91" s="11" t="s">
        <v>581</v>
      </c>
      <c r="B91" s="4" t="s">
        <v>582</v>
      </c>
      <c r="C91" s="382">
        <f>'bevételek önkormányzat'!C91+'bevételek kv szerv'!C91</f>
        <v>0</v>
      </c>
      <c r="D91" s="382">
        <f>'bevételek önkormányzat'!D91+'bevételek kv szerv'!D91</f>
        <v>0</v>
      </c>
      <c r="E91" s="382">
        <f>'bevételek önkormányzat'!E91+'bevételek kv szerv'!E91</f>
        <v>0</v>
      </c>
    </row>
    <row r="92" spans="1:5" ht="15">
      <c r="A92" s="11" t="s">
        <v>583</v>
      </c>
      <c r="B92" s="4" t="s">
        <v>584</v>
      </c>
      <c r="C92" s="382">
        <f>'bevételek önkormányzat'!C92+'bevételek kv szerv'!C92</f>
        <v>0</v>
      </c>
      <c r="D92" s="382">
        <f>'bevételek önkormányzat'!D92+'bevételek kv szerv'!D92</f>
        <v>0</v>
      </c>
      <c r="E92" s="382">
        <f>'bevételek önkormányzat'!E92+'bevételek kv szerv'!E92</f>
        <v>0</v>
      </c>
    </row>
    <row r="93" spans="1:5" ht="15">
      <c r="A93" s="33" t="s">
        <v>585</v>
      </c>
      <c r="B93" s="4" t="s">
        <v>586</v>
      </c>
      <c r="C93" s="382">
        <f>'bevételek önkormányzat'!C93+'bevételek kv szerv'!C93</f>
        <v>0</v>
      </c>
      <c r="D93" s="382">
        <f>'bevételek önkormányzat'!D93+'bevételek kv szerv'!D93</f>
        <v>0</v>
      </c>
      <c r="E93" s="382">
        <f>'bevételek önkormányzat'!E93+'bevételek kv szerv'!E93</f>
        <v>0</v>
      </c>
    </row>
    <row r="94" spans="1:5" ht="15">
      <c r="A94" s="33" t="s">
        <v>682</v>
      </c>
      <c r="B94" s="4" t="s">
        <v>587</v>
      </c>
      <c r="C94" s="382">
        <f>'bevételek önkormányzat'!C94+'bevételek kv szerv'!C94</f>
        <v>0</v>
      </c>
      <c r="D94" s="382">
        <f>'bevételek önkormányzat'!D94+'bevételek kv szerv'!D94</f>
        <v>0</v>
      </c>
      <c r="E94" s="382">
        <f>'bevételek önkormányzat'!E94+'bevételek kv szerv'!E94</f>
        <v>0</v>
      </c>
    </row>
    <row r="95" spans="1:5" ht="15">
      <c r="A95" s="12" t="s">
        <v>700</v>
      </c>
      <c r="B95" s="6" t="s">
        <v>588</v>
      </c>
      <c r="C95" s="382">
        <f>'bevételek önkormányzat'!C95+'bevételek kv szerv'!C95</f>
        <v>0</v>
      </c>
      <c r="D95" s="382">
        <f>'bevételek önkormányzat'!D95+'bevételek kv szerv'!D95</f>
        <v>0</v>
      </c>
      <c r="E95" s="382">
        <f>'bevételek önkormányzat'!E95+'bevételek kv szerv'!E95</f>
        <v>0</v>
      </c>
    </row>
    <row r="96" spans="1:5" ht="15">
      <c r="A96" s="13" t="s">
        <v>589</v>
      </c>
      <c r="B96" s="6" t="s">
        <v>590</v>
      </c>
      <c r="C96" s="382">
        <f>'bevételek önkormányzat'!C96+'bevételek kv szerv'!C96</f>
        <v>0</v>
      </c>
      <c r="D96" s="382">
        <f>'bevételek önkormányzat'!D96+'bevételek kv szerv'!D96</f>
        <v>0</v>
      </c>
      <c r="E96" s="382">
        <f>'bevételek önkormányzat'!E96+'bevételek kv szerv'!E96</f>
        <v>0</v>
      </c>
    </row>
    <row r="97" spans="1:5" ht="15.75">
      <c r="A97" s="36" t="s">
        <v>701</v>
      </c>
      <c r="B97" s="37" t="s">
        <v>591</v>
      </c>
      <c r="C97" s="382">
        <v>42247</v>
      </c>
      <c r="D97" s="382">
        <v>73138</v>
      </c>
      <c r="E97" s="382">
        <v>76375</v>
      </c>
    </row>
    <row r="98" spans="1:5" ht="15.75">
      <c r="A98" s="95" t="s">
        <v>684</v>
      </c>
      <c r="B98" s="40"/>
      <c r="C98" s="382">
        <v>248198</v>
      </c>
      <c r="D98" s="382">
        <v>310333</v>
      </c>
      <c r="E98" s="382">
        <v>341482</v>
      </c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</cols>
  <sheetData>
    <row r="1" ht="15">
      <c r="A1" t="s">
        <v>873</v>
      </c>
    </row>
    <row r="3" spans="1:5" ht="24" customHeight="1">
      <c r="A3" s="407" t="s">
        <v>203</v>
      </c>
      <c r="B3" s="408"/>
      <c r="C3" s="408"/>
      <c r="D3" s="408"/>
      <c r="E3" s="408"/>
    </row>
    <row r="4" spans="1:7" ht="24" customHeight="1">
      <c r="A4" s="409" t="s">
        <v>707</v>
      </c>
      <c r="B4" s="410"/>
      <c r="C4" s="410"/>
      <c r="D4" s="410"/>
      <c r="E4" s="410"/>
      <c r="G4" s="63"/>
    </row>
    <row r="5" ht="18">
      <c r="A5" s="43"/>
    </row>
    <row r="6" ht="15">
      <c r="A6" s="94" t="s">
        <v>718</v>
      </c>
    </row>
    <row r="7" spans="1:5" ht="30">
      <c r="A7" s="1" t="s">
        <v>306</v>
      </c>
      <c r="B7" s="2" t="s">
        <v>283</v>
      </c>
      <c r="C7" s="85" t="s">
        <v>263</v>
      </c>
      <c r="D7" s="85" t="s">
        <v>264</v>
      </c>
      <c r="E7" s="85" t="s">
        <v>265</v>
      </c>
    </row>
    <row r="8" spans="1:5" ht="15" customHeight="1">
      <c r="A8" s="27" t="s">
        <v>478</v>
      </c>
      <c r="B8" s="5" t="s">
        <v>479</v>
      </c>
      <c r="C8" s="76"/>
      <c r="D8" s="76"/>
      <c r="E8" s="76"/>
    </row>
    <row r="9" spans="1:5" ht="15" customHeight="1">
      <c r="A9" s="4" t="s">
        <v>480</v>
      </c>
      <c r="B9" s="5" t="s">
        <v>481</v>
      </c>
      <c r="C9" s="76"/>
      <c r="D9" s="76"/>
      <c r="E9" s="76"/>
    </row>
    <row r="10" spans="1:5" ht="15" customHeight="1">
      <c r="A10" s="4" t="s">
        <v>482</v>
      </c>
      <c r="B10" s="5" t="s">
        <v>483</v>
      </c>
      <c r="C10" s="76"/>
      <c r="D10" s="76"/>
      <c r="E10" s="76"/>
    </row>
    <row r="11" spans="1:5" ht="15" customHeight="1">
      <c r="A11" s="4" t="s">
        <v>484</v>
      </c>
      <c r="B11" s="5" t="s">
        <v>485</v>
      </c>
      <c r="C11" s="76"/>
      <c r="D11" s="76"/>
      <c r="E11" s="76"/>
    </row>
    <row r="12" spans="1:5" ht="15" customHeight="1">
      <c r="A12" s="4" t="s">
        <v>486</v>
      </c>
      <c r="B12" s="5" t="s">
        <v>487</v>
      </c>
      <c r="C12" s="76"/>
      <c r="D12" s="76"/>
      <c r="E12" s="76"/>
    </row>
    <row r="13" spans="1:5" ht="15" customHeight="1">
      <c r="A13" s="4" t="s">
        <v>488</v>
      </c>
      <c r="B13" s="5" t="s">
        <v>489</v>
      </c>
      <c r="C13" s="76"/>
      <c r="D13" s="76"/>
      <c r="E13" s="76"/>
    </row>
    <row r="14" spans="1:5" ht="15" customHeight="1">
      <c r="A14" s="6" t="s">
        <v>685</v>
      </c>
      <c r="B14" s="7" t="s">
        <v>490</v>
      </c>
      <c r="C14" s="76"/>
      <c r="D14" s="76"/>
      <c r="E14" s="76"/>
    </row>
    <row r="15" spans="1:5" ht="15" customHeight="1">
      <c r="A15" s="4" t="s">
        <v>491</v>
      </c>
      <c r="B15" s="5" t="s">
        <v>492</v>
      </c>
      <c r="C15" s="76"/>
      <c r="D15" s="76"/>
      <c r="E15" s="76"/>
    </row>
    <row r="16" spans="1:5" ht="15" customHeight="1">
      <c r="A16" s="4" t="s">
        <v>493</v>
      </c>
      <c r="B16" s="5" t="s">
        <v>494</v>
      </c>
      <c r="C16" s="76"/>
      <c r="D16" s="76"/>
      <c r="E16" s="76"/>
    </row>
    <row r="17" spans="1:5" ht="15" customHeight="1">
      <c r="A17" s="4" t="s">
        <v>648</v>
      </c>
      <c r="B17" s="5" t="s">
        <v>495</v>
      </c>
      <c r="C17" s="76"/>
      <c r="D17" s="76"/>
      <c r="E17" s="76"/>
    </row>
    <row r="18" spans="1:5" ht="15" customHeight="1">
      <c r="A18" s="4" t="s">
        <v>649</v>
      </c>
      <c r="B18" s="5" t="s">
        <v>496</v>
      </c>
      <c r="C18" s="76"/>
      <c r="D18" s="76"/>
      <c r="E18" s="76"/>
    </row>
    <row r="19" spans="1:5" ht="15" customHeight="1">
      <c r="A19" s="4" t="s">
        <v>650</v>
      </c>
      <c r="B19" s="5" t="s">
        <v>497</v>
      </c>
      <c r="C19" s="76"/>
      <c r="D19" s="76">
        <v>7857</v>
      </c>
      <c r="E19" s="76">
        <v>5724</v>
      </c>
    </row>
    <row r="20" spans="1:5" ht="15" customHeight="1">
      <c r="A20" s="35" t="s">
        <v>686</v>
      </c>
      <c r="B20" s="45" t="s">
        <v>498</v>
      </c>
      <c r="C20" s="76">
        <f>SUM(C8:C19)-C14</f>
        <v>0</v>
      </c>
      <c r="D20" s="76">
        <f>SUM(D14:D19)</f>
        <v>7857</v>
      </c>
      <c r="E20" s="76">
        <f>SUM(E14:E19)</f>
        <v>5724</v>
      </c>
    </row>
    <row r="21" spans="1:5" ht="15" customHeight="1">
      <c r="A21" s="4" t="s">
        <v>654</v>
      </c>
      <c r="B21" s="5" t="s">
        <v>507</v>
      </c>
      <c r="C21" s="76"/>
      <c r="D21" s="76"/>
      <c r="E21" s="76"/>
    </row>
    <row r="22" spans="1:5" ht="15" customHeight="1">
      <c r="A22" s="4" t="s">
        <v>655</v>
      </c>
      <c r="B22" s="5" t="s">
        <v>508</v>
      </c>
      <c r="C22" s="76"/>
      <c r="D22" s="76"/>
      <c r="E22" s="76"/>
    </row>
    <row r="23" spans="1:5" ht="15" customHeight="1">
      <c r="A23" s="6" t="s">
        <v>688</v>
      </c>
      <c r="B23" s="7" t="s">
        <v>509</v>
      </c>
      <c r="C23" s="76"/>
      <c r="D23" s="76"/>
      <c r="E23" s="76"/>
    </row>
    <row r="24" spans="1:5" ht="15" customHeight="1">
      <c r="A24" s="4" t="s">
        <v>656</v>
      </c>
      <c r="B24" s="5" t="s">
        <v>510</v>
      </c>
      <c r="C24" s="76"/>
      <c r="D24" s="76"/>
      <c r="E24" s="76"/>
    </row>
    <row r="25" spans="1:5" ht="15" customHeight="1">
      <c r="A25" s="4" t="s">
        <v>657</v>
      </c>
      <c r="B25" s="5" t="s">
        <v>511</v>
      </c>
      <c r="C25" s="76"/>
      <c r="D25" s="76"/>
      <c r="E25" s="76"/>
    </row>
    <row r="26" spans="1:5" ht="15" customHeight="1">
      <c r="A26" s="4" t="s">
        <v>658</v>
      </c>
      <c r="B26" s="5" t="s">
        <v>512</v>
      </c>
      <c r="C26" s="76"/>
      <c r="D26" s="76"/>
      <c r="E26" s="76"/>
    </row>
    <row r="27" spans="1:5" ht="15" customHeight="1">
      <c r="A27" s="4" t="s">
        <v>659</v>
      </c>
      <c r="B27" s="5" t="s">
        <v>513</v>
      </c>
      <c r="C27" s="76"/>
      <c r="D27" s="76"/>
      <c r="E27" s="76"/>
    </row>
    <row r="28" spans="1:5" ht="15" customHeight="1">
      <c r="A28" s="4" t="s">
        <v>660</v>
      </c>
      <c r="B28" s="5" t="s">
        <v>514</v>
      </c>
      <c r="C28" s="76"/>
      <c r="D28" s="76"/>
      <c r="E28" s="76"/>
    </row>
    <row r="29" spans="1:5" ht="15" customHeight="1">
      <c r="A29" s="4" t="s">
        <v>515</v>
      </c>
      <c r="B29" s="5" t="s">
        <v>516</v>
      </c>
      <c r="C29" s="76"/>
      <c r="D29" s="76"/>
      <c r="E29" s="76"/>
    </row>
    <row r="30" spans="1:5" ht="15" customHeight="1">
      <c r="A30" s="4" t="s">
        <v>661</v>
      </c>
      <c r="B30" s="5" t="s">
        <v>517</v>
      </c>
      <c r="C30" s="76"/>
      <c r="D30" s="76"/>
      <c r="E30" s="76"/>
    </row>
    <row r="31" spans="1:5" ht="15" customHeight="1">
      <c r="A31" s="4" t="s">
        <v>662</v>
      </c>
      <c r="B31" s="5" t="s">
        <v>518</v>
      </c>
      <c r="C31" s="76"/>
      <c r="D31" s="76"/>
      <c r="E31" s="76"/>
    </row>
    <row r="32" spans="1:5" ht="15" customHeight="1">
      <c r="A32" s="6" t="s">
        <v>689</v>
      </c>
      <c r="B32" s="7" t="s">
        <v>519</v>
      </c>
      <c r="C32" s="76"/>
      <c r="D32" s="76"/>
      <c r="E32" s="76"/>
    </row>
    <row r="33" spans="1:5" ht="15" customHeight="1">
      <c r="A33" s="4" t="s">
        <v>663</v>
      </c>
      <c r="B33" s="5" t="s">
        <v>520</v>
      </c>
      <c r="C33" s="76"/>
      <c r="D33" s="76"/>
      <c r="E33" s="76"/>
    </row>
    <row r="34" spans="1:5" ht="15" customHeight="1">
      <c r="A34" s="35" t="s">
        <v>690</v>
      </c>
      <c r="B34" s="45" t="s">
        <v>521</v>
      </c>
      <c r="C34" s="76"/>
      <c r="D34" s="76"/>
      <c r="E34" s="76"/>
    </row>
    <row r="35" spans="1:5" ht="15" customHeight="1">
      <c r="A35" s="11" t="s">
        <v>522</v>
      </c>
      <c r="B35" s="5" t="s">
        <v>523</v>
      </c>
      <c r="C35" s="76"/>
      <c r="D35" s="76"/>
      <c r="E35" s="76"/>
    </row>
    <row r="36" spans="1:5" ht="15" customHeight="1">
      <c r="A36" s="11" t="s">
        <v>664</v>
      </c>
      <c r="B36" s="5" t="s">
        <v>524</v>
      </c>
      <c r="C36" s="76">
        <v>0</v>
      </c>
      <c r="D36" s="76">
        <v>0</v>
      </c>
      <c r="E36" s="76">
        <v>35</v>
      </c>
    </row>
    <row r="37" spans="1:5" ht="15" customHeight="1">
      <c r="A37" s="11" t="s">
        <v>665</v>
      </c>
      <c r="B37" s="5" t="s">
        <v>525</v>
      </c>
      <c r="C37" s="76"/>
      <c r="D37" s="76"/>
      <c r="E37" s="76">
        <v>0</v>
      </c>
    </row>
    <row r="38" spans="1:5" ht="15" customHeight="1">
      <c r="A38" s="11" t="s">
        <v>666</v>
      </c>
      <c r="B38" s="5" t="s">
        <v>526</v>
      </c>
      <c r="C38" s="76"/>
      <c r="D38" s="76"/>
      <c r="E38" s="76"/>
    </row>
    <row r="39" spans="1:5" ht="15" customHeight="1">
      <c r="A39" s="11" t="s">
        <v>527</v>
      </c>
      <c r="B39" s="5" t="s">
        <v>528</v>
      </c>
      <c r="C39" s="76"/>
      <c r="D39" s="76"/>
      <c r="E39" s="76"/>
    </row>
    <row r="40" spans="1:5" ht="15" customHeight="1">
      <c r="A40" s="11" t="s">
        <v>529</v>
      </c>
      <c r="B40" s="5" t="s">
        <v>530</v>
      </c>
      <c r="C40" s="76"/>
      <c r="D40" s="76"/>
      <c r="E40" s="76"/>
    </row>
    <row r="41" spans="1:5" ht="15" customHeight="1">
      <c r="A41" s="11" t="s">
        <v>531</v>
      </c>
      <c r="B41" s="5" t="s">
        <v>532</v>
      </c>
      <c r="C41" s="76"/>
      <c r="D41" s="76"/>
      <c r="E41" s="76"/>
    </row>
    <row r="42" spans="1:5" ht="15" customHeight="1">
      <c r="A42" s="11" t="s">
        <v>667</v>
      </c>
      <c r="B42" s="5" t="s">
        <v>533</v>
      </c>
      <c r="C42" s="76">
        <v>0</v>
      </c>
      <c r="D42" s="76">
        <v>0</v>
      </c>
      <c r="E42" s="76">
        <v>1</v>
      </c>
    </row>
    <row r="43" spans="1:5" ht="15" customHeight="1">
      <c r="A43" s="11" t="s">
        <v>668</v>
      </c>
      <c r="B43" s="5" t="s">
        <v>534</v>
      </c>
      <c r="C43" s="76"/>
      <c r="D43" s="76"/>
      <c r="E43" s="76"/>
    </row>
    <row r="44" spans="1:5" ht="15" customHeight="1">
      <c r="A44" s="11" t="s">
        <v>669</v>
      </c>
      <c r="B44" s="5" t="s">
        <v>535</v>
      </c>
      <c r="C44" s="76">
        <v>0</v>
      </c>
      <c r="D44" s="76">
        <v>309</v>
      </c>
      <c r="E44" s="76">
        <v>222</v>
      </c>
    </row>
    <row r="45" spans="1:5" ht="15" customHeight="1">
      <c r="A45" s="44" t="s">
        <v>691</v>
      </c>
      <c r="B45" s="45" t="s">
        <v>536</v>
      </c>
      <c r="C45" s="76">
        <f>SUM(C35:C44)</f>
        <v>0</v>
      </c>
      <c r="D45" s="76">
        <f>SUM(D35:D44)</f>
        <v>309</v>
      </c>
      <c r="E45" s="76">
        <f>SUM(E35:E44)</f>
        <v>258</v>
      </c>
    </row>
    <row r="46" spans="1:5" ht="15" customHeight="1">
      <c r="A46" s="11" t="s">
        <v>545</v>
      </c>
      <c r="B46" s="5" t="s">
        <v>546</v>
      </c>
      <c r="C46" s="76"/>
      <c r="D46" s="76"/>
      <c r="E46" s="76"/>
    </row>
    <row r="47" spans="1:5" ht="15" customHeight="1">
      <c r="A47" s="4" t="s">
        <v>673</v>
      </c>
      <c r="B47" s="5" t="s">
        <v>547</v>
      </c>
      <c r="C47" s="76"/>
      <c r="D47" s="76"/>
      <c r="E47" s="76"/>
    </row>
    <row r="48" spans="1:5" ht="15" customHeight="1">
      <c r="A48" s="11" t="s">
        <v>674</v>
      </c>
      <c r="B48" s="5" t="s">
        <v>548</v>
      </c>
      <c r="C48" s="76">
        <v>0</v>
      </c>
      <c r="D48" s="76">
        <v>0</v>
      </c>
      <c r="E48" s="76"/>
    </row>
    <row r="49" spans="1:5" ht="15" customHeight="1">
      <c r="A49" s="35" t="s">
        <v>693</v>
      </c>
      <c r="B49" s="45" t="s">
        <v>549</v>
      </c>
      <c r="C49" s="78">
        <f>SUM(C46:C48)</f>
        <v>0</v>
      </c>
      <c r="D49" s="78">
        <f>SUM(D46:D48)</f>
        <v>0</v>
      </c>
      <c r="E49" s="78"/>
    </row>
    <row r="50" spans="1:5" ht="15" customHeight="1">
      <c r="A50" s="48" t="s">
        <v>719</v>
      </c>
      <c r="B50" s="52"/>
      <c r="C50" s="78">
        <f>SUM(C20,C34,C45,C49)</f>
        <v>0</v>
      </c>
      <c r="D50" s="78">
        <f>D20+D34+D45+D49</f>
        <v>8166</v>
      </c>
      <c r="E50" s="78">
        <f>E20+E34+E45+E49</f>
        <v>5982</v>
      </c>
    </row>
    <row r="51" spans="1:5" ht="15" customHeight="1">
      <c r="A51" s="4" t="s">
        <v>499</v>
      </c>
      <c r="B51" s="5" t="s">
        <v>500</v>
      </c>
      <c r="C51" s="76"/>
      <c r="D51" s="76"/>
      <c r="E51" s="76"/>
    </row>
    <row r="52" spans="1:5" ht="15" customHeight="1">
      <c r="A52" s="4" t="s">
        <v>501</v>
      </c>
      <c r="B52" s="5" t="s">
        <v>502</v>
      </c>
      <c r="C52" s="76"/>
      <c r="D52" s="76"/>
      <c r="E52" s="76"/>
    </row>
    <row r="53" spans="1:5" ht="15" customHeight="1">
      <c r="A53" s="4" t="s">
        <v>651</v>
      </c>
      <c r="B53" s="5" t="s">
        <v>503</v>
      </c>
      <c r="C53" s="76"/>
      <c r="D53" s="76"/>
      <c r="E53" s="76"/>
    </row>
    <row r="54" spans="1:5" ht="15" customHeight="1">
      <c r="A54" s="4" t="s">
        <v>652</v>
      </c>
      <c r="B54" s="5" t="s">
        <v>504</v>
      </c>
      <c r="C54" s="76"/>
      <c r="D54" s="76"/>
      <c r="E54" s="76"/>
    </row>
    <row r="55" spans="1:5" ht="15" customHeight="1">
      <c r="A55" s="4" t="s">
        <v>653</v>
      </c>
      <c r="B55" s="5" t="s">
        <v>505</v>
      </c>
      <c r="C55" s="76"/>
      <c r="D55" s="76"/>
      <c r="E55" s="76"/>
    </row>
    <row r="56" spans="1:5" ht="15" customHeight="1">
      <c r="A56" s="35" t="s">
        <v>687</v>
      </c>
      <c r="B56" s="45" t="s">
        <v>506</v>
      </c>
      <c r="C56" s="76"/>
      <c r="D56" s="76"/>
      <c r="E56" s="76"/>
    </row>
    <row r="57" spans="1:5" ht="15" customHeight="1">
      <c r="A57" s="11" t="s">
        <v>670</v>
      </c>
      <c r="B57" s="5" t="s">
        <v>537</v>
      </c>
      <c r="C57" s="76"/>
      <c r="D57" s="76"/>
      <c r="E57" s="76"/>
    </row>
    <row r="58" spans="1:5" ht="15" customHeight="1">
      <c r="A58" s="11" t="s">
        <v>671</v>
      </c>
      <c r="B58" s="5" t="s">
        <v>538</v>
      </c>
      <c r="C58" s="76"/>
      <c r="D58" s="76"/>
      <c r="E58" s="76"/>
    </row>
    <row r="59" spans="1:5" ht="15" customHeight="1">
      <c r="A59" s="11" t="s">
        <v>539</v>
      </c>
      <c r="B59" s="5" t="s">
        <v>540</v>
      </c>
      <c r="C59" s="76"/>
      <c r="D59" s="76"/>
      <c r="E59" s="76"/>
    </row>
    <row r="60" spans="1:5" ht="15" customHeight="1">
      <c r="A60" s="11" t="s">
        <v>672</v>
      </c>
      <c r="B60" s="5" t="s">
        <v>541</v>
      </c>
      <c r="C60" s="76"/>
      <c r="D60" s="76"/>
      <c r="E60" s="76"/>
    </row>
    <row r="61" spans="1:5" ht="15" customHeight="1">
      <c r="A61" s="11" t="s">
        <v>542</v>
      </c>
      <c r="B61" s="5" t="s">
        <v>543</v>
      </c>
      <c r="C61" s="76"/>
      <c r="D61" s="76"/>
      <c r="E61" s="76"/>
    </row>
    <row r="62" spans="1:5" ht="15" customHeight="1">
      <c r="A62" s="35" t="s">
        <v>692</v>
      </c>
      <c r="B62" s="45" t="s">
        <v>544</v>
      </c>
      <c r="C62" s="76"/>
      <c r="D62" s="76"/>
      <c r="E62" s="76"/>
    </row>
    <row r="63" spans="1:5" ht="15" customHeight="1">
      <c r="A63" s="11" t="s">
        <v>550</v>
      </c>
      <c r="B63" s="5" t="s">
        <v>551</v>
      </c>
      <c r="C63" s="76"/>
      <c r="D63" s="76"/>
      <c r="E63" s="76"/>
    </row>
    <row r="64" spans="1:5" ht="15" customHeight="1">
      <c r="A64" s="4" t="s">
        <v>675</v>
      </c>
      <c r="B64" s="5" t="s">
        <v>552</v>
      </c>
      <c r="C64" s="76"/>
      <c r="D64" s="76"/>
      <c r="E64" s="76"/>
    </row>
    <row r="65" spans="1:5" ht="15" customHeight="1">
      <c r="A65" s="11" t="s">
        <v>676</v>
      </c>
      <c r="B65" s="5" t="s">
        <v>553</v>
      </c>
      <c r="C65" s="76"/>
      <c r="D65" s="76"/>
      <c r="E65" s="76"/>
    </row>
    <row r="66" spans="1:5" ht="15" customHeight="1">
      <c r="A66" s="35" t="s">
        <v>695</v>
      </c>
      <c r="B66" s="45" t="s">
        <v>554</v>
      </c>
      <c r="C66" s="76"/>
      <c r="D66" s="76"/>
      <c r="E66" s="76"/>
    </row>
    <row r="67" spans="1:5" ht="15" customHeight="1">
      <c r="A67" s="48" t="s">
        <v>720</v>
      </c>
      <c r="B67" s="52"/>
      <c r="C67" s="76">
        <f>SUM(C56,C62,C66)</f>
        <v>0</v>
      </c>
      <c r="D67" s="76"/>
      <c r="E67" s="76"/>
    </row>
    <row r="68" spans="1:5" ht="15.75">
      <c r="A68" s="42" t="s">
        <v>694</v>
      </c>
      <c r="B68" s="31" t="s">
        <v>555</v>
      </c>
      <c r="C68" s="78">
        <f>SUM(C50,C67)</f>
        <v>0</v>
      </c>
      <c r="D68" s="78">
        <f>D50+D67</f>
        <v>8166</v>
      </c>
      <c r="E68" s="78">
        <f>E50+E67</f>
        <v>5982</v>
      </c>
    </row>
    <row r="69" spans="1:5" ht="15.75">
      <c r="A69" s="96" t="s">
        <v>288</v>
      </c>
      <c r="B69" s="51"/>
      <c r="C69" s="76"/>
      <c r="D69" s="76"/>
      <c r="E69" s="76"/>
    </row>
    <row r="70" spans="1:5" ht="15.75">
      <c r="A70" s="96" t="s">
        <v>289</v>
      </c>
      <c r="B70" s="51"/>
      <c r="C70" s="76"/>
      <c r="D70" s="76"/>
      <c r="E70" s="76"/>
    </row>
    <row r="71" spans="1:5" ht="15">
      <c r="A71" s="33" t="s">
        <v>677</v>
      </c>
      <c r="B71" s="4" t="s">
        <v>556</v>
      </c>
      <c r="C71" s="76"/>
      <c r="D71" s="76"/>
      <c r="E71" s="76"/>
    </row>
    <row r="72" spans="1:5" ht="15">
      <c r="A72" s="11" t="s">
        <v>557</v>
      </c>
      <c r="B72" s="4" t="s">
        <v>558</v>
      </c>
      <c r="C72" s="76"/>
      <c r="D72" s="76"/>
      <c r="E72" s="76"/>
    </row>
    <row r="73" spans="1:5" ht="15">
      <c r="A73" s="33" t="s">
        <v>678</v>
      </c>
      <c r="B73" s="4" t="s">
        <v>559</v>
      </c>
      <c r="C73" s="76"/>
      <c r="D73" s="76"/>
      <c r="E73" s="76"/>
    </row>
    <row r="74" spans="1:5" ht="15">
      <c r="A74" s="13" t="s">
        <v>696</v>
      </c>
      <c r="B74" s="6" t="s">
        <v>560</v>
      </c>
      <c r="C74" s="76"/>
      <c r="D74" s="76"/>
      <c r="E74" s="76"/>
    </row>
    <row r="75" spans="1:5" ht="15">
      <c r="A75" s="11" t="s">
        <v>679</v>
      </c>
      <c r="B75" s="4" t="s">
        <v>561</v>
      </c>
      <c r="C75" s="76"/>
      <c r="D75" s="76"/>
      <c r="E75" s="76"/>
    </row>
    <row r="76" spans="1:5" ht="15">
      <c r="A76" s="33" t="s">
        <v>562</v>
      </c>
      <c r="B76" s="4" t="s">
        <v>563</v>
      </c>
      <c r="C76" s="76"/>
      <c r="D76" s="76"/>
      <c r="E76" s="76"/>
    </row>
    <row r="77" spans="1:5" ht="15">
      <c r="A77" s="11" t="s">
        <v>680</v>
      </c>
      <c r="B77" s="4" t="s">
        <v>564</v>
      </c>
      <c r="C77" s="76"/>
      <c r="D77" s="76"/>
      <c r="E77" s="76"/>
    </row>
    <row r="78" spans="1:5" ht="15">
      <c r="A78" s="33" t="s">
        <v>565</v>
      </c>
      <c r="B78" s="4" t="s">
        <v>566</v>
      </c>
      <c r="C78" s="76"/>
      <c r="D78" s="76"/>
      <c r="E78" s="76"/>
    </row>
    <row r="79" spans="1:5" ht="15">
      <c r="A79" s="12" t="s">
        <v>697</v>
      </c>
      <c r="B79" s="6" t="s">
        <v>567</v>
      </c>
      <c r="C79" s="76"/>
      <c r="D79" s="76"/>
      <c r="E79" s="76"/>
    </row>
    <row r="80" spans="1:5" ht="15">
      <c r="A80" s="4" t="s">
        <v>711</v>
      </c>
      <c r="B80" s="4" t="s">
        <v>568</v>
      </c>
      <c r="C80" s="76">
        <v>1292</v>
      </c>
      <c r="D80" s="76">
        <v>2247</v>
      </c>
      <c r="E80" s="76">
        <v>2247</v>
      </c>
    </row>
    <row r="81" spans="1:5" ht="15">
      <c r="A81" s="4" t="s">
        <v>712</v>
      </c>
      <c r="B81" s="4" t="s">
        <v>568</v>
      </c>
      <c r="C81" s="76"/>
      <c r="D81" s="76"/>
      <c r="E81" s="76"/>
    </row>
    <row r="82" spans="1:5" ht="15">
      <c r="A82" s="4" t="s">
        <v>709</v>
      </c>
      <c r="B82" s="4" t="s">
        <v>569</v>
      </c>
      <c r="C82" s="76"/>
      <c r="D82" s="76"/>
      <c r="E82" s="76"/>
    </row>
    <row r="83" spans="1:5" ht="15">
      <c r="A83" s="4" t="s">
        <v>710</v>
      </c>
      <c r="B83" s="4" t="s">
        <v>569</v>
      </c>
      <c r="C83" s="76"/>
      <c r="D83" s="76"/>
      <c r="E83" s="76"/>
    </row>
    <row r="84" spans="1:5" ht="15">
      <c r="A84" s="6" t="s">
        <v>698</v>
      </c>
      <c r="B84" s="6" t="s">
        <v>570</v>
      </c>
      <c r="C84" s="76">
        <f>SUM(C80:C83)</f>
        <v>1292</v>
      </c>
      <c r="D84" s="76">
        <f>SUM(D80:D83)</f>
        <v>2247</v>
      </c>
      <c r="E84" s="76">
        <f>SUM(E80:E83)</f>
        <v>2247</v>
      </c>
    </row>
    <row r="85" spans="1:5" ht="15">
      <c r="A85" s="33" t="s">
        <v>571</v>
      </c>
      <c r="B85" s="4" t="s">
        <v>572</v>
      </c>
      <c r="C85" s="76"/>
      <c r="D85" s="76"/>
      <c r="E85" s="76"/>
    </row>
    <row r="86" spans="1:5" ht="15">
      <c r="A86" s="33" t="s">
        <v>573</v>
      </c>
      <c r="B86" s="4" t="s">
        <v>574</v>
      </c>
      <c r="C86" s="76"/>
      <c r="D86" s="76"/>
      <c r="E86" s="76"/>
    </row>
    <row r="87" spans="1:5" ht="15">
      <c r="A87" s="33" t="s">
        <v>575</v>
      </c>
      <c r="B87" s="4" t="s">
        <v>576</v>
      </c>
      <c r="C87" s="76">
        <v>54221</v>
      </c>
      <c r="D87" s="76">
        <v>56190</v>
      </c>
      <c r="E87" s="76">
        <v>56190</v>
      </c>
    </row>
    <row r="88" spans="1:5" ht="15">
      <c r="A88" s="33" t="s">
        <v>577</v>
      </c>
      <c r="B88" s="4" t="s">
        <v>578</v>
      </c>
      <c r="C88" s="76"/>
      <c r="D88" s="76"/>
      <c r="E88" s="76"/>
    </row>
    <row r="89" spans="1:5" ht="15">
      <c r="A89" s="11" t="s">
        <v>681</v>
      </c>
      <c r="B89" s="4" t="s">
        <v>579</v>
      </c>
      <c r="C89" s="76"/>
      <c r="D89" s="76"/>
      <c r="E89" s="76"/>
    </row>
    <row r="90" spans="1:5" ht="15">
      <c r="A90" s="13" t="s">
        <v>699</v>
      </c>
      <c r="B90" s="6" t="s">
        <v>580</v>
      </c>
      <c r="C90" s="76">
        <f>SUM(C74,C79,C84,C85:C89)</f>
        <v>55513</v>
      </c>
      <c r="D90" s="76">
        <f>SUM(D74,D79,D84,D85:D89)</f>
        <v>58437</v>
      </c>
      <c r="E90" s="76">
        <f>SUM(E74,E79,E84,E85:E89)</f>
        <v>58437</v>
      </c>
    </row>
    <row r="91" spans="1:5" ht="15">
      <c r="A91" s="11" t="s">
        <v>581</v>
      </c>
      <c r="B91" s="4" t="s">
        <v>582</v>
      </c>
      <c r="C91" s="76"/>
      <c r="D91" s="76"/>
      <c r="E91" s="76"/>
    </row>
    <row r="92" spans="1:5" ht="15">
      <c r="A92" s="11" t="s">
        <v>583</v>
      </c>
      <c r="B92" s="4" t="s">
        <v>584</v>
      </c>
      <c r="C92" s="76"/>
      <c r="D92" s="76"/>
      <c r="E92" s="76"/>
    </row>
    <row r="93" spans="1:5" ht="15">
      <c r="A93" s="33" t="s">
        <v>585</v>
      </c>
      <c r="B93" s="4" t="s">
        <v>586</v>
      </c>
      <c r="C93" s="76"/>
      <c r="D93" s="76"/>
      <c r="E93" s="76"/>
    </row>
    <row r="94" spans="1:5" ht="15">
      <c r="A94" s="33" t="s">
        <v>682</v>
      </c>
      <c r="B94" s="4" t="s">
        <v>587</v>
      </c>
      <c r="C94" s="76"/>
      <c r="D94" s="76"/>
      <c r="E94" s="76"/>
    </row>
    <row r="95" spans="1:5" ht="15">
      <c r="A95" s="12" t="s">
        <v>700</v>
      </c>
      <c r="B95" s="6" t="s">
        <v>588</v>
      </c>
      <c r="C95" s="76"/>
      <c r="D95" s="76"/>
      <c r="E95" s="76"/>
    </row>
    <row r="96" spans="1:5" ht="15">
      <c r="A96" s="13" t="s">
        <v>589</v>
      </c>
      <c r="B96" s="6" t="s">
        <v>590</v>
      </c>
      <c r="C96" s="76"/>
      <c r="D96" s="76"/>
      <c r="E96" s="76"/>
    </row>
    <row r="97" spans="1:5" ht="15.75">
      <c r="A97" s="36" t="s">
        <v>701</v>
      </c>
      <c r="B97" s="37" t="s">
        <v>591</v>
      </c>
      <c r="C97" s="78">
        <f>SUM(C90,C95,C96)</f>
        <v>55513</v>
      </c>
      <c r="D97" s="78">
        <f>D90</f>
        <v>58437</v>
      </c>
      <c r="E97" s="78">
        <f>E90</f>
        <v>58437</v>
      </c>
    </row>
    <row r="98" spans="1:5" ht="15.75">
      <c r="A98" s="95" t="s">
        <v>684</v>
      </c>
      <c r="B98" s="40"/>
      <c r="C98" s="78">
        <f>+C68+C97</f>
        <v>55513</v>
      </c>
      <c r="D98" s="78">
        <f>D68+D97</f>
        <v>66603</v>
      </c>
      <c r="E98" s="78">
        <f>E68+E97</f>
        <v>64419</v>
      </c>
    </row>
  </sheetData>
  <sheetProtection/>
  <mergeCells count="2">
    <mergeCell ref="A3:E3"/>
    <mergeCell ref="A4:E4"/>
  </mergeCells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73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ht="15">
      <c r="A1" t="s">
        <v>874</v>
      </c>
    </row>
    <row r="3" spans="1:5" ht="20.25" customHeight="1">
      <c r="A3" s="407" t="s">
        <v>203</v>
      </c>
      <c r="B3" s="410"/>
      <c r="C3" s="410"/>
      <c r="D3" s="410"/>
      <c r="E3" s="410"/>
    </row>
    <row r="4" spans="1:5" ht="19.5" customHeight="1">
      <c r="A4" s="409" t="s">
        <v>708</v>
      </c>
      <c r="B4" s="410"/>
      <c r="C4" s="410"/>
      <c r="D4" s="410"/>
      <c r="E4" s="410"/>
    </row>
    <row r="5" ht="18">
      <c r="A5" s="43"/>
    </row>
    <row r="6" ht="15">
      <c r="A6" s="94" t="s">
        <v>718</v>
      </c>
    </row>
    <row r="7" spans="1:5" ht="30">
      <c r="A7" s="1" t="s">
        <v>306</v>
      </c>
      <c r="B7" s="2" t="s">
        <v>307</v>
      </c>
      <c r="C7" s="85" t="s">
        <v>263</v>
      </c>
      <c r="D7" s="85" t="s">
        <v>264</v>
      </c>
      <c r="E7" s="85" t="s">
        <v>265</v>
      </c>
    </row>
    <row r="8" spans="1:5" ht="15">
      <c r="A8" s="24" t="s">
        <v>308</v>
      </c>
      <c r="B8" s="25" t="s">
        <v>309</v>
      </c>
      <c r="C8" s="97">
        <v>34863</v>
      </c>
      <c r="D8" s="97">
        <v>34491</v>
      </c>
      <c r="E8" s="97">
        <v>33774</v>
      </c>
    </row>
    <row r="9" spans="1:5" ht="15">
      <c r="A9" s="24" t="s">
        <v>310</v>
      </c>
      <c r="B9" s="26" t="s">
        <v>311</v>
      </c>
      <c r="C9" s="97"/>
      <c r="D9" s="97"/>
      <c r="E9" s="97"/>
    </row>
    <row r="10" spans="1:5" ht="15">
      <c r="A10" s="24" t="s">
        <v>312</v>
      </c>
      <c r="B10" s="26" t="s">
        <v>313</v>
      </c>
      <c r="C10" s="97">
        <v>0</v>
      </c>
      <c r="D10" s="97">
        <v>1815</v>
      </c>
      <c r="E10" s="97">
        <v>1815</v>
      </c>
    </row>
    <row r="11" spans="1:5" ht="15">
      <c r="A11" s="27" t="s">
        <v>314</v>
      </c>
      <c r="B11" s="26" t="s">
        <v>315</v>
      </c>
      <c r="C11" s="97"/>
      <c r="D11" s="97"/>
      <c r="E11" s="97"/>
    </row>
    <row r="12" spans="1:5" ht="15">
      <c r="A12" s="27" t="s">
        <v>316</v>
      </c>
      <c r="B12" s="26" t="s">
        <v>317</v>
      </c>
      <c r="C12" s="97"/>
      <c r="D12" s="97"/>
      <c r="E12" s="97"/>
    </row>
    <row r="13" spans="1:5" ht="15">
      <c r="A13" s="27" t="s">
        <v>318</v>
      </c>
      <c r="B13" s="26" t="s">
        <v>319</v>
      </c>
      <c r="C13" s="97"/>
      <c r="D13" s="97"/>
      <c r="E13" s="97"/>
    </row>
    <row r="14" spans="1:5" ht="15">
      <c r="A14" s="27" t="s">
        <v>320</v>
      </c>
      <c r="B14" s="26" t="s">
        <v>321</v>
      </c>
      <c r="C14" s="97">
        <v>2100</v>
      </c>
      <c r="D14" s="97">
        <v>1622</v>
      </c>
      <c r="E14" s="97">
        <v>1622</v>
      </c>
    </row>
    <row r="15" spans="1:5" ht="15">
      <c r="A15" s="27" t="s">
        <v>322</v>
      </c>
      <c r="B15" s="26" t="s">
        <v>323</v>
      </c>
      <c r="C15" s="97"/>
      <c r="D15" s="97"/>
      <c r="E15" s="97"/>
    </row>
    <row r="16" spans="1:5" ht="15">
      <c r="A16" s="4" t="s">
        <v>324</v>
      </c>
      <c r="B16" s="26" t="s">
        <v>325</v>
      </c>
      <c r="C16" s="97">
        <v>880</v>
      </c>
      <c r="D16" s="97">
        <v>880</v>
      </c>
      <c r="E16" s="97">
        <v>834</v>
      </c>
    </row>
    <row r="17" spans="1:5" ht="15">
      <c r="A17" s="4" t="s">
        <v>326</v>
      </c>
      <c r="B17" s="26" t="s">
        <v>327</v>
      </c>
      <c r="C17" s="97"/>
      <c r="D17" s="97"/>
      <c r="E17" s="97"/>
    </row>
    <row r="18" spans="1:5" ht="15">
      <c r="A18" s="4" t="s">
        <v>328</v>
      </c>
      <c r="B18" s="26" t="s">
        <v>329</v>
      </c>
      <c r="C18" s="97"/>
      <c r="D18" s="97"/>
      <c r="E18" s="97"/>
    </row>
    <row r="19" spans="1:5" ht="15">
      <c r="A19" s="4" t="s">
        <v>330</v>
      </c>
      <c r="B19" s="26" t="s">
        <v>331</v>
      </c>
      <c r="C19" s="97"/>
      <c r="D19" s="97"/>
      <c r="E19" s="97"/>
    </row>
    <row r="20" spans="1:5" ht="15">
      <c r="A20" s="4" t="s">
        <v>614</v>
      </c>
      <c r="B20" s="26" t="s">
        <v>332</v>
      </c>
      <c r="C20" s="97">
        <v>0</v>
      </c>
      <c r="D20" s="97">
        <v>877</v>
      </c>
      <c r="E20" s="97">
        <v>877</v>
      </c>
    </row>
    <row r="21" spans="1:5" ht="15">
      <c r="A21" s="28" t="s">
        <v>592</v>
      </c>
      <c r="B21" s="29" t="s">
        <v>333</v>
      </c>
      <c r="C21" s="97">
        <f>SUM(C8:C20)</f>
        <v>37843</v>
      </c>
      <c r="D21" s="97">
        <f>SUM(D8:D20)</f>
        <v>39685</v>
      </c>
      <c r="E21" s="97">
        <f>SUM(E8:E20)</f>
        <v>38922</v>
      </c>
    </row>
    <row r="22" spans="1:5" ht="15">
      <c r="A22" s="4" t="s">
        <v>334</v>
      </c>
      <c r="B22" s="26" t="s">
        <v>335</v>
      </c>
      <c r="C22" s="97"/>
      <c r="D22" s="97"/>
      <c r="E22" s="97"/>
    </row>
    <row r="23" spans="1:5" ht="15">
      <c r="A23" s="4" t="s">
        <v>336</v>
      </c>
      <c r="B23" s="26" t="s">
        <v>337</v>
      </c>
      <c r="C23" s="97">
        <v>0</v>
      </c>
      <c r="D23" s="97">
        <v>45</v>
      </c>
      <c r="E23" s="97">
        <v>45</v>
      </c>
    </row>
    <row r="24" spans="1:5" ht="15">
      <c r="A24" s="5" t="s">
        <v>338</v>
      </c>
      <c r="B24" s="26" t="s">
        <v>339</v>
      </c>
      <c r="C24" s="97">
        <v>0</v>
      </c>
      <c r="D24" s="97">
        <v>3278</v>
      </c>
      <c r="E24" s="97">
        <v>3249</v>
      </c>
    </row>
    <row r="25" spans="1:5" ht="15">
      <c r="A25" s="6" t="s">
        <v>593</v>
      </c>
      <c r="B25" s="29" t="s">
        <v>340</v>
      </c>
      <c r="C25" s="97">
        <f>SUM(C22:C24)</f>
        <v>0</v>
      </c>
      <c r="D25" s="97">
        <f>SUM(D22:D24)</f>
        <v>3323</v>
      </c>
      <c r="E25" s="97">
        <v>3293</v>
      </c>
    </row>
    <row r="26" spans="1:5" ht="15">
      <c r="A26" s="46" t="s">
        <v>644</v>
      </c>
      <c r="B26" s="47" t="s">
        <v>341</v>
      </c>
      <c r="C26" s="74">
        <f>+C21+C25</f>
        <v>37843</v>
      </c>
      <c r="D26" s="74">
        <f>+D21+D25</f>
        <v>43008</v>
      </c>
      <c r="E26" s="74">
        <f>E21+E25</f>
        <v>42215</v>
      </c>
    </row>
    <row r="27" spans="1:5" ht="15">
      <c r="A27" s="35" t="s">
        <v>615</v>
      </c>
      <c r="B27" s="47" t="s">
        <v>342</v>
      </c>
      <c r="C27" s="92">
        <v>6800</v>
      </c>
      <c r="D27" s="92">
        <v>8034</v>
      </c>
      <c r="E27" s="92">
        <v>7901</v>
      </c>
    </row>
    <row r="28" spans="1:5" ht="15">
      <c r="A28" s="4" t="s">
        <v>343</v>
      </c>
      <c r="B28" s="26" t="s">
        <v>344</v>
      </c>
      <c r="C28" s="97">
        <v>0</v>
      </c>
      <c r="D28" s="97">
        <v>52</v>
      </c>
      <c r="E28" s="97">
        <v>52</v>
      </c>
    </row>
    <row r="29" spans="1:5" ht="15">
      <c r="A29" s="4" t="s">
        <v>345</v>
      </c>
      <c r="B29" s="26" t="s">
        <v>346</v>
      </c>
      <c r="C29" s="97">
        <v>1450</v>
      </c>
      <c r="D29" s="97">
        <v>1818</v>
      </c>
      <c r="E29" s="97">
        <v>1818</v>
      </c>
    </row>
    <row r="30" spans="1:5" ht="15">
      <c r="A30" s="4" t="s">
        <v>347</v>
      </c>
      <c r="B30" s="26" t="s">
        <v>348</v>
      </c>
      <c r="C30" s="97"/>
      <c r="D30" s="97"/>
      <c r="E30" s="97"/>
    </row>
    <row r="31" spans="1:5" ht="15">
      <c r="A31" s="6" t="s">
        <v>594</v>
      </c>
      <c r="B31" s="29" t="s">
        <v>349</v>
      </c>
      <c r="C31" s="379">
        <f>SUM(C28:C30)</f>
        <v>1450</v>
      </c>
      <c r="D31" s="379">
        <f>SUM(D28:D30)</f>
        <v>1870</v>
      </c>
      <c r="E31" s="379">
        <f>SUM(E28:E30)</f>
        <v>1870</v>
      </c>
    </row>
    <row r="32" spans="1:5" ht="15">
      <c r="A32" s="4" t="s">
        <v>350</v>
      </c>
      <c r="B32" s="26" t="s">
        <v>351</v>
      </c>
      <c r="C32" s="97">
        <v>1040</v>
      </c>
      <c r="D32" s="97">
        <v>905</v>
      </c>
      <c r="E32" s="97">
        <v>905</v>
      </c>
    </row>
    <row r="33" spans="1:5" ht="15">
      <c r="A33" s="4" t="s">
        <v>352</v>
      </c>
      <c r="B33" s="26" t="s">
        <v>353</v>
      </c>
      <c r="C33" s="97">
        <v>460</v>
      </c>
      <c r="D33" s="97">
        <v>487</v>
      </c>
      <c r="E33" s="97">
        <v>475</v>
      </c>
    </row>
    <row r="34" spans="1:5" ht="15" customHeight="1">
      <c r="A34" s="6" t="s">
        <v>645</v>
      </c>
      <c r="B34" s="29" t="s">
        <v>354</v>
      </c>
      <c r="C34" s="379">
        <f>SUM(C32:C33)</f>
        <v>1500</v>
      </c>
      <c r="D34" s="379">
        <f>SUM(D32:D33)</f>
        <v>1392</v>
      </c>
      <c r="E34" s="379">
        <f>E32+E33</f>
        <v>1380</v>
      </c>
    </row>
    <row r="35" spans="1:5" ht="15">
      <c r="A35" s="4" t="s">
        <v>355</v>
      </c>
      <c r="B35" s="26" t="s">
        <v>356</v>
      </c>
      <c r="C35" s="97">
        <v>850</v>
      </c>
      <c r="D35" s="97">
        <v>1163</v>
      </c>
      <c r="E35" s="97">
        <v>1084</v>
      </c>
    </row>
    <row r="36" spans="1:5" ht="15">
      <c r="A36" s="4" t="s">
        <v>357</v>
      </c>
      <c r="B36" s="26" t="s">
        <v>358</v>
      </c>
      <c r="C36" s="97"/>
      <c r="D36" s="97"/>
      <c r="E36" s="97"/>
    </row>
    <row r="37" spans="1:5" ht="15">
      <c r="A37" s="4" t="s">
        <v>616</v>
      </c>
      <c r="B37" s="26" t="s">
        <v>359</v>
      </c>
      <c r="C37" s="97">
        <v>0</v>
      </c>
      <c r="D37" s="97">
        <v>12</v>
      </c>
      <c r="E37" s="97">
        <v>12</v>
      </c>
    </row>
    <row r="38" spans="1:5" ht="15">
      <c r="A38" s="4" t="s">
        <v>360</v>
      </c>
      <c r="B38" s="26" t="s">
        <v>361</v>
      </c>
      <c r="C38" s="97">
        <v>100</v>
      </c>
      <c r="D38" s="97">
        <v>8</v>
      </c>
      <c r="E38" s="97">
        <v>6</v>
      </c>
    </row>
    <row r="39" spans="1:5" ht="15">
      <c r="A39" s="9" t="s">
        <v>617</v>
      </c>
      <c r="B39" s="26" t="s">
        <v>362</v>
      </c>
      <c r="C39" s="97"/>
      <c r="D39" s="97">
        <v>0</v>
      </c>
      <c r="E39" s="97">
        <v>0</v>
      </c>
    </row>
    <row r="40" spans="1:5" ht="15">
      <c r="A40" s="5" t="s">
        <v>363</v>
      </c>
      <c r="B40" s="26" t="s">
        <v>364</v>
      </c>
      <c r="C40" s="97">
        <v>4170</v>
      </c>
      <c r="D40" s="97">
        <v>3216</v>
      </c>
      <c r="E40" s="97">
        <v>3214</v>
      </c>
    </row>
    <row r="41" spans="1:5" ht="15">
      <c r="A41" s="4" t="s">
        <v>618</v>
      </c>
      <c r="B41" s="26" t="s">
        <v>365</v>
      </c>
      <c r="C41" s="97">
        <v>900</v>
      </c>
      <c r="D41" s="97">
        <v>4377</v>
      </c>
      <c r="E41" s="97">
        <v>2791</v>
      </c>
    </row>
    <row r="42" spans="1:5" ht="15">
      <c r="A42" s="6" t="s">
        <v>595</v>
      </c>
      <c r="B42" s="29" t="s">
        <v>366</v>
      </c>
      <c r="C42" s="379">
        <f>SUM(C35:C41)</f>
        <v>6020</v>
      </c>
      <c r="D42" s="379">
        <f>SUM(D35:D41)</f>
        <v>8776</v>
      </c>
      <c r="E42" s="379">
        <f>SUM(E35:E41)</f>
        <v>7107</v>
      </c>
    </row>
    <row r="43" spans="1:5" ht="15">
      <c r="A43" s="4" t="s">
        <v>367</v>
      </c>
      <c r="B43" s="26" t="s">
        <v>368</v>
      </c>
      <c r="C43" s="97">
        <v>100</v>
      </c>
      <c r="D43" s="97">
        <v>100</v>
      </c>
      <c r="E43" s="97">
        <v>94</v>
      </c>
    </row>
    <row r="44" spans="1:5" ht="15">
      <c r="A44" s="4" t="s">
        <v>369</v>
      </c>
      <c r="B44" s="26" t="s">
        <v>370</v>
      </c>
      <c r="C44" s="97">
        <v>0</v>
      </c>
      <c r="D44" s="97">
        <v>0</v>
      </c>
      <c r="E44" s="97">
        <v>0</v>
      </c>
    </row>
    <row r="45" spans="1:5" ht="15">
      <c r="A45" s="6" t="s">
        <v>596</v>
      </c>
      <c r="B45" s="29" t="s">
        <v>371</v>
      </c>
      <c r="C45" s="379">
        <f>SUM(C43:C44)</f>
        <v>100</v>
      </c>
      <c r="D45" s="379">
        <f>SUM(D43:D44)</f>
        <v>100</v>
      </c>
      <c r="E45" s="379">
        <f>E43+E44</f>
        <v>94</v>
      </c>
    </row>
    <row r="46" spans="1:5" ht="15">
      <c r="A46" s="4" t="s">
        <v>372</v>
      </c>
      <c r="B46" s="26" t="s">
        <v>373</v>
      </c>
      <c r="C46" s="97">
        <v>1800</v>
      </c>
      <c r="D46" s="97">
        <v>1190</v>
      </c>
      <c r="E46" s="97">
        <v>1168</v>
      </c>
    </row>
    <row r="47" spans="1:5" ht="15">
      <c r="A47" s="4" t="s">
        <v>374</v>
      </c>
      <c r="B47" s="26" t="s">
        <v>375</v>
      </c>
      <c r="C47" s="97"/>
      <c r="D47" s="97"/>
      <c r="E47" s="97"/>
    </row>
    <row r="48" spans="1:5" ht="15">
      <c r="A48" s="4" t="s">
        <v>619</v>
      </c>
      <c r="B48" s="26" t="s">
        <v>376</v>
      </c>
      <c r="C48" s="97"/>
      <c r="D48" s="97"/>
      <c r="E48" s="97"/>
    </row>
    <row r="49" spans="1:5" ht="15">
      <c r="A49" s="4" t="s">
        <v>620</v>
      </c>
      <c r="B49" s="26" t="s">
        <v>377</v>
      </c>
      <c r="C49" s="97"/>
      <c r="D49" s="97"/>
      <c r="E49" s="97"/>
    </row>
    <row r="50" spans="1:5" ht="15">
      <c r="A50" s="4" t="s">
        <v>378</v>
      </c>
      <c r="B50" s="26" t="s">
        <v>379</v>
      </c>
      <c r="C50" s="97">
        <v>0</v>
      </c>
      <c r="D50" s="97">
        <v>501</v>
      </c>
      <c r="E50" s="97">
        <v>501</v>
      </c>
    </row>
    <row r="51" spans="1:5" ht="15">
      <c r="A51" s="6" t="s">
        <v>597</v>
      </c>
      <c r="B51" s="29" t="s">
        <v>380</v>
      </c>
      <c r="C51" s="97">
        <f>SUM(C46:C50)</f>
        <v>1800</v>
      </c>
      <c r="D51" s="97">
        <f>SUM(D46:D50)</f>
        <v>1691</v>
      </c>
      <c r="E51" s="97">
        <f>SUM(E46:E50)</f>
        <v>1669</v>
      </c>
    </row>
    <row r="52" spans="1:5" ht="15">
      <c r="A52" s="35" t="s">
        <v>598</v>
      </c>
      <c r="B52" s="47" t="s">
        <v>381</v>
      </c>
      <c r="C52" s="74">
        <f>SUM(C31,C34,C42,C45,C51)</f>
        <v>10870</v>
      </c>
      <c r="D52" s="74">
        <f>SUM(D31,D34,D42,D45,D51)</f>
        <v>13829</v>
      </c>
      <c r="E52" s="74">
        <f>E31+E34+E42+E45+E51</f>
        <v>12120</v>
      </c>
    </row>
    <row r="53" spans="1:5" ht="15">
      <c r="A53" s="11" t="s">
        <v>382</v>
      </c>
      <c r="B53" s="26" t="s">
        <v>383</v>
      </c>
      <c r="C53" s="97"/>
      <c r="D53" s="97"/>
      <c r="E53" s="97"/>
    </row>
    <row r="54" spans="1:5" ht="15">
      <c r="A54" s="11" t="s">
        <v>599</v>
      </c>
      <c r="B54" s="26" t="s">
        <v>384</v>
      </c>
      <c r="C54" s="97"/>
      <c r="D54" s="97"/>
      <c r="E54" s="97"/>
    </row>
    <row r="55" spans="1:5" ht="15">
      <c r="A55" s="14" t="s">
        <v>621</v>
      </c>
      <c r="B55" s="26" t="s">
        <v>385</v>
      </c>
      <c r="C55" s="97"/>
      <c r="D55" s="97"/>
      <c r="E55" s="97"/>
    </row>
    <row r="56" spans="1:5" ht="15">
      <c r="A56" s="14" t="s">
        <v>622</v>
      </c>
      <c r="B56" s="26" t="s">
        <v>386</v>
      </c>
      <c r="C56" s="97"/>
      <c r="D56" s="97"/>
      <c r="E56" s="97"/>
    </row>
    <row r="57" spans="1:5" ht="15">
      <c r="A57" s="14" t="s">
        <v>623</v>
      </c>
      <c r="B57" s="26" t="s">
        <v>387</v>
      </c>
      <c r="C57" s="97"/>
      <c r="D57" s="97"/>
      <c r="E57" s="97"/>
    </row>
    <row r="58" spans="1:5" ht="15">
      <c r="A58" s="11" t="s">
        <v>624</v>
      </c>
      <c r="B58" s="26" t="s">
        <v>388</v>
      </c>
      <c r="C58" s="97"/>
      <c r="D58" s="97"/>
      <c r="E58" s="97"/>
    </row>
    <row r="59" spans="1:5" ht="15">
      <c r="A59" s="11" t="s">
        <v>625</v>
      </c>
      <c r="B59" s="26" t="s">
        <v>389</v>
      </c>
      <c r="C59" s="97"/>
      <c r="D59" s="97"/>
      <c r="E59" s="97"/>
    </row>
    <row r="60" spans="1:5" ht="15">
      <c r="A60" s="11" t="s">
        <v>626</v>
      </c>
      <c r="B60" s="26" t="s">
        <v>390</v>
      </c>
      <c r="C60" s="97"/>
      <c r="D60" s="97"/>
      <c r="E60" s="97"/>
    </row>
    <row r="61" spans="1:5" ht="15">
      <c r="A61" s="44" t="s">
        <v>600</v>
      </c>
      <c r="B61" s="47" t="s">
        <v>391</v>
      </c>
      <c r="C61" s="97">
        <f>SUM(C53:C60)</f>
        <v>0</v>
      </c>
      <c r="D61" s="97">
        <f>SUM(D53:D60)</f>
        <v>0</v>
      </c>
      <c r="E61" s="97">
        <f>SUM(E53:E60)</f>
        <v>0</v>
      </c>
    </row>
    <row r="62" spans="1:5" ht="15">
      <c r="A62" s="10" t="s">
        <v>627</v>
      </c>
      <c r="B62" s="26" t="s">
        <v>392</v>
      </c>
      <c r="C62" s="97"/>
      <c r="D62" s="97"/>
      <c r="E62" s="97"/>
    </row>
    <row r="63" spans="1:5" ht="15">
      <c r="A63" s="10" t="s">
        <v>393</v>
      </c>
      <c r="B63" s="26" t="s">
        <v>394</v>
      </c>
      <c r="C63" s="97"/>
      <c r="D63" s="97"/>
      <c r="E63" s="97"/>
    </row>
    <row r="64" spans="1:5" ht="15">
      <c r="A64" s="10" t="s">
        <v>395</v>
      </c>
      <c r="B64" s="26" t="s">
        <v>396</v>
      </c>
      <c r="C64" s="97"/>
      <c r="D64" s="97"/>
      <c r="E64" s="97"/>
    </row>
    <row r="65" spans="1:5" ht="15">
      <c r="A65" s="10" t="s">
        <v>601</v>
      </c>
      <c r="B65" s="26" t="s">
        <v>397</v>
      </c>
      <c r="C65" s="97"/>
      <c r="D65" s="97"/>
      <c r="E65" s="97"/>
    </row>
    <row r="66" spans="1:5" ht="15">
      <c r="A66" s="10" t="s">
        <v>628</v>
      </c>
      <c r="B66" s="26" t="s">
        <v>398</v>
      </c>
      <c r="C66" s="97"/>
      <c r="D66" s="97"/>
      <c r="E66" s="97"/>
    </row>
    <row r="67" spans="1:5" ht="15">
      <c r="A67" s="10" t="s">
        <v>602</v>
      </c>
      <c r="B67" s="26" t="s">
        <v>399</v>
      </c>
      <c r="C67" s="97">
        <v>0</v>
      </c>
      <c r="D67" s="97">
        <v>376</v>
      </c>
      <c r="E67" s="97">
        <v>376</v>
      </c>
    </row>
    <row r="68" spans="1:5" ht="15">
      <c r="A68" s="10" t="s">
        <v>629</v>
      </c>
      <c r="B68" s="26" t="s">
        <v>400</v>
      </c>
      <c r="C68" s="97"/>
      <c r="D68" s="97"/>
      <c r="E68" s="97"/>
    </row>
    <row r="69" spans="1:5" ht="15">
      <c r="A69" s="10" t="s">
        <v>630</v>
      </c>
      <c r="B69" s="26" t="s">
        <v>401</v>
      </c>
      <c r="C69" s="97"/>
      <c r="D69" s="97"/>
      <c r="E69" s="97"/>
    </row>
    <row r="70" spans="1:5" ht="15">
      <c r="A70" s="10" t="s">
        <v>402</v>
      </c>
      <c r="B70" s="26" t="s">
        <v>403</v>
      </c>
      <c r="C70" s="97"/>
      <c r="D70" s="97"/>
      <c r="E70" s="97"/>
    </row>
    <row r="71" spans="1:5" ht="15">
      <c r="A71" s="16" t="s">
        <v>404</v>
      </c>
      <c r="B71" s="26" t="s">
        <v>405</v>
      </c>
      <c r="C71" s="97"/>
      <c r="D71" s="97"/>
      <c r="E71" s="97"/>
    </row>
    <row r="72" spans="1:5" ht="15">
      <c r="A72" s="10" t="s">
        <v>631</v>
      </c>
      <c r="B72" s="26" t="s">
        <v>406</v>
      </c>
      <c r="C72" s="97"/>
      <c r="D72" s="97"/>
      <c r="E72" s="97"/>
    </row>
    <row r="73" spans="1:5" ht="15">
      <c r="A73" s="16" t="s">
        <v>713</v>
      </c>
      <c r="B73" s="26" t="s">
        <v>407</v>
      </c>
      <c r="C73" s="97"/>
      <c r="D73" s="97"/>
      <c r="E73" s="97"/>
    </row>
    <row r="74" spans="1:5" ht="15">
      <c r="A74" s="16" t="s">
        <v>714</v>
      </c>
      <c r="B74" s="26" t="s">
        <v>407</v>
      </c>
      <c r="C74" s="97"/>
      <c r="D74" s="97"/>
      <c r="E74" s="97"/>
    </row>
    <row r="75" spans="1:5" ht="15">
      <c r="A75" s="44" t="s">
        <v>603</v>
      </c>
      <c r="B75" s="47" t="s">
        <v>408</v>
      </c>
      <c r="C75" s="97">
        <f>SUM(C62:C74)</f>
        <v>0</v>
      </c>
      <c r="D75" s="97">
        <f>SUM(D62:D74)</f>
        <v>376</v>
      </c>
      <c r="E75" s="97">
        <f>SUM(E62:E74)</f>
        <v>376</v>
      </c>
    </row>
    <row r="76" spans="1:5" ht="15.75">
      <c r="A76" s="48" t="s">
        <v>284</v>
      </c>
      <c r="B76" s="47"/>
      <c r="C76" s="74">
        <f>SUM(C26,C27,C52,C61,C75)</f>
        <v>55513</v>
      </c>
      <c r="D76" s="74">
        <f>SUM(D26,D27,D52,D61,D75)</f>
        <v>65247</v>
      </c>
      <c r="E76" s="74">
        <f>E26+E27+E52+E61+E75</f>
        <v>62612</v>
      </c>
    </row>
    <row r="77" spans="1:5" ht="15">
      <c r="A77" s="30" t="s">
        <v>409</v>
      </c>
      <c r="B77" s="26" t="s">
        <v>410</v>
      </c>
      <c r="C77" s="97"/>
      <c r="D77" s="97"/>
      <c r="E77" s="97"/>
    </row>
    <row r="78" spans="1:5" ht="15">
      <c r="A78" s="30" t="s">
        <v>632</v>
      </c>
      <c r="B78" s="26" t="s">
        <v>411</v>
      </c>
      <c r="C78" s="97"/>
      <c r="D78" s="97"/>
      <c r="E78" s="97"/>
    </row>
    <row r="79" spans="1:5" ht="15">
      <c r="A79" s="30" t="s">
        <v>412</v>
      </c>
      <c r="B79" s="26" t="s">
        <v>413</v>
      </c>
      <c r="C79" s="97">
        <v>0</v>
      </c>
      <c r="D79" s="97">
        <v>25</v>
      </c>
      <c r="E79" s="97">
        <v>0</v>
      </c>
    </row>
    <row r="80" spans="1:5" ht="15">
      <c r="A80" s="30" t="s">
        <v>414</v>
      </c>
      <c r="B80" s="26" t="s">
        <v>415</v>
      </c>
      <c r="C80" s="97">
        <v>0</v>
      </c>
      <c r="D80" s="97">
        <v>1235</v>
      </c>
      <c r="E80" s="97">
        <v>1233</v>
      </c>
    </row>
    <row r="81" spans="1:5" ht="15">
      <c r="A81" s="5" t="s">
        <v>416</v>
      </c>
      <c r="B81" s="26" t="s">
        <v>417</v>
      </c>
      <c r="C81" s="97"/>
      <c r="D81" s="97"/>
      <c r="E81" s="97"/>
    </row>
    <row r="82" spans="1:5" ht="15">
      <c r="A82" s="5" t="s">
        <v>418</v>
      </c>
      <c r="B82" s="26" t="s">
        <v>419</v>
      </c>
      <c r="C82" s="97"/>
      <c r="D82" s="97"/>
      <c r="E82" s="97"/>
    </row>
    <row r="83" spans="1:5" ht="15">
      <c r="A83" s="5" t="s">
        <v>420</v>
      </c>
      <c r="B83" s="26" t="s">
        <v>421</v>
      </c>
      <c r="C83" s="97">
        <v>0</v>
      </c>
      <c r="D83" s="97">
        <v>96</v>
      </c>
      <c r="E83" s="97">
        <v>95</v>
      </c>
    </row>
    <row r="84" spans="1:5" ht="15">
      <c r="A84" s="45" t="s">
        <v>605</v>
      </c>
      <c r="B84" s="47" t="s">
        <v>422</v>
      </c>
      <c r="C84" s="97">
        <f>SUM(C77:C83)</f>
        <v>0</v>
      </c>
      <c r="D84" s="97">
        <f>SUM(D77:D83)</f>
        <v>1356</v>
      </c>
      <c r="E84" s="97">
        <f>SUM(E77:E83)</f>
        <v>1328</v>
      </c>
    </row>
    <row r="85" spans="1:5" ht="15">
      <c r="A85" s="11" t="s">
        <v>423</v>
      </c>
      <c r="B85" s="26" t="s">
        <v>424</v>
      </c>
      <c r="C85" s="97"/>
      <c r="D85" s="97"/>
      <c r="E85" s="97"/>
    </row>
    <row r="86" spans="1:5" ht="15">
      <c r="A86" s="11" t="s">
        <v>425</v>
      </c>
      <c r="B86" s="26" t="s">
        <v>426</v>
      </c>
      <c r="C86" s="97"/>
      <c r="D86" s="97"/>
      <c r="E86" s="97"/>
    </row>
    <row r="87" spans="1:5" ht="15">
      <c r="A87" s="11" t="s">
        <v>427</v>
      </c>
      <c r="B87" s="26" t="s">
        <v>428</v>
      </c>
      <c r="C87" s="97"/>
      <c r="D87" s="97"/>
      <c r="E87" s="97"/>
    </row>
    <row r="88" spans="1:5" ht="15">
      <c r="A88" s="11" t="s">
        <v>429</v>
      </c>
      <c r="B88" s="26" t="s">
        <v>430</v>
      </c>
      <c r="C88" s="97"/>
      <c r="D88" s="97"/>
      <c r="E88" s="97"/>
    </row>
    <row r="89" spans="1:5" ht="15">
      <c r="A89" s="44" t="s">
        <v>606</v>
      </c>
      <c r="B89" s="47" t="s">
        <v>431</v>
      </c>
      <c r="C89" s="97">
        <f>SUM(C85:C88)</f>
        <v>0</v>
      </c>
      <c r="D89" s="97">
        <f>SUM(D85:D88)</f>
        <v>0</v>
      </c>
      <c r="E89" s="97">
        <f>SUM(E85:E88)</f>
        <v>0</v>
      </c>
    </row>
    <row r="90" spans="1:5" ht="15">
      <c r="A90" s="11" t="s">
        <v>432</v>
      </c>
      <c r="B90" s="26" t="s">
        <v>433</v>
      </c>
      <c r="C90" s="97"/>
      <c r="D90" s="97"/>
      <c r="E90" s="97"/>
    </row>
    <row r="91" spans="1:5" ht="15">
      <c r="A91" s="11" t="s">
        <v>633</v>
      </c>
      <c r="B91" s="26" t="s">
        <v>434</v>
      </c>
      <c r="C91" s="97"/>
      <c r="D91" s="97"/>
      <c r="E91" s="97"/>
    </row>
    <row r="92" spans="1:5" ht="15">
      <c r="A92" s="11" t="s">
        <v>634</v>
      </c>
      <c r="B92" s="26" t="s">
        <v>435</v>
      </c>
      <c r="C92" s="97"/>
      <c r="D92" s="97"/>
      <c r="E92" s="97"/>
    </row>
    <row r="93" spans="1:5" ht="15">
      <c r="A93" s="11" t="s">
        <v>635</v>
      </c>
      <c r="B93" s="26" t="s">
        <v>436</v>
      </c>
      <c r="C93" s="97"/>
      <c r="D93" s="97"/>
      <c r="E93" s="97"/>
    </row>
    <row r="94" spans="1:5" ht="15">
      <c r="A94" s="11" t="s">
        <v>636</v>
      </c>
      <c r="B94" s="26" t="s">
        <v>437</v>
      </c>
      <c r="C94" s="97"/>
      <c r="D94" s="97"/>
      <c r="E94" s="97"/>
    </row>
    <row r="95" spans="1:5" ht="15">
      <c r="A95" s="11" t="s">
        <v>637</v>
      </c>
      <c r="B95" s="26" t="s">
        <v>438</v>
      </c>
      <c r="C95" s="97"/>
      <c r="D95" s="97"/>
      <c r="E95" s="97"/>
    </row>
    <row r="96" spans="1:5" ht="15">
      <c r="A96" s="11" t="s">
        <v>439</v>
      </c>
      <c r="B96" s="26" t="s">
        <v>440</v>
      </c>
      <c r="C96" s="97"/>
      <c r="D96" s="97"/>
      <c r="E96" s="97"/>
    </row>
    <row r="97" spans="1:5" ht="15">
      <c r="A97" s="11" t="s">
        <v>638</v>
      </c>
      <c r="B97" s="26" t="s">
        <v>441</v>
      </c>
      <c r="C97" s="97"/>
      <c r="D97" s="97"/>
      <c r="E97" s="97"/>
    </row>
    <row r="98" spans="1:5" ht="15">
      <c r="A98" s="44" t="s">
        <v>607</v>
      </c>
      <c r="B98" s="47" t="s">
        <v>442</v>
      </c>
      <c r="C98" s="97">
        <f>SUM(C90:C97)</f>
        <v>0</v>
      </c>
      <c r="D98" s="97">
        <f>SUM(D90:D97)</f>
        <v>0</v>
      </c>
      <c r="E98" s="97">
        <f>SUM(E90:E97)</f>
        <v>0</v>
      </c>
    </row>
    <row r="99" spans="1:5" ht="15.75">
      <c r="A99" s="48" t="s">
        <v>285</v>
      </c>
      <c r="B99" s="47"/>
      <c r="C99" s="74">
        <f>SUM(C84,C89,C98)</f>
        <v>0</v>
      </c>
      <c r="D99" s="74">
        <f>SUM(D84,D89,D98)</f>
        <v>1356</v>
      </c>
      <c r="E99" s="74">
        <f>E84+E89+E98</f>
        <v>1328</v>
      </c>
    </row>
    <row r="100" spans="1:5" ht="15.75">
      <c r="A100" s="31" t="s">
        <v>646</v>
      </c>
      <c r="B100" s="32" t="s">
        <v>443</v>
      </c>
      <c r="C100" s="92">
        <f>+C76+C99</f>
        <v>55513</v>
      </c>
      <c r="D100" s="92">
        <f>+D76+D99</f>
        <v>66603</v>
      </c>
      <c r="E100" s="92">
        <f>E76+E99</f>
        <v>63940</v>
      </c>
    </row>
    <row r="101" spans="1:24" ht="15">
      <c r="A101" s="11" t="s">
        <v>639</v>
      </c>
      <c r="B101" s="4" t="s">
        <v>444</v>
      </c>
      <c r="C101" s="79"/>
      <c r="D101" s="79"/>
      <c r="E101" s="7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9"/>
      <c r="X101" s="19"/>
    </row>
    <row r="102" spans="1:24" ht="15">
      <c r="A102" s="11" t="s">
        <v>445</v>
      </c>
      <c r="B102" s="4" t="s">
        <v>446</v>
      </c>
      <c r="C102" s="79"/>
      <c r="D102" s="79"/>
      <c r="E102" s="7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9"/>
      <c r="X102" s="19"/>
    </row>
    <row r="103" spans="1:24" ht="15">
      <c r="A103" s="11" t="s">
        <v>640</v>
      </c>
      <c r="B103" s="4" t="s">
        <v>447</v>
      </c>
      <c r="C103" s="79"/>
      <c r="D103" s="79"/>
      <c r="E103" s="7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9"/>
      <c r="X103" s="19"/>
    </row>
    <row r="104" spans="1:24" ht="15">
      <c r="A104" s="13" t="s">
        <v>608</v>
      </c>
      <c r="B104" s="6" t="s">
        <v>448</v>
      </c>
      <c r="C104" s="98">
        <f>SUM(C101:C103)</f>
        <v>0</v>
      </c>
      <c r="D104" s="98">
        <f>SUM(D101:D103)</f>
        <v>0</v>
      </c>
      <c r="E104" s="98">
        <f>SUM(E101:E103)</f>
        <v>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9"/>
      <c r="X104" s="19"/>
    </row>
    <row r="105" spans="1:24" ht="15">
      <c r="A105" s="33" t="s">
        <v>641</v>
      </c>
      <c r="B105" s="4" t="s">
        <v>449</v>
      </c>
      <c r="C105" s="81"/>
      <c r="D105" s="81"/>
      <c r="E105" s="8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ht="15">
      <c r="A106" s="33" t="s">
        <v>611</v>
      </c>
      <c r="B106" s="4" t="s">
        <v>450</v>
      </c>
      <c r="C106" s="81"/>
      <c r="D106" s="81"/>
      <c r="E106" s="8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9"/>
      <c r="X106" s="19"/>
    </row>
    <row r="107" spans="1:24" ht="15">
      <c r="A107" s="11" t="s">
        <v>451</v>
      </c>
      <c r="B107" s="4" t="s">
        <v>452</v>
      </c>
      <c r="C107" s="79"/>
      <c r="D107" s="79"/>
      <c r="E107" s="7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</row>
    <row r="108" spans="1:24" ht="15">
      <c r="A108" s="11" t="s">
        <v>642</v>
      </c>
      <c r="B108" s="4" t="s">
        <v>453</v>
      </c>
      <c r="C108" s="79"/>
      <c r="D108" s="79"/>
      <c r="E108" s="7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9"/>
      <c r="X108" s="19"/>
    </row>
    <row r="109" spans="1:24" ht="15">
      <c r="A109" s="12" t="s">
        <v>609</v>
      </c>
      <c r="B109" s="6" t="s">
        <v>454</v>
      </c>
      <c r="C109" s="84">
        <f>SUM(C105:C108)</f>
        <v>0</v>
      </c>
      <c r="D109" s="84">
        <f>SUM(D105:D108)</f>
        <v>0</v>
      </c>
      <c r="E109" s="84">
        <f>SUM(E105:E108)</f>
        <v>0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9"/>
      <c r="X109" s="19"/>
    </row>
    <row r="110" spans="1:24" ht="15">
      <c r="A110" s="33" t="s">
        <v>455</v>
      </c>
      <c r="B110" s="4" t="s">
        <v>456</v>
      </c>
      <c r="C110" s="81"/>
      <c r="D110" s="81"/>
      <c r="E110" s="8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ht="15">
      <c r="A111" s="33" t="s">
        <v>457</v>
      </c>
      <c r="B111" s="4" t="s">
        <v>458</v>
      </c>
      <c r="C111" s="81"/>
      <c r="D111" s="81"/>
      <c r="E111" s="8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ht="15">
      <c r="A112" s="12" t="s">
        <v>459</v>
      </c>
      <c r="B112" s="6" t="s">
        <v>460</v>
      </c>
      <c r="C112" s="83"/>
      <c r="D112" s="83"/>
      <c r="E112" s="8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ht="15">
      <c r="A113" s="33" t="s">
        <v>461</v>
      </c>
      <c r="B113" s="4" t="s">
        <v>462</v>
      </c>
      <c r="C113" s="81"/>
      <c r="D113" s="81"/>
      <c r="E113" s="8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ht="15">
      <c r="A114" s="33" t="s">
        <v>463</v>
      </c>
      <c r="B114" s="4" t="s">
        <v>464</v>
      </c>
      <c r="C114" s="81"/>
      <c r="D114" s="81"/>
      <c r="E114" s="8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ht="15">
      <c r="A115" s="33" t="s">
        <v>465</v>
      </c>
      <c r="B115" s="4" t="s">
        <v>466</v>
      </c>
      <c r="C115" s="81"/>
      <c r="D115" s="81"/>
      <c r="E115" s="8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9"/>
      <c r="X115" s="19"/>
    </row>
    <row r="116" spans="1:24" ht="15">
      <c r="A116" s="34" t="s">
        <v>610</v>
      </c>
      <c r="B116" s="35" t="s">
        <v>467</v>
      </c>
      <c r="C116" s="84">
        <f>SUM(C104,C109,C110:C115)</f>
        <v>0</v>
      </c>
      <c r="D116" s="84">
        <f>SUM(D104,D109,D110:D115)</f>
        <v>0</v>
      </c>
      <c r="E116" s="84">
        <f>SUM(E104,E109,E110:E115)</f>
        <v>0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9"/>
      <c r="X116" s="19"/>
    </row>
    <row r="117" spans="1:24" ht="15">
      <c r="A117" s="33" t="s">
        <v>468</v>
      </c>
      <c r="B117" s="4" t="s">
        <v>469</v>
      </c>
      <c r="C117" s="81"/>
      <c r="D117" s="81"/>
      <c r="E117" s="8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19"/>
      <c r="X117" s="19"/>
    </row>
    <row r="118" spans="1:24" ht="15">
      <c r="A118" s="11" t="s">
        <v>470</v>
      </c>
      <c r="B118" s="4" t="s">
        <v>471</v>
      </c>
      <c r="C118" s="79"/>
      <c r="D118" s="79"/>
      <c r="E118" s="7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9"/>
    </row>
    <row r="119" spans="1:24" ht="15">
      <c r="A119" s="33" t="s">
        <v>643</v>
      </c>
      <c r="B119" s="4" t="s">
        <v>472</v>
      </c>
      <c r="C119" s="81"/>
      <c r="D119" s="81"/>
      <c r="E119" s="8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ht="15">
      <c r="A120" s="33" t="s">
        <v>612</v>
      </c>
      <c r="B120" s="4" t="s">
        <v>473</v>
      </c>
      <c r="C120" s="81"/>
      <c r="D120" s="81"/>
      <c r="E120" s="8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19"/>
      <c r="X120" s="19"/>
    </row>
    <row r="121" spans="1:24" ht="15">
      <c r="A121" s="34" t="s">
        <v>613</v>
      </c>
      <c r="B121" s="35" t="s">
        <v>474</v>
      </c>
      <c r="C121" s="84">
        <f>SUM(C117:C120)</f>
        <v>0</v>
      </c>
      <c r="D121" s="84">
        <f>SUM(D117:D120)</f>
        <v>0</v>
      </c>
      <c r="E121" s="84">
        <f>SUM(E117:E120)</f>
        <v>0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9"/>
      <c r="X121" s="19"/>
    </row>
    <row r="122" spans="1:24" ht="15">
      <c r="A122" s="11" t="s">
        <v>475</v>
      </c>
      <c r="B122" s="4" t="s">
        <v>476</v>
      </c>
      <c r="C122" s="79"/>
      <c r="D122" s="79"/>
      <c r="E122" s="7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19"/>
    </row>
    <row r="123" spans="1:24" ht="15.75">
      <c r="A123" s="36" t="s">
        <v>647</v>
      </c>
      <c r="B123" s="37" t="s">
        <v>477</v>
      </c>
      <c r="C123" s="84">
        <f>SUM(C116,C121,C122)</f>
        <v>0</v>
      </c>
      <c r="D123" s="84">
        <f>SUM(D116,D121,D122)</f>
        <v>0</v>
      </c>
      <c r="E123" s="84">
        <f>E116+E121+E122</f>
        <v>0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9"/>
      <c r="X123" s="19"/>
    </row>
    <row r="124" spans="1:24" ht="15.75">
      <c r="A124" s="95" t="s">
        <v>683</v>
      </c>
      <c r="B124" s="40"/>
      <c r="C124" s="74">
        <f>+C100+C123</f>
        <v>55513</v>
      </c>
      <c r="D124" s="74">
        <f>+D100+D123</f>
        <v>66603</v>
      </c>
      <c r="E124" s="74">
        <f>E100+E123</f>
        <v>63940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57421875" style="267" bestFit="1" customWidth="1"/>
    <col min="2" max="2" width="16.7109375" style="267" bestFit="1" customWidth="1"/>
    <col min="3" max="3" width="23.28125" style="267" bestFit="1" customWidth="1"/>
    <col min="4" max="4" width="33.421875" style="267" bestFit="1" customWidth="1"/>
    <col min="5" max="7" width="20.00390625" style="267" bestFit="1" customWidth="1"/>
    <col min="8" max="8" width="12.00390625" style="267" bestFit="1" customWidth="1"/>
    <col min="9" max="16384" width="9.140625" style="267" customWidth="1"/>
  </cols>
  <sheetData>
    <row r="1" spans="1:8" ht="15">
      <c r="A1" s="358" t="s">
        <v>875</v>
      </c>
      <c r="B1" s="266"/>
      <c r="C1" s="266"/>
      <c r="D1" s="266"/>
      <c r="E1" s="266"/>
      <c r="F1" s="266"/>
      <c r="G1" s="266"/>
      <c r="H1" s="266"/>
    </row>
    <row r="2" spans="1:8" s="268" customFormat="1" ht="26.25" customHeight="1">
      <c r="A2" s="266"/>
      <c r="B2" s="266"/>
      <c r="C2" s="266"/>
      <c r="D2" s="266"/>
      <c r="E2" s="266"/>
      <c r="F2" s="266"/>
      <c r="G2" s="266"/>
      <c r="H2" s="266"/>
    </row>
    <row r="3" spans="1:8" s="269" customFormat="1" ht="32.25" customHeight="1">
      <c r="A3" s="417" t="s">
        <v>829</v>
      </c>
      <c r="B3" s="417"/>
      <c r="C3" s="417"/>
      <c r="D3" s="417"/>
      <c r="E3" s="417"/>
      <c r="F3" s="417"/>
      <c r="G3" s="417"/>
      <c r="H3" s="417"/>
    </row>
    <row r="4" spans="1:8" s="270" customFormat="1" ht="13.5" customHeight="1">
      <c r="A4" s="418" t="s">
        <v>789</v>
      </c>
      <c r="B4" s="419"/>
      <c r="C4" s="419"/>
      <c r="D4" s="419"/>
      <c r="E4" s="419"/>
      <c r="F4" s="419"/>
      <c r="G4" s="419"/>
      <c r="H4" s="419"/>
    </row>
    <row r="5" spans="1:8" ht="33.75" customHeight="1">
      <c r="A5" s="266"/>
      <c r="B5" s="266"/>
      <c r="C5" s="266"/>
      <c r="D5" s="266"/>
      <c r="E5" s="266"/>
      <c r="F5" s="266"/>
      <c r="G5" s="266"/>
      <c r="H5" s="266"/>
    </row>
    <row r="6" spans="1:8" ht="15.75" customHeight="1">
      <c r="A6" s="271" t="s">
        <v>268</v>
      </c>
      <c r="B6" s="266"/>
      <c r="C6" s="266"/>
      <c r="D6" s="266"/>
      <c r="E6" s="266"/>
      <c r="F6" s="266"/>
      <c r="G6" s="266"/>
      <c r="H6" s="266"/>
    </row>
    <row r="7" spans="1:8" ht="33.75" customHeight="1">
      <c r="A7" s="272" t="s">
        <v>790</v>
      </c>
      <c r="B7" s="273" t="s">
        <v>791</v>
      </c>
      <c r="C7" s="273" t="s">
        <v>792</v>
      </c>
      <c r="D7" s="273" t="s">
        <v>830</v>
      </c>
      <c r="E7" s="273" t="s">
        <v>793</v>
      </c>
      <c r="F7" s="273" t="s">
        <v>794</v>
      </c>
      <c r="G7" s="273" t="s">
        <v>831</v>
      </c>
      <c r="H7" s="274" t="s">
        <v>795</v>
      </c>
    </row>
    <row r="8" spans="1:8" ht="36" customHeight="1">
      <c r="A8" s="275"/>
      <c r="B8" s="275"/>
      <c r="C8" s="276"/>
      <c r="D8" s="276"/>
      <c r="E8" s="276"/>
      <c r="F8" s="276"/>
      <c r="G8" s="276"/>
      <c r="H8" s="276"/>
    </row>
    <row r="9" spans="1:8" ht="21" customHeight="1">
      <c r="A9" s="275"/>
      <c r="B9" s="275"/>
      <c r="C9" s="276"/>
      <c r="D9" s="276"/>
      <c r="E9" s="276"/>
      <c r="F9" s="276"/>
      <c r="G9" s="276"/>
      <c r="H9" s="276"/>
    </row>
    <row r="10" spans="1:8" ht="18" customHeight="1">
      <c r="A10" s="275"/>
      <c r="B10" s="275"/>
      <c r="C10" s="276"/>
      <c r="D10" s="276"/>
      <c r="E10" s="276"/>
      <c r="F10" s="276"/>
      <c r="G10" s="276"/>
      <c r="H10" s="276"/>
    </row>
    <row r="11" spans="1:8" ht="21" customHeight="1">
      <c r="A11" s="275"/>
      <c r="B11" s="275"/>
      <c r="C11" s="276"/>
      <c r="D11" s="276"/>
      <c r="E11" s="276"/>
      <c r="F11" s="276"/>
      <c r="G11" s="276"/>
      <c r="H11" s="276"/>
    </row>
    <row r="12" spans="1:8" ht="21" customHeight="1">
      <c r="A12" s="277" t="s">
        <v>796</v>
      </c>
      <c r="B12" s="277">
        <v>0</v>
      </c>
      <c r="C12" s="278">
        <v>0</v>
      </c>
      <c r="D12" s="278">
        <v>0</v>
      </c>
      <c r="E12" s="278">
        <v>0</v>
      </c>
      <c r="F12" s="278">
        <v>0</v>
      </c>
      <c r="G12" s="278">
        <v>0</v>
      </c>
      <c r="H12" s="278">
        <v>0</v>
      </c>
    </row>
    <row r="13" spans="1:8" ht="21" customHeight="1">
      <c r="A13" s="275"/>
      <c r="B13" s="275"/>
      <c r="C13" s="276"/>
      <c r="D13" s="276"/>
      <c r="E13" s="276"/>
      <c r="F13" s="276"/>
      <c r="G13" s="276"/>
      <c r="H13" s="276"/>
    </row>
    <row r="14" spans="1:8" ht="21" customHeight="1">
      <c r="A14" s="275"/>
      <c r="B14" s="275"/>
      <c r="C14" s="276"/>
      <c r="D14" s="276"/>
      <c r="E14" s="276"/>
      <c r="F14" s="276"/>
      <c r="G14" s="276"/>
      <c r="H14" s="276"/>
    </row>
    <row r="15" spans="1:8" ht="21" customHeight="1">
      <c r="A15" s="275"/>
      <c r="B15" s="275"/>
      <c r="C15" s="276"/>
      <c r="D15" s="276"/>
      <c r="E15" s="276"/>
      <c r="F15" s="276"/>
      <c r="G15" s="276"/>
      <c r="H15" s="276"/>
    </row>
    <row r="16" spans="1:8" ht="21" customHeight="1">
      <c r="A16" s="275"/>
      <c r="B16" s="275"/>
      <c r="C16" s="276"/>
      <c r="D16" s="276"/>
      <c r="E16" s="276"/>
      <c r="F16" s="276"/>
      <c r="G16" s="276"/>
      <c r="H16" s="276"/>
    </row>
    <row r="17" spans="1:8" ht="21" customHeight="1">
      <c r="A17" s="277" t="s">
        <v>797</v>
      </c>
      <c r="B17" s="277">
        <v>0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</row>
    <row r="18" spans="1:8" ht="21" customHeight="1">
      <c r="A18" s="275"/>
      <c r="B18" s="275"/>
      <c r="C18" s="276"/>
      <c r="D18" s="276"/>
      <c r="E18" s="276"/>
      <c r="F18" s="276"/>
      <c r="G18" s="276"/>
      <c r="H18" s="276"/>
    </row>
    <row r="19" spans="1:8" ht="21" customHeight="1">
      <c r="A19" s="275"/>
      <c r="B19" s="275"/>
      <c r="C19" s="276"/>
      <c r="D19" s="276"/>
      <c r="E19" s="276"/>
      <c r="F19" s="276"/>
      <c r="G19" s="276"/>
      <c r="H19" s="276"/>
    </row>
    <row r="20" spans="1:8" ht="21" customHeight="1">
      <c r="A20" s="275"/>
      <c r="B20" s="275"/>
      <c r="C20" s="276"/>
      <c r="D20" s="276"/>
      <c r="E20" s="276"/>
      <c r="F20" s="276"/>
      <c r="G20" s="276"/>
      <c r="H20" s="276"/>
    </row>
    <row r="21" spans="1:8" ht="15">
      <c r="A21" s="275"/>
      <c r="B21" s="275"/>
      <c r="C21" s="276"/>
      <c r="D21" s="276"/>
      <c r="E21" s="276"/>
      <c r="F21" s="276"/>
      <c r="G21" s="276"/>
      <c r="H21" s="276"/>
    </row>
    <row r="22" spans="1:8" ht="15">
      <c r="A22" s="277" t="s">
        <v>798</v>
      </c>
      <c r="B22" s="277">
        <v>0</v>
      </c>
      <c r="C22" s="278">
        <v>0</v>
      </c>
      <c r="D22" s="278">
        <f>SUM(D23:D27)</f>
        <v>32190</v>
      </c>
      <c r="E22" s="278">
        <f>SUM(E23:E27)</f>
        <v>7758</v>
      </c>
      <c r="F22" s="278">
        <f>SUM(F23:F27)</f>
        <v>0</v>
      </c>
      <c r="G22" s="278">
        <f>SUM(G23:G27)</f>
        <v>0</v>
      </c>
      <c r="H22" s="278">
        <f>SUM(B22:G22)</f>
        <v>39948</v>
      </c>
    </row>
    <row r="23" spans="1:8" ht="15">
      <c r="A23" s="275" t="s">
        <v>832</v>
      </c>
      <c r="B23" s="275">
        <v>2019</v>
      </c>
      <c r="C23" s="276">
        <v>0</v>
      </c>
      <c r="D23" s="276">
        <v>0</v>
      </c>
      <c r="E23" s="276">
        <v>4994</v>
      </c>
      <c r="F23" s="276"/>
      <c r="G23" s="276"/>
      <c r="H23" s="276">
        <f>SUM(C23:G23)</f>
        <v>4994</v>
      </c>
    </row>
    <row r="24" spans="1:8" ht="15">
      <c r="A24" s="275" t="s">
        <v>833</v>
      </c>
      <c r="B24" s="275">
        <v>2019</v>
      </c>
      <c r="C24" s="276">
        <v>0</v>
      </c>
      <c r="D24" s="276">
        <v>17526</v>
      </c>
      <c r="E24" s="276">
        <v>0</v>
      </c>
      <c r="F24" s="276"/>
      <c r="G24" s="276"/>
      <c r="H24" s="276">
        <f aca="true" t="shared" si="0" ref="H24:H32">SUM(C24:G24)</f>
        <v>17526</v>
      </c>
    </row>
    <row r="25" spans="1:8" ht="15">
      <c r="A25" s="380" t="s">
        <v>835</v>
      </c>
      <c r="B25" s="275">
        <v>2018</v>
      </c>
      <c r="C25" s="276">
        <v>0</v>
      </c>
      <c r="D25" s="276">
        <v>694</v>
      </c>
      <c r="E25" s="276">
        <v>2241</v>
      </c>
      <c r="F25" s="276"/>
      <c r="G25" s="276"/>
      <c r="H25" s="276">
        <f t="shared" si="0"/>
        <v>2935</v>
      </c>
    </row>
    <row r="26" spans="1:8" ht="15">
      <c r="A26" s="275" t="s">
        <v>836</v>
      </c>
      <c r="B26" s="275">
        <v>2018</v>
      </c>
      <c r="C26" s="276">
        <v>0</v>
      </c>
      <c r="D26" s="276">
        <v>528</v>
      </c>
      <c r="E26" s="276">
        <v>0</v>
      </c>
      <c r="F26" s="276"/>
      <c r="G26" s="276"/>
      <c r="H26" s="276">
        <f t="shared" si="0"/>
        <v>528</v>
      </c>
    </row>
    <row r="27" spans="1:8" ht="15">
      <c r="A27" s="275" t="s">
        <v>837</v>
      </c>
      <c r="B27" s="275">
        <v>2019</v>
      </c>
      <c r="C27" s="276">
        <v>0</v>
      </c>
      <c r="D27" s="276">
        <v>13442</v>
      </c>
      <c r="E27" s="276">
        <v>523</v>
      </c>
      <c r="F27" s="276"/>
      <c r="G27" s="276"/>
      <c r="H27" s="276">
        <f>SUM(C27:G27)</f>
        <v>13965</v>
      </c>
    </row>
    <row r="28" spans="1:8" ht="15">
      <c r="A28" s="277" t="s">
        <v>799</v>
      </c>
      <c r="B28" s="277">
        <v>0</v>
      </c>
      <c r="C28" s="278">
        <v>0</v>
      </c>
      <c r="D28" s="278">
        <f>SUM(D29:D32)</f>
        <v>2007</v>
      </c>
      <c r="E28" s="278">
        <v>0</v>
      </c>
      <c r="F28" s="278">
        <v>0</v>
      </c>
      <c r="G28" s="278">
        <v>0</v>
      </c>
      <c r="H28" s="381">
        <f t="shared" si="0"/>
        <v>2007</v>
      </c>
    </row>
    <row r="29" spans="1:8" ht="15">
      <c r="A29" s="275" t="s">
        <v>834</v>
      </c>
      <c r="B29" s="275">
        <v>2019</v>
      </c>
      <c r="C29" s="276">
        <v>0</v>
      </c>
      <c r="D29" s="276">
        <v>2007</v>
      </c>
      <c r="E29" s="278">
        <v>0</v>
      </c>
      <c r="F29" s="278"/>
      <c r="G29" s="278"/>
      <c r="H29" s="276">
        <f t="shared" si="0"/>
        <v>2007</v>
      </c>
    </row>
    <row r="30" spans="1:8" ht="15">
      <c r="A30" s="275"/>
      <c r="B30" s="275"/>
      <c r="C30" s="278"/>
      <c r="D30" s="278"/>
      <c r="E30" s="278"/>
      <c r="F30" s="278"/>
      <c r="G30" s="278"/>
      <c r="H30" s="276">
        <f t="shared" si="0"/>
        <v>0</v>
      </c>
    </row>
    <row r="31" spans="1:8" ht="15">
      <c r="A31" s="277"/>
      <c r="B31" s="277"/>
      <c r="C31" s="278"/>
      <c r="D31" s="278"/>
      <c r="E31" s="278"/>
      <c r="F31" s="278"/>
      <c r="G31" s="278"/>
      <c r="H31" s="276">
        <f t="shared" si="0"/>
        <v>0</v>
      </c>
    </row>
    <row r="32" spans="1:8" ht="15">
      <c r="A32" s="277"/>
      <c r="B32" s="277"/>
      <c r="C32" s="278"/>
      <c r="D32" s="278"/>
      <c r="E32" s="278"/>
      <c r="F32" s="278"/>
      <c r="G32" s="278"/>
      <c r="H32" s="276">
        <f t="shared" si="0"/>
        <v>0</v>
      </c>
    </row>
    <row r="33" spans="1:8" ht="15.75">
      <c r="A33" s="279" t="s">
        <v>800</v>
      </c>
      <c r="B33" s="279"/>
      <c r="C33" s="280">
        <v>0</v>
      </c>
      <c r="D33" s="280">
        <f>SUM(D28+D22+D12+D17)</f>
        <v>34197</v>
      </c>
      <c r="E33" s="280">
        <f>SUM(E28+E22+E12+E17)</f>
        <v>7758</v>
      </c>
      <c r="F33" s="280">
        <f>SUM(F28+F22+F12+F17)</f>
        <v>0</v>
      </c>
      <c r="G33" s="280">
        <f>SUM(G28+G22+G12+G17)</f>
        <v>0</v>
      </c>
      <c r="H33" s="280">
        <f>SUM(H28+H22+H12+H17)</f>
        <v>41955</v>
      </c>
    </row>
  </sheetData>
  <sheetProtection/>
  <mergeCells count="2">
    <mergeCell ref="A3:H3"/>
    <mergeCell ref="A4:H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.7109375" style="0" customWidth="1"/>
    <col min="2" max="2" width="31.57421875" style="0" customWidth="1"/>
    <col min="3" max="8" width="11.8515625" style="0" customWidth="1"/>
    <col min="9" max="9" width="13.00390625" style="0" customWidth="1"/>
    <col min="10" max="10" width="4.28125" style="0" customWidth="1"/>
  </cols>
  <sheetData>
    <row r="1" spans="1:10" ht="34.5" customHeight="1">
      <c r="A1" s="422" t="s">
        <v>841</v>
      </c>
      <c r="B1" s="423"/>
      <c r="C1" s="423"/>
      <c r="D1" s="423"/>
      <c r="E1" s="423"/>
      <c r="F1" s="423"/>
      <c r="G1" s="423"/>
      <c r="H1" s="423"/>
      <c r="I1" s="423"/>
      <c r="J1" s="424" t="str">
        <f>+CONCATENATE("10. melléklet a  4/2020. (VII.16.) számúönkormányzati rendelethez")</f>
        <v>10. melléklet a  4/2020. (VII.16.) számúönkormányzati rendelethez</v>
      </c>
    </row>
    <row r="2" spans="8:10" ht="15.75" thickBot="1">
      <c r="H2" s="425" t="s">
        <v>204</v>
      </c>
      <c r="I2" s="425"/>
      <c r="J2" s="424"/>
    </row>
    <row r="3" spans="1:10" ht="15.75" thickBot="1">
      <c r="A3" s="426" t="s">
        <v>252</v>
      </c>
      <c r="B3" s="428" t="s">
        <v>7</v>
      </c>
      <c r="C3" s="430" t="s">
        <v>8</v>
      </c>
      <c r="D3" s="432" t="s">
        <v>9</v>
      </c>
      <c r="E3" s="433"/>
      <c r="F3" s="433"/>
      <c r="G3" s="433"/>
      <c r="H3" s="433"/>
      <c r="I3" s="434" t="s">
        <v>10</v>
      </c>
      <c r="J3" s="424"/>
    </row>
    <row r="4" spans="1:10" s="296" customFormat="1" ht="42" customHeight="1" thickBot="1">
      <c r="A4" s="427"/>
      <c r="B4" s="429"/>
      <c r="C4" s="431"/>
      <c r="D4" s="294" t="s">
        <v>11</v>
      </c>
      <c r="E4" s="294" t="s">
        <v>12</v>
      </c>
      <c r="F4" s="294" t="s">
        <v>13</v>
      </c>
      <c r="G4" s="295" t="s">
        <v>14</v>
      </c>
      <c r="H4" s="295" t="s">
        <v>15</v>
      </c>
      <c r="I4" s="435"/>
      <c r="J4" s="424"/>
    </row>
    <row r="5" spans="1:10" s="296" customFormat="1" ht="12" customHeight="1" thickBot="1">
      <c r="A5" s="297" t="s">
        <v>726</v>
      </c>
      <c r="B5" s="298" t="s">
        <v>727</v>
      </c>
      <c r="C5" s="298" t="s">
        <v>728</v>
      </c>
      <c r="D5" s="298" t="s">
        <v>729</v>
      </c>
      <c r="E5" s="298" t="s">
        <v>227</v>
      </c>
      <c r="F5" s="298" t="s">
        <v>228</v>
      </c>
      <c r="G5" s="298" t="s">
        <v>229</v>
      </c>
      <c r="H5" s="298" t="s">
        <v>16</v>
      </c>
      <c r="I5" s="299" t="s">
        <v>17</v>
      </c>
      <c r="J5" s="424"/>
    </row>
    <row r="6" spans="1:10" s="296" customFormat="1" ht="18" customHeight="1">
      <c r="A6" s="436" t="s">
        <v>18</v>
      </c>
      <c r="B6" s="437"/>
      <c r="C6" s="437"/>
      <c r="D6" s="437"/>
      <c r="E6" s="437"/>
      <c r="F6" s="437"/>
      <c r="G6" s="437"/>
      <c r="H6" s="437"/>
      <c r="I6" s="438"/>
      <c r="J6" s="424"/>
    </row>
    <row r="7" spans="1:10" ht="15.75" customHeight="1">
      <c r="A7" s="300" t="s">
        <v>730</v>
      </c>
      <c r="B7" s="301" t="s">
        <v>19</v>
      </c>
      <c r="C7" s="302"/>
      <c r="D7" s="302"/>
      <c r="E7" s="302"/>
      <c r="F7" s="302"/>
      <c r="G7" s="303"/>
      <c r="H7" s="304">
        <f aca="true" t="shared" si="0" ref="H7:H13">SUM(D7:G7)</f>
        <v>0</v>
      </c>
      <c r="I7" s="305">
        <f aca="true" t="shared" si="1" ref="I7:I13">C7+H7</f>
        <v>0</v>
      </c>
      <c r="J7" s="424"/>
    </row>
    <row r="8" spans="1:10" ht="22.5">
      <c r="A8" s="300" t="s">
        <v>733</v>
      </c>
      <c r="B8" s="301" t="s">
        <v>20</v>
      </c>
      <c r="C8" s="302">
        <v>3134</v>
      </c>
      <c r="D8" s="302"/>
      <c r="E8" s="302"/>
      <c r="F8" s="302"/>
      <c r="G8" s="303"/>
      <c r="H8" s="304">
        <f t="shared" si="0"/>
        <v>0</v>
      </c>
      <c r="I8" s="305">
        <f t="shared" si="1"/>
        <v>3134</v>
      </c>
      <c r="J8" s="424"/>
    </row>
    <row r="9" spans="1:10" ht="22.5">
      <c r="A9" s="300" t="s">
        <v>735</v>
      </c>
      <c r="B9" s="301" t="s">
        <v>21</v>
      </c>
      <c r="C9" s="302"/>
      <c r="D9" s="302"/>
      <c r="E9" s="302"/>
      <c r="F9" s="302"/>
      <c r="G9" s="303"/>
      <c r="H9" s="304">
        <f t="shared" si="0"/>
        <v>0</v>
      </c>
      <c r="I9" s="305">
        <f t="shared" si="1"/>
        <v>0</v>
      </c>
      <c r="J9" s="424"/>
    </row>
    <row r="10" spans="1:10" ht="15.75" customHeight="1">
      <c r="A10" s="300" t="s">
        <v>737</v>
      </c>
      <c r="B10" s="301" t="s">
        <v>22</v>
      </c>
      <c r="C10" s="302"/>
      <c r="D10" s="302"/>
      <c r="E10" s="302"/>
      <c r="F10" s="302"/>
      <c r="G10" s="303"/>
      <c r="H10" s="304">
        <f t="shared" si="0"/>
        <v>0</v>
      </c>
      <c r="I10" s="305">
        <f t="shared" si="1"/>
        <v>0</v>
      </c>
      <c r="J10" s="424"/>
    </row>
    <row r="11" spans="1:10" ht="22.5">
      <c r="A11" s="300" t="s">
        <v>740</v>
      </c>
      <c r="B11" s="301" t="s">
        <v>23</v>
      </c>
      <c r="C11" s="302"/>
      <c r="D11" s="302"/>
      <c r="E11" s="302"/>
      <c r="F11" s="302"/>
      <c r="G11" s="303"/>
      <c r="H11" s="304">
        <f t="shared" si="0"/>
        <v>0</v>
      </c>
      <c r="I11" s="305">
        <f t="shared" si="1"/>
        <v>0</v>
      </c>
      <c r="J11" s="424"/>
    </row>
    <row r="12" spans="1:10" ht="15.75" customHeight="1">
      <c r="A12" s="306" t="s">
        <v>742</v>
      </c>
      <c r="B12" s="307" t="s">
        <v>24</v>
      </c>
      <c r="C12" s="308"/>
      <c r="D12" s="308"/>
      <c r="E12" s="308"/>
      <c r="F12" s="308"/>
      <c r="G12" s="309"/>
      <c r="H12" s="304">
        <f t="shared" si="0"/>
        <v>0</v>
      </c>
      <c r="I12" s="305">
        <f t="shared" si="1"/>
        <v>0</v>
      </c>
      <c r="J12" s="424"/>
    </row>
    <row r="13" spans="1:10" ht="15.75" customHeight="1" thickBot="1">
      <c r="A13" s="310" t="s">
        <v>745</v>
      </c>
      <c r="B13" s="311" t="s">
        <v>25</v>
      </c>
      <c r="C13" s="312"/>
      <c r="D13" s="312"/>
      <c r="E13" s="312"/>
      <c r="F13" s="312"/>
      <c r="G13" s="313"/>
      <c r="H13" s="304">
        <f t="shared" si="0"/>
        <v>0</v>
      </c>
      <c r="I13" s="305">
        <f t="shared" si="1"/>
        <v>0</v>
      </c>
      <c r="J13" s="424"/>
    </row>
    <row r="14" spans="1:10" s="317" customFormat="1" ht="18" customHeight="1" thickBot="1">
      <c r="A14" s="439" t="s">
        <v>26</v>
      </c>
      <c r="B14" s="440"/>
      <c r="C14" s="314">
        <f>SUM(C8:C13)</f>
        <v>3134</v>
      </c>
      <c r="D14" s="314">
        <f>SUM(D7:D13)</f>
        <v>0</v>
      </c>
      <c r="E14" s="314">
        <f>SUM(E7:E13)</f>
        <v>0</v>
      </c>
      <c r="F14" s="314">
        <f>SUM(F7:F13)</f>
        <v>0</v>
      </c>
      <c r="G14" s="315">
        <f>SUM(G7:G13)</f>
        <v>0</v>
      </c>
      <c r="H14" s="315">
        <f>SUM(H7:H13)</f>
        <v>0</v>
      </c>
      <c r="I14" s="373" t="s">
        <v>825</v>
      </c>
      <c r="J14" s="424"/>
    </row>
    <row r="15" spans="1:10" s="318" customFormat="1" ht="18" customHeight="1">
      <c r="A15" s="436" t="s">
        <v>27</v>
      </c>
      <c r="B15" s="437"/>
      <c r="C15" s="437"/>
      <c r="D15" s="437"/>
      <c r="E15" s="437"/>
      <c r="F15" s="437"/>
      <c r="G15" s="437"/>
      <c r="H15" s="437"/>
      <c r="I15" s="438"/>
      <c r="J15" s="424"/>
    </row>
    <row r="16" spans="1:10" s="318" customFormat="1" ht="15">
      <c r="A16" s="300" t="s">
        <v>730</v>
      </c>
      <c r="B16" s="301" t="s">
        <v>28</v>
      </c>
      <c r="C16" s="302"/>
      <c r="D16" s="302"/>
      <c r="E16" s="302"/>
      <c r="F16" s="302"/>
      <c r="G16" s="303"/>
      <c r="H16" s="304">
        <f>SUM(D16:G16)</f>
        <v>0</v>
      </c>
      <c r="I16" s="305">
        <f>C16+H16</f>
        <v>0</v>
      </c>
      <c r="J16" s="424"/>
    </row>
    <row r="17" spans="1:10" ht="15.75" thickBot="1">
      <c r="A17" s="310" t="s">
        <v>733</v>
      </c>
      <c r="B17" s="311" t="s">
        <v>25</v>
      </c>
      <c r="C17" s="312"/>
      <c r="D17" s="312"/>
      <c r="E17" s="312"/>
      <c r="F17" s="312"/>
      <c r="G17" s="313"/>
      <c r="H17" s="304">
        <f>SUM(D17:G17)</f>
        <v>0</v>
      </c>
      <c r="I17" s="319">
        <f>C17+H17</f>
        <v>0</v>
      </c>
      <c r="J17" s="424"/>
    </row>
    <row r="18" spans="1:10" ht="15.75" customHeight="1" thickBot="1">
      <c r="A18" s="439" t="s">
        <v>29</v>
      </c>
      <c r="B18" s="440"/>
      <c r="C18" s="314">
        <f aca="true" t="shared" si="2" ref="C18:I18">SUM(C16:C17)</f>
        <v>0</v>
      </c>
      <c r="D18" s="314">
        <f t="shared" si="2"/>
        <v>0</v>
      </c>
      <c r="E18" s="314">
        <f t="shared" si="2"/>
        <v>0</v>
      </c>
      <c r="F18" s="314">
        <f t="shared" si="2"/>
        <v>0</v>
      </c>
      <c r="G18" s="315">
        <f t="shared" si="2"/>
        <v>0</v>
      </c>
      <c r="H18" s="315">
        <f t="shared" si="2"/>
        <v>0</v>
      </c>
      <c r="I18" s="316">
        <f t="shared" si="2"/>
        <v>0</v>
      </c>
      <c r="J18" s="424"/>
    </row>
    <row r="19" spans="1:10" ht="18" customHeight="1" thickBot="1">
      <c r="A19" s="420" t="s">
        <v>30</v>
      </c>
      <c r="B19" s="421"/>
      <c r="C19" s="320">
        <f aca="true" t="shared" si="3" ref="C19:I19">C14+C18</f>
        <v>3134</v>
      </c>
      <c r="D19" s="320">
        <f t="shared" si="3"/>
        <v>0</v>
      </c>
      <c r="E19" s="320">
        <f t="shared" si="3"/>
        <v>0</v>
      </c>
      <c r="F19" s="320">
        <f t="shared" si="3"/>
        <v>0</v>
      </c>
      <c r="G19" s="320">
        <f t="shared" si="3"/>
        <v>0</v>
      </c>
      <c r="H19" s="320">
        <f t="shared" si="3"/>
        <v>0</v>
      </c>
      <c r="I19" s="316">
        <f t="shared" si="3"/>
        <v>3134</v>
      </c>
      <c r="J19" s="424"/>
    </row>
  </sheetData>
  <sheetProtection/>
  <mergeCells count="13"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ht="15">
      <c r="A1" t="s">
        <v>876</v>
      </c>
    </row>
    <row r="3" spans="1:10" ht="30" customHeight="1">
      <c r="A3" s="407" t="s">
        <v>848</v>
      </c>
      <c r="B3" s="410"/>
      <c r="C3" s="410"/>
      <c r="D3" s="410"/>
      <c r="E3" s="410"/>
      <c r="F3" s="410"/>
      <c r="G3" s="55"/>
      <c r="H3" s="55"/>
      <c r="I3" s="55"/>
      <c r="J3" s="55"/>
    </row>
    <row r="5" ht="15.75">
      <c r="A5" s="65"/>
    </row>
    <row r="6" ht="15">
      <c r="A6" s="94" t="s">
        <v>269</v>
      </c>
    </row>
    <row r="7" spans="1:6" ht="18.75">
      <c r="A7" s="441" t="s">
        <v>297</v>
      </c>
      <c r="B7" s="442"/>
      <c r="C7" s="442"/>
      <c r="D7" s="442"/>
      <c r="E7" s="442"/>
      <c r="F7" s="443"/>
    </row>
    <row r="8" spans="1:10" ht="36" customHeight="1">
      <c r="A8" s="347" t="s">
        <v>306</v>
      </c>
      <c r="B8" s="348" t="s">
        <v>307</v>
      </c>
      <c r="C8" s="70" t="s">
        <v>838</v>
      </c>
      <c r="D8" s="70" t="s">
        <v>716</v>
      </c>
      <c r="E8" s="70" t="s">
        <v>717</v>
      </c>
      <c r="F8" s="70" t="s">
        <v>839</v>
      </c>
      <c r="G8" s="349"/>
      <c r="H8" s="350"/>
      <c r="I8" s="350"/>
      <c r="J8" s="350"/>
    </row>
    <row r="9" spans="1:9" ht="15">
      <c r="A9" s="68" t="s">
        <v>295</v>
      </c>
      <c r="B9" s="351"/>
      <c r="C9" s="352">
        <v>0</v>
      </c>
      <c r="D9" s="352">
        <v>0</v>
      </c>
      <c r="E9" s="53">
        <v>0</v>
      </c>
      <c r="F9" s="53">
        <v>0</v>
      </c>
      <c r="G9" s="353"/>
      <c r="H9" s="94"/>
      <c r="I9" s="94"/>
    </row>
    <row r="10" spans="1:9" ht="38.25">
      <c r="A10" s="68" t="s">
        <v>290</v>
      </c>
      <c r="B10" s="354"/>
      <c r="C10" s="352">
        <v>0</v>
      </c>
      <c r="D10" s="352">
        <v>0</v>
      </c>
      <c r="E10" s="352">
        <v>0</v>
      </c>
      <c r="F10" s="352">
        <v>0</v>
      </c>
      <c r="G10" s="353"/>
      <c r="H10" s="94"/>
      <c r="I10" s="94"/>
    </row>
    <row r="11" spans="1:9" ht="25.5">
      <c r="A11" s="68" t="s">
        <v>291</v>
      </c>
      <c r="B11" s="351"/>
      <c r="C11" s="352">
        <v>0</v>
      </c>
      <c r="D11" s="352">
        <v>0</v>
      </c>
      <c r="E11" s="352">
        <v>0</v>
      </c>
      <c r="F11" s="352">
        <v>0</v>
      </c>
      <c r="G11" s="353"/>
      <c r="H11" s="94"/>
      <c r="I11" s="94"/>
    </row>
    <row r="12" spans="1:9" ht="25.5">
      <c r="A12" s="68" t="s">
        <v>292</v>
      </c>
      <c r="B12" s="351"/>
      <c r="C12" s="352">
        <v>0</v>
      </c>
      <c r="D12" s="352">
        <v>0</v>
      </c>
      <c r="E12" s="352">
        <v>0</v>
      </c>
      <c r="F12" s="352">
        <v>0</v>
      </c>
      <c r="G12" s="353"/>
      <c r="H12" s="94"/>
      <c r="I12" s="94"/>
    </row>
    <row r="13" spans="1:9" ht="25.5">
      <c r="A13" s="68" t="s">
        <v>293</v>
      </c>
      <c r="B13" s="354"/>
      <c r="C13" s="352">
        <v>0</v>
      </c>
      <c r="D13" s="352">
        <v>0</v>
      </c>
      <c r="E13" s="352">
        <v>0</v>
      </c>
      <c r="F13" s="352">
        <v>0</v>
      </c>
      <c r="G13" s="353"/>
      <c r="H13" s="94"/>
      <c r="I13" s="94"/>
    </row>
    <row r="14" spans="1:9" ht="25.5">
      <c r="A14" s="68" t="s">
        <v>294</v>
      </c>
      <c r="B14" s="355"/>
      <c r="C14" s="352">
        <v>0</v>
      </c>
      <c r="D14" s="352">
        <v>0</v>
      </c>
      <c r="E14" s="352">
        <v>0</v>
      </c>
      <c r="F14" s="352">
        <v>0</v>
      </c>
      <c r="G14" s="353"/>
      <c r="H14" s="94"/>
      <c r="I14" s="94"/>
    </row>
    <row r="15" spans="1:9" ht="25.5">
      <c r="A15" s="68" t="s">
        <v>296</v>
      </c>
      <c r="B15" s="351"/>
      <c r="C15" s="352">
        <v>0</v>
      </c>
      <c r="D15" s="352">
        <v>0</v>
      </c>
      <c r="E15" s="352">
        <v>0</v>
      </c>
      <c r="F15" s="352">
        <v>0</v>
      </c>
      <c r="G15" s="353"/>
      <c r="H15" s="94"/>
      <c r="I15" s="94"/>
    </row>
    <row r="16" spans="1:6" ht="26.25" customHeight="1">
      <c r="A16" s="41" t="s">
        <v>280</v>
      </c>
      <c r="B16" s="69" t="s">
        <v>477</v>
      </c>
      <c r="C16" s="93">
        <v>0</v>
      </c>
      <c r="D16" s="93">
        <v>0</v>
      </c>
      <c r="E16" s="93">
        <v>0</v>
      </c>
      <c r="F16" s="93">
        <v>0</v>
      </c>
    </row>
    <row r="17" spans="1:2" ht="26.25" customHeight="1">
      <c r="A17" s="356"/>
      <c r="B17" s="357"/>
    </row>
  </sheetData>
  <sheetProtection/>
  <mergeCells count="2">
    <mergeCell ref="A3:F3"/>
    <mergeCell ref="A7:F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266" customWidth="1"/>
    <col min="2" max="2" width="9.140625" style="266" customWidth="1"/>
    <col min="3" max="3" width="19.57421875" style="266" customWidth="1"/>
    <col min="4" max="4" width="16.57421875" style="266" customWidth="1"/>
    <col min="5" max="5" width="15.00390625" style="266" customWidth="1"/>
    <col min="6" max="16384" width="9.140625" style="266" customWidth="1"/>
  </cols>
  <sheetData>
    <row r="1" ht="15">
      <c r="A1" s="358" t="s">
        <v>877</v>
      </c>
    </row>
    <row r="2" spans="1:5" ht="27" customHeight="1">
      <c r="A2" s="417" t="s">
        <v>829</v>
      </c>
      <c r="B2" s="419"/>
      <c r="C2" s="419"/>
      <c r="D2" s="419"/>
      <c r="E2" s="419"/>
    </row>
    <row r="3" spans="1:5" ht="22.5" customHeight="1">
      <c r="A3" s="418" t="s">
        <v>801</v>
      </c>
      <c r="B3" s="419"/>
      <c r="C3" s="419"/>
      <c r="D3" s="419"/>
      <c r="E3" s="419"/>
    </row>
    <row r="4" ht="18">
      <c r="A4" s="281"/>
    </row>
    <row r="5" ht="15">
      <c r="A5" s="271" t="s">
        <v>268</v>
      </c>
    </row>
    <row r="6" spans="1:5" ht="31.5" customHeight="1">
      <c r="A6" s="282" t="s">
        <v>306</v>
      </c>
      <c r="B6" s="283" t="s">
        <v>307</v>
      </c>
      <c r="C6" s="284" t="s">
        <v>802</v>
      </c>
      <c r="D6" s="284" t="s">
        <v>803</v>
      </c>
      <c r="E6" s="284" t="s">
        <v>804</v>
      </c>
    </row>
    <row r="7" spans="1:5" ht="15" customHeight="1">
      <c r="A7" s="285"/>
      <c r="B7" s="286"/>
      <c r="C7" s="286"/>
      <c r="D7" s="286"/>
      <c r="E7" s="286"/>
    </row>
    <row r="8" spans="1:5" ht="15" customHeight="1">
      <c r="A8" s="285"/>
      <c r="B8" s="286"/>
      <c r="C8" s="286"/>
      <c r="D8" s="286"/>
      <c r="E8" s="286"/>
    </row>
    <row r="9" spans="1:5" ht="15" customHeight="1">
      <c r="A9" s="285"/>
      <c r="B9" s="286"/>
      <c r="C9" s="286"/>
      <c r="D9" s="286"/>
      <c r="E9" s="286"/>
    </row>
    <row r="10" spans="1:5" ht="15" customHeight="1">
      <c r="A10" s="286"/>
      <c r="B10" s="286"/>
      <c r="C10" s="286"/>
      <c r="D10" s="286"/>
      <c r="E10" s="286"/>
    </row>
    <row r="11" spans="1:5" ht="29.25" customHeight="1">
      <c r="A11" s="287" t="s">
        <v>0</v>
      </c>
      <c r="B11" s="288" t="s">
        <v>528</v>
      </c>
      <c r="C11" s="289">
        <v>0</v>
      </c>
      <c r="D11" s="289">
        <v>0</v>
      </c>
      <c r="E11" s="289">
        <v>0</v>
      </c>
    </row>
    <row r="12" spans="1:5" ht="29.25" customHeight="1">
      <c r="A12" s="287"/>
      <c r="B12" s="286"/>
      <c r="C12" s="289"/>
      <c r="D12" s="289"/>
      <c r="E12" s="289"/>
    </row>
    <row r="13" spans="1:5" ht="15" customHeight="1">
      <c r="A13" s="287"/>
      <c r="B13" s="286"/>
      <c r="C13" s="289"/>
      <c r="D13" s="289"/>
      <c r="E13" s="289"/>
    </row>
    <row r="14" spans="1:5" ht="15" customHeight="1">
      <c r="A14" s="290"/>
      <c r="B14" s="286"/>
      <c r="C14" s="289"/>
      <c r="D14" s="289"/>
      <c r="E14" s="289"/>
    </row>
    <row r="15" spans="1:5" ht="15" customHeight="1">
      <c r="A15" s="290"/>
      <c r="B15" s="286"/>
      <c r="C15" s="289"/>
      <c r="D15" s="289"/>
      <c r="E15" s="289"/>
    </row>
    <row r="16" spans="1:5" ht="30.75" customHeight="1">
      <c r="A16" s="287" t="s">
        <v>1</v>
      </c>
      <c r="B16" s="291" t="s">
        <v>552</v>
      </c>
      <c r="C16" s="289">
        <v>0</v>
      </c>
      <c r="D16" s="289">
        <v>0</v>
      </c>
      <c r="E16" s="289">
        <v>0</v>
      </c>
    </row>
    <row r="17" spans="1:5" ht="15" customHeight="1">
      <c r="A17" s="292" t="s">
        <v>702</v>
      </c>
      <c r="B17" s="292" t="s">
        <v>512</v>
      </c>
      <c r="C17" s="289"/>
      <c r="D17" s="289"/>
      <c r="E17" s="289"/>
    </row>
    <row r="18" spans="1:5" ht="15" customHeight="1">
      <c r="A18" s="292" t="s">
        <v>703</v>
      </c>
      <c r="B18" s="292" t="s">
        <v>512</v>
      </c>
      <c r="C18" s="289"/>
      <c r="D18" s="289"/>
      <c r="E18" s="289"/>
    </row>
    <row r="19" spans="1:5" ht="15" customHeight="1">
      <c r="A19" s="292" t="s">
        <v>704</v>
      </c>
      <c r="B19" s="292" t="s">
        <v>512</v>
      </c>
      <c r="C19" s="289"/>
      <c r="D19" s="289"/>
      <c r="E19" s="289"/>
    </row>
    <row r="20" spans="1:5" ht="15" customHeight="1">
      <c r="A20" s="292" t="s">
        <v>705</v>
      </c>
      <c r="B20" s="292" t="s">
        <v>512</v>
      </c>
      <c r="C20" s="289"/>
      <c r="D20" s="289"/>
      <c r="E20" s="289"/>
    </row>
    <row r="21" spans="1:5" ht="15" customHeight="1">
      <c r="A21" s="292" t="s">
        <v>661</v>
      </c>
      <c r="B21" s="293" t="s">
        <v>517</v>
      </c>
      <c r="C21" s="289"/>
      <c r="D21" s="289"/>
      <c r="E21" s="289"/>
    </row>
    <row r="22" spans="1:5" ht="15" customHeight="1">
      <c r="A22" s="292" t="s">
        <v>659</v>
      </c>
      <c r="B22" s="293" t="s">
        <v>513</v>
      </c>
      <c r="C22" s="289"/>
      <c r="D22" s="289"/>
      <c r="E22" s="289"/>
    </row>
    <row r="23" spans="1:5" ht="15" customHeight="1">
      <c r="A23" s="290"/>
      <c r="B23" s="286"/>
      <c r="C23" s="289"/>
      <c r="D23" s="289"/>
      <c r="E23" s="289"/>
    </row>
    <row r="24" spans="1:5" ht="27.75" customHeight="1">
      <c r="A24" s="287" t="s">
        <v>2</v>
      </c>
      <c r="B24" s="289" t="s">
        <v>3</v>
      </c>
      <c r="C24" s="289">
        <v>0</v>
      </c>
      <c r="D24" s="289">
        <v>0</v>
      </c>
      <c r="E24" s="289">
        <v>0</v>
      </c>
    </row>
    <row r="25" spans="1:5" ht="15" customHeight="1">
      <c r="A25" s="287"/>
      <c r="B25" s="286" t="s">
        <v>524</v>
      </c>
      <c r="C25" s="289"/>
      <c r="D25" s="289"/>
      <c r="E25" s="289"/>
    </row>
    <row r="26" spans="1:5" ht="15" customHeight="1">
      <c r="A26" s="287"/>
      <c r="B26" s="286" t="s">
        <v>544</v>
      </c>
      <c r="C26" s="289"/>
      <c r="D26" s="289"/>
      <c r="E26" s="289"/>
    </row>
    <row r="27" spans="1:5" ht="15" customHeight="1">
      <c r="A27" s="290"/>
      <c r="B27" s="286"/>
      <c r="C27" s="289"/>
      <c r="D27" s="289"/>
      <c r="E27" s="289"/>
    </row>
    <row r="28" spans="1:5" ht="15" customHeight="1">
      <c r="A28" s="290"/>
      <c r="B28" s="286"/>
      <c r="C28" s="289"/>
      <c r="D28" s="289"/>
      <c r="E28" s="289"/>
    </row>
    <row r="29" spans="1:5" ht="31.5" customHeight="1">
      <c r="A29" s="287" t="s">
        <v>4</v>
      </c>
      <c r="B29" s="289" t="s">
        <v>5</v>
      </c>
      <c r="C29" s="289">
        <v>0</v>
      </c>
      <c r="D29" s="289">
        <v>0</v>
      </c>
      <c r="E29" s="289">
        <v>0</v>
      </c>
    </row>
    <row r="30" spans="1:5" ht="15" customHeight="1">
      <c r="A30" s="287"/>
      <c r="B30" s="286"/>
      <c r="C30" s="289"/>
      <c r="D30" s="289"/>
      <c r="E30" s="289"/>
    </row>
    <row r="31" spans="1:5" ht="15" customHeight="1">
      <c r="A31" s="287"/>
      <c r="B31" s="286"/>
      <c r="C31" s="289"/>
      <c r="D31" s="289"/>
      <c r="E31" s="289"/>
    </row>
    <row r="32" spans="1:5" ht="15" customHeight="1">
      <c r="A32" s="290"/>
      <c r="B32" s="286"/>
      <c r="C32" s="289"/>
      <c r="D32" s="289"/>
      <c r="E32" s="289"/>
    </row>
    <row r="33" spans="1:5" ht="15" customHeight="1">
      <c r="A33" s="290"/>
      <c r="B33" s="286"/>
      <c r="C33" s="289"/>
      <c r="D33" s="289"/>
      <c r="E33" s="289"/>
    </row>
    <row r="34" spans="1:5" ht="15" customHeight="1">
      <c r="A34" s="287" t="s">
        <v>6</v>
      </c>
      <c r="B34" s="289"/>
      <c r="C34" s="289">
        <v>0</v>
      </c>
      <c r="D34" s="289">
        <v>0</v>
      </c>
      <c r="E34" s="289">
        <v>0</v>
      </c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9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92.57421875" style="0" customWidth="1"/>
    <col min="3" max="3" width="13.140625" style="0" customWidth="1"/>
    <col min="4" max="4" width="10.421875" style="0" customWidth="1"/>
    <col min="5" max="5" width="12.421875" style="0" customWidth="1"/>
    <col min="6" max="6" width="11.57421875" style="0" customWidth="1"/>
  </cols>
  <sheetData>
    <row r="1" ht="15">
      <c r="A1" t="s">
        <v>878</v>
      </c>
    </row>
    <row r="3" spans="1:3" ht="24" customHeight="1">
      <c r="A3" s="407" t="s">
        <v>202</v>
      </c>
      <c r="B3" s="408"/>
      <c r="C3" s="408"/>
    </row>
    <row r="4" spans="1:5" ht="24" customHeight="1">
      <c r="A4" s="409" t="s">
        <v>788</v>
      </c>
      <c r="B4" s="409"/>
      <c r="C4" s="409"/>
      <c r="D4" s="265"/>
      <c r="E4" s="265"/>
    </row>
    <row r="5" ht="18">
      <c r="A5" s="43"/>
    </row>
    <row r="6" ht="15">
      <c r="A6" s="3" t="s">
        <v>268</v>
      </c>
    </row>
    <row r="7" spans="1:6" ht="25.5">
      <c r="A7" s="1" t="s">
        <v>306</v>
      </c>
      <c r="B7" s="2" t="s">
        <v>283</v>
      </c>
      <c r="C7" s="216">
        <v>2019</v>
      </c>
      <c r="D7" s="216">
        <v>2020</v>
      </c>
      <c r="E7" s="216">
        <v>2021</v>
      </c>
      <c r="F7" s="216">
        <v>2022</v>
      </c>
    </row>
    <row r="8" spans="1:6" ht="15" customHeight="1">
      <c r="A8" s="27" t="s">
        <v>478</v>
      </c>
      <c r="B8" s="5" t="s">
        <v>479</v>
      </c>
      <c r="C8" s="76">
        <v>52954</v>
      </c>
      <c r="D8" s="219">
        <v>25000</v>
      </c>
      <c r="E8" s="219">
        <v>25000</v>
      </c>
      <c r="F8" s="219">
        <v>25000</v>
      </c>
    </row>
    <row r="9" spans="1:6" ht="15" customHeight="1">
      <c r="A9" s="4" t="s">
        <v>480</v>
      </c>
      <c r="B9" s="5" t="s">
        <v>481</v>
      </c>
      <c r="C9" s="76"/>
      <c r="D9" s="219"/>
      <c r="E9" s="219"/>
      <c r="F9" s="219"/>
    </row>
    <row r="10" spans="1:6" ht="15" customHeight="1">
      <c r="A10" s="4" t="s">
        <v>482</v>
      </c>
      <c r="B10" s="5" t="s">
        <v>483</v>
      </c>
      <c r="C10" s="76">
        <v>25317</v>
      </c>
      <c r="D10" s="219">
        <v>23000</v>
      </c>
      <c r="E10" s="219">
        <v>23000</v>
      </c>
      <c r="F10" s="219">
        <v>23000</v>
      </c>
    </row>
    <row r="11" spans="1:6" ht="15" customHeight="1">
      <c r="A11" s="4" t="s">
        <v>484</v>
      </c>
      <c r="B11" s="5" t="s">
        <v>485</v>
      </c>
      <c r="C11" s="76">
        <v>2017</v>
      </c>
      <c r="D11" s="219">
        <v>1810</v>
      </c>
      <c r="E11" s="219">
        <v>1813</v>
      </c>
      <c r="F11" s="219">
        <v>1813</v>
      </c>
    </row>
    <row r="12" spans="1:6" ht="15" customHeight="1">
      <c r="A12" s="4" t="s">
        <v>486</v>
      </c>
      <c r="B12" s="5" t="s">
        <v>487</v>
      </c>
      <c r="C12" s="76">
        <v>13938</v>
      </c>
      <c r="D12" s="219">
        <v>0</v>
      </c>
      <c r="E12" s="219">
        <v>0</v>
      </c>
      <c r="F12" s="219">
        <v>0</v>
      </c>
    </row>
    <row r="13" spans="1:6" ht="15" customHeight="1">
      <c r="A13" s="4" t="s">
        <v>488</v>
      </c>
      <c r="B13" s="5" t="s">
        <v>489</v>
      </c>
      <c r="C13" s="76">
        <v>0</v>
      </c>
      <c r="D13" s="219"/>
      <c r="E13" s="219"/>
      <c r="F13" s="219"/>
    </row>
    <row r="14" spans="1:6" ht="15" customHeight="1">
      <c r="A14" s="6" t="s">
        <v>685</v>
      </c>
      <c r="B14" s="7" t="s">
        <v>490</v>
      </c>
      <c r="C14" s="77">
        <f>SUM(C8:C13)</f>
        <v>94226</v>
      </c>
      <c r="D14" s="77">
        <f>SUM(D8:D13)</f>
        <v>49810</v>
      </c>
      <c r="E14" s="77">
        <f>SUM(E8:E13)</f>
        <v>49813</v>
      </c>
      <c r="F14" s="77">
        <f>SUM(F8:F13)</f>
        <v>49813</v>
      </c>
    </row>
    <row r="15" spans="1:6" ht="15" customHeight="1">
      <c r="A15" s="4" t="s">
        <v>491</v>
      </c>
      <c r="B15" s="5" t="s">
        <v>492</v>
      </c>
      <c r="C15" s="76"/>
      <c r="D15" s="219"/>
      <c r="E15" s="219"/>
      <c r="F15" s="219"/>
    </row>
    <row r="16" spans="1:6" ht="15" customHeight="1">
      <c r="A16" s="4" t="s">
        <v>493</v>
      </c>
      <c r="B16" s="5" t="s">
        <v>494</v>
      </c>
      <c r="C16" s="76"/>
      <c r="D16" s="219"/>
      <c r="E16" s="219"/>
      <c r="F16" s="219"/>
    </row>
    <row r="17" spans="1:6" ht="15" customHeight="1">
      <c r="A17" s="4" t="s">
        <v>648</v>
      </c>
      <c r="B17" s="5" t="s">
        <v>495</v>
      </c>
      <c r="C17" s="76"/>
      <c r="D17" s="219"/>
      <c r="E17" s="219"/>
      <c r="F17" s="219"/>
    </row>
    <row r="18" spans="1:6" ht="15" customHeight="1">
      <c r="A18" s="4" t="s">
        <v>649</v>
      </c>
      <c r="B18" s="5" t="s">
        <v>496</v>
      </c>
      <c r="C18" s="76"/>
      <c r="D18" s="219"/>
      <c r="E18" s="219"/>
      <c r="F18" s="219"/>
    </row>
    <row r="19" spans="1:6" ht="15" customHeight="1">
      <c r="A19" s="4" t="s">
        <v>650</v>
      </c>
      <c r="B19" s="5" t="s">
        <v>497</v>
      </c>
      <c r="C19" s="76">
        <v>68034</v>
      </c>
      <c r="D19" s="219">
        <v>20500</v>
      </c>
      <c r="E19" s="219">
        <v>21000</v>
      </c>
      <c r="F19" s="219">
        <v>21500</v>
      </c>
    </row>
    <row r="20" spans="1:6" ht="15" customHeight="1">
      <c r="A20" s="35" t="s">
        <v>686</v>
      </c>
      <c r="B20" s="45" t="s">
        <v>498</v>
      </c>
      <c r="C20" s="77">
        <f>C14+C19</f>
        <v>162260</v>
      </c>
      <c r="D20" s="77">
        <f>SUM(D14:D19)</f>
        <v>70310</v>
      </c>
      <c r="E20" s="77">
        <f>SUM(E14:E19)</f>
        <v>70813</v>
      </c>
      <c r="F20" s="77">
        <f>SUM(F14:F19)</f>
        <v>71313</v>
      </c>
    </row>
    <row r="21" spans="1:6" ht="15" customHeight="1">
      <c r="A21" s="4" t="s">
        <v>654</v>
      </c>
      <c r="B21" s="5" t="s">
        <v>507</v>
      </c>
      <c r="C21" s="76"/>
      <c r="D21" s="219"/>
      <c r="E21" s="219"/>
      <c r="F21" s="219"/>
    </row>
    <row r="22" spans="1:6" ht="15" customHeight="1">
      <c r="A22" s="4" t="s">
        <v>655</v>
      </c>
      <c r="B22" s="5" t="s">
        <v>508</v>
      </c>
      <c r="C22" s="76"/>
      <c r="D22" s="219"/>
      <c r="E22" s="219"/>
      <c r="F22" s="219"/>
    </row>
    <row r="23" spans="1:6" ht="15" customHeight="1">
      <c r="A23" s="6" t="s">
        <v>688</v>
      </c>
      <c r="B23" s="7" t="s">
        <v>509</v>
      </c>
      <c r="C23" s="76"/>
      <c r="D23" s="219"/>
      <c r="E23" s="219"/>
      <c r="F23" s="219"/>
    </row>
    <row r="24" spans="1:6" ht="15" customHeight="1">
      <c r="A24" s="4" t="s">
        <v>656</v>
      </c>
      <c r="B24" s="5" t="s">
        <v>510</v>
      </c>
      <c r="C24" s="76"/>
      <c r="D24" s="219"/>
      <c r="E24" s="219"/>
      <c r="F24" s="219"/>
    </row>
    <row r="25" spans="1:6" ht="15" customHeight="1">
      <c r="A25" s="4" t="s">
        <v>657</v>
      </c>
      <c r="B25" s="5" t="s">
        <v>511</v>
      </c>
      <c r="C25" s="76"/>
      <c r="D25" s="219"/>
      <c r="E25" s="219"/>
      <c r="F25" s="219"/>
    </row>
    <row r="26" spans="1:6" ht="15" customHeight="1">
      <c r="A26" s="4" t="s">
        <v>658</v>
      </c>
      <c r="B26" s="5" t="s">
        <v>512</v>
      </c>
      <c r="C26" s="76">
        <v>3331</v>
      </c>
      <c r="D26" s="219">
        <v>3000</v>
      </c>
      <c r="E26" s="219">
        <v>3000</v>
      </c>
      <c r="F26" s="219">
        <v>3000</v>
      </c>
    </row>
    <row r="27" spans="1:6" ht="15" customHeight="1">
      <c r="A27" s="4" t="s">
        <v>659</v>
      </c>
      <c r="B27" s="5" t="s">
        <v>513</v>
      </c>
      <c r="C27" s="76">
        <v>43878</v>
      </c>
      <c r="D27" s="219">
        <v>35000</v>
      </c>
      <c r="E27" s="219">
        <v>35000</v>
      </c>
      <c r="F27" s="219">
        <v>35000</v>
      </c>
    </row>
    <row r="28" spans="1:6" ht="15" customHeight="1">
      <c r="A28" s="4" t="s">
        <v>660</v>
      </c>
      <c r="B28" s="5" t="s">
        <v>514</v>
      </c>
      <c r="C28" s="76"/>
      <c r="D28" s="219"/>
      <c r="E28" s="219"/>
      <c r="F28" s="219"/>
    </row>
    <row r="29" spans="1:6" ht="15" customHeight="1">
      <c r="A29" s="4" t="s">
        <v>515</v>
      </c>
      <c r="B29" s="5" t="s">
        <v>516</v>
      </c>
      <c r="C29" s="76"/>
      <c r="D29" s="219"/>
      <c r="E29" s="219"/>
      <c r="F29" s="219"/>
    </row>
    <row r="30" spans="1:6" ht="15" customHeight="1">
      <c r="A30" s="4" t="s">
        <v>661</v>
      </c>
      <c r="B30" s="5" t="s">
        <v>517</v>
      </c>
      <c r="C30" s="76">
        <v>3121</v>
      </c>
      <c r="D30" s="219">
        <v>0</v>
      </c>
      <c r="E30" s="219">
        <v>0</v>
      </c>
      <c r="F30" s="219">
        <v>3000</v>
      </c>
    </row>
    <row r="31" spans="1:6" ht="15" customHeight="1">
      <c r="A31" s="4" t="s">
        <v>662</v>
      </c>
      <c r="B31" s="5" t="s">
        <v>518</v>
      </c>
      <c r="C31" s="76"/>
      <c r="D31" s="219"/>
      <c r="E31" s="219"/>
      <c r="F31" s="219"/>
    </row>
    <row r="32" spans="1:6" ht="15" customHeight="1">
      <c r="A32" s="6" t="s">
        <v>689</v>
      </c>
      <c r="B32" s="7" t="s">
        <v>519</v>
      </c>
      <c r="C32" s="77">
        <f>SUM(C27:C31)</f>
        <v>46999</v>
      </c>
      <c r="D32" s="77">
        <f>SUM(D27:D31)</f>
        <v>35000</v>
      </c>
      <c r="E32" s="77">
        <f>SUM(E27:E31)</f>
        <v>35000</v>
      </c>
      <c r="F32" s="77">
        <f>SUM(F27:F31)</f>
        <v>38000</v>
      </c>
    </row>
    <row r="33" spans="1:6" ht="15" customHeight="1">
      <c r="A33" s="4" t="s">
        <v>663</v>
      </c>
      <c r="B33" s="5" t="s">
        <v>520</v>
      </c>
      <c r="C33" s="76">
        <v>134</v>
      </c>
      <c r="D33" s="219"/>
      <c r="E33" s="219"/>
      <c r="F33" s="219"/>
    </row>
    <row r="34" spans="1:6" ht="15" customHeight="1">
      <c r="A34" s="35" t="s">
        <v>690</v>
      </c>
      <c r="B34" s="45" t="s">
        <v>521</v>
      </c>
      <c r="C34" s="77">
        <f>SUM(C23,C24,C25,C26,C32,C33)</f>
        <v>50464</v>
      </c>
      <c r="D34" s="77">
        <f>SUM(D23,D24,D25,D26,D32,D33)</f>
        <v>38000</v>
      </c>
      <c r="E34" s="77">
        <f>SUM(E23,E24,E25,E26,E32,E33)</f>
        <v>38000</v>
      </c>
      <c r="F34" s="77">
        <f>SUM(F23,F24,F25,F26,F32,F33)</f>
        <v>41000</v>
      </c>
    </row>
    <row r="35" spans="1:6" ht="15" customHeight="1">
      <c r="A35" s="11" t="s">
        <v>522</v>
      </c>
      <c r="B35" s="5" t="s">
        <v>523</v>
      </c>
      <c r="C35" s="76">
        <v>20</v>
      </c>
      <c r="D35" s="219"/>
      <c r="E35" s="219"/>
      <c r="F35" s="219"/>
    </row>
    <row r="36" spans="1:6" ht="15" customHeight="1">
      <c r="A36" s="11" t="s">
        <v>664</v>
      </c>
      <c r="B36" s="5" t="s">
        <v>524</v>
      </c>
      <c r="C36" s="76">
        <v>490</v>
      </c>
      <c r="D36" s="219"/>
      <c r="E36" s="219"/>
      <c r="F36" s="219"/>
    </row>
    <row r="37" spans="1:6" ht="15" customHeight="1">
      <c r="A37" s="11" t="s">
        <v>665</v>
      </c>
      <c r="B37" s="5" t="s">
        <v>525</v>
      </c>
      <c r="C37" s="76">
        <v>70</v>
      </c>
      <c r="D37" s="219"/>
      <c r="E37" s="219"/>
      <c r="F37" s="219"/>
    </row>
    <row r="38" spans="1:6" ht="15" customHeight="1">
      <c r="A38" s="11" t="s">
        <v>666</v>
      </c>
      <c r="B38" s="5" t="s">
        <v>526</v>
      </c>
      <c r="C38" s="76">
        <v>2843</v>
      </c>
      <c r="D38" s="219">
        <v>2500</v>
      </c>
      <c r="E38" s="219">
        <v>2500</v>
      </c>
      <c r="F38" s="219">
        <v>2500</v>
      </c>
    </row>
    <row r="39" spans="1:6" ht="15" customHeight="1">
      <c r="A39" s="11" t="s">
        <v>527</v>
      </c>
      <c r="B39" s="5" t="s">
        <v>528</v>
      </c>
      <c r="C39" s="76"/>
      <c r="D39" s="219"/>
      <c r="E39" s="219"/>
      <c r="F39" s="219"/>
    </row>
    <row r="40" spans="1:6" ht="15" customHeight="1">
      <c r="A40" s="11" t="s">
        <v>529</v>
      </c>
      <c r="B40" s="5" t="s">
        <v>530</v>
      </c>
      <c r="C40" s="76"/>
      <c r="D40" s="219"/>
      <c r="E40" s="219"/>
      <c r="F40" s="219"/>
    </row>
    <row r="41" spans="1:6" ht="15" customHeight="1">
      <c r="A41" s="11" t="s">
        <v>531</v>
      </c>
      <c r="B41" s="5" t="s">
        <v>532</v>
      </c>
      <c r="C41" s="76"/>
      <c r="D41" s="219"/>
      <c r="E41" s="219"/>
      <c r="F41" s="219"/>
    </row>
    <row r="42" spans="1:6" ht="15" customHeight="1">
      <c r="A42" s="11" t="s">
        <v>667</v>
      </c>
      <c r="B42" s="5" t="s">
        <v>533</v>
      </c>
      <c r="C42" s="76">
        <v>17</v>
      </c>
      <c r="D42" s="219"/>
      <c r="E42" s="219"/>
      <c r="F42" s="219"/>
    </row>
    <row r="43" spans="1:6" ht="15" customHeight="1">
      <c r="A43" s="11" t="s">
        <v>668</v>
      </c>
      <c r="B43" s="5" t="s">
        <v>534</v>
      </c>
      <c r="C43" s="76">
        <v>0</v>
      </c>
      <c r="D43" s="219"/>
      <c r="E43" s="219"/>
      <c r="F43" s="219"/>
    </row>
    <row r="44" spans="1:6" ht="15" customHeight="1">
      <c r="A44" s="11" t="s">
        <v>669</v>
      </c>
      <c r="B44" s="5" t="s">
        <v>535</v>
      </c>
      <c r="C44" s="76">
        <v>5573</v>
      </c>
      <c r="D44" s="219"/>
      <c r="E44" s="219"/>
      <c r="F44" s="219"/>
    </row>
    <row r="45" spans="1:6" ht="15" customHeight="1">
      <c r="A45" s="44" t="s">
        <v>691</v>
      </c>
      <c r="B45" s="45" t="s">
        <v>536</v>
      </c>
      <c r="C45" s="77">
        <f>SUM(C35:C44)</f>
        <v>9013</v>
      </c>
      <c r="D45" s="77">
        <f>SUM(D35:D44)</f>
        <v>2500</v>
      </c>
      <c r="E45" s="77">
        <f>SUM(E35:E44)</f>
        <v>2500</v>
      </c>
      <c r="F45" s="77">
        <f>SUM(F35:F44)</f>
        <v>2500</v>
      </c>
    </row>
    <row r="46" spans="1:6" ht="15" customHeight="1">
      <c r="A46" s="11" t="s">
        <v>545</v>
      </c>
      <c r="B46" s="5" t="s">
        <v>546</v>
      </c>
      <c r="C46" s="76"/>
      <c r="D46" s="219"/>
      <c r="E46" s="219"/>
      <c r="F46" s="219"/>
    </row>
    <row r="47" spans="1:6" ht="15" customHeight="1">
      <c r="A47" s="4" t="s">
        <v>673</v>
      </c>
      <c r="B47" s="5" t="s">
        <v>547</v>
      </c>
      <c r="C47" s="76"/>
      <c r="D47" s="219"/>
      <c r="E47" s="219"/>
      <c r="F47" s="219"/>
    </row>
    <row r="48" spans="1:6" ht="15" customHeight="1">
      <c r="A48" s="11" t="s">
        <v>674</v>
      </c>
      <c r="B48" s="5" t="s">
        <v>548</v>
      </c>
      <c r="C48" s="76">
        <v>0</v>
      </c>
      <c r="D48" s="219"/>
      <c r="E48" s="219"/>
      <c r="F48" s="219"/>
    </row>
    <row r="49" spans="1:6" ht="15" customHeight="1">
      <c r="A49" s="35" t="s">
        <v>693</v>
      </c>
      <c r="B49" s="45" t="s">
        <v>549</v>
      </c>
      <c r="C49" s="76">
        <f>SUM(C46:C48)</f>
        <v>0</v>
      </c>
      <c r="D49" s="76">
        <f>SUM(D46:D48)</f>
        <v>0</v>
      </c>
      <c r="E49" s="76">
        <f>SUM(E46:E48)</f>
        <v>0</v>
      </c>
      <c r="F49" s="76">
        <f>SUM(F46:F48)</f>
        <v>0</v>
      </c>
    </row>
    <row r="50" spans="1:6" ht="15" customHeight="1">
      <c r="A50" s="48" t="s">
        <v>286</v>
      </c>
      <c r="B50" s="52"/>
      <c r="C50" s="77">
        <f>C20+C34+C45+C49</f>
        <v>221737</v>
      </c>
      <c r="D50" s="77">
        <f>D20+D34+D45+D49</f>
        <v>110810</v>
      </c>
      <c r="E50" s="77">
        <f>E20+E34+E45+E49</f>
        <v>111313</v>
      </c>
      <c r="F50" s="77">
        <f>F20+F34+F45+F49</f>
        <v>114813</v>
      </c>
    </row>
    <row r="51" spans="1:6" ht="15" customHeight="1">
      <c r="A51" s="4" t="s">
        <v>499</v>
      </c>
      <c r="B51" s="5" t="s">
        <v>500</v>
      </c>
      <c r="C51" s="76"/>
      <c r="D51" s="219"/>
      <c r="E51" s="219"/>
      <c r="F51" s="219"/>
    </row>
    <row r="52" spans="1:6" ht="15" customHeight="1">
      <c r="A52" s="4" t="s">
        <v>501</v>
      </c>
      <c r="B52" s="5" t="s">
        <v>502</v>
      </c>
      <c r="C52" s="76"/>
      <c r="D52" s="219"/>
      <c r="E52" s="219"/>
      <c r="F52" s="219"/>
    </row>
    <row r="53" spans="1:6" ht="15" customHeight="1">
      <c r="A53" s="4" t="s">
        <v>651</v>
      </c>
      <c r="B53" s="5" t="s">
        <v>503</v>
      </c>
      <c r="C53" s="76"/>
      <c r="D53" s="219"/>
      <c r="E53" s="219"/>
      <c r="F53" s="219"/>
    </row>
    <row r="54" spans="1:6" ht="15" customHeight="1">
      <c r="A54" s="4" t="s">
        <v>652</v>
      </c>
      <c r="B54" s="5" t="s">
        <v>504</v>
      </c>
      <c r="C54" s="76"/>
      <c r="D54" s="219"/>
      <c r="E54" s="219"/>
      <c r="F54" s="219"/>
    </row>
    <row r="55" spans="1:6" ht="15" customHeight="1">
      <c r="A55" s="4" t="s">
        <v>653</v>
      </c>
      <c r="B55" s="5" t="s">
        <v>505</v>
      </c>
      <c r="C55" s="76">
        <v>34498</v>
      </c>
      <c r="D55" s="219">
        <v>0</v>
      </c>
      <c r="E55" s="219"/>
      <c r="F55" s="219"/>
    </row>
    <row r="56" spans="1:6" ht="15" customHeight="1">
      <c r="A56" s="35" t="s">
        <v>687</v>
      </c>
      <c r="B56" s="45" t="s">
        <v>506</v>
      </c>
      <c r="C56" s="78">
        <f>SUM(C51:C55)</f>
        <v>34498</v>
      </c>
      <c r="D56" s="78">
        <f>SUM(D51:D55)</f>
        <v>0</v>
      </c>
      <c r="E56" s="78">
        <f>SUM(E51:E55)</f>
        <v>0</v>
      </c>
      <c r="F56" s="78">
        <f>SUM(F51:F55)</f>
        <v>0</v>
      </c>
    </row>
    <row r="57" spans="1:6" ht="15" customHeight="1">
      <c r="A57" s="11" t="s">
        <v>670</v>
      </c>
      <c r="B57" s="5" t="s">
        <v>537</v>
      </c>
      <c r="C57" s="76"/>
      <c r="D57" s="219"/>
      <c r="E57" s="219"/>
      <c r="F57" s="219"/>
    </row>
    <row r="58" spans="1:6" ht="15" customHeight="1">
      <c r="A58" s="11" t="s">
        <v>671</v>
      </c>
      <c r="B58" s="5" t="s">
        <v>538</v>
      </c>
      <c r="C58" s="76">
        <v>2890</v>
      </c>
      <c r="D58" s="219">
        <v>0</v>
      </c>
      <c r="E58" s="219">
        <v>0</v>
      </c>
      <c r="F58" s="219">
        <v>0</v>
      </c>
    </row>
    <row r="59" spans="1:6" ht="15" customHeight="1">
      <c r="A59" s="11" t="s">
        <v>539</v>
      </c>
      <c r="B59" s="5" t="s">
        <v>540</v>
      </c>
      <c r="C59" s="76"/>
      <c r="D59" s="219"/>
      <c r="E59" s="219"/>
      <c r="F59" s="219"/>
    </row>
    <row r="60" spans="1:6" ht="15" customHeight="1">
      <c r="A60" s="11" t="s">
        <v>672</v>
      </c>
      <c r="B60" s="5" t="s">
        <v>541</v>
      </c>
      <c r="C60" s="76"/>
      <c r="D60" s="219"/>
      <c r="E60" s="219"/>
      <c r="F60" s="219"/>
    </row>
    <row r="61" spans="1:6" ht="15" customHeight="1">
      <c r="A61" s="11" t="s">
        <v>542</v>
      </c>
      <c r="B61" s="5" t="s">
        <v>543</v>
      </c>
      <c r="C61" s="76"/>
      <c r="D61" s="219"/>
      <c r="E61" s="219"/>
      <c r="F61" s="219"/>
    </row>
    <row r="62" spans="1:6" ht="15" customHeight="1">
      <c r="A62" s="35" t="s">
        <v>692</v>
      </c>
      <c r="B62" s="45" t="s">
        <v>544</v>
      </c>
      <c r="C62" s="78">
        <f>SUM(C58:C61)</f>
        <v>2890</v>
      </c>
      <c r="D62" s="78">
        <f>SUM(D58:D61)</f>
        <v>0</v>
      </c>
      <c r="E62" s="78">
        <f>SUM(E58:E61)</f>
        <v>0</v>
      </c>
      <c r="F62" s="78">
        <f>SUM(F58:F61)</f>
        <v>0</v>
      </c>
    </row>
    <row r="63" spans="1:6" ht="15" customHeight="1">
      <c r="A63" s="11" t="s">
        <v>550</v>
      </c>
      <c r="B63" s="5" t="s">
        <v>551</v>
      </c>
      <c r="C63" s="76"/>
      <c r="D63" s="219"/>
      <c r="E63" s="219"/>
      <c r="F63" s="219"/>
    </row>
    <row r="64" spans="1:6" ht="15" customHeight="1">
      <c r="A64" s="4" t="s">
        <v>675</v>
      </c>
      <c r="B64" s="5" t="s">
        <v>552</v>
      </c>
      <c r="C64" s="76"/>
      <c r="D64" s="219"/>
      <c r="E64" s="219"/>
      <c r="F64" s="219"/>
    </row>
    <row r="65" spans="1:6" ht="15" customHeight="1">
      <c r="A65" s="11" t="s">
        <v>676</v>
      </c>
      <c r="B65" s="5" t="s">
        <v>553</v>
      </c>
      <c r="C65" s="76"/>
      <c r="D65" s="219"/>
      <c r="E65" s="219"/>
      <c r="F65" s="219"/>
    </row>
    <row r="66" spans="1:6" ht="15" customHeight="1">
      <c r="A66" s="35" t="s">
        <v>695</v>
      </c>
      <c r="B66" s="45" t="s">
        <v>554</v>
      </c>
      <c r="C66" s="76"/>
      <c r="D66" s="219"/>
      <c r="E66" s="219"/>
      <c r="F66" s="219"/>
    </row>
    <row r="67" spans="1:6" ht="15" customHeight="1">
      <c r="A67" s="48" t="s">
        <v>287</v>
      </c>
      <c r="B67" s="52"/>
      <c r="C67" s="78">
        <f>C56+C62+C66</f>
        <v>37388</v>
      </c>
      <c r="D67" s="78">
        <f>D56+D62+D66</f>
        <v>0</v>
      </c>
      <c r="E67" s="78">
        <f>E56+E62+E66</f>
        <v>0</v>
      </c>
      <c r="F67" s="78">
        <f>F56+F62+F66</f>
        <v>0</v>
      </c>
    </row>
    <row r="68" spans="1:6" ht="15.75">
      <c r="A68" s="42" t="s">
        <v>694</v>
      </c>
      <c r="B68" s="31" t="s">
        <v>555</v>
      </c>
      <c r="C68" s="92">
        <f>C50+C67</f>
        <v>259125</v>
      </c>
      <c r="D68" s="92">
        <f>D50+D67</f>
        <v>110810</v>
      </c>
      <c r="E68" s="92">
        <f>E50+E67</f>
        <v>111313</v>
      </c>
      <c r="F68" s="92">
        <f>F50+F67</f>
        <v>114813</v>
      </c>
    </row>
    <row r="69" spans="1:6" ht="15.75">
      <c r="A69" s="67" t="s">
        <v>288</v>
      </c>
      <c r="B69" s="66"/>
      <c r="C69" s="76"/>
      <c r="D69" s="219"/>
      <c r="E69" s="219"/>
      <c r="F69" s="219"/>
    </row>
    <row r="70" spans="1:6" ht="15.75">
      <c r="A70" s="67" t="s">
        <v>289</v>
      </c>
      <c r="B70" s="66"/>
      <c r="C70" s="76"/>
      <c r="D70" s="219"/>
      <c r="E70" s="219"/>
      <c r="F70" s="219"/>
    </row>
    <row r="71" spans="1:6" ht="15">
      <c r="A71" s="33" t="s">
        <v>677</v>
      </c>
      <c r="B71" s="4" t="s">
        <v>556</v>
      </c>
      <c r="C71" s="76"/>
      <c r="D71" s="219"/>
      <c r="E71" s="219"/>
      <c r="F71" s="219"/>
    </row>
    <row r="72" spans="1:6" ht="15">
      <c r="A72" s="11" t="s">
        <v>557</v>
      </c>
      <c r="B72" s="4" t="s">
        <v>558</v>
      </c>
      <c r="C72" s="76"/>
      <c r="D72" s="219"/>
      <c r="E72" s="219"/>
      <c r="F72" s="219"/>
    </row>
    <row r="73" spans="1:6" ht="15">
      <c r="A73" s="33" t="s">
        <v>678</v>
      </c>
      <c r="B73" s="4" t="s">
        <v>559</v>
      </c>
      <c r="C73" s="76"/>
      <c r="D73" s="219"/>
      <c r="E73" s="219"/>
      <c r="F73" s="219"/>
    </row>
    <row r="74" spans="1:6" ht="15">
      <c r="A74" s="13" t="s">
        <v>696</v>
      </c>
      <c r="B74" s="6" t="s">
        <v>560</v>
      </c>
      <c r="C74" s="76"/>
      <c r="D74" s="219"/>
      <c r="E74" s="219"/>
      <c r="F74" s="219"/>
    </row>
    <row r="75" spans="1:6" ht="15">
      <c r="A75" s="11" t="s">
        <v>679</v>
      </c>
      <c r="B75" s="4" t="s">
        <v>561</v>
      </c>
      <c r="C75" s="76"/>
      <c r="D75" s="219"/>
      <c r="E75" s="219"/>
      <c r="F75" s="219"/>
    </row>
    <row r="76" spans="1:6" ht="15">
      <c r="A76" s="33" t="s">
        <v>562</v>
      </c>
      <c r="B76" s="4" t="s">
        <v>563</v>
      </c>
      <c r="C76" s="76"/>
      <c r="D76" s="219"/>
      <c r="E76" s="219"/>
      <c r="F76" s="219"/>
    </row>
    <row r="77" spans="1:6" ht="15">
      <c r="A77" s="11" t="s">
        <v>680</v>
      </c>
      <c r="B77" s="4" t="s">
        <v>564</v>
      </c>
      <c r="C77" s="76"/>
      <c r="D77" s="219"/>
      <c r="E77" s="219"/>
      <c r="F77" s="219"/>
    </row>
    <row r="78" spans="1:6" ht="15">
      <c r="A78" s="33" t="s">
        <v>565</v>
      </c>
      <c r="B78" s="4" t="s">
        <v>566</v>
      </c>
      <c r="C78" s="76"/>
      <c r="D78" s="219"/>
      <c r="E78" s="219"/>
      <c r="F78" s="219"/>
    </row>
    <row r="79" spans="1:6" ht="15">
      <c r="A79" s="12" t="s">
        <v>697</v>
      </c>
      <c r="B79" s="6" t="s">
        <v>567</v>
      </c>
      <c r="C79" s="76"/>
      <c r="D79" s="219"/>
      <c r="E79" s="219"/>
      <c r="F79" s="219"/>
    </row>
    <row r="80" spans="1:6" ht="15">
      <c r="A80" s="4" t="s">
        <v>711</v>
      </c>
      <c r="B80" s="4" t="s">
        <v>568</v>
      </c>
      <c r="C80" s="76">
        <v>70891</v>
      </c>
      <c r="D80" s="219">
        <v>30516</v>
      </c>
      <c r="E80" s="219">
        <v>30300</v>
      </c>
      <c r="F80" s="219">
        <v>30186</v>
      </c>
    </row>
    <row r="81" spans="1:6" ht="15">
      <c r="A81" s="4" t="s">
        <v>712</v>
      </c>
      <c r="B81" s="4" t="s">
        <v>568</v>
      </c>
      <c r="C81" s="76">
        <v>0</v>
      </c>
      <c r="D81" s="219"/>
      <c r="E81" s="219"/>
      <c r="F81" s="219"/>
    </row>
    <row r="82" spans="1:6" ht="15">
      <c r="A82" s="4" t="s">
        <v>709</v>
      </c>
      <c r="B82" s="4" t="s">
        <v>569</v>
      </c>
      <c r="C82" s="76"/>
      <c r="D82" s="219"/>
      <c r="E82" s="219"/>
      <c r="F82" s="219"/>
    </row>
    <row r="83" spans="1:6" ht="15">
      <c r="A83" s="4" t="s">
        <v>710</v>
      </c>
      <c r="B83" s="4" t="s">
        <v>569</v>
      </c>
      <c r="C83" s="76"/>
      <c r="D83" s="219"/>
      <c r="E83" s="219"/>
      <c r="F83" s="219"/>
    </row>
    <row r="84" spans="1:6" ht="15.75">
      <c r="A84" s="6" t="s">
        <v>698</v>
      </c>
      <c r="B84" s="6" t="s">
        <v>570</v>
      </c>
      <c r="C84" s="77">
        <f>SUM(C80:C83)</f>
        <v>70891</v>
      </c>
      <c r="D84" s="77">
        <v>63207</v>
      </c>
      <c r="E84" s="77">
        <f>SUM(E80:E83)</f>
        <v>30300</v>
      </c>
      <c r="F84" s="77">
        <f>SUM(F80:F83)</f>
        <v>30186</v>
      </c>
    </row>
    <row r="85" spans="1:6" ht="15">
      <c r="A85" s="33" t="s">
        <v>571</v>
      </c>
      <c r="B85" s="4" t="s">
        <v>572</v>
      </c>
      <c r="C85" s="76">
        <v>3237</v>
      </c>
      <c r="D85" s="219">
        <v>3300</v>
      </c>
      <c r="E85" s="219">
        <v>3300</v>
      </c>
      <c r="F85" s="219">
        <v>3300</v>
      </c>
    </row>
    <row r="86" spans="1:6" ht="15">
      <c r="A86" s="33" t="s">
        <v>573</v>
      </c>
      <c r="B86" s="4" t="s">
        <v>574</v>
      </c>
      <c r="C86" s="76"/>
      <c r="D86" s="219"/>
      <c r="E86" s="219"/>
      <c r="F86" s="219"/>
    </row>
    <row r="87" spans="1:6" ht="15">
      <c r="A87" s="33" t="s">
        <v>575</v>
      </c>
      <c r="B87" s="4" t="s">
        <v>576</v>
      </c>
      <c r="C87" s="76"/>
      <c r="D87" s="219"/>
      <c r="E87" s="219"/>
      <c r="F87" s="219"/>
    </row>
    <row r="88" spans="1:6" ht="15">
      <c r="A88" s="33" t="s">
        <v>577</v>
      </c>
      <c r="B88" s="4" t="s">
        <v>578</v>
      </c>
      <c r="C88" s="76"/>
      <c r="D88" s="219"/>
      <c r="E88" s="219"/>
      <c r="F88" s="219"/>
    </row>
    <row r="89" spans="1:6" ht="15">
      <c r="A89" s="11" t="s">
        <v>681</v>
      </c>
      <c r="B89" s="4" t="s">
        <v>579</v>
      </c>
      <c r="C89" s="76"/>
      <c r="D89" s="219"/>
      <c r="E89" s="219"/>
      <c r="F89" s="219"/>
    </row>
    <row r="90" spans="1:6" ht="15">
      <c r="A90" s="13" t="s">
        <v>699</v>
      </c>
      <c r="B90" s="6" t="s">
        <v>580</v>
      </c>
      <c r="C90" s="76">
        <f>SUM(C74,C79,C84:C89)</f>
        <v>74128</v>
      </c>
      <c r="D90" s="76">
        <f>SUM(D74,D79,D84:D89)</f>
        <v>66507</v>
      </c>
      <c r="E90" s="76">
        <f>SUM(E74,E79,E84:E89)</f>
        <v>33600</v>
      </c>
      <c r="F90" s="76">
        <f>SUM(F74,F79,F84:F89)</f>
        <v>33486</v>
      </c>
    </row>
    <row r="91" spans="1:6" ht="15">
      <c r="A91" s="11" t="s">
        <v>581</v>
      </c>
      <c r="B91" s="4" t="s">
        <v>582</v>
      </c>
      <c r="C91" s="76"/>
      <c r="D91" s="219"/>
      <c r="E91" s="219"/>
      <c r="F91" s="219"/>
    </row>
    <row r="92" spans="1:6" ht="15">
      <c r="A92" s="11" t="s">
        <v>583</v>
      </c>
      <c r="B92" s="4" t="s">
        <v>584</v>
      </c>
      <c r="C92" s="76"/>
      <c r="D92" s="219"/>
      <c r="E92" s="219"/>
      <c r="F92" s="219"/>
    </row>
    <row r="93" spans="1:6" ht="15">
      <c r="A93" s="33" t="s">
        <v>585</v>
      </c>
      <c r="B93" s="4" t="s">
        <v>586</v>
      </c>
      <c r="C93" s="76"/>
      <c r="D93" s="219"/>
      <c r="E93" s="219"/>
      <c r="F93" s="219"/>
    </row>
    <row r="94" spans="1:6" ht="15">
      <c r="A94" s="33" t="s">
        <v>682</v>
      </c>
      <c r="B94" s="4" t="s">
        <v>587</v>
      </c>
      <c r="C94" s="76"/>
      <c r="D94" s="219"/>
      <c r="E94" s="219"/>
      <c r="F94" s="219"/>
    </row>
    <row r="95" spans="1:6" ht="15">
      <c r="A95" s="12" t="s">
        <v>700</v>
      </c>
      <c r="B95" s="6" t="s">
        <v>588</v>
      </c>
      <c r="C95" s="76"/>
      <c r="D95" s="219"/>
      <c r="E95" s="219"/>
      <c r="F95" s="219"/>
    </row>
    <row r="96" spans="1:6" ht="15">
      <c r="A96" s="13" t="s">
        <v>589</v>
      </c>
      <c r="B96" s="6" t="s">
        <v>590</v>
      </c>
      <c r="C96" s="76"/>
      <c r="D96" s="219"/>
      <c r="E96" s="219"/>
      <c r="F96" s="219"/>
    </row>
    <row r="97" spans="1:6" ht="15.75">
      <c r="A97" s="36" t="s">
        <v>701</v>
      </c>
      <c r="B97" s="37" t="s">
        <v>591</v>
      </c>
      <c r="C97" s="77">
        <f>C90+C95+C96</f>
        <v>74128</v>
      </c>
      <c r="D97" s="77">
        <f>D90+D95+D96</f>
        <v>66507</v>
      </c>
      <c r="E97" s="77">
        <f>E90+E95+E96</f>
        <v>33600</v>
      </c>
      <c r="F97" s="77">
        <f>F90+F95+F96</f>
        <v>33486</v>
      </c>
    </row>
    <row r="98" spans="1:6" ht="15.75">
      <c r="A98" s="39" t="s">
        <v>684</v>
      </c>
      <c r="B98" s="40"/>
      <c r="C98" s="77">
        <f>C68+C97</f>
        <v>333253</v>
      </c>
      <c r="D98" s="77">
        <f>D50+D97</f>
        <v>177317</v>
      </c>
      <c r="E98" s="77">
        <f>E50+E97</f>
        <v>144913</v>
      </c>
      <c r="F98" s="77">
        <f>F50+F97</f>
        <v>148299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5.140625" style="211" customWidth="1"/>
    <col min="2" max="2" width="9.140625" style="211" customWidth="1"/>
    <col min="3" max="3" width="17.140625" style="211" customWidth="1"/>
    <col min="4" max="4" width="15.57421875" style="211" customWidth="1"/>
    <col min="5" max="5" width="14.140625" style="211" customWidth="1"/>
    <col min="6" max="6" width="14.00390625" style="211" customWidth="1"/>
    <col min="7" max="16384" width="9.140625" style="211" customWidth="1"/>
  </cols>
  <sheetData>
    <row r="1" ht="15">
      <c r="A1" s="359" t="s">
        <v>879</v>
      </c>
    </row>
    <row r="2" spans="1:6" ht="21" customHeight="1">
      <c r="A2" s="445" t="s">
        <v>202</v>
      </c>
      <c r="B2" s="446"/>
      <c r="C2" s="446"/>
      <c r="D2" s="446"/>
      <c r="E2" s="446"/>
      <c r="F2" s="447"/>
    </row>
    <row r="3" spans="1:6" ht="18.75" customHeight="1">
      <c r="A3" s="409" t="s">
        <v>787</v>
      </c>
      <c r="B3" s="410"/>
      <c r="C3" s="410"/>
      <c r="D3" s="410"/>
      <c r="E3" s="410"/>
      <c r="F3" s="444"/>
    </row>
    <row r="4" ht="18">
      <c r="A4" s="212"/>
    </row>
    <row r="5" ht="15">
      <c r="A5" s="213" t="s">
        <v>786</v>
      </c>
    </row>
    <row r="6" spans="1:6" ht="25.5">
      <c r="A6" s="214" t="s">
        <v>306</v>
      </c>
      <c r="B6" s="215" t="s">
        <v>307</v>
      </c>
      <c r="C6" s="216">
        <v>2019</v>
      </c>
      <c r="D6" s="216">
        <v>2020</v>
      </c>
      <c r="E6" s="216">
        <v>2021</v>
      </c>
      <c r="F6" s="216">
        <v>2022</v>
      </c>
    </row>
    <row r="7" spans="1:6" ht="15">
      <c r="A7" s="217" t="s">
        <v>308</v>
      </c>
      <c r="B7" s="217" t="s">
        <v>309</v>
      </c>
      <c r="C7" s="73">
        <v>84021</v>
      </c>
      <c r="D7" s="218">
        <v>50262</v>
      </c>
      <c r="E7" s="218">
        <v>50500</v>
      </c>
      <c r="F7" s="219">
        <v>50500</v>
      </c>
    </row>
    <row r="8" spans="1:6" ht="15">
      <c r="A8" s="217" t="s">
        <v>310</v>
      </c>
      <c r="B8" s="220" t="s">
        <v>311</v>
      </c>
      <c r="C8" s="73">
        <v>0</v>
      </c>
      <c r="D8" s="218"/>
      <c r="E8" s="218"/>
      <c r="F8" s="219"/>
    </row>
    <row r="9" spans="1:6" ht="15">
      <c r="A9" s="217" t="s">
        <v>312</v>
      </c>
      <c r="B9" s="220" t="s">
        <v>313</v>
      </c>
      <c r="C9" s="73">
        <v>1815</v>
      </c>
      <c r="D9" s="218"/>
      <c r="E9" s="218"/>
      <c r="F9" s="219"/>
    </row>
    <row r="10" spans="1:6" ht="15">
      <c r="A10" s="221" t="s">
        <v>314</v>
      </c>
      <c r="B10" s="220" t="s">
        <v>315</v>
      </c>
      <c r="C10" s="73">
        <v>0</v>
      </c>
      <c r="D10" s="218">
        <v>0</v>
      </c>
      <c r="E10" s="218">
        <v>0</v>
      </c>
      <c r="F10" s="219">
        <v>0</v>
      </c>
    </row>
    <row r="11" spans="1:6" ht="15">
      <c r="A11" s="221" t="s">
        <v>316</v>
      </c>
      <c r="B11" s="220" t="s">
        <v>317</v>
      </c>
      <c r="C11" s="73">
        <v>0</v>
      </c>
      <c r="D11" s="218"/>
      <c r="E11" s="218"/>
      <c r="F11" s="219"/>
    </row>
    <row r="12" spans="1:6" ht="15">
      <c r="A12" s="221" t="s">
        <v>318</v>
      </c>
      <c r="B12" s="220" t="s">
        <v>319</v>
      </c>
      <c r="C12" s="73">
        <v>669</v>
      </c>
      <c r="D12" s="218">
        <v>0</v>
      </c>
      <c r="E12" s="218"/>
      <c r="F12" s="219"/>
    </row>
    <row r="13" spans="1:6" ht="15">
      <c r="A13" s="221" t="s">
        <v>320</v>
      </c>
      <c r="B13" s="220" t="s">
        <v>321</v>
      </c>
      <c r="C13" s="73">
        <v>1904</v>
      </c>
      <c r="D13" s="218">
        <v>350</v>
      </c>
      <c r="E13" s="218">
        <v>2000</v>
      </c>
      <c r="F13" s="219">
        <v>2000</v>
      </c>
    </row>
    <row r="14" spans="1:6" ht="15">
      <c r="A14" s="221" t="s">
        <v>322</v>
      </c>
      <c r="B14" s="220" t="s">
        <v>323</v>
      </c>
      <c r="C14" s="73">
        <v>0</v>
      </c>
      <c r="D14" s="218"/>
      <c r="E14" s="218"/>
      <c r="F14" s="219"/>
    </row>
    <row r="15" spans="1:6" ht="15">
      <c r="A15" s="222" t="s">
        <v>324</v>
      </c>
      <c r="B15" s="220" t="s">
        <v>325</v>
      </c>
      <c r="C15" s="73">
        <v>1098</v>
      </c>
      <c r="D15" s="218">
        <v>329</v>
      </c>
      <c r="E15" s="218">
        <v>1100</v>
      </c>
      <c r="F15" s="219">
        <v>1100</v>
      </c>
    </row>
    <row r="16" spans="1:6" ht="15">
      <c r="A16" s="222" t="s">
        <v>326</v>
      </c>
      <c r="B16" s="220" t="s">
        <v>327</v>
      </c>
      <c r="C16" s="73">
        <v>0</v>
      </c>
      <c r="D16" s="218"/>
      <c r="E16" s="218"/>
      <c r="F16" s="219"/>
    </row>
    <row r="17" spans="1:6" ht="15">
      <c r="A17" s="222" t="s">
        <v>328</v>
      </c>
      <c r="B17" s="220" t="s">
        <v>329</v>
      </c>
      <c r="C17" s="73">
        <v>0</v>
      </c>
      <c r="D17" s="218"/>
      <c r="E17" s="218"/>
      <c r="F17" s="219"/>
    </row>
    <row r="18" spans="1:6" ht="15">
      <c r="A18" s="222" t="s">
        <v>330</v>
      </c>
      <c r="B18" s="220" t="s">
        <v>331</v>
      </c>
      <c r="C18" s="73">
        <v>0</v>
      </c>
      <c r="D18" s="218"/>
      <c r="E18" s="218"/>
      <c r="F18" s="219"/>
    </row>
    <row r="19" spans="1:6" ht="15">
      <c r="A19" s="222" t="s">
        <v>614</v>
      </c>
      <c r="B19" s="220" t="s">
        <v>332</v>
      </c>
      <c r="C19" s="73">
        <v>1723</v>
      </c>
      <c r="D19" s="218">
        <v>0</v>
      </c>
      <c r="E19" s="218"/>
      <c r="F19" s="219"/>
    </row>
    <row r="20" spans="1:6" ht="15">
      <c r="A20" s="223" t="s">
        <v>592</v>
      </c>
      <c r="B20" s="224" t="s">
        <v>333</v>
      </c>
      <c r="C20" s="225">
        <v>91230</v>
      </c>
      <c r="D20" s="225">
        <v>52456</v>
      </c>
      <c r="E20" s="225">
        <f>SUM(E7:E19)</f>
        <v>53600</v>
      </c>
      <c r="F20" s="225">
        <f>SUM(F7:F19)</f>
        <v>53600</v>
      </c>
    </row>
    <row r="21" spans="1:6" ht="15">
      <c r="A21" s="222" t="s">
        <v>334</v>
      </c>
      <c r="B21" s="220" t="s">
        <v>335</v>
      </c>
      <c r="C21" s="73">
        <v>12617</v>
      </c>
      <c r="D21" s="218">
        <v>12617</v>
      </c>
      <c r="E21" s="218">
        <v>10849</v>
      </c>
      <c r="F21" s="219">
        <v>10849</v>
      </c>
    </row>
    <row r="22" spans="1:6" ht="15">
      <c r="A22" s="222" t="s">
        <v>336</v>
      </c>
      <c r="B22" s="220" t="s">
        <v>337</v>
      </c>
      <c r="C22" s="73">
        <v>765</v>
      </c>
      <c r="D22" s="218">
        <v>0</v>
      </c>
      <c r="E22" s="218"/>
      <c r="F22" s="219"/>
    </row>
    <row r="23" spans="1:6" ht="15">
      <c r="A23" s="226" t="s">
        <v>338</v>
      </c>
      <c r="B23" s="220" t="s">
        <v>339</v>
      </c>
      <c r="C23" s="73">
        <v>3270</v>
      </c>
      <c r="D23" s="218">
        <v>0</v>
      </c>
      <c r="E23" s="218"/>
      <c r="F23" s="219"/>
    </row>
    <row r="24" spans="1:6" ht="15">
      <c r="A24" s="227" t="s">
        <v>593</v>
      </c>
      <c r="B24" s="224" t="s">
        <v>340</v>
      </c>
      <c r="C24" s="74">
        <v>16652</v>
      </c>
      <c r="D24" s="225">
        <v>13478</v>
      </c>
      <c r="E24" s="225">
        <f>SUM(E21:E22)</f>
        <v>10849</v>
      </c>
      <c r="F24" s="225">
        <f>SUM(F21:F22)</f>
        <v>10849</v>
      </c>
    </row>
    <row r="25" spans="1:6" ht="15">
      <c r="A25" s="228" t="s">
        <v>644</v>
      </c>
      <c r="B25" s="229" t="s">
        <v>341</v>
      </c>
      <c r="C25" s="225">
        <v>107882</v>
      </c>
      <c r="D25" s="225">
        <v>65934</v>
      </c>
      <c r="E25" s="225">
        <f>E20+E24</f>
        <v>64449</v>
      </c>
      <c r="F25" s="225">
        <f>F20+F24</f>
        <v>64449</v>
      </c>
    </row>
    <row r="26" spans="1:6" ht="15">
      <c r="A26" s="230" t="s">
        <v>615</v>
      </c>
      <c r="B26" s="229" t="s">
        <v>342</v>
      </c>
      <c r="C26" s="74">
        <v>17287</v>
      </c>
      <c r="D26" s="218">
        <v>9787</v>
      </c>
      <c r="E26" s="218">
        <v>12573</v>
      </c>
      <c r="F26" s="219">
        <v>12760</v>
      </c>
    </row>
    <row r="27" spans="1:6" ht="15">
      <c r="A27" s="222" t="s">
        <v>343</v>
      </c>
      <c r="B27" s="220" t="s">
        <v>344</v>
      </c>
      <c r="C27" s="73">
        <v>52</v>
      </c>
      <c r="D27" s="218">
        <v>0</v>
      </c>
      <c r="E27" s="218"/>
      <c r="F27" s="219"/>
    </row>
    <row r="28" spans="1:6" ht="15">
      <c r="A28" s="222" t="s">
        <v>345</v>
      </c>
      <c r="B28" s="220" t="s">
        <v>346</v>
      </c>
      <c r="C28" s="73">
        <v>11187</v>
      </c>
      <c r="D28" s="218">
        <v>5000</v>
      </c>
      <c r="E28" s="218">
        <v>5200</v>
      </c>
      <c r="F28" s="219">
        <v>5300</v>
      </c>
    </row>
    <row r="29" spans="1:6" ht="15">
      <c r="A29" s="222" t="s">
        <v>347</v>
      </c>
      <c r="B29" s="220" t="s">
        <v>348</v>
      </c>
      <c r="C29" s="73">
        <v>0</v>
      </c>
      <c r="D29" s="218"/>
      <c r="E29" s="218"/>
      <c r="F29" s="219"/>
    </row>
    <row r="30" spans="1:6" ht="15">
      <c r="A30" s="227" t="s">
        <v>594</v>
      </c>
      <c r="B30" s="224" t="s">
        <v>349</v>
      </c>
      <c r="C30" s="74">
        <v>11239</v>
      </c>
      <c r="D30" s="218">
        <v>10088</v>
      </c>
      <c r="E30" s="218">
        <f>SUM(E28:E29)</f>
        <v>5200</v>
      </c>
      <c r="F30" s="218">
        <f>SUM(F28:F29)</f>
        <v>5300</v>
      </c>
    </row>
    <row r="31" spans="1:6" ht="15">
      <c r="A31" s="222" t="s">
        <v>350</v>
      </c>
      <c r="B31" s="220" t="s">
        <v>351</v>
      </c>
      <c r="C31" s="73">
        <v>1120</v>
      </c>
      <c r="D31" s="218">
        <v>238</v>
      </c>
      <c r="E31" s="218">
        <v>280</v>
      </c>
      <c r="F31" s="219">
        <v>280</v>
      </c>
    </row>
    <row r="32" spans="1:6" ht="15">
      <c r="A32" s="222" t="s">
        <v>352</v>
      </c>
      <c r="B32" s="220" t="s">
        <v>353</v>
      </c>
      <c r="C32" s="73">
        <v>795</v>
      </c>
      <c r="D32" s="218">
        <v>480</v>
      </c>
      <c r="E32" s="218">
        <v>480</v>
      </c>
      <c r="F32" s="219">
        <v>480</v>
      </c>
    </row>
    <row r="33" spans="1:6" ht="15" customHeight="1">
      <c r="A33" s="227" t="s">
        <v>645</v>
      </c>
      <c r="B33" s="224" t="s">
        <v>354</v>
      </c>
      <c r="C33" s="74">
        <v>1915</v>
      </c>
      <c r="D33" s="74">
        <v>743</v>
      </c>
      <c r="E33" s="74">
        <f>SUM(E31:E32)</f>
        <v>760</v>
      </c>
      <c r="F33" s="74">
        <f>SUM(F31:F32)</f>
        <v>760</v>
      </c>
    </row>
    <row r="34" spans="1:6" ht="15">
      <c r="A34" s="222" t="s">
        <v>355</v>
      </c>
      <c r="B34" s="220" t="s">
        <v>356</v>
      </c>
      <c r="C34" s="73">
        <v>7564</v>
      </c>
      <c r="D34" s="218">
        <v>3000</v>
      </c>
      <c r="E34" s="218">
        <v>6000</v>
      </c>
      <c r="F34" s="219">
        <v>6000</v>
      </c>
    </row>
    <row r="35" spans="1:6" ht="15">
      <c r="A35" s="222" t="s">
        <v>357</v>
      </c>
      <c r="B35" s="220" t="s">
        <v>358</v>
      </c>
      <c r="C35" s="73">
        <v>1849</v>
      </c>
      <c r="D35" s="218">
        <v>1300</v>
      </c>
      <c r="E35" s="218">
        <v>1300</v>
      </c>
      <c r="F35" s="219">
        <v>1300</v>
      </c>
    </row>
    <row r="36" spans="1:6" ht="15">
      <c r="A36" s="222" t="s">
        <v>616</v>
      </c>
      <c r="B36" s="220" t="s">
        <v>359</v>
      </c>
      <c r="C36" s="73">
        <v>12</v>
      </c>
      <c r="D36" s="218"/>
      <c r="E36" s="218"/>
      <c r="F36" s="219"/>
    </row>
    <row r="37" spans="1:6" ht="15">
      <c r="A37" s="222" t="s">
        <v>360</v>
      </c>
      <c r="B37" s="220" t="s">
        <v>361</v>
      </c>
      <c r="C37" s="73">
        <v>680</v>
      </c>
      <c r="D37" s="218">
        <v>1856</v>
      </c>
      <c r="E37" s="218">
        <v>1650</v>
      </c>
      <c r="F37" s="219">
        <v>1650</v>
      </c>
    </row>
    <row r="38" spans="1:6" ht="15">
      <c r="A38" s="231" t="s">
        <v>617</v>
      </c>
      <c r="B38" s="220" t="s">
        <v>362</v>
      </c>
      <c r="C38" s="73">
        <v>0</v>
      </c>
      <c r="D38" s="218"/>
      <c r="E38" s="218"/>
      <c r="F38" s="219"/>
    </row>
    <row r="39" spans="1:6" ht="15">
      <c r="A39" s="226" t="s">
        <v>363</v>
      </c>
      <c r="B39" s="220" t="s">
        <v>364</v>
      </c>
      <c r="C39" s="73">
        <v>4228</v>
      </c>
      <c r="D39" s="218">
        <v>500</v>
      </c>
      <c r="E39" s="218">
        <v>500</v>
      </c>
      <c r="F39" s="219">
        <v>500</v>
      </c>
    </row>
    <row r="40" spans="1:6" ht="15">
      <c r="A40" s="222" t="s">
        <v>618</v>
      </c>
      <c r="B40" s="220" t="s">
        <v>365</v>
      </c>
      <c r="C40" s="73">
        <v>8405</v>
      </c>
      <c r="D40" s="218">
        <v>3000</v>
      </c>
      <c r="E40" s="218">
        <v>3000</v>
      </c>
      <c r="F40" s="219">
        <v>3000</v>
      </c>
    </row>
    <row r="41" spans="1:6" ht="15">
      <c r="A41" s="227" t="s">
        <v>595</v>
      </c>
      <c r="B41" s="224" t="s">
        <v>366</v>
      </c>
      <c r="C41" s="74">
        <v>22738</v>
      </c>
      <c r="D41" s="74">
        <v>20474</v>
      </c>
      <c r="E41" s="74">
        <f>SUM(E34:E40)</f>
        <v>12450</v>
      </c>
      <c r="F41" s="74">
        <f>SUM(F34:F40)</f>
        <v>12450</v>
      </c>
    </row>
    <row r="42" spans="1:6" ht="15">
      <c r="A42" s="222" t="s">
        <v>367</v>
      </c>
      <c r="B42" s="220" t="s">
        <v>368</v>
      </c>
      <c r="C42" s="73">
        <v>152</v>
      </c>
      <c r="D42" s="218">
        <v>500</v>
      </c>
      <c r="E42" s="218">
        <v>20</v>
      </c>
      <c r="F42" s="219">
        <v>20</v>
      </c>
    </row>
    <row r="43" spans="1:6" ht="15">
      <c r="A43" s="222" t="s">
        <v>369</v>
      </c>
      <c r="B43" s="220" t="s">
        <v>370</v>
      </c>
      <c r="C43" s="73">
        <v>11</v>
      </c>
      <c r="D43" s="218">
        <v>0</v>
      </c>
      <c r="E43" s="218"/>
      <c r="F43" s="219"/>
    </row>
    <row r="44" spans="1:6" ht="15">
      <c r="A44" s="227" t="s">
        <v>596</v>
      </c>
      <c r="B44" s="224" t="s">
        <v>371</v>
      </c>
      <c r="C44" s="74">
        <v>163</v>
      </c>
      <c r="D44" s="74">
        <v>511</v>
      </c>
      <c r="E44" s="74">
        <f>SUM(E42:E43)</f>
        <v>20</v>
      </c>
      <c r="F44" s="74">
        <f>SUM(F42:F43)</f>
        <v>20</v>
      </c>
    </row>
    <row r="45" spans="1:6" ht="15">
      <c r="A45" s="222" t="s">
        <v>372</v>
      </c>
      <c r="B45" s="220" t="s">
        <v>373</v>
      </c>
      <c r="C45" s="73">
        <v>6101</v>
      </c>
      <c r="D45" s="218">
        <v>5000</v>
      </c>
      <c r="E45" s="218">
        <v>5000</v>
      </c>
      <c r="F45" s="219">
        <v>5000</v>
      </c>
    </row>
    <row r="46" spans="1:6" ht="15">
      <c r="A46" s="222" t="s">
        <v>374</v>
      </c>
      <c r="B46" s="220" t="s">
        <v>375</v>
      </c>
      <c r="C46" s="73">
        <v>0</v>
      </c>
      <c r="D46" s="218"/>
      <c r="E46" s="218"/>
      <c r="F46" s="219"/>
    </row>
    <row r="47" spans="1:6" ht="15">
      <c r="A47" s="222" t="s">
        <v>619</v>
      </c>
      <c r="B47" s="220" t="s">
        <v>376</v>
      </c>
      <c r="C47" s="73">
        <v>0</v>
      </c>
      <c r="D47" s="218"/>
      <c r="E47" s="218"/>
      <c r="F47" s="219"/>
    </row>
    <row r="48" spans="1:6" ht="15">
      <c r="A48" s="222" t="s">
        <v>620</v>
      </c>
      <c r="B48" s="220" t="s">
        <v>377</v>
      </c>
      <c r="C48" s="73">
        <v>0</v>
      </c>
      <c r="D48" s="218">
        <v>700</v>
      </c>
      <c r="E48" s="218"/>
      <c r="F48" s="219"/>
    </row>
    <row r="49" spans="1:6" ht="15">
      <c r="A49" s="222" t="s">
        <v>378</v>
      </c>
      <c r="B49" s="220" t="s">
        <v>379</v>
      </c>
      <c r="C49" s="73">
        <v>573</v>
      </c>
      <c r="D49" s="218">
        <v>220</v>
      </c>
      <c r="E49" s="218">
        <v>300</v>
      </c>
      <c r="F49" s="219">
        <v>300</v>
      </c>
    </row>
    <row r="50" spans="1:6" ht="15">
      <c r="A50" s="227" t="s">
        <v>597</v>
      </c>
      <c r="B50" s="224" t="s">
        <v>380</v>
      </c>
      <c r="C50" s="74">
        <v>6674</v>
      </c>
      <c r="D50" s="74">
        <v>6635</v>
      </c>
      <c r="E50" s="74">
        <f>SUM(E45:E49)</f>
        <v>5300</v>
      </c>
      <c r="F50" s="74">
        <f>SUM(F45:F49)</f>
        <v>5300</v>
      </c>
    </row>
    <row r="51" spans="1:6" ht="15">
      <c r="A51" s="230" t="s">
        <v>598</v>
      </c>
      <c r="B51" s="229" t="s">
        <v>381</v>
      </c>
      <c r="C51" s="225">
        <v>42729</v>
      </c>
      <c r="D51" s="225">
        <v>38451</v>
      </c>
      <c r="E51" s="225">
        <f>E30+E33+E41+E44+E50</f>
        <v>23730</v>
      </c>
      <c r="F51" s="225">
        <f>F30+F33+F41+F44+F50</f>
        <v>23830</v>
      </c>
    </row>
    <row r="52" spans="1:6" ht="15">
      <c r="A52" s="232" t="s">
        <v>382</v>
      </c>
      <c r="B52" s="220" t="s">
        <v>383</v>
      </c>
      <c r="C52" s="73">
        <v>0</v>
      </c>
      <c r="D52" s="218"/>
      <c r="E52" s="218"/>
      <c r="F52" s="219"/>
    </row>
    <row r="53" spans="1:6" ht="15">
      <c r="A53" s="232" t="s">
        <v>599</v>
      </c>
      <c r="B53" s="220" t="s">
        <v>384</v>
      </c>
      <c r="C53" s="73">
        <v>0</v>
      </c>
      <c r="D53" s="218">
        <v>0</v>
      </c>
      <c r="E53" s="218"/>
      <c r="F53" s="219"/>
    </row>
    <row r="54" spans="1:6" ht="15">
      <c r="A54" s="233" t="s">
        <v>621</v>
      </c>
      <c r="B54" s="220" t="s">
        <v>385</v>
      </c>
      <c r="C54" s="73">
        <v>0</v>
      </c>
      <c r="D54" s="218"/>
      <c r="E54" s="218"/>
      <c r="F54" s="219"/>
    </row>
    <row r="55" spans="1:6" ht="15">
      <c r="A55" s="233" t="s">
        <v>622</v>
      </c>
      <c r="B55" s="220" t="s">
        <v>386</v>
      </c>
      <c r="C55" s="73">
        <v>0</v>
      </c>
      <c r="D55" s="218"/>
      <c r="E55" s="218"/>
      <c r="F55" s="219"/>
    </row>
    <row r="56" spans="1:6" ht="15">
      <c r="A56" s="233" t="s">
        <v>623</v>
      </c>
      <c r="B56" s="220" t="s">
        <v>387</v>
      </c>
      <c r="C56" s="73">
        <v>0</v>
      </c>
      <c r="D56" s="218"/>
      <c r="E56" s="218"/>
      <c r="F56" s="219"/>
    </row>
    <row r="57" spans="1:6" ht="15">
      <c r="A57" s="232" t="s">
        <v>624</v>
      </c>
      <c r="B57" s="220" t="s">
        <v>388</v>
      </c>
      <c r="C57" s="73">
        <v>0</v>
      </c>
      <c r="D57" s="218"/>
      <c r="E57" s="218"/>
      <c r="F57" s="219"/>
    </row>
    <row r="58" spans="1:6" ht="15">
      <c r="A58" s="232" t="s">
        <v>625</v>
      </c>
      <c r="B58" s="220" t="s">
        <v>389</v>
      </c>
      <c r="C58" s="73">
        <v>0</v>
      </c>
      <c r="D58" s="218"/>
      <c r="E58" s="218"/>
      <c r="F58" s="219"/>
    </row>
    <row r="59" spans="1:6" ht="15">
      <c r="A59" s="232" t="s">
        <v>626</v>
      </c>
      <c r="B59" s="220" t="s">
        <v>390</v>
      </c>
      <c r="C59" s="73">
        <v>20675</v>
      </c>
      <c r="D59" s="218">
        <v>21859</v>
      </c>
      <c r="E59" s="218">
        <v>13500</v>
      </c>
      <c r="F59" s="219">
        <v>13500</v>
      </c>
    </row>
    <row r="60" spans="1:6" ht="15">
      <c r="A60" s="234" t="s">
        <v>600</v>
      </c>
      <c r="B60" s="229" t="s">
        <v>391</v>
      </c>
      <c r="C60" s="74">
        <v>20675</v>
      </c>
      <c r="D60" s="74">
        <v>21859</v>
      </c>
      <c r="E60" s="74">
        <f>SUM(E52:E59)</f>
        <v>13500</v>
      </c>
      <c r="F60" s="74">
        <f>SUM(F52:F59)</f>
        <v>13500</v>
      </c>
    </row>
    <row r="61" spans="1:6" ht="15">
      <c r="A61" s="235" t="s">
        <v>627</v>
      </c>
      <c r="B61" s="220" t="s">
        <v>392</v>
      </c>
      <c r="C61" s="73">
        <v>0</v>
      </c>
      <c r="D61" s="218"/>
      <c r="E61" s="218"/>
      <c r="F61" s="219"/>
    </row>
    <row r="62" spans="1:6" ht="15">
      <c r="A62" s="235" t="s">
        <v>393</v>
      </c>
      <c r="B62" s="220" t="s">
        <v>394</v>
      </c>
      <c r="C62" s="73">
        <v>6232</v>
      </c>
      <c r="D62" s="218">
        <v>0</v>
      </c>
      <c r="E62" s="218"/>
      <c r="F62" s="219"/>
    </row>
    <row r="63" spans="1:6" ht="15">
      <c r="A63" s="235" t="s">
        <v>395</v>
      </c>
      <c r="B63" s="220" t="s">
        <v>396</v>
      </c>
      <c r="C63" s="73">
        <v>0</v>
      </c>
      <c r="D63" s="218"/>
      <c r="E63" s="218"/>
      <c r="F63" s="219"/>
    </row>
    <row r="64" spans="1:6" ht="15">
      <c r="A64" s="235" t="s">
        <v>601</v>
      </c>
      <c r="B64" s="220" t="s">
        <v>397</v>
      </c>
      <c r="C64" s="73">
        <v>0</v>
      </c>
      <c r="D64" s="218"/>
      <c r="E64" s="218"/>
      <c r="F64" s="219"/>
    </row>
    <row r="65" spans="1:6" ht="15">
      <c r="A65" s="235" t="s">
        <v>628</v>
      </c>
      <c r="B65" s="220" t="s">
        <v>398</v>
      </c>
      <c r="C65" s="73">
        <v>0</v>
      </c>
      <c r="D65" s="218"/>
      <c r="E65" s="218"/>
      <c r="F65" s="219"/>
    </row>
    <row r="66" spans="1:6" ht="15">
      <c r="A66" s="235" t="s">
        <v>602</v>
      </c>
      <c r="B66" s="220" t="s">
        <v>399</v>
      </c>
      <c r="C66" s="73">
        <v>16770</v>
      </c>
      <c r="D66" s="218">
        <v>13000</v>
      </c>
      <c r="E66" s="218">
        <v>13200</v>
      </c>
      <c r="F66" s="219">
        <v>13000</v>
      </c>
    </row>
    <row r="67" spans="1:6" ht="15">
      <c r="A67" s="235" t="s">
        <v>629</v>
      </c>
      <c r="B67" s="220" t="s">
        <v>400</v>
      </c>
      <c r="C67" s="73">
        <v>0</v>
      </c>
      <c r="D67" s="218"/>
      <c r="E67" s="218"/>
      <c r="F67" s="219"/>
    </row>
    <row r="68" spans="1:6" ht="15">
      <c r="A68" s="235" t="s">
        <v>630</v>
      </c>
      <c r="B68" s="220" t="s">
        <v>401</v>
      </c>
      <c r="C68" s="73">
        <v>0</v>
      </c>
      <c r="D68" s="218"/>
      <c r="E68" s="218"/>
      <c r="F68" s="219"/>
    </row>
    <row r="69" spans="1:6" ht="15">
      <c r="A69" s="235" t="s">
        <v>402</v>
      </c>
      <c r="B69" s="220" t="s">
        <v>403</v>
      </c>
      <c r="C69" s="73">
        <v>0</v>
      </c>
      <c r="D69" s="218"/>
      <c r="E69" s="218"/>
      <c r="F69" s="219"/>
    </row>
    <row r="70" spans="1:6" ht="15">
      <c r="A70" s="236" t="s">
        <v>404</v>
      </c>
      <c r="B70" s="220" t="s">
        <v>405</v>
      </c>
      <c r="C70" s="73">
        <v>0</v>
      </c>
      <c r="D70" s="218"/>
      <c r="E70" s="218"/>
      <c r="F70" s="219"/>
    </row>
    <row r="71" spans="1:7" ht="15">
      <c r="A71" s="235" t="s">
        <v>631</v>
      </c>
      <c r="B71" s="220" t="s">
        <v>406</v>
      </c>
      <c r="C71" s="73">
        <v>9678</v>
      </c>
      <c r="D71" s="218">
        <v>3000</v>
      </c>
      <c r="E71" s="218">
        <v>3300</v>
      </c>
      <c r="F71" s="219">
        <v>3300</v>
      </c>
      <c r="G71" s="237"/>
    </row>
    <row r="72" spans="1:6" ht="15">
      <c r="A72" s="236" t="s">
        <v>713</v>
      </c>
      <c r="B72" s="220" t="s">
        <v>407</v>
      </c>
      <c r="C72" s="73">
        <v>0</v>
      </c>
      <c r="D72" s="218">
        <v>5000</v>
      </c>
      <c r="E72" s="218">
        <v>1000</v>
      </c>
      <c r="F72" s="219">
        <v>1000</v>
      </c>
    </row>
    <row r="73" spans="1:6" ht="15">
      <c r="A73" s="236" t="s">
        <v>714</v>
      </c>
      <c r="B73" s="220" t="s">
        <v>407</v>
      </c>
      <c r="C73" s="73">
        <v>0</v>
      </c>
      <c r="D73" s="218"/>
      <c r="E73" s="218"/>
      <c r="F73" s="219"/>
    </row>
    <row r="74" spans="1:6" ht="15">
      <c r="A74" s="234" t="s">
        <v>603</v>
      </c>
      <c r="B74" s="229" t="s">
        <v>408</v>
      </c>
      <c r="C74" s="74">
        <v>32680</v>
      </c>
      <c r="D74" s="74">
        <v>54976</v>
      </c>
      <c r="E74" s="74">
        <f>SUM(E61:E73)</f>
        <v>17500</v>
      </c>
      <c r="F74" s="74">
        <f>SUM(F61:F73)</f>
        <v>17300</v>
      </c>
    </row>
    <row r="75" spans="1:6" ht="15.75">
      <c r="A75" s="238" t="s">
        <v>284</v>
      </c>
      <c r="B75" s="229"/>
      <c r="C75" s="74">
        <v>221253</v>
      </c>
      <c r="D75" s="74">
        <f>D25+D26+D51+D60+D74</f>
        <v>191007</v>
      </c>
      <c r="E75" s="74">
        <f>E25+E26+E51+E60+E74</f>
        <v>131752</v>
      </c>
      <c r="F75" s="74">
        <f>F25+F26+F51+F60+F74</f>
        <v>131839</v>
      </c>
    </row>
    <row r="76" spans="1:6" ht="15">
      <c r="A76" s="239" t="s">
        <v>409</v>
      </c>
      <c r="B76" s="220" t="s">
        <v>410</v>
      </c>
      <c r="C76" s="73">
        <v>0</v>
      </c>
      <c r="D76" s="218"/>
      <c r="E76" s="218"/>
      <c r="F76" s="219"/>
    </row>
    <row r="77" spans="1:6" ht="15">
      <c r="A77" s="239" t="s">
        <v>632</v>
      </c>
      <c r="B77" s="220" t="s">
        <v>411</v>
      </c>
      <c r="C77" s="73">
        <v>9872</v>
      </c>
      <c r="D77" s="218"/>
      <c r="E77" s="218"/>
      <c r="F77" s="219"/>
    </row>
    <row r="78" spans="1:6" ht="15">
      <c r="A78" s="239" t="s">
        <v>412</v>
      </c>
      <c r="B78" s="220" t="s">
        <v>413</v>
      </c>
      <c r="C78" s="73">
        <v>0</v>
      </c>
      <c r="D78" s="218"/>
      <c r="E78" s="218"/>
      <c r="F78" s="219"/>
    </row>
    <row r="79" spans="1:6" ht="15">
      <c r="A79" s="239" t="s">
        <v>414</v>
      </c>
      <c r="B79" s="220" t="s">
        <v>415</v>
      </c>
      <c r="C79" s="73">
        <v>16708</v>
      </c>
      <c r="D79" s="218"/>
      <c r="E79" s="218"/>
      <c r="F79" s="219"/>
    </row>
    <row r="80" spans="1:6" ht="15">
      <c r="A80" s="226" t="s">
        <v>416</v>
      </c>
      <c r="B80" s="220" t="s">
        <v>417</v>
      </c>
      <c r="C80" s="73">
        <v>0</v>
      </c>
      <c r="D80" s="218"/>
      <c r="E80" s="218"/>
      <c r="F80" s="219"/>
    </row>
    <row r="81" spans="1:6" ht="15">
      <c r="A81" s="226" t="s">
        <v>418</v>
      </c>
      <c r="B81" s="220" t="s">
        <v>419</v>
      </c>
      <c r="C81" s="73">
        <v>0</v>
      </c>
      <c r="D81" s="218"/>
      <c r="E81" s="218"/>
      <c r="F81" s="219"/>
    </row>
    <row r="82" spans="1:6" ht="15">
      <c r="A82" s="226" t="s">
        <v>420</v>
      </c>
      <c r="B82" s="220" t="s">
        <v>421</v>
      </c>
      <c r="C82" s="73">
        <v>6939</v>
      </c>
      <c r="D82" s="218"/>
      <c r="E82" s="218"/>
      <c r="F82" s="219"/>
    </row>
    <row r="83" spans="1:6" ht="15">
      <c r="A83" s="240" t="s">
        <v>605</v>
      </c>
      <c r="B83" s="229" t="s">
        <v>422</v>
      </c>
      <c r="C83" s="74">
        <v>33519</v>
      </c>
      <c r="D83" s="74">
        <f>SUM(D76:D82)</f>
        <v>0</v>
      </c>
      <c r="E83" s="74">
        <f>SUM(E76:E82)</f>
        <v>0</v>
      </c>
      <c r="F83" s="74">
        <f>SUM(F76:F82)</f>
        <v>0</v>
      </c>
    </row>
    <row r="84" spans="1:6" ht="15">
      <c r="A84" s="232" t="s">
        <v>423</v>
      </c>
      <c r="B84" s="220" t="s">
        <v>424</v>
      </c>
      <c r="C84" s="73">
        <v>1580</v>
      </c>
      <c r="D84" s="218">
        <v>4200</v>
      </c>
      <c r="E84" s="218"/>
      <c r="F84" s="219"/>
    </row>
    <row r="85" spans="1:6" ht="15">
      <c r="A85" s="232" t="s">
        <v>425</v>
      </c>
      <c r="B85" s="220" t="s">
        <v>426</v>
      </c>
      <c r="C85" s="73">
        <v>0</v>
      </c>
      <c r="D85" s="218"/>
      <c r="E85" s="218"/>
      <c r="F85" s="219"/>
    </row>
    <row r="86" spans="1:6" ht="15">
      <c r="A86" s="232" t="s">
        <v>427</v>
      </c>
      <c r="B86" s="220" t="s">
        <v>428</v>
      </c>
      <c r="C86" s="73">
        <v>0</v>
      </c>
      <c r="D86" s="218"/>
      <c r="E86" s="218"/>
      <c r="F86" s="219"/>
    </row>
    <row r="87" spans="1:6" ht="15">
      <c r="A87" s="232" t="s">
        <v>429</v>
      </c>
      <c r="B87" s="220" t="s">
        <v>430</v>
      </c>
      <c r="C87" s="73">
        <v>428</v>
      </c>
      <c r="D87" s="218">
        <v>1800</v>
      </c>
      <c r="E87" s="218"/>
      <c r="F87" s="219"/>
    </row>
    <row r="88" spans="1:6" ht="15">
      <c r="A88" s="234" t="s">
        <v>606</v>
      </c>
      <c r="B88" s="229" t="s">
        <v>431</v>
      </c>
      <c r="C88" s="74">
        <v>2008</v>
      </c>
      <c r="D88" s="74">
        <f>SUM(D84:D87)</f>
        <v>6000</v>
      </c>
      <c r="E88" s="74">
        <f>SUM(E84:E87)</f>
        <v>0</v>
      </c>
      <c r="F88" s="74">
        <f>SUM(F84:F87)</f>
        <v>0</v>
      </c>
    </row>
    <row r="89" spans="1:6" ht="15">
      <c r="A89" s="232" t="s">
        <v>432</v>
      </c>
      <c r="B89" s="220" t="s">
        <v>433</v>
      </c>
      <c r="C89" s="73"/>
      <c r="D89" s="218"/>
      <c r="E89" s="218"/>
      <c r="F89" s="219"/>
    </row>
    <row r="90" spans="1:6" ht="15">
      <c r="A90" s="232" t="s">
        <v>633</v>
      </c>
      <c r="B90" s="220" t="s">
        <v>434</v>
      </c>
      <c r="C90" s="73"/>
      <c r="D90" s="218"/>
      <c r="E90" s="218"/>
      <c r="F90" s="219"/>
    </row>
    <row r="91" spans="1:6" ht="15">
      <c r="A91" s="232" t="s">
        <v>634</v>
      </c>
      <c r="B91" s="220" t="s">
        <v>435</v>
      </c>
      <c r="C91" s="73"/>
      <c r="D91" s="218"/>
      <c r="E91" s="218"/>
      <c r="F91" s="219"/>
    </row>
    <row r="92" spans="1:6" ht="15">
      <c r="A92" s="232" t="s">
        <v>635</v>
      </c>
      <c r="B92" s="220" t="s">
        <v>436</v>
      </c>
      <c r="C92" s="73"/>
      <c r="D92" s="218"/>
      <c r="E92" s="218"/>
      <c r="F92" s="219"/>
    </row>
    <row r="93" spans="1:6" ht="15">
      <c r="A93" s="232" t="s">
        <v>636</v>
      </c>
      <c r="B93" s="220" t="s">
        <v>437</v>
      </c>
      <c r="C93" s="73"/>
      <c r="D93" s="218"/>
      <c r="E93" s="218"/>
      <c r="F93" s="219"/>
    </row>
    <row r="94" spans="1:6" ht="15">
      <c r="A94" s="232" t="s">
        <v>637</v>
      </c>
      <c r="B94" s="220" t="s">
        <v>438</v>
      </c>
      <c r="C94" s="73"/>
      <c r="D94" s="218"/>
      <c r="E94" s="218"/>
      <c r="F94" s="219"/>
    </row>
    <row r="95" spans="1:6" ht="15">
      <c r="A95" s="232" t="s">
        <v>439</v>
      </c>
      <c r="B95" s="220" t="s">
        <v>440</v>
      </c>
      <c r="C95" s="73"/>
      <c r="D95" s="218"/>
      <c r="E95" s="218"/>
      <c r="F95" s="219"/>
    </row>
    <row r="96" spans="1:6" ht="15">
      <c r="A96" s="232" t="s">
        <v>638</v>
      </c>
      <c r="B96" s="220" t="s">
        <v>441</v>
      </c>
      <c r="C96" s="73"/>
      <c r="D96" s="218"/>
      <c r="E96" s="218"/>
      <c r="F96" s="219"/>
    </row>
    <row r="97" spans="1:6" ht="15">
      <c r="A97" s="234" t="s">
        <v>607</v>
      </c>
      <c r="B97" s="229" t="s">
        <v>442</v>
      </c>
      <c r="C97" s="73">
        <v>0</v>
      </c>
      <c r="D97" s="218"/>
      <c r="E97" s="218"/>
      <c r="F97" s="219"/>
    </row>
    <row r="98" spans="1:6" ht="15.75">
      <c r="A98" s="238" t="s">
        <v>285</v>
      </c>
      <c r="B98" s="229"/>
      <c r="C98" s="73">
        <v>35527</v>
      </c>
      <c r="D98" s="73">
        <f>D83+D88+D97</f>
        <v>6000</v>
      </c>
      <c r="E98" s="73">
        <f>E83+E88+E97</f>
        <v>0</v>
      </c>
      <c r="F98" s="73">
        <f>F83+F88+F97</f>
        <v>0</v>
      </c>
    </row>
    <row r="99" spans="1:6" ht="15.75">
      <c r="A99" s="241" t="s">
        <v>646</v>
      </c>
      <c r="B99" s="242" t="s">
        <v>443</v>
      </c>
      <c r="C99" s="74">
        <v>256780</v>
      </c>
      <c r="D99" s="74">
        <f>D25+D26+D51+D60+D74+D83+D88+D97</f>
        <v>197007</v>
      </c>
      <c r="E99" s="74">
        <f>E25+E26+E51+E60+E74+E83+E88+E97</f>
        <v>131752</v>
      </c>
      <c r="F99" s="74">
        <f>F25+F26+F51+F60+F74+F83+F88+F97</f>
        <v>131839</v>
      </c>
    </row>
    <row r="100" spans="1:23" ht="15">
      <c r="A100" s="232" t="s">
        <v>639</v>
      </c>
      <c r="B100" s="222" t="s">
        <v>444</v>
      </c>
      <c r="C100" s="79"/>
      <c r="D100" s="232"/>
      <c r="E100" s="232"/>
      <c r="F100" s="243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</row>
    <row r="101" spans="1:23" ht="15">
      <c r="A101" s="232" t="s">
        <v>445</v>
      </c>
      <c r="B101" s="222" t="s">
        <v>446</v>
      </c>
      <c r="C101" s="79"/>
      <c r="D101" s="232"/>
      <c r="E101" s="232"/>
      <c r="F101" s="243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</row>
    <row r="102" spans="1:23" ht="15">
      <c r="A102" s="232" t="s">
        <v>640</v>
      </c>
      <c r="B102" s="222" t="s">
        <v>447</v>
      </c>
      <c r="C102" s="79"/>
      <c r="D102" s="232"/>
      <c r="E102" s="232"/>
      <c r="F102" s="243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</row>
    <row r="103" spans="1:23" ht="15">
      <c r="A103" s="245" t="s">
        <v>608</v>
      </c>
      <c r="B103" s="227" t="s">
        <v>448</v>
      </c>
      <c r="C103" s="80"/>
      <c r="D103" s="245"/>
      <c r="E103" s="245"/>
      <c r="F103" s="246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</row>
    <row r="104" spans="1:23" ht="15">
      <c r="A104" s="248" t="s">
        <v>641</v>
      </c>
      <c r="B104" s="222" t="s">
        <v>449</v>
      </c>
      <c r="C104" s="81"/>
      <c r="D104" s="248"/>
      <c r="E104" s="248"/>
      <c r="F104" s="249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</row>
    <row r="105" spans="1:23" ht="15">
      <c r="A105" s="248" t="s">
        <v>611</v>
      </c>
      <c r="B105" s="222" t="s">
        <v>450</v>
      </c>
      <c r="C105" s="81"/>
      <c r="D105" s="248"/>
      <c r="E105" s="248"/>
      <c r="F105" s="249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</row>
    <row r="106" spans="1:23" ht="15">
      <c r="A106" s="232" t="s">
        <v>451</v>
      </c>
      <c r="B106" s="222" t="s">
        <v>452</v>
      </c>
      <c r="C106" s="79"/>
      <c r="D106" s="232"/>
      <c r="E106" s="232"/>
      <c r="F106" s="243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</row>
    <row r="107" spans="1:23" ht="15">
      <c r="A107" s="232" t="s">
        <v>642</v>
      </c>
      <c r="B107" s="222" t="s">
        <v>453</v>
      </c>
      <c r="C107" s="79"/>
      <c r="D107" s="232"/>
      <c r="E107" s="232"/>
      <c r="F107" s="243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</row>
    <row r="108" spans="1:23" ht="15">
      <c r="A108" s="251" t="s">
        <v>609</v>
      </c>
      <c r="B108" s="227" t="s">
        <v>454</v>
      </c>
      <c r="C108" s="82"/>
      <c r="D108" s="251"/>
      <c r="E108" s="251"/>
      <c r="F108" s="252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</row>
    <row r="109" spans="1:23" ht="15">
      <c r="A109" s="248" t="s">
        <v>455</v>
      </c>
      <c r="B109" s="222" t="s">
        <v>456</v>
      </c>
      <c r="C109" s="81"/>
      <c r="D109" s="248"/>
      <c r="E109" s="248"/>
      <c r="F109" s="249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</row>
    <row r="110" spans="1:23" ht="15">
      <c r="A110" s="248" t="s">
        <v>457</v>
      </c>
      <c r="B110" s="222" t="s">
        <v>458</v>
      </c>
      <c r="C110" s="83">
        <v>3134</v>
      </c>
      <c r="D110" s="254">
        <v>2800</v>
      </c>
      <c r="E110" s="254">
        <v>2800</v>
      </c>
      <c r="F110" s="255">
        <v>2800</v>
      </c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</row>
    <row r="111" spans="1:23" ht="15">
      <c r="A111" s="251" t="s">
        <v>459</v>
      </c>
      <c r="B111" s="227" t="s">
        <v>460</v>
      </c>
      <c r="C111" s="84">
        <v>56189</v>
      </c>
      <c r="D111" s="254">
        <f>SUM(D110)</f>
        <v>2800</v>
      </c>
      <c r="E111" s="254">
        <f>SUM(E110)</f>
        <v>2800</v>
      </c>
      <c r="F111" s="254">
        <f>SUM(F110)</f>
        <v>2800</v>
      </c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</row>
    <row r="112" spans="1:23" ht="15">
      <c r="A112" s="248" t="s">
        <v>461</v>
      </c>
      <c r="B112" s="222" t="s">
        <v>462</v>
      </c>
      <c r="C112" s="81"/>
      <c r="D112" s="254"/>
      <c r="E112" s="254"/>
      <c r="F112" s="255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</row>
    <row r="113" spans="1:23" ht="15">
      <c r="A113" s="248" t="s">
        <v>463</v>
      </c>
      <c r="B113" s="222" t="s">
        <v>464</v>
      </c>
      <c r="C113" s="81"/>
      <c r="D113" s="254"/>
      <c r="E113" s="254"/>
      <c r="F113" s="255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</row>
    <row r="114" spans="1:23" ht="15">
      <c r="A114" s="248" t="s">
        <v>465</v>
      </c>
      <c r="B114" s="222" t="s">
        <v>466</v>
      </c>
      <c r="C114" s="81"/>
      <c r="D114" s="254"/>
      <c r="E114" s="254"/>
      <c r="F114" s="255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</row>
    <row r="115" spans="1:23" ht="15">
      <c r="A115" s="256" t="s">
        <v>610</v>
      </c>
      <c r="B115" s="230" t="s">
        <v>467</v>
      </c>
      <c r="C115" s="84">
        <v>59323</v>
      </c>
      <c r="D115" s="84">
        <f>SUM(D103,D108,D109:D114)</f>
        <v>5600</v>
      </c>
      <c r="E115" s="84">
        <f>SUM(E103,E108,E109:E114)</f>
        <v>5600</v>
      </c>
      <c r="F115" s="84">
        <f>SUM(F103,F108,F109:F114)</f>
        <v>5600</v>
      </c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</row>
    <row r="116" spans="1:23" ht="15">
      <c r="A116" s="248" t="s">
        <v>468</v>
      </c>
      <c r="B116" s="222" t="s">
        <v>469</v>
      </c>
      <c r="C116" s="81"/>
      <c r="D116" s="254"/>
      <c r="E116" s="254"/>
      <c r="F116" s="255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</row>
    <row r="117" spans="1:23" ht="15">
      <c r="A117" s="232" t="s">
        <v>470</v>
      </c>
      <c r="B117" s="222" t="s">
        <v>471</v>
      </c>
      <c r="C117" s="79"/>
      <c r="D117" s="259"/>
      <c r="E117" s="259"/>
      <c r="F117" s="260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</row>
    <row r="118" spans="1:23" ht="15">
      <c r="A118" s="248" t="s">
        <v>643</v>
      </c>
      <c r="B118" s="222" t="s">
        <v>472</v>
      </c>
      <c r="C118" s="81"/>
      <c r="D118" s="254"/>
      <c r="E118" s="254"/>
      <c r="F118" s="255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</row>
    <row r="119" spans="1:23" ht="15">
      <c r="A119" s="248" t="s">
        <v>612</v>
      </c>
      <c r="B119" s="222" t="s">
        <v>473</v>
      </c>
      <c r="C119" s="81"/>
      <c r="D119" s="254"/>
      <c r="E119" s="254"/>
      <c r="F119" s="255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</row>
    <row r="120" spans="1:23" ht="15">
      <c r="A120" s="256" t="s">
        <v>613</v>
      </c>
      <c r="B120" s="230" t="s">
        <v>474</v>
      </c>
      <c r="C120" s="82"/>
      <c r="D120" s="257"/>
      <c r="E120" s="257"/>
      <c r="F120" s="258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</row>
    <row r="121" spans="1:23" ht="15">
      <c r="A121" s="232" t="s">
        <v>475</v>
      </c>
      <c r="B121" s="222" t="s">
        <v>476</v>
      </c>
      <c r="C121" s="79"/>
      <c r="D121" s="259"/>
      <c r="E121" s="259"/>
      <c r="F121" s="260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</row>
    <row r="122" spans="1:23" ht="15.75">
      <c r="A122" s="261" t="s">
        <v>647</v>
      </c>
      <c r="B122" s="262" t="s">
        <v>477</v>
      </c>
      <c r="C122" s="84">
        <v>59323</v>
      </c>
      <c r="D122" s="257">
        <f>D111</f>
        <v>2800</v>
      </c>
      <c r="E122" s="257">
        <f>E111</f>
        <v>2800</v>
      </c>
      <c r="F122" s="257">
        <f>F111</f>
        <v>2800</v>
      </c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</row>
    <row r="123" spans="1:6" ht="15.75">
      <c r="A123" s="263" t="s">
        <v>683</v>
      </c>
      <c r="B123" s="264"/>
      <c r="C123" s="74">
        <v>316103</v>
      </c>
      <c r="D123" s="74">
        <f>D99+D122</f>
        <v>199807</v>
      </c>
      <c r="E123" s="74">
        <f>E99+E122</f>
        <v>134552</v>
      </c>
      <c r="F123" s="74">
        <f>F99+F122</f>
        <v>134639</v>
      </c>
    </row>
  </sheetData>
  <sheetProtection/>
  <mergeCells count="2"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9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cols>
    <col min="1" max="1" width="37.140625" style="321" customWidth="1"/>
    <col min="2" max="2" width="13.7109375" style="390" customWidth="1"/>
    <col min="3" max="3" width="19.421875" style="394" customWidth="1"/>
    <col min="4" max="4" width="19.57421875" style="394" customWidth="1"/>
    <col min="5" max="5" width="19.421875" style="394" customWidth="1"/>
    <col min="6" max="16384" width="9.140625" style="321" customWidth="1"/>
  </cols>
  <sheetData>
    <row r="1" ht="12.75">
      <c r="A1" s="384" t="s">
        <v>880</v>
      </c>
    </row>
    <row r="2" spans="1:5" ht="20.25" customHeight="1">
      <c r="A2" s="448" t="s">
        <v>858</v>
      </c>
      <c r="B2" s="448"/>
      <c r="C2" s="448"/>
      <c r="D2" s="448"/>
      <c r="E2" s="448"/>
    </row>
    <row r="3" ht="12.75" customHeight="1">
      <c r="E3" s="395" t="s">
        <v>31</v>
      </c>
    </row>
    <row r="4" spans="1:5" ht="15" customHeight="1">
      <c r="A4" s="322" t="s">
        <v>715</v>
      </c>
      <c r="B4" s="322" t="s">
        <v>32</v>
      </c>
      <c r="C4" s="396" t="s">
        <v>33</v>
      </c>
      <c r="D4" s="396" t="s">
        <v>34</v>
      </c>
      <c r="E4" s="396" t="s">
        <v>35</v>
      </c>
    </row>
    <row r="5" spans="1:5" ht="12.75" customHeight="1">
      <c r="A5" s="385">
        <v>1</v>
      </c>
      <c r="B5" s="385">
        <v>2</v>
      </c>
      <c r="C5" s="397">
        <v>3</v>
      </c>
      <c r="D5" s="397">
        <v>4</v>
      </c>
      <c r="E5" s="397">
        <v>5</v>
      </c>
    </row>
    <row r="6" spans="1:5" ht="24.75" customHeight="1">
      <c r="A6" s="387" t="s">
        <v>36</v>
      </c>
      <c r="B6" s="391" t="s">
        <v>849</v>
      </c>
      <c r="C6" s="398" t="s">
        <v>849</v>
      </c>
      <c r="D6" s="398" t="s">
        <v>849</v>
      </c>
      <c r="E6" s="398" t="s">
        <v>849</v>
      </c>
    </row>
    <row r="7" spans="1:5" ht="25.5">
      <c r="A7" s="388" t="s">
        <v>37</v>
      </c>
      <c r="B7" s="389" t="s">
        <v>726</v>
      </c>
      <c r="C7" s="399">
        <v>1024358611</v>
      </c>
      <c r="D7" s="399">
        <v>1011487795</v>
      </c>
      <c r="E7" s="400">
        <v>98</v>
      </c>
    </row>
    <row r="8" spans="1:5" ht="13.5" customHeight="1">
      <c r="A8" s="388" t="s">
        <v>38</v>
      </c>
      <c r="B8" s="389" t="s">
        <v>39</v>
      </c>
      <c r="C8" s="400">
        <v>461656</v>
      </c>
      <c r="D8" s="400">
        <v>227928</v>
      </c>
      <c r="E8" s="400">
        <v>49</v>
      </c>
    </row>
    <row r="9" spans="1:5" ht="13.5" customHeight="1">
      <c r="A9" s="388" t="s">
        <v>40</v>
      </c>
      <c r="B9" s="389" t="s">
        <v>41</v>
      </c>
      <c r="C9" s="400">
        <v>0</v>
      </c>
      <c r="D9" s="400">
        <v>0</v>
      </c>
      <c r="E9" s="400">
        <v>0</v>
      </c>
    </row>
    <row r="10" spans="1:5" ht="13.5" customHeight="1">
      <c r="A10" s="388" t="s">
        <v>42</v>
      </c>
      <c r="B10" s="389" t="s">
        <v>43</v>
      </c>
      <c r="C10" s="400">
        <v>0</v>
      </c>
      <c r="D10" s="400">
        <v>0</v>
      </c>
      <c r="E10" s="400">
        <v>0</v>
      </c>
    </row>
    <row r="11" spans="1:5" ht="22.5" customHeight="1">
      <c r="A11" s="388" t="s">
        <v>44</v>
      </c>
      <c r="B11" s="389" t="s">
        <v>45</v>
      </c>
      <c r="C11" s="400">
        <v>0</v>
      </c>
      <c r="D11" s="400">
        <v>0</v>
      </c>
      <c r="E11" s="400">
        <v>0</v>
      </c>
    </row>
    <row r="12" spans="1:5" ht="13.5" customHeight="1">
      <c r="A12" s="388" t="s">
        <v>46</v>
      </c>
      <c r="B12" s="389" t="s">
        <v>47</v>
      </c>
      <c r="C12" s="400">
        <v>0</v>
      </c>
      <c r="D12" s="400">
        <v>0</v>
      </c>
      <c r="E12" s="400">
        <v>0</v>
      </c>
    </row>
    <row r="13" spans="1:5" ht="13.5" customHeight="1">
      <c r="A13" s="388" t="s">
        <v>48</v>
      </c>
      <c r="B13" s="389" t="s">
        <v>49</v>
      </c>
      <c r="C13" s="400">
        <v>0</v>
      </c>
      <c r="D13" s="400">
        <v>0</v>
      </c>
      <c r="E13" s="400">
        <v>0</v>
      </c>
    </row>
    <row r="14" spans="1:5" ht="13.5" customHeight="1">
      <c r="A14" s="388" t="s">
        <v>50</v>
      </c>
      <c r="B14" s="389" t="s">
        <v>51</v>
      </c>
      <c r="C14" s="400">
        <v>461656</v>
      </c>
      <c r="D14" s="400">
        <v>227928</v>
      </c>
      <c r="E14" s="400">
        <v>49</v>
      </c>
    </row>
    <row r="15" spans="1:5" ht="13.5" customHeight="1">
      <c r="A15" s="388" t="s">
        <v>42</v>
      </c>
      <c r="B15" s="389" t="s">
        <v>52</v>
      </c>
      <c r="C15" s="400">
        <v>0</v>
      </c>
      <c r="D15" s="400">
        <v>0</v>
      </c>
      <c r="E15" s="400">
        <v>0</v>
      </c>
    </row>
    <row r="16" spans="1:5" ht="22.5" customHeight="1">
      <c r="A16" s="388" t="s">
        <v>44</v>
      </c>
      <c r="B16" s="389" t="s">
        <v>53</v>
      </c>
      <c r="C16" s="400">
        <v>0</v>
      </c>
      <c r="D16" s="400">
        <v>0</v>
      </c>
      <c r="E16" s="400">
        <v>0</v>
      </c>
    </row>
    <row r="17" spans="1:5" ht="13.5" customHeight="1">
      <c r="A17" s="388" t="s">
        <v>46</v>
      </c>
      <c r="B17" s="389" t="s">
        <v>54</v>
      </c>
      <c r="C17" s="400">
        <v>461656</v>
      </c>
      <c r="D17" s="400">
        <v>227928</v>
      </c>
      <c r="E17" s="400">
        <v>49</v>
      </c>
    </row>
    <row r="18" spans="1:5" ht="13.5" customHeight="1">
      <c r="A18" s="388" t="s">
        <v>48</v>
      </c>
      <c r="B18" s="389" t="s">
        <v>55</v>
      </c>
      <c r="C18" s="400">
        <v>0</v>
      </c>
      <c r="D18" s="400">
        <v>0</v>
      </c>
      <c r="E18" s="400">
        <v>0</v>
      </c>
    </row>
    <row r="19" spans="1:5" ht="13.5" customHeight="1">
      <c r="A19" s="388" t="s">
        <v>56</v>
      </c>
      <c r="B19" s="389" t="s">
        <v>57</v>
      </c>
      <c r="C19" s="400">
        <v>0</v>
      </c>
      <c r="D19" s="400">
        <v>0</v>
      </c>
      <c r="E19" s="400">
        <v>0</v>
      </c>
    </row>
    <row r="20" spans="1:5" ht="13.5" customHeight="1">
      <c r="A20" s="388" t="s">
        <v>42</v>
      </c>
      <c r="B20" s="389" t="s">
        <v>58</v>
      </c>
      <c r="C20" s="400">
        <v>0</v>
      </c>
      <c r="D20" s="400">
        <v>0</v>
      </c>
      <c r="E20" s="400">
        <v>0</v>
      </c>
    </row>
    <row r="21" spans="1:5" ht="22.5" customHeight="1">
      <c r="A21" s="388" t="s">
        <v>44</v>
      </c>
      <c r="B21" s="389" t="s">
        <v>59</v>
      </c>
      <c r="C21" s="400">
        <v>0</v>
      </c>
      <c r="D21" s="400">
        <v>0</v>
      </c>
      <c r="E21" s="400">
        <v>0</v>
      </c>
    </row>
    <row r="22" spans="1:5" ht="13.5" customHeight="1">
      <c r="A22" s="388" t="s">
        <v>46</v>
      </c>
      <c r="B22" s="389" t="s">
        <v>60</v>
      </c>
      <c r="C22" s="400">
        <v>0</v>
      </c>
      <c r="D22" s="400">
        <v>0</v>
      </c>
      <c r="E22" s="400">
        <v>0</v>
      </c>
    </row>
    <row r="23" spans="1:5" ht="13.5" customHeight="1">
      <c r="A23" s="388" t="s">
        <v>48</v>
      </c>
      <c r="B23" s="389" t="s">
        <v>61</v>
      </c>
      <c r="C23" s="400">
        <v>0</v>
      </c>
      <c r="D23" s="400">
        <v>0</v>
      </c>
      <c r="E23" s="400">
        <v>0</v>
      </c>
    </row>
    <row r="24" spans="1:5" ht="13.5" customHeight="1">
      <c r="A24" s="388" t="s">
        <v>62</v>
      </c>
      <c r="B24" s="389" t="s">
        <v>63</v>
      </c>
      <c r="C24" s="399">
        <v>1023886955</v>
      </c>
      <c r="D24" s="399">
        <v>1011249867</v>
      </c>
      <c r="E24" s="400">
        <v>98</v>
      </c>
    </row>
    <row r="25" spans="1:5" ht="22.5" customHeight="1">
      <c r="A25" s="388" t="s">
        <v>64</v>
      </c>
      <c r="B25" s="389" t="s">
        <v>65</v>
      </c>
      <c r="C25" s="399">
        <v>938809760</v>
      </c>
      <c r="D25" s="399">
        <v>919588431</v>
      </c>
      <c r="E25" s="400">
        <v>97</v>
      </c>
    </row>
    <row r="26" spans="1:5" ht="13.5" customHeight="1">
      <c r="A26" s="388" t="s">
        <v>42</v>
      </c>
      <c r="B26" s="389" t="s">
        <v>66</v>
      </c>
      <c r="C26" s="399">
        <v>267694553</v>
      </c>
      <c r="D26" s="399">
        <v>261625159</v>
      </c>
      <c r="E26" s="400">
        <v>97</v>
      </c>
    </row>
    <row r="27" spans="1:5" ht="22.5" customHeight="1">
      <c r="A27" s="388" t="s">
        <v>44</v>
      </c>
      <c r="B27" s="389" t="s">
        <v>67</v>
      </c>
      <c r="C27" s="400">
        <v>0</v>
      </c>
      <c r="D27" s="400">
        <v>0</v>
      </c>
      <c r="E27" s="400">
        <v>0</v>
      </c>
    </row>
    <row r="28" spans="1:5" ht="13.5" customHeight="1">
      <c r="A28" s="388" t="s">
        <v>46</v>
      </c>
      <c r="B28" s="389" t="s">
        <v>68</v>
      </c>
      <c r="C28" s="399">
        <v>592472675</v>
      </c>
      <c r="D28" s="399">
        <v>580068420</v>
      </c>
      <c r="E28" s="400">
        <v>97</v>
      </c>
    </row>
    <row r="29" spans="1:5" ht="13.5" customHeight="1">
      <c r="A29" s="388" t="s">
        <v>48</v>
      </c>
      <c r="B29" s="389" t="s">
        <v>69</v>
      </c>
      <c r="C29" s="400">
        <v>78642532</v>
      </c>
      <c r="D29" s="400">
        <v>77894852</v>
      </c>
      <c r="E29" s="400">
        <v>99</v>
      </c>
    </row>
    <row r="30" spans="1:5" ht="22.5" customHeight="1">
      <c r="A30" s="388" t="s">
        <v>70</v>
      </c>
      <c r="B30" s="389" t="s">
        <v>71</v>
      </c>
      <c r="C30" s="400">
        <v>85077195</v>
      </c>
      <c r="D30" s="400">
        <v>88171436</v>
      </c>
      <c r="E30" s="400">
        <v>103</v>
      </c>
    </row>
    <row r="31" spans="1:5" ht="13.5" customHeight="1">
      <c r="A31" s="388" t="s">
        <v>42</v>
      </c>
      <c r="B31" s="389" t="s">
        <v>72</v>
      </c>
      <c r="C31" s="400">
        <v>0</v>
      </c>
      <c r="D31" s="400">
        <v>0</v>
      </c>
      <c r="E31" s="400">
        <v>0</v>
      </c>
    </row>
    <row r="32" spans="1:5" ht="22.5" customHeight="1">
      <c r="A32" s="388" t="s">
        <v>44</v>
      </c>
      <c r="B32" s="389" t="s">
        <v>73</v>
      </c>
      <c r="C32" s="400">
        <v>0</v>
      </c>
      <c r="D32" s="400">
        <v>0</v>
      </c>
      <c r="E32" s="400">
        <v>0</v>
      </c>
    </row>
    <row r="33" spans="1:5" ht="13.5" customHeight="1">
      <c r="A33" s="388" t="s">
        <v>46</v>
      </c>
      <c r="B33" s="389" t="s">
        <v>74</v>
      </c>
      <c r="C33" s="400">
        <v>86033094</v>
      </c>
      <c r="D33" s="400">
        <v>90083234</v>
      </c>
      <c r="E33" s="400">
        <v>104</v>
      </c>
    </row>
    <row r="34" spans="1:5" ht="13.5" customHeight="1">
      <c r="A34" s="388" t="s">
        <v>48</v>
      </c>
      <c r="B34" s="389" t="s">
        <v>75</v>
      </c>
      <c r="C34" s="400">
        <v>-955899</v>
      </c>
      <c r="D34" s="400">
        <v>-1911798</v>
      </c>
      <c r="E34" s="400">
        <v>200</v>
      </c>
    </row>
    <row r="35" spans="1:5" ht="13.5" customHeight="1">
      <c r="A35" s="388" t="s">
        <v>76</v>
      </c>
      <c r="B35" s="389" t="s">
        <v>77</v>
      </c>
      <c r="C35" s="400">
        <v>0</v>
      </c>
      <c r="D35" s="400">
        <v>0</v>
      </c>
      <c r="E35" s="400">
        <v>0</v>
      </c>
    </row>
    <row r="36" spans="1:5" ht="13.5" customHeight="1">
      <c r="A36" s="388" t="s">
        <v>42</v>
      </c>
      <c r="B36" s="389" t="s">
        <v>78</v>
      </c>
      <c r="C36" s="400">
        <v>0</v>
      </c>
      <c r="D36" s="400">
        <v>0</v>
      </c>
      <c r="E36" s="400">
        <v>0</v>
      </c>
    </row>
    <row r="37" spans="1:5" ht="22.5" customHeight="1">
      <c r="A37" s="388" t="s">
        <v>44</v>
      </c>
      <c r="B37" s="389" t="s">
        <v>79</v>
      </c>
      <c r="C37" s="400">
        <v>0</v>
      </c>
      <c r="D37" s="400">
        <v>0</v>
      </c>
      <c r="E37" s="400">
        <v>0</v>
      </c>
    </row>
    <row r="38" spans="1:5" ht="13.5" customHeight="1">
      <c r="A38" s="388" t="s">
        <v>46</v>
      </c>
      <c r="B38" s="389" t="s">
        <v>80</v>
      </c>
      <c r="C38" s="400">
        <v>0</v>
      </c>
      <c r="D38" s="400">
        <v>0</v>
      </c>
      <c r="E38" s="400">
        <v>0</v>
      </c>
    </row>
    <row r="39" spans="1:5" ht="13.5" customHeight="1">
      <c r="A39" s="388" t="s">
        <v>48</v>
      </c>
      <c r="B39" s="389" t="s">
        <v>81</v>
      </c>
      <c r="C39" s="400">
        <v>0</v>
      </c>
      <c r="D39" s="400">
        <v>0</v>
      </c>
      <c r="E39" s="400">
        <v>0</v>
      </c>
    </row>
    <row r="40" spans="1:5" ht="13.5" customHeight="1">
      <c r="A40" s="388" t="s">
        <v>82</v>
      </c>
      <c r="B40" s="389" t="s">
        <v>83</v>
      </c>
      <c r="C40" s="400">
        <v>0</v>
      </c>
      <c r="D40" s="400">
        <v>3490000</v>
      </c>
      <c r="E40" s="400">
        <v>0</v>
      </c>
    </row>
    <row r="41" spans="1:5" ht="13.5" customHeight="1">
      <c r="A41" s="388" t="s">
        <v>42</v>
      </c>
      <c r="B41" s="389" t="s">
        <v>84</v>
      </c>
      <c r="C41" s="400">
        <v>0</v>
      </c>
      <c r="D41" s="400">
        <v>0</v>
      </c>
      <c r="E41" s="400">
        <v>0</v>
      </c>
    </row>
    <row r="42" spans="1:5" ht="22.5" customHeight="1">
      <c r="A42" s="388" t="s">
        <v>44</v>
      </c>
      <c r="B42" s="389" t="s">
        <v>85</v>
      </c>
      <c r="C42" s="400">
        <v>0</v>
      </c>
      <c r="D42" s="400">
        <v>0</v>
      </c>
      <c r="E42" s="400">
        <v>0</v>
      </c>
    </row>
    <row r="43" spans="1:5" ht="13.5" customHeight="1">
      <c r="A43" s="388" t="s">
        <v>46</v>
      </c>
      <c r="B43" s="389" t="s">
        <v>86</v>
      </c>
      <c r="C43" s="400">
        <v>0</v>
      </c>
      <c r="D43" s="400">
        <v>0</v>
      </c>
      <c r="E43" s="400">
        <v>0</v>
      </c>
    </row>
    <row r="44" spans="1:5" ht="13.5" customHeight="1">
      <c r="A44" s="388" t="s">
        <v>48</v>
      </c>
      <c r="B44" s="389" t="s">
        <v>87</v>
      </c>
      <c r="C44" s="400">
        <v>0</v>
      </c>
      <c r="D44" s="400">
        <v>3490000</v>
      </c>
      <c r="E44" s="400">
        <v>0</v>
      </c>
    </row>
    <row r="45" spans="1:5" ht="13.5" customHeight="1">
      <c r="A45" s="388" t="s">
        <v>88</v>
      </c>
      <c r="B45" s="389" t="s">
        <v>89</v>
      </c>
      <c r="C45" s="400">
        <v>0</v>
      </c>
      <c r="D45" s="400">
        <v>0</v>
      </c>
      <c r="E45" s="400">
        <v>0</v>
      </c>
    </row>
    <row r="46" spans="1:5" ht="13.5" customHeight="1">
      <c r="A46" s="388" t="s">
        <v>42</v>
      </c>
      <c r="B46" s="389" t="s">
        <v>90</v>
      </c>
      <c r="C46" s="400">
        <v>0</v>
      </c>
      <c r="D46" s="400">
        <v>0</v>
      </c>
      <c r="E46" s="400">
        <v>0</v>
      </c>
    </row>
    <row r="47" spans="1:5" ht="22.5" customHeight="1">
      <c r="A47" s="388" t="s">
        <v>44</v>
      </c>
      <c r="B47" s="389" t="s">
        <v>91</v>
      </c>
      <c r="C47" s="400">
        <v>0</v>
      </c>
      <c r="D47" s="400">
        <v>0</v>
      </c>
      <c r="E47" s="400">
        <v>0</v>
      </c>
    </row>
    <row r="48" spans="1:5" ht="13.5" customHeight="1">
      <c r="A48" s="388" t="s">
        <v>46</v>
      </c>
      <c r="B48" s="389" t="s">
        <v>92</v>
      </c>
      <c r="C48" s="400">
        <v>0</v>
      </c>
      <c r="D48" s="400">
        <v>0</v>
      </c>
      <c r="E48" s="400">
        <v>0</v>
      </c>
    </row>
    <row r="49" spans="1:5" ht="12.75" customHeight="1">
      <c r="A49" s="388" t="s">
        <v>48</v>
      </c>
      <c r="B49" s="389" t="s">
        <v>93</v>
      </c>
      <c r="C49" s="400">
        <v>0</v>
      </c>
      <c r="D49" s="400">
        <v>0</v>
      </c>
      <c r="E49" s="400">
        <v>0</v>
      </c>
    </row>
    <row r="50" spans="1:5" ht="13.5" customHeight="1">
      <c r="A50" s="388" t="s">
        <v>94</v>
      </c>
      <c r="B50" s="389" t="s">
        <v>95</v>
      </c>
      <c r="C50" s="400">
        <v>10000</v>
      </c>
      <c r="D50" s="400">
        <v>10000</v>
      </c>
      <c r="E50" s="400">
        <v>100</v>
      </c>
    </row>
    <row r="51" spans="1:5" ht="12.75">
      <c r="A51" s="388" t="s">
        <v>96</v>
      </c>
      <c r="B51" s="389" t="s">
        <v>97</v>
      </c>
      <c r="C51" s="400">
        <v>10000</v>
      </c>
      <c r="D51" s="400">
        <v>10000</v>
      </c>
      <c r="E51" s="400">
        <v>100</v>
      </c>
    </row>
    <row r="52" spans="1:5" ht="13.5" customHeight="1">
      <c r="A52" s="388" t="s">
        <v>42</v>
      </c>
      <c r="B52" s="389" t="s">
        <v>98</v>
      </c>
      <c r="C52" s="400">
        <v>0</v>
      </c>
      <c r="D52" s="400">
        <v>0</v>
      </c>
      <c r="E52" s="400">
        <v>0</v>
      </c>
    </row>
    <row r="53" spans="1:5" ht="13.5" customHeight="1">
      <c r="A53" s="388" t="s">
        <v>44</v>
      </c>
      <c r="B53" s="389" t="s">
        <v>99</v>
      </c>
      <c r="C53" s="400">
        <v>0</v>
      </c>
      <c r="D53" s="400">
        <v>0</v>
      </c>
      <c r="E53" s="400">
        <v>0</v>
      </c>
    </row>
    <row r="54" spans="1:5" ht="22.5" customHeight="1">
      <c r="A54" s="388" t="s">
        <v>46</v>
      </c>
      <c r="B54" s="389" t="s">
        <v>100</v>
      </c>
      <c r="C54" s="400">
        <v>0</v>
      </c>
      <c r="D54" s="400">
        <v>0</v>
      </c>
      <c r="E54" s="400">
        <v>0</v>
      </c>
    </row>
    <row r="55" spans="1:5" ht="13.5" customHeight="1">
      <c r="A55" s="388" t="s">
        <v>48</v>
      </c>
      <c r="B55" s="389" t="s">
        <v>101</v>
      </c>
      <c r="C55" s="400">
        <v>10000</v>
      </c>
      <c r="D55" s="400">
        <v>10000</v>
      </c>
      <c r="E55" s="400">
        <v>100</v>
      </c>
    </row>
    <row r="56" spans="1:5" ht="13.5" customHeight="1">
      <c r="A56" s="388" t="s">
        <v>102</v>
      </c>
      <c r="B56" s="389" t="s">
        <v>103</v>
      </c>
      <c r="C56" s="400">
        <v>0</v>
      </c>
      <c r="D56" s="400">
        <v>0</v>
      </c>
      <c r="E56" s="400">
        <v>0</v>
      </c>
    </row>
    <row r="57" spans="1:5" ht="22.5" customHeight="1">
      <c r="A57" s="388" t="s">
        <v>42</v>
      </c>
      <c r="B57" s="389" t="s">
        <v>104</v>
      </c>
      <c r="C57" s="400">
        <v>0</v>
      </c>
      <c r="D57" s="400">
        <v>0</v>
      </c>
      <c r="E57" s="400">
        <v>0</v>
      </c>
    </row>
    <row r="58" spans="1:5" ht="13.5" customHeight="1">
      <c r="A58" s="388" t="s">
        <v>44</v>
      </c>
      <c r="B58" s="389" t="s">
        <v>105</v>
      </c>
      <c r="C58" s="400">
        <v>0</v>
      </c>
      <c r="D58" s="400">
        <v>0</v>
      </c>
      <c r="E58" s="400">
        <v>0</v>
      </c>
    </row>
    <row r="59" spans="1:5" ht="22.5" customHeight="1">
      <c r="A59" s="388" t="s">
        <v>46</v>
      </c>
      <c r="B59" s="389" t="s">
        <v>106</v>
      </c>
      <c r="C59" s="400">
        <v>0</v>
      </c>
      <c r="D59" s="400">
        <v>0</v>
      </c>
      <c r="E59" s="400">
        <v>0</v>
      </c>
    </row>
    <row r="60" spans="1:5" ht="13.5" customHeight="1">
      <c r="A60" s="388" t="s">
        <v>48</v>
      </c>
      <c r="B60" s="389" t="s">
        <v>107</v>
      </c>
      <c r="C60" s="400">
        <v>0</v>
      </c>
      <c r="D60" s="400">
        <v>0</v>
      </c>
      <c r="E60" s="400">
        <v>0</v>
      </c>
    </row>
    <row r="61" spans="1:5" ht="13.5" customHeight="1">
      <c r="A61" s="388" t="s">
        <v>108</v>
      </c>
      <c r="B61" s="389" t="s">
        <v>109</v>
      </c>
      <c r="C61" s="400">
        <v>0</v>
      </c>
      <c r="D61" s="400">
        <v>0</v>
      </c>
      <c r="E61" s="400">
        <v>0</v>
      </c>
    </row>
    <row r="62" spans="1:5" ht="22.5" customHeight="1">
      <c r="A62" s="388" t="s">
        <v>42</v>
      </c>
      <c r="B62" s="389" t="s">
        <v>110</v>
      </c>
      <c r="C62" s="400">
        <v>0</v>
      </c>
      <c r="D62" s="400">
        <v>0</v>
      </c>
      <c r="E62" s="400">
        <v>0</v>
      </c>
    </row>
    <row r="63" spans="1:5" ht="13.5" customHeight="1">
      <c r="A63" s="388" t="s">
        <v>44</v>
      </c>
      <c r="B63" s="389" t="s">
        <v>111</v>
      </c>
      <c r="C63" s="400">
        <v>0</v>
      </c>
      <c r="D63" s="400">
        <v>0</v>
      </c>
      <c r="E63" s="400">
        <v>0</v>
      </c>
    </row>
    <row r="64" spans="1:5" ht="22.5" customHeight="1">
      <c r="A64" s="388" t="s">
        <v>46</v>
      </c>
      <c r="B64" s="389" t="s">
        <v>112</v>
      </c>
      <c r="C64" s="400">
        <v>0</v>
      </c>
      <c r="D64" s="400">
        <v>0</v>
      </c>
      <c r="E64" s="400">
        <v>0</v>
      </c>
    </row>
    <row r="65" spans="1:5" ht="13.5" customHeight="1">
      <c r="A65" s="388" t="s">
        <v>48</v>
      </c>
      <c r="B65" s="389" t="s">
        <v>113</v>
      </c>
      <c r="C65" s="400">
        <v>0</v>
      </c>
      <c r="D65" s="400">
        <v>0</v>
      </c>
      <c r="E65" s="400">
        <v>0</v>
      </c>
    </row>
    <row r="66" spans="1:5" ht="13.5" customHeight="1">
      <c r="A66" s="388" t="s">
        <v>114</v>
      </c>
      <c r="B66" s="389" t="s">
        <v>115</v>
      </c>
      <c r="C66" s="400">
        <v>0</v>
      </c>
      <c r="D66" s="400">
        <v>0</v>
      </c>
      <c r="E66" s="400">
        <v>0</v>
      </c>
    </row>
    <row r="67" spans="1:5" ht="25.5">
      <c r="A67" s="388" t="s">
        <v>116</v>
      </c>
      <c r="B67" s="389" t="s">
        <v>117</v>
      </c>
      <c r="C67" s="400">
        <v>0</v>
      </c>
      <c r="D67" s="400">
        <v>0</v>
      </c>
      <c r="E67" s="400">
        <v>0</v>
      </c>
    </row>
    <row r="68" spans="1:5" ht="22.5" customHeight="1">
      <c r="A68" s="388" t="s">
        <v>42</v>
      </c>
      <c r="B68" s="389" t="s">
        <v>118</v>
      </c>
      <c r="C68" s="400">
        <v>0</v>
      </c>
      <c r="D68" s="400">
        <v>0</v>
      </c>
      <c r="E68" s="400">
        <v>0</v>
      </c>
    </row>
    <row r="69" spans="1:5" ht="13.5" customHeight="1">
      <c r="A69" s="388" t="s">
        <v>44</v>
      </c>
      <c r="B69" s="389" t="s">
        <v>119</v>
      </c>
      <c r="C69" s="400">
        <v>0</v>
      </c>
      <c r="D69" s="400">
        <v>0</v>
      </c>
      <c r="E69" s="400">
        <v>0</v>
      </c>
    </row>
    <row r="70" spans="1:5" ht="22.5" customHeight="1">
      <c r="A70" s="388" t="s">
        <v>46</v>
      </c>
      <c r="B70" s="389" t="s">
        <v>120</v>
      </c>
      <c r="C70" s="400">
        <v>0</v>
      </c>
      <c r="D70" s="400">
        <v>0</v>
      </c>
      <c r="E70" s="400">
        <v>0</v>
      </c>
    </row>
    <row r="71" spans="1:5" ht="13.5" customHeight="1">
      <c r="A71" s="388" t="s">
        <v>48</v>
      </c>
      <c r="B71" s="389" t="s">
        <v>121</v>
      </c>
      <c r="C71" s="400">
        <v>0</v>
      </c>
      <c r="D71" s="400">
        <v>0</v>
      </c>
      <c r="E71" s="400">
        <v>0</v>
      </c>
    </row>
    <row r="72" spans="1:5" ht="13.5" customHeight="1">
      <c r="A72" s="388" t="s">
        <v>122</v>
      </c>
      <c r="B72" s="389" t="s">
        <v>123</v>
      </c>
      <c r="C72" s="400">
        <v>0</v>
      </c>
      <c r="D72" s="400">
        <v>0</v>
      </c>
      <c r="E72" s="400">
        <v>0</v>
      </c>
    </row>
    <row r="73" spans="1:5" ht="22.5" customHeight="1">
      <c r="A73" s="388" t="s">
        <v>42</v>
      </c>
      <c r="B73" s="389" t="s">
        <v>124</v>
      </c>
      <c r="C73" s="400">
        <v>0</v>
      </c>
      <c r="D73" s="400">
        <v>0</v>
      </c>
      <c r="E73" s="400">
        <v>0</v>
      </c>
    </row>
    <row r="74" spans="1:5" ht="13.5" customHeight="1">
      <c r="A74" s="388" t="s">
        <v>44</v>
      </c>
      <c r="B74" s="389" t="s">
        <v>125</v>
      </c>
      <c r="C74" s="400">
        <v>0</v>
      </c>
      <c r="D74" s="400">
        <v>0</v>
      </c>
      <c r="E74" s="400">
        <v>0</v>
      </c>
    </row>
    <row r="75" spans="1:5" ht="22.5" customHeight="1">
      <c r="A75" s="388" t="s">
        <v>46</v>
      </c>
      <c r="B75" s="389" t="s">
        <v>126</v>
      </c>
      <c r="C75" s="400">
        <v>0</v>
      </c>
      <c r="D75" s="400">
        <v>0</v>
      </c>
      <c r="E75" s="400">
        <v>0</v>
      </c>
    </row>
    <row r="76" spans="1:5" ht="13.5" customHeight="1">
      <c r="A76" s="388" t="s">
        <v>48</v>
      </c>
      <c r="B76" s="389" t="s">
        <v>127</v>
      </c>
      <c r="C76" s="400">
        <v>0</v>
      </c>
      <c r="D76" s="400">
        <v>0</v>
      </c>
      <c r="E76" s="400">
        <v>0</v>
      </c>
    </row>
    <row r="77" spans="1:5" ht="13.5" customHeight="1">
      <c r="A77" s="388" t="s">
        <v>128</v>
      </c>
      <c r="B77" s="389" t="s">
        <v>727</v>
      </c>
      <c r="C77" s="400">
        <v>0</v>
      </c>
      <c r="D77" s="400">
        <v>0</v>
      </c>
      <c r="E77" s="400">
        <v>0</v>
      </c>
    </row>
    <row r="78" spans="1:5" ht="12.75">
      <c r="A78" s="388" t="s">
        <v>129</v>
      </c>
      <c r="B78" s="389" t="s">
        <v>130</v>
      </c>
      <c r="C78" s="400">
        <v>0</v>
      </c>
      <c r="D78" s="400">
        <v>0</v>
      </c>
      <c r="E78" s="400">
        <v>0</v>
      </c>
    </row>
    <row r="79" spans="1:5" ht="13.5" customHeight="1">
      <c r="A79" s="388" t="s">
        <v>131</v>
      </c>
      <c r="B79" s="389" t="s">
        <v>132</v>
      </c>
      <c r="C79" s="400">
        <v>0</v>
      </c>
      <c r="D79" s="400">
        <v>0</v>
      </c>
      <c r="E79" s="400">
        <v>0</v>
      </c>
    </row>
    <row r="80" spans="1:5" ht="13.5" customHeight="1">
      <c r="A80" s="388" t="s">
        <v>133</v>
      </c>
      <c r="B80" s="389" t="s">
        <v>728</v>
      </c>
      <c r="C80" s="400">
        <v>40955460</v>
      </c>
      <c r="D80" s="400">
        <v>51359427</v>
      </c>
      <c r="E80" s="400">
        <v>125</v>
      </c>
    </row>
    <row r="81" spans="1:5" ht="13.5" customHeight="1">
      <c r="A81" s="388" t="s">
        <v>134</v>
      </c>
      <c r="B81" s="389" t="s">
        <v>135</v>
      </c>
      <c r="C81" s="400">
        <v>0</v>
      </c>
      <c r="D81" s="400">
        <v>0</v>
      </c>
      <c r="E81" s="400">
        <v>0</v>
      </c>
    </row>
    <row r="82" spans="1:5" ht="13.5" customHeight="1">
      <c r="A82" s="388" t="s">
        <v>136</v>
      </c>
      <c r="B82" s="389" t="s">
        <v>137</v>
      </c>
      <c r="C82" s="400">
        <v>473045</v>
      </c>
      <c r="D82" s="400">
        <v>262205</v>
      </c>
      <c r="E82" s="400">
        <v>55</v>
      </c>
    </row>
    <row r="83" spans="1:5" ht="13.5" customHeight="1">
      <c r="A83" s="388" t="s">
        <v>138</v>
      </c>
      <c r="B83" s="389" t="s">
        <v>139</v>
      </c>
      <c r="C83" s="400">
        <v>40482415</v>
      </c>
      <c r="D83" s="400">
        <v>51097222</v>
      </c>
      <c r="E83" s="400">
        <v>126</v>
      </c>
    </row>
    <row r="84" spans="1:5" ht="13.5" customHeight="1">
      <c r="A84" s="388" t="s">
        <v>140</v>
      </c>
      <c r="B84" s="389" t="s">
        <v>141</v>
      </c>
      <c r="C84" s="400">
        <v>0</v>
      </c>
      <c r="D84" s="400">
        <v>0</v>
      </c>
      <c r="E84" s="400">
        <v>0</v>
      </c>
    </row>
    <row r="85" spans="1:5" ht="13.5" customHeight="1">
      <c r="A85" s="388" t="s">
        <v>142</v>
      </c>
      <c r="B85" s="389" t="s">
        <v>729</v>
      </c>
      <c r="C85" s="400">
        <v>11899668</v>
      </c>
      <c r="D85" s="400">
        <v>12436013</v>
      </c>
      <c r="E85" s="400">
        <v>104</v>
      </c>
    </row>
    <row r="86" spans="1:5" ht="13.5" customHeight="1">
      <c r="A86" s="388" t="s">
        <v>143</v>
      </c>
      <c r="B86" s="389" t="s">
        <v>144</v>
      </c>
      <c r="C86" s="400">
        <v>11365732</v>
      </c>
      <c r="D86" s="400">
        <v>12092613</v>
      </c>
      <c r="E86" s="400">
        <v>106</v>
      </c>
    </row>
    <row r="87" spans="1:5" ht="13.5" customHeight="1">
      <c r="A87" s="388" t="s">
        <v>145</v>
      </c>
      <c r="B87" s="389" t="s">
        <v>146</v>
      </c>
      <c r="C87" s="400">
        <v>0</v>
      </c>
      <c r="D87" s="400">
        <v>0</v>
      </c>
      <c r="E87" s="400">
        <v>0</v>
      </c>
    </row>
    <row r="88" spans="1:5" ht="12.75">
      <c r="A88" s="388" t="s">
        <v>147</v>
      </c>
      <c r="B88" s="389" t="s">
        <v>148</v>
      </c>
      <c r="C88" s="400">
        <v>533936</v>
      </c>
      <c r="D88" s="400">
        <v>343400</v>
      </c>
      <c r="E88" s="400">
        <v>64</v>
      </c>
    </row>
    <row r="89" spans="1:5" ht="25.5">
      <c r="A89" s="388" t="s">
        <v>149</v>
      </c>
      <c r="B89" s="389" t="s">
        <v>227</v>
      </c>
      <c r="C89" s="400">
        <v>-92510</v>
      </c>
      <c r="D89" s="400">
        <v>-92510</v>
      </c>
      <c r="E89" s="400">
        <v>100</v>
      </c>
    </row>
    <row r="90" spans="1:5" ht="12.75">
      <c r="A90" s="388" t="s">
        <v>150</v>
      </c>
      <c r="B90" s="389" t="s">
        <v>228</v>
      </c>
      <c r="C90" s="400">
        <v>0</v>
      </c>
      <c r="D90" s="400">
        <v>0</v>
      </c>
      <c r="E90" s="400">
        <v>0</v>
      </c>
    </row>
    <row r="91" spans="1:5" ht="13.5" customHeight="1">
      <c r="A91" s="388" t="s">
        <v>151</v>
      </c>
      <c r="B91" s="389" t="s">
        <v>152</v>
      </c>
      <c r="C91" s="399">
        <v>1077121229</v>
      </c>
      <c r="D91" s="399">
        <v>1075190725</v>
      </c>
      <c r="E91" s="400">
        <v>99</v>
      </c>
    </row>
    <row r="92" spans="1:5" ht="12.75" customHeight="1">
      <c r="A92" s="387" t="s">
        <v>849</v>
      </c>
      <c r="B92" s="391" t="s">
        <v>849</v>
      </c>
      <c r="C92" s="398" t="s">
        <v>849</v>
      </c>
      <c r="D92" s="398" t="s">
        <v>849</v>
      </c>
      <c r="E92" s="398" t="s">
        <v>849</v>
      </c>
    </row>
    <row r="93" spans="1:5" ht="12.75">
      <c r="A93" s="387" t="s">
        <v>153</v>
      </c>
      <c r="B93" s="391" t="s">
        <v>849</v>
      </c>
      <c r="C93" s="398" t="s">
        <v>849</v>
      </c>
      <c r="D93" s="398" t="s">
        <v>849</v>
      </c>
      <c r="E93" s="398" t="s">
        <v>849</v>
      </c>
    </row>
    <row r="94" spans="1:5" ht="13.5" customHeight="1">
      <c r="A94" s="388" t="s">
        <v>154</v>
      </c>
      <c r="B94" s="389" t="s">
        <v>229</v>
      </c>
      <c r="C94" s="399">
        <v>1071936456</v>
      </c>
      <c r="D94" s="399">
        <v>1069886078</v>
      </c>
      <c r="E94" s="400">
        <v>99</v>
      </c>
    </row>
    <row r="95" spans="1:5" ht="26.25" customHeight="1">
      <c r="A95" s="388" t="s">
        <v>155</v>
      </c>
      <c r="B95" s="389" t="s">
        <v>156</v>
      </c>
      <c r="C95" s="399">
        <v>1401323000</v>
      </c>
      <c r="D95" s="399">
        <v>1401323000</v>
      </c>
      <c r="E95" s="400">
        <v>100</v>
      </c>
    </row>
    <row r="96" spans="1:5" ht="13.5" customHeight="1">
      <c r="A96" s="388" t="s">
        <v>157</v>
      </c>
      <c r="B96" s="389" t="s">
        <v>158</v>
      </c>
      <c r="C96" s="399">
        <v>143562061</v>
      </c>
      <c r="D96" s="399">
        <v>144608016</v>
      </c>
      <c r="E96" s="400">
        <v>100</v>
      </c>
    </row>
    <row r="97" spans="1:5" ht="13.5" customHeight="1">
      <c r="A97" s="388" t="s">
        <v>159</v>
      </c>
      <c r="B97" s="389" t="s">
        <v>160</v>
      </c>
      <c r="C97" s="400">
        <v>52517921</v>
      </c>
      <c r="D97" s="400">
        <v>52517921</v>
      </c>
      <c r="E97" s="400">
        <v>100</v>
      </c>
    </row>
    <row r="98" spans="1:5" ht="13.5" customHeight="1">
      <c r="A98" s="388" t="s">
        <v>161</v>
      </c>
      <c r="B98" s="389" t="s">
        <v>162</v>
      </c>
      <c r="C98" s="399">
        <v>-505251368</v>
      </c>
      <c r="D98" s="399">
        <v>-525466526</v>
      </c>
      <c r="E98" s="400">
        <v>104</v>
      </c>
    </row>
    <row r="99" spans="1:5" ht="12.75">
      <c r="A99" s="388" t="s">
        <v>163</v>
      </c>
      <c r="B99" s="389" t="s">
        <v>164</v>
      </c>
      <c r="C99" s="400">
        <v>0</v>
      </c>
      <c r="D99" s="400">
        <v>0</v>
      </c>
      <c r="E99" s="400">
        <v>0</v>
      </c>
    </row>
    <row r="100" spans="1:5" ht="13.5" customHeight="1">
      <c r="A100" s="388" t="s">
        <v>165</v>
      </c>
      <c r="B100" s="389" t="s">
        <v>166</v>
      </c>
      <c r="C100" s="399">
        <v>-20215158</v>
      </c>
      <c r="D100" s="400">
        <v>-3096333</v>
      </c>
      <c r="E100" s="400">
        <v>15</v>
      </c>
    </row>
    <row r="101" spans="1:5" ht="13.5" customHeight="1">
      <c r="A101" s="388" t="s">
        <v>167</v>
      </c>
      <c r="B101" s="389" t="s">
        <v>230</v>
      </c>
      <c r="C101" s="400">
        <v>5184773</v>
      </c>
      <c r="D101" s="400">
        <v>5304647</v>
      </c>
      <c r="E101" s="400">
        <v>102</v>
      </c>
    </row>
    <row r="102" spans="1:5" ht="13.5" customHeight="1">
      <c r="A102" s="388" t="s">
        <v>168</v>
      </c>
      <c r="B102" s="389" t="s">
        <v>169</v>
      </c>
      <c r="C102" s="400">
        <v>1259242</v>
      </c>
      <c r="D102" s="400">
        <v>1262422</v>
      </c>
      <c r="E102" s="400">
        <v>100</v>
      </c>
    </row>
    <row r="103" spans="1:5" ht="13.5" customHeight="1">
      <c r="A103" s="388" t="s">
        <v>170</v>
      </c>
      <c r="B103" s="389" t="s">
        <v>171</v>
      </c>
      <c r="C103" s="400">
        <v>3133556</v>
      </c>
      <c r="D103" s="400">
        <v>3237250</v>
      </c>
      <c r="E103" s="400">
        <v>103</v>
      </c>
    </row>
    <row r="104" spans="1:5" ht="25.5">
      <c r="A104" s="388" t="s">
        <v>172</v>
      </c>
      <c r="B104" s="389" t="s">
        <v>173</v>
      </c>
      <c r="C104" s="400">
        <v>791975</v>
      </c>
      <c r="D104" s="400">
        <v>804975</v>
      </c>
      <c r="E104" s="400">
        <v>101</v>
      </c>
    </row>
    <row r="105" spans="1:5" ht="25.5">
      <c r="A105" s="388" t="s">
        <v>174</v>
      </c>
      <c r="B105" s="389" t="s">
        <v>231</v>
      </c>
      <c r="C105" s="400">
        <v>0</v>
      </c>
      <c r="D105" s="400">
        <v>0</v>
      </c>
      <c r="E105" s="400">
        <v>0</v>
      </c>
    </row>
    <row r="106" spans="1:5" ht="13.5" customHeight="1">
      <c r="A106" s="388" t="s">
        <v>175</v>
      </c>
      <c r="B106" s="389" t="s">
        <v>176</v>
      </c>
      <c r="C106" s="400">
        <v>0</v>
      </c>
      <c r="D106" s="400">
        <v>0</v>
      </c>
      <c r="E106" s="400">
        <v>0</v>
      </c>
    </row>
    <row r="107" spans="1:5" ht="30.75" customHeight="1">
      <c r="A107" s="388" t="s">
        <v>177</v>
      </c>
      <c r="B107" s="389" t="s">
        <v>178</v>
      </c>
      <c r="C107" s="399">
        <v>1077121229</v>
      </c>
      <c r="D107" s="399">
        <v>1075190725</v>
      </c>
      <c r="E107" s="400">
        <v>99</v>
      </c>
    </row>
    <row r="108" spans="1:5" ht="27.75" customHeight="1">
      <c r="A108" s="387" t="s">
        <v>849</v>
      </c>
      <c r="B108" s="391" t="s">
        <v>849</v>
      </c>
      <c r="C108" s="398" t="s">
        <v>849</v>
      </c>
      <c r="D108" s="398" t="s">
        <v>849</v>
      </c>
      <c r="E108" s="398" t="s">
        <v>849</v>
      </c>
    </row>
    <row r="109" spans="1:5" ht="29.25" customHeight="1">
      <c r="A109" s="387" t="s">
        <v>179</v>
      </c>
      <c r="B109" s="391" t="s">
        <v>180</v>
      </c>
      <c r="C109" s="398" t="s">
        <v>849</v>
      </c>
      <c r="D109" s="398" t="s">
        <v>849</v>
      </c>
      <c r="E109" s="398" t="s">
        <v>849</v>
      </c>
    </row>
    <row r="110" spans="1:5" ht="13.5" customHeight="1">
      <c r="A110" s="388" t="s">
        <v>181</v>
      </c>
      <c r="B110" s="389" t="s">
        <v>182</v>
      </c>
      <c r="C110" s="400">
        <v>9482718</v>
      </c>
      <c r="D110" s="400">
        <v>9482718</v>
      </c>
      <c r="E110" s="400">
        <v>100</v>
      </c>
    </row>
    <row r="111" spans="1:5" ht="13.5" customHeight="1">
      <c r="A111" s="388" t="s">
        <v>183</v>
      </c>
      <c r="B111" s="389" t="s">
        <v>184</v>
      </c>
      <c r="C111" s="400">
        <v>2056961</v>
      </c>
      <c r="D111" s="400">
        <v>6709125</v>
      </c>
      <c r="E111" s="400">
        <v>326</v>
      </c>
    </row>
    <row r="112" spans="1:5" ht="13.5" customHeight="1">
      <c r="A112" s="388" t="s">
        <v>185</v>
      </c>
      <c r="B112" s="389" t="s">
        <v>186</v>
      </c>
      <c r="C112" s="400">
        <v>0</v>
      </c>
      <c r="D112" s="400">
        <v>0</v>
      </c>
      <c r="E112" s="400">
        <v>0</v>
      </c>
    </row>
    <row r="113" spans="1:5" ht="22.5" customHeight="1">
      <c r="A113" s="388" t="s">
        <v>187</v>
      </c>
      <c r="B113" s="389" t="s">
        <v>188</v>
      </c>
      <c r="C113" s="400">
        <v>0</v>
      </c>
      <c r="D113" s="400">
        <v>0</v>
      </c>
      <c r="E113" s="400">
        <v>0</v>
      </c>
    </row>
    <row r="114" spans="1:5" ht="13.5" customHeight="1">
      <c r="A114" s="388" t="s">
        <v>189</v>
      </c>
      <c r="B114" s="389" t="s">
        <v>190</v>
      </c>
      <c r="C114" s="400">
        <v>0</v>
      </c>
      <c r="D114" s="400">
        <v>0</v>
      </c>
      <c r="E114" s="400">
        <v>0</v>
      </c>
    </row>
    <row r="115" spans="1:5" ht="42" customHeight="1">
      <c r="A115" s="388" t="s">
        <v>191</v>
      </c>
      <c r="B115" s="389" t="s">
        <v>192</v>
      </c>
      <c r="C115" s="400">
        <v>0</v>
      </c>
      <c r="D115" s="400">
        <v>0</v>
      </c>
      <c r="E115" s="400">
        <v>0</v>
      </c>
    </row>
    <row r="116" spans="1:5" ht="42" customHeight="1">
      <c r="A116" s="388" t="s">
        <v>193</v>
      </c>
      <c r="B116" s="389" t="s">
        <v>194</v>
      </c>
      <c r="C116" s="400">
        <v>0</v>
      </c>
      <c r="D116" s="400">
        <v>0</v>
      </c>
      <c r="E116" s="400">
        <v>0</v>
      </c>
    </row>
    <row r="117" spans="1:5" ht="13.5" customHeight="1">
      <c r="A117" s="388" t="s">
        <v>195</v>
      </c>
      <c r="B117" s="389" t="s">
        <v>196</v>
      </c>
      <c r="C117" s="400">
        <v>0</v>
      </c>
      <c r="D117" s="400">
        <v>0</v>
      </c>
      <c r="E117" s="400">
        <v>0</v>
      </c>
    </row>
    <row r="118" spans="1:5" ht="13.5" customHeight="1">
      <c r="A118" s="386"/>
      <c r="B118" s="392" t="s">
        <v>194</v>
      </c>
      <c r="C118" s="401"/>
      <c r="D118" s="401"/>
      <c r="E118" s="401"/>
    </row>
    <row r="119" spans="1:5" ht="13.5" customHeight="1">
      <c r="A119" s="323"/>
      <c r="B119" s="393" t="s">
        <v>196</v>
      </c>
      <c r="C119" s="402"/>
      <c r="D119" s="402"/>
      <c r="E119" s="402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80" r:id="rId1"/>
  <rowBreaks count="2" manualBreakCount="2">
    <brk id="50" max="255" man="1"/>
    <brk id="9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50.00390625" style="0" customWidth="1"/>
    <col min="3" max="5" width="21.421875" style="0" customWidth="1"/>
    <col min="6" max="6" width="4.7109375" style="0" customWidth="1"/>
  </cols>
  <sheetData>
    <row r="1" spans="1:6" ht="15">
      <c r="A1" s="324"/>
      <c r="F1" s="449" t="str">
        <f>+CONCATENATE("15. melléklet a  4/2020. (VII.16.) számú önkormányzati rendelethez")</f>
        <v>15. melléklet a  4/2020. (VII.16.) számú önkormányzati rendelethez</v>
      </c>
    </row>
    <row r="2" spans="1:6" ht="33" customHeight="1">
      <c r="A2" s="450" t="s">
        <v>840</v>
      </c>
      <c r="B2" s="450"/>
      <c r="C2" s="450"/>
      <c r="D2" s="450"/>
      <c r="E2" s="450"/>
      <c r="F2" s="449"/>
    </row>
    <row r="3" spans="1:6" ht="16.5" thickBot="1">
      <c r="A3" s="325"/>
      <c r="F3" s="449"/>
    </row>
    <row r="4" spans="1:6" ht="79.5" customHeight="1" thickBot="1">
      <c r="A4" s="326" t="s">
        <v>32</v>
      </c>
      <c r="B4" s="327" t="s">
        <v>197</v>
      </c>
      <c r="C4" s="327" t="s">
        <v>198</v>
      </c>
      <c r="D4" s="327" t="s">
        <v>199</v>
      </c>
      <c r="E4" s="328" t="s">
        <v>200</v>
      </c>
      <c r="F4" s="449"/>
    </row>
    <row r="5" spans="1:6" ht="15.75">
      <c r="A5" s="329" t="s">
        <v>730</v>
      </c>
      <c r="B5" s="330"/>
      <c r="C5" s="331"/>
      <c r="D5" s="332"/>
      <c r="E5" s="333"/>
      <c r="F5" s="449"/>
    </row>
    <row r="6" spans="1:6" ht="15.75">
      <c r="A6" s="334" t="s">
        <v>733</v>
      </c>
      <c r="B6" s="335"/>
      <c r="C6" s="336"/>
      <c r="D6" s="337"/>
      <c r="E6" s="338"/>
      <c r="F6" s="449"/>
    </row>
    <row r="7" spans="1:6" ht="15.75">
      <c r="A7" s="334" t="s">
        <v>735</v>
      </c>
      <c r="B7" s="335"/>
      <c r="C7" s="336"/>
      <c r="D7" s="337"/>
      <c r="E7" s="338"/>
      <c r="F7" s="449"/>
    </row>
    <row r="8" spans="1:6" ht="15.75">
      <c r="A8" s="334" t="s">
        <v>737</v>
      </c>
      <c r="B8" s="335"/>
      <c r="C8" s="336"/>
      <c r="D8" s="337"/>
      <c r="E8" s="338"/>
      <c r="F8" s="449"/>
    </row>
    <row r="9" spans="1:6" ht="16.5" customHeight="1">
      <c r="A9" s="334" t="s">
        <v>740</v>
      </c>
      <c r="B9" s="335"/>
      <c r="C9" s="336"/>
      <c r="D9" s="337"/>
      <c r="E9" s="338"/>
      <c r="F9" s="449"/>
    </row>
    <row r="10" spans="1:6" ht="15.75">
      <c r="A10" s="334" t="s">
        <v>742</v>
      </c>
      <c r="B10" s="335"/>
      <c r="C10" s="336"/>
      <c r="D10" s="337"/>
      <c r="E10" s="338"/>
      <c r="F10" s="449"/>
    </row>
    <row r="11" spans="1:6" ht="15.75">
      <c r="A11" s="334" t="s">
        <v>745</v>
      </c>
      <c r="B11" s="335"/>
      <c r="C11" s="336"/>
      <c r="D11" s="337"/>
      <c r="E11" s="338"/>
      <c r="F11" s="449"/>
    </row>
    <row r="12" spans="1:6" ht="15.75">
      <c r="A12" s="334" t="s">
        <v>746</v>
      </c>
      <c r="B12" s="335"/>
      <c r="C12" s="336"/>
      <c r="D12" s="337"/>
      <c r="E12" s="338"/>
      <c r="F12" s="449"/>
    </row>
    <row r="13" spans="1:6" ht="15.75">
      <c r="A13" s="334" t="s">
        <v>747</v>
      </c>
      <c r="B13" s="335"/>
      <c r="C13" s="336"/>
      <c r="D13" s="337"/>
      <c r="E13" s="338"/>
      <c r="F13" s="449"/>
    </row>
    <row r="14" spans="1:6" ht="15.75">
      <c r="A14" s="334" t="s">
        <v>748</v>
      </c>
      <c r="B14" s="335"/>
      <c r="C14" s="336"/>
      <c r="D14" s="337"/>
      <c r="E14" s="338"/>
      <c r="F14" s="449"/>
    </row>
    <row r="15" spans="1:6" ht="15.75">
      <c r="A15" s="334" t="s">
        <v>749</v>
      </c>
      <c r="B15" s="335"/>
      <c r="C15" s="336"/>
      <c r="D15" s="337"/>
      <c r="E15" s="338"/>
      <c r="F15" s="449"/>
    </row>
    <row r="16" spans="1:6" ht="15.75">
      <c r="A16" s="334" t="s">
        <v>750</v>
      </c>
      <c r="B16" s="335"/>
      <c r="C16" s="336"/>
      <c r="D16" s="337"/>
      <c r="E16" s="338"/>
      <c r="F16" s="449"/>
    </row>
    <row r="17" spans="1:6" ht="15.75">
      <c r="A17" s="334" t="s">
        <v>751</v>
      </c>
      <c r="B17" s="335"/>
      <c r="C17" s="336"/>
      <c r="D17" s="337"/>
      <c r="E17" s="338"/>
      <c r="F17" s="449"/>
    </row>
    <row r="18" spans="1:6" ht="15.75">
      <c r="A18" s="334" t="s">
        <v>753</v>
      </c>
      <c r="B18" s="335"/>
      <c r="C18" s="336"/>
      <c r="D18" s="337"/>
      <c r="E18" s="338"/>
      <c r="F18" s="449"/>
    </row>
    <row r="19" spans="1:6" ht="15.75">
      <c r="A19" s="334" t="s">
        <v>756</v>
      </c>
      <c r="B19" s="335"/>
      <c r="C19" s="336"/>
      <c r="D19" s="337"/>
      <c r="E19" s="338"/>
      <c r="F19" s="449"/>
    </row>
    <row r="20" spans="1:6" ht="15.75">
      <c r="A20" s="334" t="s">
        <v>759</v>
      </c>
      <c r="B20" s="335"/>
      <c r="C20" s="336"/>
      <c r="D20" s="337"/>
      <c r="E20" s="338"/>
      <c r="F20" s="449"/>
    </row>
    <row r="21" spans="1:6" ht="16.5" thickBot="1">
      <c r="A21" s="339" t="s">
        <v>762</v>
      </c>
      <c r="B21" s="340"/>
      <c r="C21" s="341"/>
      <c r="D21" s="342"/>
      <c r="E21" s="343"/>
      <c r="F21" s="449"/>
    </row>
    <row r="22" spans="1:6" ht="16.5" thickBot="1">
      <c r="A22" s="451" t="s">
        <v>201</v>
      </c>
      <c r="B22" s="452"/>
      <c r="C22" s="344"/>
      <c r="D22" s="345">
        <f>IF(SUM(D5:D21)=0,"",SUM(D5:D21))</f>
      </c>
      <c r="E22" s="346">
        <f>IF(SUM(E5:E21)=0,"",SUM(E5:E21))</f>
      </c>
      <c r="F22" s="449"/>
    </row>
    <row r="23" ht="15.75">
      <c r="A23" s="325"/>
    </row>
  </sheetData>
  <sheetProtection/>
  <mergeCells count="3">
    <mergeCell ref="F1:F22"/>
    <mergeCell ref="A2:E2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ht="15">
      <c r="A1" t="s">
        <v>865</v>
      </c>
    </row>
    <row r="3" spans="1:5" ht="24.75" customHeight="1">
      <c r="A3" s="407" t="s">
        <v>827</v>
      </c>
      <c r="B3" s="410"/>
      <c r="C3" s="410"/>
      <c r="D3" s="410"/>
      <c r="E3" s="410"/>
    </row>
    <row r="4" spans="1:5" ht="21.75" customHeight="1">
      <c r="A4" s="409" t="s">
        <v>708</v>
      </c>
      <c r="B4" s="410"/>
      <c r="C4" s="410"/>
      <c r="D4" s="410"/>
      <c r="E4" s="410"/>
    </row>
    <row r="5" ht="18">
      <c r="A5" s="43"/>
    </row>
    <row r="6" ht="15">
      <c r="A6" s="94" t="s">
        <v>269</v>
      </c>
    </row>
    <row r="7" spans="1:5" ht="30">
      <c r="A7" s="1" t="s">
        <v>306</v>
      </c>
      <c r="B7" s="2" t="s">
        <v>307</v>
      </c>
      <c r="C7" s="85" t="s">
        <v>263</v>
      </c>
      <c r="D7" s="85" t="s">
        <v>264</v>
      </c>
      <c r="E7" s="85" t="s">
        <v>265</v>
      </c>
    </row>
    <row r="8" spans="1:5" ht="15">
      <c r="A8" s="24" t="s">
        <v>308</v>
      </c>
      <c r="B8" s="25" t="s">
        <v>309</v>
      </c>
      <c r="C8" s="73">
        <f>'kiadások önkorm'!C8+'kiadások kv szerv'!C8</f>
        <v>84701</v>
      </c>
      <c r="D8" s="73">
        <f>'kiadások önkorm'!D8+'kiadások kv szerv'!D8</f>
        <v>84753</v>
      </c>
      <c r="E8" s="73">
        <f>'kiadások önkorm'!E8+'kiadások kv szerv'!E8</f>
        <v>84021</v>
      </c>
    </row>
    <row r="9" spans="1:5" ht="15">
      <c r="A9" s="24" t="s">
        <v>310</v>
      </c>
      <c r="B9" s="26" t="s">
        <v>311</v>
      </c>
      <c r="C9" s="73">
        <f>'kiadások önkorm'!C9+'kiadások kv szerv'!C9</f>
        <v>0</v>
      </c>
      <c r="D9" s="73">
        <f>'kiadások önkorm'!D9+'kiadások kv szerv'!D9</f>
        <v>0</v>
      </c>
      <c r="E9" s="73">
        <f>'kiadások önkorm'!E9+'kiadások kv szerv'!E9</f>
        <v>0</v>
      </c>
    </row>
    <row r="10" spans="1:5" ht="15">
      <c r="A10" s="24" t="s">
        <v>312</v>
      </c>
      <c r="B10" s="26" t="s">
        <v>313</v>
      </c>
      <c r="C10" s="73">
        <f>'kiadások önkorm'!C10+'kiadások kv szerv'!C10</f>
        <v>0</v>
      </c>
      <c r="D10" s="73">
        <f>'kiadások önkorm'!D10+'kiadások kv szerv'!D10</f>
        <v>1815</v>
      </c>
      <c r="E10" s="73">
        <f>'kiadások önkorm'!E10+'kiadások kv szerv'!E10</f>
        <v>1815</v>
      </c>
    </row>
    <row r="11" spans="1:5" ht="15">
      <c r="A11" s="27" t="s">
        <v>314</v>
      </c>
      <c r="B11" s="26" t="s">
        <v>315</v>
      </c>
      <c r="C11" s="73">
        <f>'kiadások önkorm'!C11+'kiadások kv szerv'!C11</f>
        <v>0</v>
      </c>
      <c r="D11" s="73">
        <f>'kiadások önkorm'!D11+'kiadások kv szerv'!D11</f>
        <v>0</v>
      </c>
      <c r="E11" s="73">
        <f>'kiadások önkorm'!E11+'kiadások kv szerv'!E11</f>
        <v>0</v>
      </c>
    </row>
    <row r="12" spans="1:5" ht="15">
      <c r="A12" s="27" t="s">
        <v>316</v>
      </c>
      <c r="B12" s="26" t="s">
        <v>317</v>
      </c>
      <c r="C12" s="73">
        <f>'kiadások önkorm'!C12+'kiadások kv szerv'!C12</f>
        <v>0</v>
      </c>
      <c r="D12" s="73">
        <f>'kiadások önkorm'!D12+'kiadások kv szerv'!D12</f>
        <v>0</v>
      </c>
      <c r="E12" s="73">
        <f>'kiadások önkorm'!E12+'kiadások kv szerv'!E12</f>
        <v>0</v>
      </c>
    </row>
    <row r="13" spans="1:5" ht="15">
      <c r="A13" s="27" t="s">
        <v>318</v>
      </c>
      <c r="B13" s="26" t="s">
        <v>319</v>
      </c>
      <c r="C13" s="73">
        <f>'kiadások önkorm'!C13+'kiadások kv szerv'!C13</f>
        <v>669</v>
      </c>
      <c r="D13" s="73">
        <f>'kiadások önkorm'!D13+'kiadások kv szerv'!D13</f>
        <v>669</v>
      </c>
      <c r="E13" s="73">
        <f>'kiadások önkorm'!E13+'kiadások kv szerv'!E13</f>
        <v>669</v>
      </c>
    </row>
    <row r="14" spans="1:5" ht="15">
      <c r="A14" s="27" t="s">
        <v>320</v>
      </c>
      <c r="B14" s="26" t="s">
        <v>321</v>
      </c>
      <c r="C14" s="73">
        <f>'kiadások önkorm'!C14+'kiadások kv szerv'!C14</f>
        <v>2450</v>
      </c>
      <c r="D14" s="73">
        <f>'kiadások önkorm'!D14+'kiadások kv szerv'!D14</f>
        <v>1972</v>
      </c>
      <c r="E14" s="73">
        <f>'kiadások önkorm'!E14+'kiadások kv szerv'!E14</f>
        <v>1904</v>
      </c>
    </row>
    <row r="15" spans="1:5" ht="15">
      <c r="A15" s="27" t="s">
        <v>322</v>
      </c>
      <c r="B15" s="26" t="s">
        <v>323</v>
      </c>
      <c r="C15" s="73">
        <f>'kiadások önkorm'!C15+'kiadások kv szerv'!C15</f>
        <v>0</v>
      </c>
      <c r="D15" s="73">
        <f>'kiadások önkorm'!D15+'kiadások kv szerv'!D15</f>
        <v>0</v>
      </c>
      <c r="E15" s="73">
        <f>'kiadások önkorm'!E15+'kiadások kv szerv'!E15</f>
        <v>0</v>
      </c>
    </row>
    <row r="16" spans="1:5" ht="15">
      <c r="A16" s="4" t="s">
        <v>324</v>
      </c>
      <c r="B16" s="26" t="s">
        <v>325</v>
      </c>
      <c r="C16" s="73">
        <f>'kiadások önkorm'!C16+'kiadások kv szerv'!C16</f>
        <v>1209</v>
      </c>
      <c r="D16" s="73">
        <f>'kiadások önkorm'!D16+'kiadások kv szerv'!D16</f>
        <v>1209</v>
      </c>
      <c r="E16" s="73">
        <f>'kiadások önkorm'!E16+'kiadások kv szerv'!E16</f>
        <v>1098</v>
      </c>
    </row>
    <row r="17" spans="1:5" ht="15">
      <c r="A17" s="4" t="s">
        <v>326</v>
      </c>
      <c r="B17" s="26" t="s">
        <v>327</v>
      </c>
      <c r="C17" s="73">
        <f>'kiadások önkorm'!C17+'kiadások kv szerv'!C17</f>
        <v>0</v>
      </c>
      <c r="D17" s="73">
        <f>'kiadások önkorm'!D17+'kiadások kv szerv'!D17</f>
        <v>0</v>
      </c>
      <c r="E17" s="73">
        <f>'kiadások önkorm'!E17+'kiadások kv szerv'!E17</f>
        <v>0</v>
      </c>
    </row>
    <row r="18" spans="1:5" ht="15">
      <c r="A18" s="4" t="s">
        <v>328</v>
      </c>
      <c r="B18" s="26" t="s">
        <v>329</v>
      </c>
      <c r="C18" s="73">
        <f>'kiadások önkorm'!C18+'kiadások kv szerv'!C18</f>
        <v>0</v>
      </c>
      <c r="D18" s="73">
        <f>'kiadások önkorm'!D18+'kiadások kv szerv'!D18</f>
        <v>0</v>
      </c>
      <c r="E18" s="73">
        <f>'kiadások önkorm'!E18+'kiadások kv szerv'!E18</f>
        <v>0</v>
      </c>
    </row>
    <row r="19" spans="1:5" ht="15">
      <c r="A19" s="4" t="s">
        <v>330</v>
      </c>
      <c r="B19" s="26" t="s">
        <v>331</v>
      </c>
      <c r="C19" s="73">
        <f>'kiadások önkorm'!C19+'kiadások kv szerv'!C19</f>
        <v>0</v>
      </c>
      <c r="D19" s="73">
        <f>'kiadások önkorm'!D19+'kiadások kv szerv'!D19</f>
        <v>0</v>
      </c>
      <c r="E19" s="73">
        <f>'kiadások önkorm'!E19+'kiadások kv szerv'!E19</f>
        <v>0</v>
      </c>
    </row>
    <row r="20" spans="1:5" ht="15">
      <c r="A20" s="4" t="s">
        <v>614</v>
      </c>
      <c r="B20" s="26" t="s">
        <v>332</v>
      </c>
      <c r="C20" s="73">
        <f>'kiadások önkorm'!C20+'kiadások kv szerv'!C20</f>
        <v>0</v>
      </c>
      <c r="D20" s="73">
        <f>'kiadások önkorm'!D20+'kiadások kv szerv'!D20</f>
        <v>1723</v>
      </c>
      <c r="E20" s="73">
        <f>'kiadások önkorm'!E20+'kiadások kv szerv'!E20</f>
        <v>1723</v>
      </c>
    </row>
    <row r="21" spans="1:5" ht="15">
      <c r="A21" s="28" t="s">
        <v>592</v>
      </c>
      <c r="B21" s="29" t="s">
        <v>333</v>
      </c>
      <c r="C21" s="74">
        <f>SUM(C8:C20)</f>
        <v>89029</v>
      </c>
      <c r="D21" s="74">
        <f>SUM(D8:D20)</f>
        <v>92141</v>
      </c>
      <c r="E21" s="74">
        <f>SUM(E8:E20)</f>
        <v>91230</v>
      </c>
    </row>
    <row r="22" spans="1:5" ht="15">
      <c r="A22" s="4" t="s">
        <v>334</v>
      </c>
      <c r="B22" s="26" t="s">
        <v>335</v>
      </c>
      <c r="C22" s="73">
        <f>'kiadások önkorm'!C22+'kiadások kv szerv'!C22</f>
        <v>12544</v>
      </c>
      <c r="D22" s="73">
        <f>'kiadások önkorm'!D22+'kiadások kv szerv'!D22</f>
        <v>12617</v>
      </c>
      <c r="E22" s="73">
        <f>'kiadások önkorm'!E22+'kiadások kv szerv'!E22</f>
        <v>12617</v>
      </c>
    </row>
    <row r="23" spans="1:5" ht="15">
      <c r="A23" s="4" t="s">
        <v>336</v>
      </c>
      <c r="B23" s="26" t="s">
        <v>337</v>
      </c>
      <c r="C23" s="73">
        <f>'kiadások önkorm'!C23+'kiadások kv szerv'!C23</f>
        <v>0</v>
      </c>
      <c r="D23" s="73">
        <f>'kiadások önkorm'!D23+'kiadások kv szerv'!D23</f>
        <v>765</v>
      </c>
      <c r="E23" s="73">
        <f>'kiadások önkorm'!E23+'kiadások kv szerv'!E23</f>
        <v>765</v>
      </c>
    </row>
    <row r="24" spans="1:5" ht="15">
      <c r="A24" s="5" t="s">
        <v>338</v>
      </c>
      <c r="B24" s="26" t="s">
        <v>339</v>
      </c>
      <c r="C24" s="73">
        <f>'kiadások önkorm'!C24+'kiadások kv szerv'!C24</f>
        <v>141</v>
      </c>
      <c r="D24" s="73">
        <f>'kiadások önkorm'!D24+'kiadások kv szerv'!D24</f>
        <v>3419</v>
      </c>
      <c r="E24" s="73">
        <f>'kiadások önkorm'!E24+'kiadások kv szerv'!E24</f>
        <v>3270</v>
      </c>
    </row>
    <row r="25" spans="1:5" ht="15">
      <c r="A25" s="6" t="s">
        <v>593</v>
      </c>
      <c r="B25" s="29" t="s">
        <v>340</v>
      </c>
      <c r="C25" s="74">
        <f>SUM(C22:C24)</f>
        <v>12685</v>
      </c>
      <c r="D25" s="74">
        <f>SUM(D22:D24)</f>
        <v>16801</v>
      </c>
      <c r="E25" s="74">
        <f>SUM(E22:E24)</f>
        <v>16652</v>
      </c>
    </row>
    <row r="26" spans="1:5" ht="15">
      <c r="A26" s="46" t="s">
        <v>644</v>
      </c>
      <c r="B26" s="47" t="s">
        <v>341</v>
      </c>
      <c r="C26" s="74">
        <f>C21+C25</f>
        <v>101714</v>
      </c>
      <c r="D26" s="74">
        <f>D21+D25</f>
        <v>108942</v>
      </c>
      <c r="E26" s="74">
        <f>E21+E25</f>
        <v>107882</v>
      </c>
    </row>
    <row r="27" spans="1:5" ht="15">
      <c r="A27" s="35" t="s">
        <v>615</v>
      </c>
      <c r="B27" s="47" t="s">
        <v>342</v>
      </c>
      <c r="C27" s="74">
        <f>'kiadások önkorm'!C27+'kiadások kv szerv'!C27</f>
        <v>16011</v>
      </c>
      <c r="D27" s="74">
        <f>'kiadások önkorm'!D27+'kiadások kv szerv'!D27</f>
        <v>17821</v>
      </c>
      <c r="E27" s="74">
        <f>'kiadások önkorm'!E27+'kiadások kv szerv'!E27</f>
        <v>17287</v>
      </c>
    </row>
    <row r="28" spans="1:5" ht="15">
      <c r="A28" s="4" t="s">
        <v>343</v>
      </c>
      <c r="B28" s="26" t="s">
        <v>344</v>
      </c>
      <c r="C28" s="73">
        <f>'kiadások önkorm'!C28+'kiadások kv szerv'!C28</f>
        <v>0</v>
      </c>
      <c r="D28" s="73">
        <f>'kiadások önkorm'!D28+'kiadások kv szerv'!D28</f>
        <v>52</v>
      </c>
      <c r="E28" s="73">
        <f>'kiadások önkorm'!E28+'kiadások kv szerv'!E28</f>
        <v>52</v>
      </c>
    </row>
    <row r="29" spans="1:5" ht="15">
      <c r="A29" s="4" t="s">
        <v>345</v>
      </c>
      <c r="B29" s="26" t="s">
        <v>346</v>
      </c>
      <c r="C29" s="73">
        <f>'kiadások önkorm'!C29+'kiadások kv szerv'!C29</f>
        <v>7995</v>
      </c>
      <c r="D29" s="73">
        <f>'kiadások önkorm'!D29+'kiadások kv szerv'!D29</f>
        <v>11906</v>
      </c>
      <c r="E29" s="73">
        <f>'kiadások önkorm'!E29+'kiadások kv szerv'!E29</f>
        <v>11187</v>
      </c>
    </row>
    <row r="30" spans="1:5" ht="15">
      <c r="A30" s="4" t="s">
        <v>347</v>
      </c>
      <c r="B30" s="26" t="s">
        <v>348</v>
      </c>
      <c r="C30" s="73">
        <f>'kiadások önkorm'!C30+'kiadások kv szerv'!C30</f>
        <v>0</v>
      </c>
      <c r="D30" s="73">
        <f>'kiadások önkorm'!D30+'kiadások kv szerv'!D30</f>
        <v>0</v>
      </c>
      <c r="E30" s="73">
        <f>'kiadások önkorm'!E30+'kiadások kv szerv'!E30</f>
        <v>0</v>
      </c>
    </row>
    <row r="31" spans="1:5" ht="15">
      <c r="A31" s="6" t="s">
        <v>594</v>
      </c>
      <c r="B31" s="29" t="s">
        <v>349</v>
      </c>
      <c r="C31" s="74">
        <f>SUM(C29:C30)</f>
        <v>7995</v>
      </c>
      <c r="D31" s="74">
        <f>SUM(D28:D30)</f>
        <v>11958</v>
      </c>
      <c r="E31" s="74">
        <f>SUM(E28:E30)</f>
        <v>11239</v>
      </c>
    </row>
    <row r="32" spans="1:5" ht="15">
      <c r="A32" s="4" t="s">
        <v>350</v>
      </c>
      <c r="B32" s="26" t="s">
        <v>351</v>
      </c>
      <c r="C32" s="73">
        <f>'kiadások önkorm'!C32+'kiadások kv szerv'!C32</f>
        <v>1070</v>
      </c>
      <c r="D32" s="73">
        <f>'kiadások önkorm'!D32+'kiadások kv szerv'!D32</f>
        <v>1143</v>
      </c>
      <c r="E32" s="73">
        <f>'kiadások önkorm'!E32+'kiadások kv szerv'!E32</f>
        <v>1120</v>
      </c>
    </row>
    <row r="33" spans="1:5" ht="15">
      <c r="A33" s="4" t="s">
        <v>352</v>
      </c>
      <c r="B33" s="26" t="s">
        <v>353</v>
      </c>
      <c r="C33" s="73">
        <f>'kiadások önkorm'!C33+'kiadások kv szerv'!C33</f>
        <v>965</v>
      </c>
      <c r="D33" s="73">
        <f>'kiadások önkorm'!D33+'kiadások kv szerv'!D33</f>
        <v>992</v>
      </c>
      <c r="E33" s="73">
        <f>'kiadások önkorm'!E33+'kiadások kv szerv'!E33</f>
        <v>795</v>
      </c>
    </row>
    <row r="34" spans="1:5" ht="15" customHeight="1">
      <c r="A34" s="6" t="s">
        <v>645</v>
      </c>
      <c r="B34" s="29" t="s">
        <v>354</v>
      </c>
      <c r="C34" s="74">
        <f>SUM(C32:C33)</f>
        <v>2035</v>
      </c>
      <c r="D34" s="74">
        <f>SUM(D32:D33)</f>
        <v>2135</v>
      </c>
      <c r="E34" s="74">
        <f>SUM(E32:E33)</f>
        <v>1915</v>
      </c>
    </row>
    <row r="35" spans="1:5" ht="15">
      <c r="A35" s="4" t="s">
        <v>355</v>
      </c>
      <c r="B35" s="26" t="s">
        <v>356</v>
      </c>
      <c r="C35" s="73">
        <f>'kiadások önkorm'!C35+'kiadások kv szerv'!C35</f>
        <v>6065</v>
      </c>
      <c r="D35" s="73">
        <f>'kiadások önkorm'!D35+'kiadások kv szerv'!D35</f>
        <v>10178</v>
      </c>
      <c r="E35" s="73">
        <f>'kiadások önkorm'!E35+'kiadások kv szerv'!E35</f>
        <v>7564</v>
      </c>
    </row>
    <row r="36" spans="1:5" ht="15">
      <c r="A36" s="4" t="s">
        <v>357</v>
      </c>
      <c r="B36" s="26" t="s">
        <v>358</v>
      </c>
      <c r="C36" s="73">
        <f>'kiadások önkorm'!C36+'kiadások kv szerv'!C36</f>
        <v>0</v>
      </c>
      <c r="D36" s="73">
        <f>'kiadások önkorm'!D36+'kiadások kv szerv'!D36</f>
        <v>1849</v>
      </c>
      <c r="E36" s="73">
        <f>'kiadások önkorm'!E36+'kiadások kv szerv'!E36</f>
        <v>1849</v>
      </c>
    </row>
    <row r="37" spans="1:5" ht="15">
      <c r="A37" s="4" t="s">
        <v>616</v>
      </c>
      <c r="B37" s="26" t="s">
        <v>359</v>
      </c>
      <c r="C37" s="73">
        <f>'kiadások önkorm'!C37+'kiadások kv szerv'!C37</f>
        <v>0</v>
      </c>
      <c r="D37" s="73">
        <f>'kiadások önkorm'!D37+'kiadások kv szerv'!D37</f>
        <v>12</v>
      </c>
      <c r="E37" s="73">
        <f>'kiadások önkorm'!E37+'kiadások kv szerv'!E37</f>
        <v>12</v>
      </c>
    </row>
    <row r="38" spans="1:5" ht="15">
      <c r="A38" s="4" t="s">
        <v>360</v>
      </c>
      <c r="B38" s="26" t="s">
        <v>361</v>
      </c>
      <c r="C38" s="73">
        <f>'kiadások önkorm'!C38+'kiadások kv szerv'!C38</f>
        <v>4596</v>
      </c>
      <c r="D38" s="73">
        <f>'kiadások önkorm'!D38+'kiadások kv szerv'!D38</f>
        <v>1864</v>
      </c>
      <c r="E38" s="73">
        <f>'kiadások önkorm'!E38+'kiadások kv szerv'!E38</f>
        <v>680</v>
      </c>
    </row>
    <row r="39" spans="1:5" ht="15">
      <c r="A39" s="9" t="s">
        <v>617</v>
      </c>
      <c r="B39" s="26" t="s">
        <v>362</v>
      </c>
      <c r="C39" s="73">
        <f>'kiadások önkorm'!C39+'kiadások kv szerv'!C39</f>
        <v>0</v>
      </c>
      <c r="D39" s="73">
        <f>'kiadások önkorm'!D39+'kiadások kv szerv'!D39</f>
        <v>0</v>
      </c>
      <c r="E39" s="73">
        <f>'kiadások önkorm'!E39+'kiadások kv szerv'!E39</f>
        <v>0</v>
      </c>
    </row>
    <row r="40" spans="1:5" ht="15">
      <c r="A40" s="5" t="s">
        <v>363</v>
      </c>
      <c r="B40" s="26" t="s">
        <v>364</v>
      </c>
      <c r="C40" s="73">
        <f>'kiadások önkorm'!C40+'kiadások kv szerv'!C40</f>
        <v>4170</v>
      </c>
      <c r="D40" s="73">
        <f>'kiadások önkorm'!D40+'kiadások kv szerv'!D40</f>
        <v>4230</v>
      </c>
      <c r="E40" s="73">
        <f>'kiadások önkorm'!E40+'kiadások kv szerv'!E40</f>
        <v>4228</v>
      </c>
    </row>
    <row r="41" spans="1:5" ht="15">
      <c r="A41" s="4" t="s">
        <v>618</v>
      </c>
      <c r="B41" s="26" t="s">
        <v>365</v>
      </c>
      <c r="C41" s="73">
        <f>'kiadások önkorm'!C41+'kiadások kv szerv'!C41</f>
        <v>7980</v>
      </c>
      <c r="D41" s="73">
        <f>'kiadások önkorm'!D41+'kiadások kv szerv'!D41</f>
        <v>11117</v>
      </c>
      <c r="E41" s="73">
        <f>'kiadások önkorm'!E41+'kiadások kv szerv'!E41</f>
        <v>8405</v>
      </c>
    </row>
    <row r="42" spans="1:5" ht="15">
      <c r="A42" s="6" t="s">
        <v>595</v>
      </c>
      <c r="B42" s="29" t="s">
        <v>366</v>
      </c>
      <c r="C42" s="74">
        <f>SUM(C35:C41)</f>
        <v>22811</v>
      </c>
      <c r="D42" s="74">
        <f>SUM(D35:D41)</f>
        <v>29250</v>
      </c>
      <c r="E42" s="74">
        <f>SUM(E35:E41)</f>
        <v>22738</v>
      </c>
    </row>
    <row r="43" spans="1:5" ht="15">
      <c r="A43" s="4" t="s">
        <v>367</v>
      </c>
      <c r="B43" s="26" t="s">
        <v>368</v>
      </c>
      <c r="C43" s="73">
        <f>'kiadások önkorm'!C43+'kiadások kv szerv'!C43</f>
        <v>600</v>
      </c>
      <c r="D43" s="73">
        <f>'kiadások önkorm'!D43+'kiadások kv szerv'!D43</f>
        <v>600</v>
      </c>
      <c r="E43" s="73">
        <f>'kiadások önkorm'!E43+'kiadások kv szerv'!E43</f>
        <v>152</v>
      </c>
    </row>
    <row r="44" spans="1:5" ht="15">
      <c r="A44" s="4" t="s">
        <v>369</v>
      </c>
      <c r="B44" s="26" t="s">
        <v>370</v>
      </c>
      <c r="C44" s="73">
        <f>'kiadások önkorm'!C44+'kiadások kv szerv'!C44</f>
        <v>0</v>
      </c>
      <c r="D44" s="73">
        <f>'kiadások önkorm'!D44+'kiadások kv szerv'!D44</f>
        <v>11</v>
      </c>
      <c r="E44" s="73">
        <f>'kiadások önkorm'!E44+'kiadások kv szerv'!E44</f>
        <v>11</v>
      </c>
    </row>
    <row r="45" spans="1:5" ht="15">
      <c r="A45" s="6" t="s">
        <v>596</v>
      </c>
      <c r="B45" s="29" t="s">
        <v>371</v>
      </c>
      <c r="C45" s="74">
        <f>SUM(C43:C44)</f>
        <v>600</v>
      </c>
      <c r="D45" s="74">
        <f>SUM(D43:D44)</f>
        <v>611</v>
      </c>
      <c r="E45" s="74">
        <f>SUM(E43:E44)</f>
        <v>163</v>
      </c>
    </row>
    <row r="46" spans="1:5" ht="15">
      <c r="A46" s="4" t="s">
        <v>372</v>
      </c>
      <c r="B46" s="26" t="s">
        <v>373</v>
      </c>
      <c r="C46" s="73">
        <f>'kiadások önkorm'!C46+'kiadások kv szerv'!C46</f>
        <v>7048</v>
      </c>
      <c r="D46" s="73">
        <f>'kiadások önkorm'!D46+'kiadások kv szerv'!D46</f>
        <v>6905</v>
      </c>
      <c r="E46" s="73">
        <f>'kiadások önkorm'!E46+'kiadások kv szerv'!E46</f>
        <v>6101</v>
      </c>
    </row>
    <row r="47" spans="1:5" ht="15">
      <c r="A47" s="4" t="s">
        <v>374</v>
      </c>
      <c r="B47" s="26" t="s">
        <v>375</v>
      </c>
      <c r="C47" s="73">
        <f>'kiadások önkorm'!C47+'kiadások kv szerv'!C47</f>
        <v>0</v>
      </c>
      <c r="D47" s="73">
        <f>'kiadások önkorm'!D47+'kiadások kv szerv'!D47</f>
        <v>0</v>
      </c>
      <c r="E47" s="73">
        <f>'kiadások önkorm'!E47+'kiadások kv szerv'!E47</f>
        <v>0</v>
      </c>
    </row>
    <row r="48" spans="1:5" ht="15">
      <c r="A48" s="4" t="s">
        <v>619</v>
      </c>
      <c r="B48" s="26" t="s">
        <v>376</v>
      </c>
      <c r="C48" s="73">
        <f>'kiadások önkorm'!C48+'kiadások kv szerv'!C48</f>
        <v>0</v>
      </c>
      <c r="D48" s="73">
        <f>'kiadások önkorm'!D48+'kiadások kv szerv'!D48</f>
        <v>0</v>
      </c>
      <c r="E48" s="73">
        <f>'kiadások önkorm'!E48+'kiadások kv szerv'!E48</f>
        <v>0</v>
      </c>
    </row>
    <row r="49" spans="1:5" ht="15">
      <c r="A49" s="4" t="s">
        <v>620</v>
      </c>
      <c r="B49" s="26" t="s">
        <v>377</v>
      </c>
      <c r="C49" s="73">
        <f>'kiadások önkorm'!C49+'kiadások kv szerv'!C49</f>
        <v>700</v>
      </c>
      <c r="D49" s="73">
        <f>'kiadások önkorm'!D49+'kiadások kv szerv'!D49</f>
        <v>700</v>
      </c>
      <c r="E49" s="73">
        <f>'kiadások önkorm'!E49+'kiadások kv szerv'!E49</f>
        <v>0</v>
      </c>
    </row>
    <row r="50" spans="1:5" ht="15">
      <c r="A50" s="4" t="s">
        <v>378</v>
      </c>
      <c r="B50" s="26" t="s">
        <v>379</v>
      </c>
      <c r="C50" s="73">
        <f>'kiadások önkorm'!C50+'kiadások kv szerv'!C50</f>
        <v>220</v>
      </c>
      <c r="D50" s="73">
        <f>'kiadások önkorm'!D50+'kiadások kv szerv'!D50</f>
        <v>721</v>
      </c>
      <c r="E50" s="73">
        <f>'kiadások önkorm'!E50+'kiadások kv szerv'!E50</f>
        <v>573</v>
      </c>
    </row>
    <row r="51" spans="1:5" ht="15">
      <c r="A51" s="6" t="s">
        <v>597</v>
      </c>
      <c r="B51" s="29" t="s">
        <v>380</v>
      </c>
      <c r="C51" s="74">
        <f>SUM(C46:C50)</f>
        <v>7968</v>
      </c>
      <c r="D51" s="74">
        <f>SUM(D46:D50)</f>
        <v>8326</v>
      </c>
      <c r="E51" s="74">
        <f>SUM(E46:E50)</f>
        <v>6674</v>
      </c>
    </row>
    <row r="52" spans="1:5" ht="15">
      <c r="A52" s="35" t="s">
        <v>598</v>
      </c>
      <c r="B52" s="47" t="s">
        <v>381</v>
      </c>
      <c r="C52" s="74">
        <f>C31+C34+C42+C45+C51</f>
        <v>41409</v>
      </c>
      <c r="D52" s="74">
        <f>D31+D34+D42+D45+D51</f>
        <v>52280</v>
      </c>
      <c r="E52" s="74">
        <f>E31+E34+E42+E45+E51</f>
        <v>42729</v>
      </c>
    </row>
    <row r="53" spans="1:5" ht="15">
      <c r="A53" s="11" t="s">
        <v>382</v>
      </c>
      <c r="B53" s="26" t="s">
        <v>383</v>
      </c>
      <c r="C53" s="73">
        <f>'kiadások önkorm'!C53+'kiadások kv szerv'!C53</f>
        <v>0</v>
      </c>
      <c r="D53" s="73">
        <f>'kiadások önkorm'!D53+'kiadások kv szerv'!D53</f>
        <v>0</v>
      </c>
      <c r="E53" s="73">
        <f>'kiadások önkorm'!E53+'kiadások kv szerv'!E53</f>
        <v>0</v>
      </c>
    </row>
    <row r="54" spans="1:5" ht="15">
      <c r="A54" s="11" t="s">
        <v>599</v>
      </c>
      <c r="B54" s="26" t="s">
        <v>384</v>
      </c>
      <c r="C54" s="73">
        <f>'kiadások önkorm'!C54+'kiadások kv szerv'!C54</f>
        <v>0</v>
      </c>
      <c r="D54" s="73">
        <f>'kiadások önkorm'!D54+'kiadások kv szerv'!D54</f>
        <v>0</v>
      </c>
      <c r="E54" s="73">
        <f>'kiadások önkorm'!E54+'kiadások kv szerv'!E54</f>
        <v>0</v>
      </c>
    </row>
    <row r="55" spans="1:5" ht="15">
      <c r="A55" s="14" t="s">
        <v>621</v>
      </c>
      <c r="B55" s="26" t="s">
        <v>385</v>
      </c>
      <c r="C55" s="73">
        <f>'kiadások önkorm'!C55+'kiadások kv szerv'!C55</f>
        <v>0</v>
      </c>
      <c r="D55" s="73">
        <f>'kiadások önkorm'!D55+'kiadások kv szerv'!D55</f>
        <v>0</v>
      </c>
      <c r="E55" s="73">
        <f>'kiadások önkorm'!E55+'kiadások kv szerv'!E55</f>
        <v>0</v>
      </c>
    </row>
    <row r="56" spans="1:5" ht="15">
      <c r="A56" s="14" t="s">
        <v>622</v>
      </c>
      <c r="B56" s="26" t="s">
        <v>386</v>
      </c>
      <c r="C56" s="73">
        <f>'kiadások önkorm'!C56+'kiadások kv szerv'!C56</f>
        <v>0</v>
      </c>
      <c r="D56" s="73">
        <f>'kiadások önkorm'!D56+'kiadások kv szerv'!D56</f>
        <v>0</v>
      </c>
      <c r="E56" s="73">
        <f>'kiadások önkorm'!E56+'kiadások kv szerv'!E56</f>
        <v>0</v>
      </c>
    </row>
    <row r="57" spans="1:5" ht="15">
      <c r="A57" s="14" t="s">
        <v>623</v>
      </c>
      <c r="B57" s="26" t="s">
        <v>387</v>
      </c>
      <c r="C57" s="73">
        <f>'kiadások önkorm'!C57+'kiadások kv szerv'!C57</f>
        <v>0</v>
      </c>
      <c r="D57" s="73">
        <f>'kiadások önkorm'!D57+'kiadások kv szerv'!D57</f>
        <v>0</v>
      </c>
      <c r="E57" s="73">
        <f>'kiadások önkorm'!E57+'kiadások kv szerv'!E57</f>
        <v>0</v>
      </c>
    </row>
    <row r="58" spans="1:5" ht="15">
      <c r="A58" s="11" t="s">
        <v>624</v>
      </c>
      <c r="B58" s="26" t="s">
        <v>388</v>
      </c>
      <c r="C58" s="73">
        <f>'kiadások önkorm'!C58+'kiadások kv szerv'!C58</f>
        <v>0</v>
      </c>
      <c r="D58" s="73">
        <f>'kiadások önkorm'!D58+'kiadások kv szerv'!D58</f>
        <v>0</v>
      </c>
      <c r="E58" s="73">
        <f>'kiadások önkorm'!E58+'kiadások kv szerv'!E58</f>
        <v>0</v>
      </c>
    </row>
    <row r="59" spans="1:5" ht="15">
      <c r="A59" s="11" t="s">
        <v>625</v>
      </c>
      <c r="B59" s="26" t="s">
        <v>389</v>
      </c>
      <c r="C59" s="73">
        <f>'kiadások önkorm'!C59+'kiadások kv szerv'!C59</f>
        <v>0</v>
      </c>
      <c r="D59" s="73">
        <f>'kiadások önkorm'!D59+'kiadások kv szerv'!D59</f>
        <v>0</v>
      </c>
      <c r="E59" s="73">
        <f>'kiadások önkorm'!E59+'kiadások kv szerv'!E59</f>
        <v>0</v>
      </c>
    </row>
    <row r="60" spans="1:5" ht="15">
      <c r="A60" s="11" t="s">
        <v>626</v>
      </c>
      <c r="B60" s="26" t="s">
        <v>390</v>
      </c>
      <c r="C60" s="73">
        <f>'kiadások önkorm'!C60+'kiadások kv szerv'!C60</f>
        <v>21859</v>
      </c>
      <c r="D60" s="73">
        <f>'kiadások önkorm'!D60+'kiadások kv szerv'!D60</f>
        <v>21859</v>
      </c>
      <c r="E60" s="73">
        <f>'kiadások önkorm'!E60+'kiadások kv szerv'!E60</f>
        <v>20675</v>
      </c>
    </row>
    <row r="61" spans="1:5" ht="15">
      <c r="A61" s="44" t="s">
        <v>600</v>
      </c>
      <c r="B61" s="47" t="s">
        <v>391</v>
      </c>
      <c r="C61" s="74">
        <f>SUM(C53:C60)</f>
        <v>21859</v>
      </c>
      <c r="D61" s="74">
        <f>SUM(D53:D60)</f>
        <v>21859</v>
      </c>
      <c r="E61" s="74">
        <f>SUM(E53:E60)</f>
        <v>20675</v>
      </c>
    </row>
    <row r="62" spans="1:5" ht="15">
      <c r="A62" s="10" t="s">
        <v>627</v>
      </c>
      <c r="B62" s="26" t="s">
        <v>392</v>
      </c>
      <c r="C62" s="73">
        <f>'kiadások önkorm'!C62+'kiadások kv szerv'!C62</f>
        <v>0</v>
      </c>
      <c r="D62" s="73">
        <f>'kiadások önkorm'!D62+'kiadások kv szerv'!D62</f>
        <v>0</v>
      </c>
      <c r="E62" s="73">
        <f>'kiadások önkorm'!E62+'kiadások kv szerv'!E62</f>
        <v>0</v>
      </c>
    </row>
    <row r="63" spans="1:5" ht="15">
      <c r="A63" s="10" t="s">
        <v>393</v>
      </c>
      <c r="B63" s="26" t="s">
        <v>394</v>
      </c>
      <c r="C63" s="73">
        <f>'kiadások önkorm'!C63+'kiadások kv szerv'!C63</f>
        <v>0</v>
      </c>
      <c r="D63" s="73">
        <f>'kiadások önkorm'!D63+'kiadások kv szerv'!D63</f>
        <v>6232</v>
      </c>
      <c r="E63" s="73">
        <f>'kiadások önkorm'!E63+'kiadások kv szerv'!E63</f>
        <v>6232</v>
      </c>
    </row>
    <row r="64" spans="1:5" ht="15">
      <c r="A64" s="10" t="s">
        <v>395</v>
      </c>
      <c r="B64" s="26" t="s">
        <v>396</v>
      </c>
      <c r="C64" s="73">
        <f>'kiadások önkorm'!C64+'kiadások kv szerv'!C64</f>
        <v>0</v>
      </c>
      <c r="D64" s="73">
        <f>'kiadások önkorm'!D64+'kiadások kv szerv'!D64</f>
        <v>0</v>
      </c>
      <c r="E64" s="73">
        <f>'kiadások önkorm'!E64+'kiadások kv szerv'!E64</f>
        <v>0</v>
      </c>
    </row>
    <row r="65" spans="1:5" ht="15">
      <c r="A65" s="10" t="s">
        <v>601</v>
      </c>
      <c r="B65" s="26" t="s">
        <v>397</v>
      </c>
      <c r="C65" s="73">
        <f>'kiadások önkorm'!C65+'kiadások kv szerv'!C65</f>
        <v>0</v>
      </c>
      <c r="D65" s="73">
        <f>'kiadások önkorm'!D65+'kiadások kv szerv'!D65</f>
        <v>0</v>
      </c>
      <c r="E65" s="73">
        <f>'kiadások önkorm'!E65+'kiadások kv szerv'!E65</f>
        <v>0</v>
      </c>
    </row>
    <row r="66" spans="1:5" ht="15">
      <c r="A66" s="10" t="s">
        <v>628</v>
      </c>
      <c r="B66" s="26" t="s">
        <v>398</v>
      </c>
      <c r="C66" s="73">
        <f>'kiadások önkorm'!C66+'kiadások kv szerv'!C66</f>
        <v>0</v>
      </c>
      <c r="D66" s="73">
        <f>'kiadások önkorm'!D66+'kiadások kv szerv'!D66</f>
        <v>0</v>
      </c>
      <c r="E66" s="73">
        <f>'kiadások önkorm'!E66+'kiadások kv szerv'!E66</f>
        <v>0</v>
      </c>
    </row>
    <row r="67" spans="1:5" ht="15">
      <c r="A67" s="10" t="s">
        <v>602</v>
      </c>
      <c r="B67" s="26" t="s">
        <v>399</v>
      </c>
      <c r="C67" s="73">
        <f>'kiadások önkorm'!C67+'kiadások kv szerv'!C67</f>
        <v>19132</v>
      </c>
      <c r="D67" s="73">
        <f>'kiadások önkorm'!D67+'kiadások kv szerv'!D67</f>
        <v>17746</v>
      </c>
      <c r="E67" s="73">
        <f>'kiadások önkorm'!E67+'kiadások kv szerv'!E67</f>
        <v>16770</v>
      </c>
    </row>
    <row r="68" spans="1:5" ht="15">
      <c r="A68" s="10" t="s">
        <v>629</v>
      </c>
      <c r="B68" s="26" t="s">
        <v>400</v>
      </c>
      <c r="C68" s="73">
        <f>'kiadások önkorm'!C68+'kiadások kv szerv'!C68</f>
        <v>0</v>
      </c>
      <c r="D68" s="73">
        <f>'kiadások önkorm'!D68+'kiadások kv szerv'!D68</f>
        <v>0</v>
      </c>
      <c r="E68" s="73">
        <f>'kiadások önkorm'!E68+'kiadások kv szerv'!E68</f>
        <v>0</v>
      </c>
    </row>
    <row r="69" spans="1:5" ht="15">
      <c r="A69" s="10" t="s">
        <v>630</v>
      </c>
      <c r="B69" s="26" t="s">
        <v>401</v>
      </c>
      <c r="C69" s="73">
        <f>'kiadások önkorm'!C69+'kiadások kv szerv'!C69</f>
        <v>0</v>
      </c>
      <c r="D69" s="73">
        <f>'kiadások önkorm'!D69+'kiadások kv szerv'!D69</f>
        <v>0</v>
      </c>
      <c r="E69" s="73">
        <f>'kiadások önkorm'!E69+'kiadások kv szerv'!E69</f>
        <v>0</v>
      </c>
    </row>
    <row r="70" spans="1:5" ht="15">
      <c r="A70" s="10" t="s">
        <v>402</v>
      </c>
      <c r="B70" s="26" t="s">
        <v>403</v>
      </c>
      <c r="C70" s="73">
        <f>'kiadások önkorm'!C70+'kiadások kv szerv'!C70</f>
        <v>0</v>
      </c>
      <c r="D70" s="73">
        <f>'kiadások önkorm'!D70+'kiadások kv szerv'!D70</f>
        <v>0</v>
      </c>
      <c r="E70" s="73">
        <f>'kiadások önkorm'!E70+'kiadások kv szerv'!E70</f>
        <v>0</v>
      </c>
    </row>
    <row r="71" spans="1:5" ht="15">
      <c r="A71" s="16" t="s">
        <v>404</v>
      </c>
      <c r="B71" s="26" t="s">
        <v>405</v>
      </c>
      <c r="C71" s="73">
        <f>'kiadások önkorm'!C71+'kiadások kv szerv'!C71</f>
        <v>0</v>
      </c>
      <c r="D71" s="73">
        <f>'kiadások önkorm'!D71+'kiadások kv szerv'!D71</f>
        <v>0</v>
      </c>
      <c r="E71" s="73">
        <f>'kiadások önkorm'!E71+'kiadások kv szerv'!E71</f>
        <v>0</v>
      </c>
    </row>
    <row r="72" spans="1:5" ht="15">
      <c r="A72" s="10" t="s">
        <v>631</v>
      </c>
      <c r="B72" s="26" t="s">
        <v>406</v>
      </c>
      <c r="C72" s="73">
        <f>'kiadások önkorm'!C72+'kiadások kv szerv'!C72</f>
        <v>4488</v>
      </c>
      <c r="D72" s="73">
        <f>'kiadások önkorm'!D72+'kiadások kv szerv'!D72</f>
        <v>10203</v>
      </c>
      <c r="E72" s="73">
        <f>'kiadások önkorm'!E72+'kiadások kv szerv'!E72</f>
        <v>9678</v>
      </c>
    </row>
    <row r="73" spans="1:5" ht="15">
      <c r="A73" s="16" t="s">
        <v>713</v>
      </c>
      <c r="B73" s="26" t="s">
        <v>407</v>
      </c>
      <c r="C73" s="73">
        <f>'kiadások önkorm'!C73+'kiadások kv szerv'!C73</f>
        <v>2980</v>
      </c>
      <c r="D73" s="73">
        <f>'kiadások önkorm'!D73+'kiadások kv szerv'!D73</f>
        <v>21171</v>
      </c>
      <c r="E73" s="73">
        <f>'kiadások önkorm'!E73+'kiadások kv szerv'!E73</f>
        <v>0</v>
      </c>
    </row>
    <row r="74" spans="1:5" ht="15">
      <c r="A74" s="16" t="s">
        <v>714</v>
      </c>
      <c r="B74" s="26" t="s">
        <v>407</v>
      </c>
      <c r="C74" s="73">
        <f>'kiadások önkorm'!C74+'kiadások kv szerv'!C74</f>
        <v>0</v>
      </c>
      <c r="D74" s="73">
        <f>'kiadások önkorm'!D74+'kiadások kv szerv'!D74</f>
        <v>0</v>
      </c>
      <c r="E74" s="73">
        <f>'kiadások önkorm'!E74+'kiadások kv szerv'!E74</f>
        <v>0</v>
      </c>
    </row>
    <row r="75" spans="1:5" ht="15">
      <c r="A75" s="44" t="s">
        <v>603</v>
      </c>
      <c r="B75" s="47" t="s">
        <v>408</v>
      </c>
      <c r="C75" s="74">
        <f>SUM(C62:C74)</f>
        <v>26600</v>
      </c>
      <c r="D75" s="74">
        <f>SUM(D62:D74)</f>
        <v>55352</v>
      </c>
      <c r="E75" s="74">
        <f>SUM(E62:E74)</f>
        <v>32680</v>
      </c>
    </row>
    <row r="76" spans="1:5" ht="15.75">
      <c r="A76" s="48" t="s">
        <v>284</v>
      </c>
      <c r="B76" s="47"/>
      <c r="C76" s="74">
        <f>C26+C27+C52+C61+C75</f>
        <v>207593</v>
      </c>
      <c r="D76" s="74">
        <f>D26+D27+D52+D61+D75</f>
        <v>256254</v>
      </c>
      <c r="E76" s="74">
        <f>E26+E27+E52+E61+E75</f>
        <v>221253</v>
      </c>
    </row>
    <row r="77" spans="1:5" ht="15">
      <c r="A77" s="30" t="s">
        <v>409</v>
      </c>
      <c r="B77" s="26" t="s">
        <v>410</v>
      </c>
      <c r="C77" s="73">
        <f>'kiadások önkorm'!C77+'kiadások kv szerv'!C77</f>
        <v>0</v>
      </c>
      <c r="D77" s="73">
        <f>'kiadások önkorm'!D77+'kiadások kv szerv'!D77</f>
        <v>0</v>
      </c>
      <c r="E77" s="73">
        <f>'kiadások önkorm'!E77+'kiadások kv szerv'!E77</f>
        <v>0</v>
      </c>
    </row>
    <row r="78" spans="1:5" ht="15">
      <c r="A78" s="30" t="s">
        <v>632</v>
      </c>
      <c r="B78" s="26" t="s">
        <v>411</v>
      </c>
      <c r="C78" s="73">
        <f>'kiadások önkorm'!C78+'kiadások kv szerv'!C78</f>
        <v>0</v>
      </c>
      <c r="D78" s="73">
        <f>'kiadások önkorm'!D78+'kiadások kv szerv'!D78</f>
        <v>9872</v>
      </c>
      <c r="E78" s="73">
        <f>'kiadások önkorm'!E78+'kiadások kv szerv'!E78</f>
        <v>9872</v>
      </c>
    </row>
    <row r="79" spans="1:5" ht="15">
      <c r="A79" s="30" t="s">
        <v>412</v>
      </c>
      <c r="B79" s="26" t="s">
        <v>413</v>
      </c>
      <c r="C79" s="73">
        <f>'kiadások önkorm'!C79+'kiadások kv szerv'!C79</f>
        <v>0</v>
      </c>
      <c r="D79" s="73">
        <f>'kiadások önkorm'!D79+'kiadások kv szerv'!D79</f>
        <v>25</v>
      </c>
      <c r="E79" s="73">
        <f>'kiadások önkorm'!E79+'kiadások kv szerv'!E79</f>
        <v>0</v>
      </c>
    </row>
    <row r="80" spans="1:5" ht="15">
      <c r="A80" s="30" t="s">
        <v>414</v>
      </c>
      <c r="B80" s="26" t="s">
        <v>415</v>
      </c>
      <c r="C80" s="73">
        <f>'kiadások önkorm'!C80+'kiadások kv szerv'!C80</f>
        <v>17032</v>
      </c>
      <c r="D80" s="73">
        <f>'kiadások önkorm'!D80+'kiadások kv szerv'!D80</f>
        <v>18267</v>
      </c>
      <c r="E80" s="73">
        <f>'kiadások önkorm'!E80+'kiadások kv szerv'!E80</f>
        <v>16708</v>
      </c>
    </row>
    <row r="81" spans="1:5" ht="15">
      <c r="A81" s="5" t="s">
        <v>416</v>
      </c>
      <c r="B81" s="26" t="s">
        <v>417</v>
      </c>
      <c r="C81" s="73">
        <f>'kiadások önkorm'!C81+'kiadások kv szerv'!C81</f>
        <v>0</v>
      </c>
      <c r="D81" s="73">
        <f>'kiadások önkorm'!D81+'kiadások kv szerv'!D81</f>
        <v>0</v>
      </c>
      <c r="E81" s="73">
        <f>'kiadások önkorm'!E81+'kiadások kv szerv'!E81</f>
        <v>0</v>
      </c>
    </row>
    <row r="82" spans="1:5" ht="15">
      <c r="A82" s="5" t="s">
        <v>418</v>
      </c>
      <c r="B82" s="26" t="s">
        <v>419</v>
      </c>
      <c r="C82" s="73">
        <f>'kiadások önkorm'!C82+'kiadások kv szerv'!C82</f>
        <v>0</v>
      </c>
      <c r="D82" s="73">
        <f>'kiadások önkorm'!D82+'kiadások kv szerv'!D82</f>
        <v>0</v>
      </c>
      <c r="E82" s="73">
        <f>'kiadások önkorm'!E82+'kiadások kv szerv'!E82</f>
        <v>0</v>
      </c>
    </row>
    <row r="83" spans="1:5" ht="15">
      <c r="A83" s="5" t="s">
        <v>420</v>
      </c>
      <c r="B83" s="26" t="s">
        <v>421</v>
      </c>
      <c r="C83" s="73">
        <f>'kiadások önkorm'!C83+'kiadások kv szerv'!C83</f>
        <v>4598</v>
      </c>
      <c r="D83" s="73">
        <f>'kiadások önkorm'!D83+'kiadások kv szerv'!D83</f>
        <v>6940</v>
      </c>
      <c r="E83" s="73">
        <f>'kiadások önkorm'!E83+'kiadások kv szerv'!E83</f>
        <v>6939</v>
      </c>
    </row>
    <row r="84" spans="1:5" ht="15">
      <c r="A84" s="45" t="s">
        <v>605</v>
      </c>
      <c r="B84" s="47" t="s">
        <v>422</v>
      </c>
      <c r="C84" s="74">
        <f>SUM(C77:C83)</f>
        <v>21630</v>
      </c>
      <c r="D84" s="74">
        <f>SUM(D77:D83)</f>
        <v>35104</v>
      </c>
      <c r="E84" s="74">
        <f>SUM(E77:E83)</f>
        <v>33519</v>
      </c>
    </row>
    <row r="85" spans="1:5" ht="15">
      <c r="A85" s="11" t="s">
        <v>423</v>
      </c>
      <c r="B85" s="26" t="s">
        <v>424</v>
      </c>
      <c r="C85" s="73">
        <f>'kiadások önkorm'!C85+'kiadások kv szerv'!C85</f>
        <v>12570</v>
      </c>
      <c r="D85" s="73">
        <f>'kiadások önkorm'!D85+'kiadások kv szerv'!D85</f>
        <v>12570</v>
      </c>
      <c r="E85" s="73">
        <f>'kiadások önkorm'!E85+'kiadások kv szerv'!E85</f>
        <v>1580</v>
      </c>
    </row>
    <row r="86" spans="1:5" ht="15">
      <c r="A86" s="11" t="s">
        <v>425</v>
      </c>
      <c r="B86" s="26" t="s">
        <v>426</v>
      </c>
      <c r="C86" s="73">
        <f>'kiadások önkorm'!C86+'kiadások kv szerv'!C86</f>
        <v>0</v>
      </c>
      <c r="D86" s="73">
        <f>'kiadások önkorm'!D86+'kiadások kv szerv'!D86</f>
        <v>0</v>
      </c>
      <c r="E86" s="73">
        <f>'kiadások önkorm'!E86+'kiadások kv szerv'!E86</f>
        <v>0</v>
      </c>
    </row>
    <row r="87" spans="1:5" ht="15">
      <c r="A87" s="11" t="s">
        <v>427</v>
      </c>
      <c r="B87" s="26" t="s">
        <v>428</v>
      </c>
      <c r="C87" s="73">
        <f>'kiadások önkorm'!C87+'kiadások kv szerv'!C87</f>
        <v>0</v>
      </c>
      <c r="D87" s="73">
        <f>'kiadások önkorm'!D87+'kiadások kv szerv'!D87</f>
        <v>0</v>
      </c>
      <c r="E87" s="73">
        <f>'kiadások önkorm'!E87+'kiadások kv szerv'!E87</f>
        <v>0</v>
      </c>
    </row>
    <row r="88" spans="1:5" ht="15">
      <c r="A88" s="11" t="s">
        <v>429</v>
      </c>
      <c r="B88" s="26" t="s">
        <v>430</v>
      </c>
      <c r="C88" s="73">
        <f>'kiadások önkorm'!C88+'kiadások kv szerv'!C88</f>
        <v>3271</v>
      </c>
      <c r="D88" s="73">
        <f>'kiadások önkorm'!D88+'kiadások kv szerv'!D88</f>
        <v>3272</v>
      </c>
      <c r="E88" s="73">
        <f>'kiadások önkorm'!E88+'kiadások kv szerv'!E88</f>
        <v>428</v>
      </c>
    </row>
    <row r="89" spans="1:5" ht="15">
      <c r="A89" s="44" t="s">
        <v>606</v>
      </c>
      <c r="B89" s="47" t="s">
        <v>431</v>
      </c>
      <c r="C89" s="74">
        <f>SUM(C85:C88)</f>
        <v>15841</v>
      </c>
      <c r="D89" s="74">
        <f>SUM(D85:D88)</f>
        <v>15842</v>
      </c>
      <c r="E89" s="74">
        <f>SUM(E85:E88)</f>
        <v>2008</v>
      </c>
    </row>
    <row r="90" spans="1:5" ht="15">
      <c r="A90" s="11" t="s">
        <v>432</v>
      </c>
      <c r="B90" s="26" t="s">
        <v>433</v>
      </c>
      <c r="C90" s="73"/>
      <c r="D90" s="73"/>
      <c r="E90" s="73"/>
    </row>
    <row r="91" spans="1:5" ht="15">
      <c r="A91" s="11" t="s">
        <v>633</v>
      </c>
      <c r="B91" s="26" t="s">
        <v>434</v>
      </c>
      <c r="C91" s="73"/>
      <c r="D91" s="73"/>
      <c r="E91" s="73"/>
    </row>
    <row r="92" spans="1:5" ht="15">
      <c r="A92" s="11" t="s">
        <v>634</v>
      </c>
      <c r="B92" s="26" t="s">
        <v>435</v>
      </c>
      <c r="C92" s="73"/>
      <c r="D92" s="73"/>
      <c r="E92" s="73"/>
    </row>
    <row r="93" spans="1:5" ht="15">
      <c r="A93" s="11" t="s">
        <v>635</v>
      </c>
      <c r="B93" s="26" t="s">
        <v>436</v>
      </c>
      <c r="C93" s="73"/>
      <c r="D93" s="73"/>
      <c r="E93" s="73"/>
    </row>
    <row r="94" spans="1:5" ht="15">
      <c r="A94" s="11" t="s">
        <v>636</v>
      </c>
      <c r="B94" s="26" t="s">
        <v>437</v>
      </c>
      <c r="C94" s="73"/>
      <c r="D94" s="73"/>
      <c r="E94" s="73"/>
    </row>
    <row r="95" spans="1:5" ht="15">
      <c r="A95" s="11" t="s">
        <v>637</v>
      </c>
      <c r="B95" s="26" t="s">
        <v>438</v>
      </c>
      <c r="C95" s="73"/>
      <c r="D95" s="73"/>
      <c r="E95" s="73"/>
    </row>
    <row r="96" spans="1:5" ht="15">
      <c r="A96" s="11" t="s">
        <v>439</v>
      </c>
      <c r="B96" s="26" t="s">
        <v>440</v>
      </c>
      <c r="C96" s="73"/>
      <c r="D96" s="73"/>
      <c r="E96" s="73"/>
    </row>
    <row r="97" spans="1:5" ht="15">
      <c r="A97" s="11" t="s">
        <v>638</v>
      </c>
      <c r="B97" s="26" t="s">
        <v>441</v>
      </c>
      <c r="C97" s="73"/>
      <c r="D97" s="73"/>
      <c r="E97" s="73"/>
    </row>
    <row r="98" spans="1:5" ht="15">
      <c r="A98" s="44" t="s">
        <v>607</v>
      </c>
      <c r="B98" s="47" t="s">
        <v>442</v>
      </c>
      <c r="C98" s="73">
        <v>0</v>
      </c>
      <c r="D98" s="73">
        <v>0</v>
      </c>
      <c r="E98" s="73">
        <v>0</v>
      </c>
    </row>
    <row r="99" spans="1:5" ht="15.75">
      <c r="A99" s="48" t="s">
        <v>285</v>
      </c>
      <c r="B99" s="47"/>
      <c r="C99" s="73">
        <f>C84+C89+C98</f>
        <v>37471</v>
      </c>
      <c r="D99" s="73">
        <f>D84+D89+D98</f>
        <v>50946</v>
      </c>
      <c r="E99" s="73">
        <f>E84+E89+E98</f>
        <v>35527</v>
      </c>
    </row>
    <row r="100" spans="1:5" ht="15.75">
      <c r="A100" s="31" t="s">
        <v>646</v>
      </c>
      <c r="B100" s="32" t="s">
        <v>443</v>
      </c>
      <c r="C100" s="74">
        <f>C76+C99</f>
        <v>245064</v>
      </c>
      <c r="D100" s="74">
        <f>D76+D99</f>
        <v>307200</v>
      </c>
      <c r="E100" s="74">
        <f>E26+E27+E52+E61+E75+E84+E89+E98</f>
        <v>256780</v>
      </c>
    </row>
    <row r="101" spans="1:24" ht="15">
      <c r="A101" s="11" t="s">
        <v>639</v>
      </c>
      <c r="B101" s="4" t="s">
        <v>444</v>
      </c>
      <c r="C101" s="79"/>
      <c r="D101" s="79"/>
      <c r="E101" s="7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9"/>
      <c r="X101" s="19"/>
    </row>
    <row r="102" spans="1:24" ht="15">
      <c r="A102" s="11" t="s">
        <v>445</v>
      </c>
      <c r="B102" s="4" t="s">
        <v>446</v>
      </c>
      <c r="C102" s="79"/>
      <c r="D102" s="79"/>
      <c r="E102" s="7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9"/>
      <c r="X102" s="19"/>
    </row>
    <row r="103" spans="1:24" ht="15">
      <c r="A103" s="11" t="s">
        <v>640</v>
      </c>
      <c r="B103" s="4" t="s">
        <v>447</v>
      </c>
      <c r="C103" s="79"/>
      <c r="D103" s="79"/>
      <c r="E103" s="7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9"/>
      <c r="X103" s="19"/>
    </row>
    <row r="104" spans="1:24" ht="15">
      <c r="A104" s="13" t="s">
        <v>608</v>
      </c>
      <c r="B104" s="6" t="s">
        <v>448</v>
      </c>
      <c r="C104" s="80"/>
      <c r="D104" s="80"/>
      <c r="E104" s="8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9"/>
      <c r="X104" s="19"/>
    </row>
    <row r="105" spans="1:24" ht="15">
      <c r="A105" s="33" t="s">
        <v>641</v>
      </c>
      <c r="B105" s="4" t="s">
        <v>449</v>
      </c>
      <c r="C105" s="81"/>
      <c r="D105" s="81"/>
      <c r="E105" s="8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ht="15">
      <c r="A106" s="33" t="s">
        <v>611</v>
      </c>
      <c r="B106" s="4" t="s">
        <v>450</v>
      </c>
      <c r="C106" s="81"/>
      <c r="D106" s="81"/>
      <c r="E106" s="8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9"/>
      <c r="X106" s="19"/>
    </row>
    <row r="107" spans="1:24" ht="15">
      <c r="A107" s="11" t="s">
        <v>451</v>
      </c>
      <c r="B107" s="4" t="s">
        <v>452</v>
      </c>
      <c r="C107" s="79"/>
      <c r="D107" s="79"/>
      <c r="E107" s="7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</row>
    <row r="108" spans="1:24" ht="15">
      <c r="A108" s="11" t="s">
        <v>642</v>
      </c>
      <c r="B108" s="4" t="s">
        <v>453</v>
      </c>
      <c r="C108" s="79"/>
      <c r="D108" s="79"/>
      <c r="E108" s="7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9"/>
      <c r="X108" s="19"/>
    </row>
    <row r="109" spans="1:24" ht="15">
      <c r="A109" s="12" t="s">
        <v>609</v>
      </c>
      <c r="B109" s="6" t="s">
        <v>454</v>
      </c>
      <c r="C109" s="82"/>
      <c r="D109" s="82"/>
      <c r="E109" s="8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9"/>
      <c r="X109" s="19"/>
    </row>
    <row r="110" spans="1:24" ht="15">
      <c r="A110" s="33" t="s">
        <v>455</v>
      </c>
      <c r="B110" s="4" t="s">
        <v>456</v>
      </c>
      <c r="C110" s="81"/>
      <c r="D110" s="81"/>
      <c r="E110" s="8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ht="15">
      <c r="A111" s="33" t="s">
        <v>457</v>
      </c>
      <c r="B111" s="4" t="s">
        <v>458</v>
      </c>
      <c r="C111" s="83">
        <v>3134</v>
      </c>
      <c r="D111" s="83">
        <v>3133</v>
      </c>
      <c r="E111" s="83">
        <v>3134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ht="15">
      <c r="A112" s="12" t="s">
        <v>459</v>
      </c>
      <c r="B112" s="6" t="s">
        <v>460</v>
      </c>
      <c r="C112" s="84">
        <v>0</v>
      </c>
      <c r="D112" s="84">
        <v>0</v>
      </c>
      <c r="E112" s="84">
        <v>0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ht="15">
      <c r="A113" s="33" t="s">
        <v>461</v>
      </c>
      <c r="B113" s="4" t="s">
        <v>462</v>
      </c>
      <c r="C113" s="81"/>
      <c r="D113" s="81"/>
      <c r="E113" s="8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ht="15">
      <c r="A114" s="33" t="s">
        <v>463</v>
      </c>
      <c r="B114" s="4" t="s">
        <v>464</v>
      </c>
      <c r="C114" s="81"/>
      <c r="D114" s="81"/>
      <c r="E114" s="8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ht="15">
      <c r="A115" s="33" t="s">
        <v>465</v>
      </c>
      <c r="B115" s="4" t="s">
        <v>466</v>
      </c>
      <c r="C115" s="81"/>
      <c r="D115" s="81"/>
      <c r="E115" s="8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9"/>
      <c r="X115" s="19"/>
    </row>
    <row r="116" spans="1:24" ht="15">
      <c r="A116" s="34" t="s">
        <v>610</v>
      </c>
      <c r="B116" s="35" t="s">
        <v>467</v>
      </c>
      <c r="C116" s="84">
        <f>SUM(C104,C109,C110:C115)</f>
        <v>3134</v>
      </c>
      <c r="D116" s="84">
        <f>SUM(D104,D109,D110:D115)</f>
        <v>3133</v>
      </c>
      <c r="E116" s="84">
        <f>SUM(E104,E109,E110:E115)</f>
        <v>3134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9"/>
      <c r="X116" s="19"/>
    </row>
    <row r="117" spans="1:24" ht="15">
      <c r="A117" s="33" t="s">
        <v>468</v>
      </c>
      <c r="B117" s="4" t="s">
        <v>469</v>
      </c>
      <c r="C117" s="81"/>
      <c r="D117" s="81"/>
      <c r="E117" s="8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19"/>
      <c r="X117" s="19"/>
    </row>
    <row r="118" spans="1:24" ht="15">
      <c r="A118" s="11" t="s">
        <v>470</v>
      </c>
      <c r="B118" s="4" t="s">
        <v>471</v>
      </c>
      <c r="C118" s="79"/>
      <c r="D118" s="79"/>
      <c r="E118" s="7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9"/>
    </row>
    <row r="119" spans="1:24" ht="15">
      <c r="A119" s="33" t="s">
        <v>643</v>
      </c>
      <c r="B119" s="4" t="s">
        <v>472</v>
      </c>
      <c r="C119" s="81"/>
      <c r="D119" s="81"/>
      <c r="E119" s="8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ht="15">
      <c r="A120" s="33" t="s">
        <v>612</v>
      </c>
      <c r="B120" s="4" t="s">
        <v>473</v>
      </c>
      <c r="C120" s="81"/>
      <c r="D120" s="81"/>
      <c r="E120" s="8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19"/>
      <c r="X120" s="19"/>
    </row>
    <row r="121" spans="1:24" ht="15">
      <c r="A121" s="34" t="s">
        <v>613</v>
      </c>
      <c r="B121" s="35" t="s">
        <v>474</v>
      </c>
      <c r="C121" s="84">
        <f>SUM(C117:C120)</f>
        <v>0</v>
      </c>
      <c r="D121" s="82"/>
      <c r="E121" s="8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9"/>
      <c r="X121" s="19"/>
    </row>
    <row r="122" spans="1:24" ht="15">
      <c r="A122" s="11" t="s">
        <v>475</v>
      </c>
      <c r="B122" s="4" t="s">
        <v>476</v>
      </c>
      <c r="C122" s="79"/>
      <c r="D122" s="79"/>
      <c r="E122" s="7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19"/>
    </row>
    <row r="123" spans="1:24" ht="15.75">
      <c r="A123" s="36" t="s">
        <v>647</v>
      </c>
      <c r="B123" s="37" t="s">
        <v>477</v>
      </c>
      <c r="C123" s="84">
        <f>C116+C121+C122</f>
        <v>3134</v>
      </c>
      <c r="D123" s="84">
        <f>D116+D121+D122</f>
        <v>3133</v>
      </c>
      <c r="E123" s="84">
        <f>E116+E121+E122</f>
        <v>3134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9"/>
      <c r="X123" s="19"/>
    </row>
    <row r="124" spans="1:24" ht="15.75">
      <c r="A124" s="95" t="s">
        <v>683</v>
      </c>
      <c r="B124" s="40"/>
      <c r="C124" s="74">
        <f>C100+C123</f>
        <v>248198</v>
      </c>
      <c r="D124" s="74">
        <f>D100+D123</f>
        <v>310333</v>
      </c>
      <c r="E124" s="74">
        <f>E100+E123</f>
        <v>259914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C14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28125" style="0" customWidth="1"/>
    <col min="2" max="2" width="52.28125" style="0" customWidth="1"/>
    <col min="3" max="3" width="18.421875" style="0" customWidth="1"/>
  </cols>
  <sheetData>
    <row r="1" spans="1:3" ht="15">
      <c r="A1" s="105" t="s">
        <v>881</v>
      </c>
      <c r="B1" s="105"/>
      <c r="C1" s="106"/>
    </row>
    <row r="2" spans="1:3" ht="15">
      <c r="A2" s="107"/>
      <c r="B2" s="107"/>
      <c r="C2" s="107"/>
    </row>
    <row r="3" spans="1:3" ht="15">
      <c r="A3" s="453" t="s">
        <v>251</v>
      </c>
      <c r="B3" s="453"/>
      <c r="C3" s="453"/>
    </row>
    <row r="4" spans="1:3" ht="15.75" thickBot="1">
      <c r="A4" s="105"/>
      <c r="B4" s="105"/>
      <c r="C4" s="108"/>
    </row>
    <row r="5" spans="1:3" ht="15.75" thickBot="1">
      <c r="A5" s="109" t="s">
        <v>252</v>
      </c>
      <c r="B5" s="110" t="s">
        <v>715</v>
      </c>
      <c r="C5" s="111" t="s">
        <v>253</v>
      </c>
    </row>
    <row r="6" spans="1:3" ht="30.75" customHeight="1">
      <c r="A6" s="112" t="s">
        <v>730</v>
      </c>
      <c r="B6" s="113" t="str">
        <f>+CONCATENATE("Pénzkészlet 2019. január 1-jén",CHAR(10),"ebből:")</f>
        <v>Pénzkészlet 2019. január 1-jén
ebből:</v>
      </c>
      <c r="C6" s="114">
        <v>40955</v>
      </c>
    </row>
    <row r="7" spans="1:3" ht="15">
      <c r="A7" s="115" t="s">
        <v>733</v>
      </c>
      <c r="B7" s="116" t="s">
        <v>254</v>
      </c>
      <c r="C7" s="117">
        <v>40482</v>
      </c>
    </row>
    <row r="8" spans="1:3" ht="15">
      <c r="A8" s="115" t="s">
        <v>735</v>
      </c>
      <c r="B8" s="116" t="s">
        <v>255</v>
      </c>
      <c r="C8" s="117">
        <v>473</v>
      </c>
    </row>
    <row r="9" spans="1:3" ht="15">
      <c r="A9" s="115" t="s">
        <v>737</v>
      </c>
      <c r="B9" s="118" t="s">
        <v>256</v>
      </c>
      <c r="C9" s="117">
        <v>333254</v>
      </c>
    </row>
    <row r="10" spans="1:3" ht="15">
      <c r="A10" s="119" t="s">
        <v>740</v>
      </c>
      <c r="B10" s="120" t="s">
        <v>257</v>
      </c>
      <c r="C10" s="121">
        <v>-252162</v>
      </c>
    </row>
    <row r="11" spans="1:3" ht="15.75" thickBot="1">
      <c r="A11" s="122" t="s">
        <v>742</v>
      </c>
      <c r="B11" s="123" t="s">
        <v>258</v>
      </c>
      <c r="C11" s="124">
        <f>((C6+C9)+C10)-C12</f>
        <v>70688</v>
      </c>
    </row>
    <row r="12" spans="1:3" ht="30">
      <c r="A12" s="125" t="s">
        <v>745</v>
      </c>
      <c r="B12" s="113" t="str">
        <f>+CONCATENATE("Pénzkészlet 2019. december 31-én",CHAR(10),"ebből:")</f>
        <v>Pénzkészlet 2019. december 31-én
ebből:</v>
      </c>
      <c r="C12" s="126">
        <v>51359</v>
      </c>
    </row>
    <row r="13" spans="1:3" ht="15">
      <c r="A13" s="115" t="s">
        <v>746</v>
      </c>
      <c r="B13" s="116" t="s">
        <v>254</v>
      </c>
      <c r="C13" s="117">
        <v>51097</v>
      </c>
    </row>
    <row r="14" spans="1:3" ht="15.75" thickBot="1">
      <c r="A14" s="122" t="s">
        <v>747</v>
      </c>
      <c r="B14" s="127" t="s">
        <v>255</v>
      </c>
      <c r="C14" s="124">
        <v>262</v>
      </c>
    </row>
  </sheetData>
  <sheetProtection/>
  <mergeCells count="1">
    <mergeCell ref="A3:C3"/>
  </mergeCells>
  <conditionalFormatting sqref="C12">
    <cfRule type="cellIs" priority="1" dxfId="1" operator="notEqual" stopIfTrue="1">
      <formula>SUM(C13:C14)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2" width="25.00390625" style="0" customWidth="1"/>
    <col min="3" max="3" width="17.8515625" style="405" customWidth="1"/>
  </cols>
  <sheetData>
    <row r="1" spans="1:2" ht="15">
      <c r="A1" s="360" t="s">
        <v>882</v>
      </c>
      <c r="B1" s="360"/>
    </row>
    <row r="2" spans="1:2" ht="53.25" customHeight="1" thickBot="1">
      <c r="A2" s="454" t="s">
        <v>829</v>
      </c>
      <c r="B2" s="454"/>
    </row>
    <row r="3" spans="1:2" ht="19.5" thickBot="1">
      <c r="A3" s="455" t="s">
        <v>805</v>
      </c>
      <c r="B3" s="456"/>
    </row>
    <row r="4" spans="1:2" ht="15">
      <c r="A4" s="457">
        <v>1</v>
      </c>
      <c r="B4" s="361" t="s">
        <v>826</v>
      </c>
    </row>
    <row r="5" spans="1:2" ht="15.75" thickBot="1">
      <c r="A5" s="458"/>
      <c r="B5" s="362">
        <v>2</v>
      </c>
    </row>
    <row r="6" spans="1:2" ht="30" customHeight="1">
      <c r="A6" s="363" t="s">
        <v>806</v>
      </c>
      <c r="B6" s="364">
        <v>259126</v>
      </c>
    </row>
    <row r="7" spans="1:2" ht="30" customHeight="1">
      <c r="A7" s="365" t="s">
        <v>807</v>
      </c>
      <c r="B7" s="366">
        <v>192839</v>
      </c>
    </row>
    <row r="8" spans="1:2" ht="30" customHeight="1">
      <c r="A8" s="367" t="s">
        <v>808</v>
      </c>
      <c r="B8" s="368">
        <f>B6-B7</f>
        <v>66287</v>
      </c>
    </row>
    <row r="9" spans="1:2" ht="30" customHeight="1">
      <c r="A9" s="369" t="s">
        <v>809</v>
      </c>
      <c r="B9" s="366">
        <v>74128</v>
      </c>
    </row>
    <row r="10" spans="1:2" ht="30" customHeight="1">
      <c r="A10" s="369" t="s">
        <v>810</v>
      </c>
      <c r="B10" s="366">
        <v>59323</v>
      </c>
    </row>
    <row r="11" spans="1:2" ht="30" customHeight="1">
      <c r="A11" s="367" t="s">
        <v>811</v>
      </c>
      <c r="B11" s="368">
        <f>B9-B10</f>
        <v>14805</v>
      </c>
    </row>
    <row r="12" spans="1:2" ht="30" customHeight="1">
      <c r="A12" s="367" t="s">
        <v>812</v>
      </c>
      <c r="B12" s="366">
        <f>B8+B11</f>
        <v>81092</v>
      </c>
    </row>
    <row r="13" spans="1:2" ht="30" customHeight="1">
      <c r="A13" s="369" t="s">
        <v>813</v>
      </c>
      <c r="B13" s="366">
        <v>0</v>
      </c>
    </row>
    <row r="14" spans="1:2" ht="30" customHeight="1">
      <c r="A14" s="369" t="s">
        <v>814</v>
      </c>
      <c r="B14" s="366"/>
    </row>
    <row r="15" spans="1:2" ht="30" customHeight="1">
      <c r="A15" s="369" t="s">
        <v>815</v>
      </c>
      <c r="B15" s="366">
        <v>0</v>
      </c>
    </row>
    <row r="16" spans="1:2" ht="30" customHeight="1">
      <c r="A16" s="369" t="s">
        <v>816</v>
      </c>
      <c r="B16" s="366">
        <v>0</v>
      </c>
    </row>
    <row r="17" spans="1:2" ht="30" customHeight="1">
      <c r="A17" s="369" t="s">
        <v>817</v>
      </c>
      <c r="B17" s="366">
        <v>0</v>
      </c>
    </row>
    <row r="18" spans="1:2" ht="30" customHeight="1">
      <c r="A18" s="367" t="s">
        <v>818</v>
      </c>
      <c r="B18" s="370">
        <v>0</v>
      </c>
    </row>
    <row r="19" spans="1:2" ht="30" customHeight="1">
      <c r="A19" s="367" t="s">
        <v>819</v>
      </c>
      <c r="B19" s="370">
        <v>0</v>
      </c>
    </row>
    <row r="20" spans="1:2" ht="30" customHeight="1">
      <c r="A20" s="367" t="s">
        <v>820</v>
      </c>
      <c r="B20" s="368">
        <v>81092</v>
      </c>
    </row>
    <row r="21" spans="1:2" ht="30" customHeight="1">
      <c r="A21" s="367" t="s">
        <v>821</v>
      </c>
      <c r="B21" s="368">
        <v>44204</v>
      </c>
    </row>
    <row r="22" spans="1:2" ht="30" customHeight="1">
      <c r="A22" s="367" t="s">
        <v>822</v>
      </c>
      <c r="B22" s="368">
        <f>B12-B21</f>
        <v>36888</v>
      </c>
    </row>
    <row r="23" spans="1:2" ht="30" customHeight="1">
      <c r="A23" s="367" t="s">
        <v>823</v>
      </c>
      <c r="B23" s="368">
        <v>0</v>
      </c>
    </row>
    <row r="24" spans="1:2" ht="30" customHeight="1" thickBot="1">
      <c r="A24" s="371" t="s">
        <v>824</v>
      </c>
      <c r="B24" s="372">
        <v>0</v>
      </c>
    </row>
    <row r="27" ht="15.75">
      <c r="A27" s="403" t="s">
        <v>850</v>
      </c>
    </row>
    <row r="28" spans="1:2" ht="15.75">
      <c r="A28" s="404" t="s">
        <v>851</v>
      </c>
      <c r="B28" s="405">
        <v>4993807</v>
      </c>
    </row>
    <row r="29" spans="1:2" ht="15.75">
      <c r="A29" s="404" t="s">
        <v>852</v>
      </c>
      <c r="B29" s="405">
        <v>4973720</v>
      </c>
    </row>
    <row r="30" spans="1:2" ht="15.75">
      <c r="A30" s="404" t="s">
        <v>853</v>
      </c>
      <c r="B30" s="405">
        <v>523339</v>
      </c>
    </row>
    <row r="31" spans="1:2" ht="15.75">
      <c r="A31" s="404" t="s">
        <v>854</v>
      </c>
      <c r="B31" s="405">
        <v>25212661</v>
      </c>
    </row>
    <row r="32" spans="1:2" ht="15.75">
      <c r="A32" s="404" t="s">
        <v>855</v>
      </c>
      <c r="B32" s="405">
        <v>2241283</v>
      </c>
    </row>
    <row r="33" spans="1:2" ht="15.75">
      <c r="A33" s="404" t="s">
        <v>857</v>
      </c>
      <c r="B33" s="405">
        <v>2715487</v>
      </c>
    </row>
    <row r="34" spans="1:2" ht="15.75">
      <c r="A34" s="404" t="s">
        <v>856</v>
      </c>
      <c r="B34" s="405">
        <v>2723360</v>
      </c>
    </row>
    <row r="35" spans="1:3" ht="17.25">
      <c r="A35" s="404" t="s">
        <v>863</v>
      </c>
      <c r="B35" s="406">
        <v>820043</v>
      </c>
      <c r="C35" s="406"/>
    </row>
    <row r="36" ht="15">
      <c r="B36" s="405">
        <f>SUM(B28:B35)</f>
        <v>44203700</v>
      </c>
    </row>
  </sheetData>
  <sheetProtection/>
  <mergeCells count="3">
    <mergeCell ref="A2:B2"/>
    <mergeCell ref="A3:B3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zoomScalePageLayoutView="0" workbookViewId="0" topLeftCell="B1">
      <selection activeCell="J1" sqref="J1:J30"/>
    </sheetView>
  </sheetViews>
  <sheetFormatPr defaultColWidth="9.140625" defaultRowHeight="15"/>
  <cols>
    <col min="1" max="1" width="5.8515625" style="131" customWidth="1"/>
    <col min="2" max="2" width="47.28125" style="134" customWidth="1"/>
    <col min="3" max="5" width="14.00390625" style="131" customWidth="1"/>
    <col min="6" max="6" width="47.28125" style="131" customWidth="1"/>
    <col min="7" max="9" width="14.00390625" style="131" customWidth="1"/>
    <col min="10" max="10" width="4.140625" style="131" customWidth="1"/>
    <col min="11" max="16384" width="9.140625" style="131" customWidth="1"/>
  </cols>
  <sheetData>
    <row r="1" spans="2:10" ht="39.75" customHeight="1">
      <c r="B1" s="132" t="s">
        <v>721</v>
      </c>
      <c r="C1" s="133"/>
      <c r="D1" s="133"/>
      <c r="E1" s="133"/>
      <c r="F1" s="133"/>
      <c r="G1" s="133"/>
      <c r="H1" s="133"/>
      <c r="I1" s="133"/>
      <c r="J1" s="413" t="s">
        <v>866</v>
      </c>
    </row>
    <row r="2" spans="7:10" ht="15.75" thickBot="1">
      <c r="G2" s="135"/>
      <c r="H2" s="135"/>
      <c r="I2" s="135" t="s">
        <v>722</v>
      </c>
      <c r="J2" s="413"/>
    </row>
    <row r="3" spans="1:10" ht="18" customHeight="1" thickBot="1">
      <c r="A3" s="411" t="s">
        <v>723</v>
      </c>
      <c r="B3" s="103" t="s">
        <v>724</v>
      </c>
      <c r="C3" s="104"/>
      <c r="D3" s="104"/>
      <c r="E3" s="104"/>
      <c r="F3" s="103" t="s">
        <v>725</v>
      </c>
      <c r="G3" s="136"/>
      <c r="H3" s="136"/>
      <c r="I3" s="136"/>
      <c r="J3" s="413"/>
    </row>
    <row r="4" spans="1:10" s="141" customFormat="1" ht="35.25" customHeight="1" thickBot="1">
      <c r="A4" s="412"/>
      <c r="B4" s="137" t="s">
        <v>715</v>
      </c>
      <c r="C4" s="138" t="s">
        <v>861</v>
      </c>
      <c r="D4" s="139" t="s">
        <v>859</v>
      </c>
      <c r="E4" s="138" t="s">
        <v>860</v>
      </c>
      <c r="F4" s="137" t="s">
        <v>715</v>
      </c>
      <c r="G4" s="138" t="str">
        <f>+C4</f>
        <v>2019. évi eredeti előirányzat</v>
      </c>
      <c r="H4" s="139" t="str">
        <f>+D4</f>
        <v>2019.évi módosított előirányzat</v>
      </c>
      <c r="I4" s="140" t="str">
        <f>+E4</f>
        <v>2019.évi teljesítés </v>
      </c>
      <c r="J4" s="413"/>
    </row>
    <row r="5" spans="1:10" s="147" customFormat="1" ht="12" customHeight="1" thickBot="1">
      <c r="A5" s="142" t="s">
        <v>726</v>
      </c>
      <c r="B5" s="143" t="s">
        <v>727</v>
      </c>
      <c r="C5" s="144" t="s">
        <v>728</v>
      </c>
      <c r="D5" s="144" t="s">
        <v>729</v>
      </c>
      <c r="E5" s="144" t="s">
        <v>227</v>
      </c>
      <c r="F5" s="143" t="s">
        <v>228</v>
      </c>
      <c r="G5" s="145" t="s">
        <v>229</v>
      </c>
      <c r="H5" s="145" t="s">
        <v>230</v>
      </c>
      <c r="I5" s="146" t="s">
        <v>231</v>
      </c>
      <c r="J5" s="413"/>
    </row>
    <row r="6" spans="1:10" ht="15" customHeight="1">
      <c r="A6" s="148" t="s">
        <v>730</v>
      </c>
      <c r="B6" s="149" t="s">
        <v>731</v>
      </c>
      <c r="C6" s="150">
        <v>78338</v>
      </c>
      <c r="D6" s="150">
        <v>94226</v>
      </c>
      <c r="E6" s="151">
        <v>94226</v>
      </c>
      <c r="F6" s="152" t="s">
        <v>732</v>
      </c>
      <c r="G6" s="153">
        <v>101714</v>
      </c>
      <c r="H6" s="153">
        <v>108942</v>
      </c>
      <c r="I6" s="154">
        <v>107882</v>
      </c>
      <c r="J6" s="413"/>
    </row>
    <row r="7" spans="1:10" ht="15" customHeight="1">
      <c r="A7" s="155" t="s">
        <v>733</v>
      </c>
      <c r="B7" s="156" t="s">
        <v>686</v>
      </c>
      <c r="C7" s="157">
        <v>52254</v>
      </c>
      <c r="D7" s="157">
        <v>63262</v>
      </c>
      <c r="E7" s="158">
        <v>73758</v>
      </c>
      <c r="F7" s="156" t="s">
        <v>734</v>
      </c>
      <c r="G7" s="157">
        <v>16011</v>
      </c>
      <c r="H7" s="157">
        <v>17821</v>
      </c>
      <c r="I7" s="158">
        <v>17287</v>
      </c>
      <c r="J7" s="413"/>
    </row>
    <row r="8" spans="1:10" ht="15" customHeight="1">
      <c r="A8" s="155" t="s">
        <v>735</v>
      </c>
      <c r="B8" s="156" t="s">
        <v>736</v>
      </c>
      <c r="C8" s="159"/>
      <c r="D8" s="159"/>
      <c r="E8" s="159"/>
      <c r="F8" s="156" t="s">
        <v>598</v>
      </c>
      <c r="G8" s="160">
        <v>41409</v>
      </c>
      <c r="H8" s="160">
        <v>52280</v>
      </c>
      <c r="I8" s="161">
        <v>42729</v>
      </c>
      <c r="J8" s="413"/>
    </row>
    <row r="9" spans="1:10" ht="15" customHeight="1">
      <c r="A9" s="155" t="s">
        <v>737</v>
      </c>
      <c r="B9" s="156" t="s">
        <v>738</v>
      </c>
      <c r="C9" s="159">
        <v>31000</v>
      </c>
      <c r="D9" s="159">
        <v>31000</v>
      </c>
      <c r="E9" s="159">
        <v>50464</v>
      </c>
      <c r="F9" s="156" t="s">
        <v>739</v>
      </c>
      <c r="G9" s="160">
        <v>21859</v>
      </c>
      <c r="H9" s="160">
        <v>21859</v>
      </c>
      <c r="I9" s="161">
        <v>20675</v>
      </c>
      <c r="J9" s="413"/>
    </row>
    <row r="10" spans="1:10" ht="15" customHeight="1">
      <c r="A10" s="155" t="s">
        <v>740</v>
      </c>
      <c r="B10" s="162" t="s">
        <v>743</v>
      </c>
      <c r="C10" s="159">
        <v>0</v>
      </c>
      <c r="D10" s="159">
        <v>0</v>
      </c>
      <c r="E10" s="159">
        <v>0</v>
      </c>
      <c r="F10" s="156" t="s">
        <v>741</v>
      </c>
      <c r="G10" s="157">
        <v>23620</v>
      </c>
      <c r="H10" s="157">
        <v>34181</v>
      </c>
      <c r="I10" s="161">
        <v>32680</v>
      </c>
      <c r="J10" s="413"/>
    </row>
    <row r="11" spans="1:10" ht="15" customHeight="1">
      <c r="A11" s="155" t="s">
        <v>742</v>
      </c>
      <c r="B11" s="156" t="s">
        <v>232</v>
      </c>
      <c r="C11" s="163"/>
      <c r="D11" s="163"/>
      <c r="E11" s="163"/>
      <c r="F11" s="156" t="s">
        <v>744</v>
      </c>
      <c r="G11" s="164">
        <v>0</v>
      </c>
      <c r="H11" s="164">
        <v>21171</v>
      </c>
      <c r="I11" s="165"/>
      <c r="J11" s="413"/>
    </row>
    <row r="12" spans="1:10" ht="15" customHeight="1">
      <c r="A12" s="155" t="s">
        <v>745</v>
      </c>
      <c r="B12" s="156" t="s">
        <v>669</v>
      </c>
      <c r="C12" s="159">
        <v>3336</v>
      </c>
      <c r="D12" s="159">
        <v>9574</v>
      </c>
      <c r="E12" s="159">
        <v>9271</v>
      </c>
      <c r="F12" s="166"/>
      <c r="G12" s="159"/>
      <c r="H12" s="159"/>
      <c r="I12" s="165"/>
      <c r="J12" s="413"/>
    </row>
    <row r="13" spans="1:10" ht="15" customHeight="1">
      <c r="A13" s="155" t="s">
        <v>746</v>
      </c>
      <c r="B13" s="166"/>
      <c r="C13" s="159"/>
      <c r="D13" s="159"/>
      <c r="E13" s="159"/>
      <c r="F13" s="166"/>
      <c r="G13" s="159"/>
      <c r="H13" s="159"/>
      <c r="I13" s="165"/>
      <c r="J13" s="413"/>
    </row>
    <row r="14" spans="1:10" ht="15" customHeight="1">
      <c r="A14" s="155" t="s">
        <v>747</v>
      </c>
      <c r="B14" s="167"/>
      <c r="C14" s="163"/>
      <c r="D14" s="163"/>
      <c r="E14" s="163"/>
      <c r="F14" s="166"/>
      <c r="G14" s="159"/>
      <c r="H14" s="159"/>
      <c r="I14" s="165"/>
      <c r="J14" s="413"/>
    </row>
    <row r="15" spans="1:10" ht="15" customHeight="1">
      <c r="A15" s="155" t="s">
        <v>748</v>
      </c>
      <c r="B15" s="166"/>
      <c r="C15" s="159"/>
      <c r="D15" s="159"/>
      <c r="E15" s="159"/>
      <c r="F15" s="166"/>
      <c r="G15" s="159"/>
      <c r="H15" s="159"/>
      <c r="I15" s="165"/>
      <c r="J15" s="413"/>
    </row>
    <row r="16" spans="1:10" ht="15" customHeight="1">
      <c r="A16" s="155" t="s">
        <v>749</v>
      </c>
      <c r="B16" s="166"/>
      <c r="C16" s="159"/>
      <c r="D16" s="159"/>
      <c r="E16" s="159"/>
      <c r="F16" s="166"/>
      <c r="G16" s="159"/>
      <c r="H16" s="159"/>
      <c r="I16" s="165"/>
      <c r="J16" s="413"/>
    </row>
    <row r="17" spans="1:10" ht="15" customHeight="1" thickBot="1">
      <c r="A17" s="155" t="s">
        <v>750</v>
      </c>
      <c r="B17" s="168"/>
      <c r="C17" s="169"/>
      <c r="D17" s="169"/>
      <c r="E17" s="169"/>
      <c r="F17" s="166"/>
      <c r="G17" s="169"/>
      <c r="H17" s="169"/>
      <c r="I17" s="170"/>
      <c r="J17" s="413"/>
    </row>
    <row r="18" spans="1:10" ht="17.25" customHeight="1" thickBot="1">
      <c r="A18" s="171" t="s">
        <v>751</v>
      </c>
      <c r="B18" s="172" t="s">
        <v>233</v>
      </c>
      <c r="C18" s="173">
        <f>+C6+C7+C9+C10+C12+C13+C14+C15+C16+C17</f>
        <v>164928</v>
      </c>
      <c r="D18" s="173">
        <f>+D6+D7+D9+D10+D12+D13+D14+D15+D16+D17</f>
        <v>198062</v>
      </c>
      <c r="E18" s="173">
        <f>+E6+E7+E9+E10+E12+E13+E14+E15+E16+E17</f>
        <v>227719</v>
      </c>
      <c r="F18" s="172" t="s">
        <v>752</v>
      </c>
      <c r="G18" s="173">
        <f>SUM(G6:G17)</f>
        <v>204613</v>
      </c>
      <c r="H18" s="173">
        <f>SUM(H6:H17)</f>
        <v>256254</v>
      </c>
      <c r="I18" s="173">
        <f>SUM(I6:I17)</f>
        <v>221253</v>
      </c>
      <c r="J18" s="413"/>
    </row>
    <row r="19" spans="1:10" ht="15" customHeight="1">
      <c r="A19" s="174" t="s">
        <v>753</v>
      </c>
      <c r="B19" s="175" t="s">
        <v>754</v>
      </c>
      <c r="C19" s="176">
        <f>+C20+C21+C22+C23</f>
        <v>45227</v>
      </c>
      <c r="D19" s="176">
        <v>61325</v>
      </c>
      <c r="E19" s="176">
        <f>+E20+E21+E22+E23</f>
        <v>76375</v>
      </c>
      <c r="F19" s="177" t="s">
        <v>755</v>
      </c>
      <c r="G19" s="178"/>
      <c r="H19" s="178"/>
      <c r="I19" s="178"/>
      <c r="J19" s="413"/>
    </row>
    <row r="20" spans="1:10" ht="15" customHeight="1">
      <c r="A20" s="179" t="s">
        <v>756</v>
      </c>
      <c r="B20" s="177" t="s">
        <v>757</v>
      </c>
      <c r="C20" s="180">
        <v>42247</v>
      </c>
      <c r="D20" s="180">
        <v>61325</v>
      </c>
      <c r="E20" s="180">
        <v>76375</v>
      </c>
      <c r="F20" s="177" t="s">
        <v>758</v>
      </c>
      <c r="G20" s="180"/>
      <c r="H20" s="180"/>
      <c r="I20" s="180"/>
      <c r="J20" s="413"/>
    </row>
    <row r="21" spans="1:10" ht="15" customHeight="1">
      <c r="A21" s="179" t="s">
        <v>759</v>
      </c>
      <c r="B21" s="177" t="s">
        <v>760</v>
      </c>
      <c r="C21" s="180"/>
      <c r="D21" s="180"/>
      <c r="E21" s="180"/>
      <c r="F21" s="177" t="s">
        <v>761</v>
      </c>
      <c r="G21" s="180"/>
      <c r="H21" s="180"/>
      <c r="I21" s="180"/>
      <c r="J21" s="413"/>
    </row>
    <row r="22" spans="1:10" ht="15" customHeight="1">
      <c r="A22" s="179" t="s">
        <v>762</v>
      </c>
      <c r="B22" s="177" t="s">
        <v>763</v>
      </c>
      <c r="C22" s="180"/>
      <c r="D22" s="180"/>
      <c r="E22" s="180"/>
      <c r="F22" s="177" t="s">
        <v>764</v>
      </c>
      <c r="G22" s="180"/>
      <c r="H22" s="180"/>
      <c r="I22" s="180"/>
      <c r="J22" s="413"/>
    </row>
    <row r="23" spans="1:10" ht="15" customHeight="1">
      <c r="A23" s="179" t="s">
        <v>765</v>
      </c>
      <c r="B23" s="177" t="s">
        <v>766</v>
      </c>
      <c r="C23" s="180">
        <v>2980</v>
      </c>
      <c r="D23" s="180"/>
      <c r="E23" s="180">
        <v>0</v>
      </c>
      <c r="F23" s="175" t="s">
        <v>767</v>
      </c>
      <c r="G23" s="180"/>
      <c r="H23" s="180"/>
      <c r="I23" s="180"/>
      <c r="J23" s="413"/>
    </row>
    <row r="24" spans="1:10" ht="15" customHeight="1">
      <c r="A24" s="179" t="s">
        <v>768</v>
      </c>
      <c r="B24" s="177" t="s">
        <v>769</v>
      </c>
      <c r="C24" s="181">
        <f>+C25+C26</f>
        <v>0</v>
      </c>
      <c r="D24" s="181">
        <f>+D25+D26</f>
        <v>0</v>
      </c>
      <c r="E24" s="181">
        <f>+E25+E26</f>
        <v>0</v>
      </c>
      <c r="F24" s="177" t="s">
        <v>770</v>
      </c>
      <c r="G24" s="180"/>
      <c r="H24" s="180"/>
      <c r="I24" s="180"/>
      <c r="J24" s="413"/>
    </row>
    <row r="25" spans="1:10" ht="15" customHeight="1">
      <c r="A25" s="174" t="s">
        <v>771</v>
      </c>
      <c r="B25" s="175" t="s">
        <v>772</v>
      </c>
      <c r="C25" s="178"/>
      <c r="D25" s="178"/>
      <c r="E25" s="178"/>
      <c r="F25" s="149" t="s">
        <v>244</v>
      </c>
      <c r="G25" s="178"/>
      <c r="H25" s="178"/>
      <c r="I25" s="178"/>
      <c r="J25" s="413"/>
    </row>
    <row r="26" spans="1:10" ht="15" customHeight="1" thickBot="1">
      <c r="A26" s="179" t="s">
        <v>773</v>
      </c>
      <c r="B26" s="177" t="s">
        <v>774</v>
      </c>
      <c r="C26" s="180"/>
      <c r="D26" s="180"/>
      <c r="E26" s="180"/>
      <c r="F26" s="166" t="s">
        <v>234</v>
      </c>
      <c r="G26" s="180">
        <v>3134</v>
      </c>
      <c r="H26" s="180">
        <v>3133</v>
      </c>
      <c r="I26" s="180">
        <v>3134</v>
      </c>
      <c r="J26" s="413"/>
    </row>
    <row r="27" spans="1:10" ht="17.25" customHeight="1" thickBot="1">
      <c r="A27" s="171" t="s">
        <v>775</v>
      </c>
      <c r="B27" s="172" t="s">
        <v>235</v>
      </c>
      <c r="C27" s="173">
        <f>+C19+C24</f>
        <v>45227</v>
      </c>
      <c r="D27" s="173">
        <f>+D19+D24</f>
        <v>61325</v>
      </c>
      <c r="E27" s="173">
        <f>+E19+E24</f>
        <v>76375</v>
      </c>
      <c r="F27" s="172" t="s">
        <v>236</v>
      </c>
      <c r="G27" s="173">
        <f>SUM(G19:G26)</f>
        <v>3134</v>
      </c>
      <c r="H27" s="173">
        <f>SUM(H19:H26)</f>
        <v>3133</v>
      </c>
      <c r="I27" s="173">
        <f>SUM(I19:I26)</f>
        <v>3134</v>
      </c>
      <c r="J27" s="413"/>
    </row>
    <row r="28" spans="1:10" ht="17.25" customHeight="1" thickBot="1">
      <c r="A28" s="171" t="s">
        <v>776</v>
      </c>
      <c r="B28" s="182" t="s">
        <v>237</v>
      </c>
      <c r="C28" s="183">
        <f>+C18+C27</f>
        <v>210155</v>
      </c>
      <c r="D28" s="183">
        <f>+D18+D27</f>
        <v>259387</v>
      </c>
      <c r="E28" s="184">
        <f>+E18+E27</f>
        <v>304094</v>
      </c>
      <c r="F28" s="182" t="s">
        <v>238</v>
      </c>
      <c r="G28" s="183">
        <f>+G18+G27</f>
        <v>207747</v>
      </c>
      <c r="H28" s="183">
        <f>+H18+H27</f>
        <v>259387</v>
      </c>
      <c r="I28" s="183">
        <f>+I18+I27</f>
        <v>224387</v>
      </c>
      <c r="J28" s="413"/>
    </row>
    <row r="29" spans="1:10" ht="17.25" customHeight="1" thickBot="1">
      <c r="A29" s="171" t="s">
        <v>777</v>
      </c>
      <c r="B29" s="182" t="s">
        <v>780</v>
      </c>
      <c r="C29" s="183">
        <f>IF(C18-G18&lt;0,G18-C18,"-")</f>
        <v>39685</v>
      </c>
      <c r="D29" s="183">
        <f>IF(D18-H18&lt;0,H18-D18,"-")</f>
        <v>58192</v>
      </c>
      <c r="E29" s="184" t="str">
        <f>IF(E18-I18&lt;0,I18-E18,"-")</f>
        <v>-</v>
      </c>
      <c r="F29" s="182" t="s">
        <v>781</v>
      </c>
      <c r="G29" s="183" t="str">
        <f>IF(C18-G18&gt;0,C18-G18,"-")</f>
        <v>-</v>
      </c>
      <c r="H29" s="183" t="str">
        <f>IF(D18-H18&gt;0,D18-H18,"-")</f>
        <v>-</v>
      </c>
      <c r="I29" s="183">
        <f>IF(E18-I18&gt;0,E18-I18,"-")</f>
        <v>6466</v>
      </c>
      <c r="J29" s="413"/>
    </row>
    <row r="30" spans="1:10" ht="17.25" customHeight="1" thickBot="1">
      <c r="A30" s="171" t="s">
        <v>778</v>
      </c>
      <c r="B30" s="182" t="s">
        <v>783</v>
      </c>
      <c r="C30" s="183" t="str">
        <f>IF(C28-G28&lt;0,G28-C28,"-")</f>
        <v>-</v>
      </c>
      <c r="D30" s="183" t="str">
        <f>IF(D28-H28&lt;0,H28-D28,"-")</f>
        <v>-</v>
      </c>
      <c r="E30" s="184" t="str">
        <f>IF(E28-I28&lt;0,I28-E28,"-")</f>
        <v>-</v>
      </c>
      <c r="F30" s="182" t="s">
        <v>784</v>
      </c>
      <c r="G30" s="183">
        <f>IF(C28-G28&gt;0,C28-G28,"-")</f>
        <v>2408</v>
      </c>
      <c r="H30" s="183" t="str">
        <f>IF(D28-H28&gt;0,D28-H28,"-")</f>
        <v>-</v>
      </c>
      <c r="I30" s="183">
        <f>IF(E28-I28&gt;0,E28-I28,"-")</f>
        <v>79707</v>
      </c>
      <c r="J30" s="413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zoomScalePageLayoutView="0" workbookViewId="0" topLeftCell="A1">
      <selection activeCell="J1" sqref="J1:J33"/>
    </sheetView>
  </sheetViews>
  <sheetFormatPr defaultColWidth="9.140625" defaultRowHeight="15"/>
  <cols>
    <col min="1" max="1" width="5.8515625" style="131" customWidth="1"/>
    <col min="2" max="2" width="47.28125" style="134" customWidth="1"/>
    <col min="3" max="5" width="14.00390625" style="131" customWidth="1"/>
    <col min="6" max="6" width="47.28125" style="131" customWidth="1"/>
    <col min="7" max="9" width="14.00390625" style="131" customWidth="1"/>
    <col min="10" max="10" width="4.140625" style="131" customWidth="1"/>
    <col min="11" max="16384" width="9.140625" style="131" customWidth="1"/>
  </cols>
  <sheetData>
    <row r="1" spans="2:10" ht="39.75" customHeight="1">
      <c r="B1" s="132" t="s">
        <v>785</v>
      </c>
      <c r="C1" s="133"/>
      <c r="D1" s="133"/>
      <c r="E1" s="133"/>
      <c r="F1" s="133"/>
      <c r="G1" s="133"/>
      <c r="H1" s="133"/>
      <c r="I1" s="133"/>
      <c r="J1" s="416" t="s">
        <v>867</v>
      </c>
    </row>
    <row r="2" spans="7:10" ht="15.75" thickBot="1">
      <c r="G2" s="135"/>
      <c r="H2" s="135"/>
      <c r="I2" s="135" t="s">
        <v>722</v>
      </c>
      <c r="J2" s="416"/>
    </row>
    <row r="3" spans="1:10" ht="24" customHeight="1" thickBot="1">
      <c r="A3" s="414" t="s">
        <v>723</v>
      </c>
      <c r="B3" s="103" t="s">
        <v>724</v>
      </c>
      <c r="C3" s="104"/>
      <c r="D3" s="104"/>
      <c r="E3" s="104"/>
      <c r="F3" s="103" t="s">
        <v>725</v>
      </c>
      <c r="G3" s="136"/>
      <c r="H3" s="136"/>
      <c r="I3" s="136"/>
      <c r="J3" s="416"/>
    </row>
    <row r="4" spans="1:10" s="141" customFormat="1" ht="35.25" customHeight="1" thickBot="1">
      <c r="A4" s="415"/>
      <c r="B4" s="137" t="s">
        <v>715</v>
      </c>
      <c r="C4" s="138" t="s">
        <v>861</v>
      </c>
      <c r="D4" s="139" t="s">
        <v>859</v>
      </c>
      <c r="E4" s="138" t="s">
        <v>860</v>
      </c>
      <c r="F4" s="137" t="s">
        <v>715</v>
      </c>
      <c r="G4" s="138" t="s">
        <v>861</v>
      </c>
      <c r="H4" s="139" t="s">
        <v>859</v>
      </c>
      <c r="I4" s="138" t="s">
        <v>860</v>
      </c>
      <c r="J4" s="416"/>
    </row>
    <row r="5" spans="1:10" s="141" customFormat="1" ht="13.5" thickBot="1">
      <c r="A5" s="142" t="s">
        <v>726</v>
      </c>
      <c r="B5" s="143" t="s">
        <v>727</v>
      </c>
      <c r="C5" s="145" t="s">
        <v>728</v>
      </c>
      <c r="D5" s="145" t="s">
        <v>729</v>
      </c>
      <c r="E5" s="145" t="s">
        <v>227</v>
      </c>
      <c r="F5" s="143" t="s">
        <v>228</v>
      </c>
      <c r="G5" s="145" t="s">
        <v>229</v>
      </c>
      <c r="H5" s="145" t="s">
        <v>230</v>
      </c>
      <c r="I5" s="146" t="s">
        <v>231</v>
      </c>
      <c r="J5" s="416"/>
    </row>
    <row r="6" spans="1:10" ht="12.75" customHeight="1">
      <c r="A6" s="148" t="s">
        <v>730</v>
      </c>
      <c r="B6" s="149" t="s">
        <v>209</v>
      </c>
      <c r="C6" s="185">
        <v>35633</v>
      </c>
      <c r="D6" s="185">
        <v>35633</v>
      </c>
      <c r="E6" s="185">
        <v>34498</v>
      </c>
      <c r="F6" s="149" t="s">
        <v>210</v>
      </c>
      <c r="G6" s="185">
        <v>21630</v>
      </c>
      <c r="H6" s="185">
        <v>35104</v>
      </c>
      <c r="I6" s="186">
        <v>33519</v>
      </c>
      <c r="J6" s="416"/>
    </row>
    <row r="7" spans="1:10" ht="15">
      <c r="A7" s="155" t="s">
        <v>733</v>
      </c>
      <c r="B7" s="156" t="s">
        <v>211</v>
      </c>
      <c r="C7" s="159">
        <v>15000</v>
      </c>
      <c r="D7" s="159">
        <v>15000</v>
      </c>
      <c r="E7" s="159">
        <v>15000</v>
      </c>
      <c r="F7" s="156" t="s">
        <v>212</v>
      </c>
      <c r="G7" s="159"/>
      <c r="H7" s="159"/>
      <c r="I7" s="165">
        <v>14665</v>
      </c>
      <c r="J7" s="416"/>
    </row>
    <row r="8" spans="1:10" ht="12.75" customHeight="1">
      <c r="A8" s="155" t="s">
        <v>735</v>
      </c>
      <c r="B8" s="156" t="s">
        <v>213</v>
      </c>
      <c r="C8" s="159">
        <v>5390</v>
      </c>
      <c r="D8" s="159">
        <v>3500</v>
      </c>
      <c r="E8" s="159">
        <v>2890</v>
      </c>
      <c r="F8" s="156" t="s">
        <v>214</v>
      </c>
      <c r="G8" s="159">
        <v>15841</v>
      </c>
      <c r="H8" s="159">
        <v>15842</v>
      </c>
      <c r="I8" s="165">
        <v>2008</v>
      </c>
      <c r="J8" s="416"/>
    </row>
    <row r="9" spans="1:10" ht="12.75" customHeight="1">
      <c r="A9" s="155" t="s">
        <v>737</v>
      </c>
      <c r="B9" s="156" t="s">
        <v>215</v>
      </c>
      <c r="C9" s="159"/>
      <c r="D9" s="159"/>
      <c r="E9" s="159"/>
      <c r="F9" s="156" t="s">
        <v>216</v>
      </c>
      <c r="G9" s="159"/>
      <c r="H9" s="159"/>
      <c r="I9" s="165"/>
      <c r="J9" s="416"/>
    </row>
    <row r="10" spans="1:10" ht="12.75" customHeight="1">
      <c r="A10" s="155" t="s">
        <v>740</v>
      </c>
      <c r="B10" s="156" t="s">
        <v>217</v>
      </c>
      <c r="C10" s="159"/>
      <c r="D10" s="159"/>
      <c r="E10" s="159"/>
      <c r="F10" s="156" t="s">
        <v>218</v>
      </c>
      <c r="G10" s="159"/>
      <c r="H10" s="159"/>
      <c r="I10" s="165"/>
      <c r="J10" s="416"/>
    </row>
    <row r="11" spans="1:10" ht="12.75" customHeight="1">
      <c r="A11" s="155" t="s">
        <v>742</v>
      </c>
      <c r="B11" s="156" t="s">
        <v>219</v>
      </c>
      <c r="C11" s="163"/>
      <c r="D11" s="163"/>
      <c r="E11" s="163"/>
      <c r="F11" s="187"/>
      <c r="G11" s="159"/>
      <c r="H11" s="159"/>
      <c r="I11" s="165"/>
      <c r="J11" s="416"/>
    </row>
    <row r="12" spans="1:10" ht="12.75" customHeight="1">
      <c r="A12" s="155" t="s">
        <v>745</v>
      </c>
      <c r="B12" s="166"/>
      <c r="C12" s="159"/>
      <c r="D12" s="159"/>
      <c r="E12" s="159"/>
      <c r="F12" s="187"/>
      <c r="G12" s="159"/>
      <c r="H12" s="159"/>
      <c r="I12" s="165"/>
      <c r="J12" s="416"/>
    </row>
    <row r="13" spans="1:10" ht="12.75" customHeight="1">
      <c r="A13" s="155" t="s">
        <v>746</v>
      </c>
      <c r="B13" s="166"/>
      <c r="C13" s="159"/>
      <c r="D13" s="159"/>
      <c r="E13" s="159"/>
      <c r="F13" s="188"/>
      <c r="G13" s="159"/>
      <c r="H13" s="159"/>
      <c r="I13" s="165"/>
      <c r="J13" s="416"/>
    </row>
    <row r="14" spans="1:10" ht="12.75" customHeight="1">
      <c r="A14" s="155" t="s">
        <v>747</v>
      </c>
      <c r="B14" s="189"/>
      <c r="C14" s="163"/>
      <c r="D14" s="163"/>
      <c r="E14" s="163"/>
      <c r="F14" s="187"/>
      <c r="G14" s="159"/>
      <c r="H14" s="159"/>
      <c r="I14" s="165"/>
      <c r="J14" s="416"/>
    </row>
    <row r="15" spans="1:10" ht="15">
      <c r="A15" s="155" t="s">
        <v>748</v>
      </c>
      <c r="B15" s="166"/>
      <c r="C15" s="163"/>
      <c r="D15" s="163"/>
      <c r="E15" s="163"/>
      <c r="F15" s="187"/>
      <c r="G15" s="159"/>
      <c r="H15" s="159"/>
      <c r="I15" s="165"/>
      <c r="J15" s="416"/>
    </row>
    <row r="16" spans="1:10" ht="12.75" customHeight="1" thickBot="1">
      <c r="A16" s="190" t="s">
        <v>749</v>
      </c>
      <c r="B16" s="191"/>
      <c r="C16" s="192"/>
      <c r="D16" s="193"/>
      <c r="E16" s="194"/>
      <c r="F16" s="195" t="s">
        <v>744</v>
      </c>
      <c r="G16" s="159"/>
      <c r="H16" s="159"/>
      <c r="I16" s="165"/>
      <c r="J16" s="416"/>
    </row>
    <row r="17" spans="1:10" ht="15.75" customHeight="1" thickBot="1">
      <c r="A17" s="171" t="s">
        <v>750</v>
      </c>
      <c r="B17" s="172" t="s">
        <v>220</v>
      </c>
      <c r="C17" s="173">
        <f>+C6+C8+C9+C11+C12+C13+C14+C15+C16</f>
        <v>41023</v>
      </c>
      <c r="D17" s="173">
        <f>+D6+D8+D9+D11+D12+D13+D14+D15+D16</f>
        <v>39133</v>
      </c>
      <c r="E17" s="173">
        <f>+E6+E8+E9+E11+E12+E13+E14+E15+E16</f>
        <v>37388</v>
      </c>
      <c r="F17" s="172" t="s">
        <v>221</v>
      </c>
      <c r="G17" s="173">
        <f>+G6+G8+G10+G11+G12+G13+G14+G15+G16</f>
        <v>37471</v>
      </c>
      <c r="H17" s="173">
        <f>+H6+H8+H10+H11+H12+H13+H14+H15+H16</f>
        <v>50946</v>
      </c>
      <c r="I17" s="196">
        <f>+I6+I8+I10+I11+I12+I13+I14+I15+I16</f>
        <v>35527</v>
      </c>
      <c r="J17" s="416"/>
    </row>
    <row r="18" spans="1:10" ht="12.75" customHeight="1">
      <c r="A18" s="148" t="s">
        <v>751</v>
      </c>
      <c r="B18" s="197" t="s">
        <v>222</v>
      </c>
      <c r="C18" s="198">
        <v>0</v>
      </c>
      <c r="D18" s="198">
        <f>+D19+D20+D21+D22+D23</f>
        <v>11813</v>
      </c>
      <c r="E18" s="198">
        <v>0</v>
      </c>
      <c r="F18" s="177" t="s">
        <v>755</v>
      </c>
      <c r="G18" s="199"/>
      <c r="H18" s="199"/>
      <c r="I18" s="200"/>
      <c r="J18" s="416"/>
    </row>
    <row r="19" spans="1:10" ht="12.75" customHeight="1">
      <c r="A19" s="155" t="s">
        <v>753</v>
      </c>
      <c r="B19" s="201" t="s">
        <v>223</v>
      </c>
      <c r="C19" s="180">
        <v>0</v>
      </c>
      <c r="D19" s="180">
        <v>11813</v>
      </c>
      <c r="E19" s="180">
        <v>0</v>
      </c>
      <c r="F19" s="177" t="s">
        <v>224</v>
      </c>
      <c r="G19" s="180"/>
      <c r="H19" s="180"/>
      <c r="I19" s="202"/>
      <c r="J19" s="416"/>
    </row>
    <row r="20" spans="1:10" ht="12.75" customHeight="1">
      <c r="A20" s="148" t="s">
        <v>756</v>
      </c>
      <c r="B20" s="201" t="s">
        <v>225</v>
      </c>
      <c r="C20" s="180"/>
      <c r="D20" s="180"/>
      <c r="E20" s="180"/>
      <c r="F20" s="177" t="s">
        <v>761</v>
      </c>
      <c r="G20" s="180"/>
      <c r="H20" s="180"/>
      <c r="I20" s="202"/>
      <c r="J20" s="416"/>
    </row>
    <row r="21" spans="1:10" ht="12.75" customHeight="1">
      <c r="A21" s="155" t="s">
        <v>759</v>
      </c>
      <c r="B21" s="201" t="s">
        <v>226</v>
      </c>
      <c r="C21" s="180"/>
      <c r="D21" s="180"/>
      <c r="E21" s="180"/>
      <c r="F21" s="177" t="s">
        <v>764</v>
      </c>
      <c r="G21" s="180"/>
      <c r="H21" s="180"/>
      <c r="I21" s="202"/>
      <c r="J21" s="416"/>
    </row>
    <row r="22" spans="1:10" ht="12.75" customHeight="1">
      <c r="A22" s="148" t="s">
        <v>762</v>
      </c>
      <c r="B22" s="201" t="s">
        <v>240</v>
      </c>
      <c r="C22" s="180"/>
      <c r="D22" s="180"/>
      <c r="E22" s="180"/>
      <c r="F22" s="175" t="s">
        <v>767</v>
      </c>
      <c r="G22" s="180"/>
      <c r="H22" s="180"/>
      <c r="I22" s="202"/>
      <c r="J22" s="416"/>
    </row>
    <row r="23" spans="1:10" ht="12.75" customHeight="1">
      <c r="A23" s="155" t="s">
        <v>765</v>
      </c>
      <c r="B23" s="203" t="s">
        <v>241</v>
      </c>
      <c r="C23" s="180"/>
      <c r="D23" s="180"/>
      <c r="E23" s="180"/>
      <c r="F23" s="177" t="s">
        <v>242</v>
      </c>
      <c r="G23" s="180"/>
      <c r="H23" s="180"/>
      <c r="I23" s="202"/>
      <c r="J23" s="416"/>
    </row>
    <row r="24" spans="1:10" ht="12.75" customHeight="1">
      <c r="A24" s="148" t="s">
        <v>768</v>
      </c>
      <c r="B24" s="204" t="s">
        <v>243</v>
      </c>
      <c r="C24" s="181">
        <f>+C25+C26+C27+C28+C29</f>
        <v>0</v>
      </c>
      <c r="D24" s="181">
        <f>+D25+D26+D27+D28+D29</f>
        <v>0</v>
      </c>
      <c r="E24" s="181">
        <f>+E25+E26+E27+E28+E29</f>
        <v>0</v>
      </c>
      <c r="F24" s="205" t="s">
        <v>244</v>
      </c>
      <c r="G24" s="180"/>
      <c r="H24" s="180"/>
      <c r="I24" s="202"/>
      <c r="J24" s="416"/>
    </row>
    <row r="25" spans="1:10" ht="12.75" customHeight="1">
      <c r="A25" s="155" t="s">
        <v>771</v>
      </c>
      <c r="B25" s="203" t="s">
        <v>245</v>
      </c>
      <c r="C25" s="180"/>
      <c r="D25" s="180"/>
      <c r="E25" s="180"/>
      <c r="F25" s="205" t="s">
        <v>463</v>
      </c>
      <c r="G25" s="180"/>
      <c r="H25" s="180"/>
      <c r="I25" s="202"/>
      <c r="J25" s="416"/>
    </row>
    <row r="26" spans="1:10" ht="12.75" customHeight="1">
      <c r="A26" s="148" t="s">
        <v>773</v>
      </c>
      <c r="B26" s="203" t="s">
        <v>246</v>
      </c>
      <c r="C26" s="180"/>
      <c r="D26" s="180"/>
      <c r="E26" s="180"/>
      <c r="F26" s="206"/>
      <c r="G26" s="180"/>
      <c r="H26" s="180"/>
      <c r="I26" s="202"/>
      <c r="J26" s="416"/>
    </row>
    <row r="27" spans="1:10" ht="12.75" customHeight="1">
      <c r="A27" s="155" t="s">
        <v>775</v>
      </c>
      <c r="B27" s="201" t="s">
        <v>247</v>
      </c>
      <c r="C27" s="180"/>
      <c r="D27" s="180"/>
      <c r="E27" s="180"/>
      <c r="F27" s="207"/>
      <c r="G27" s="180"/>
      <c r="H27" s="180"/>
      <c r="I27" s="202"/>
      <c r="J27" s="416"/>
    </row>
    <row r="28" spans="1:10" ht="12.75" customHeight="1">
      <c r="A28" s="148" t="s">
        <v>776</v>
      </c>
      <c r="B28" s="208" t="s">
        <v>248</v>
      </c>
      <c r="C28" s="180"/>
      <c r="D28" s="180"/>
      <c r="E28" s="180"/>
      <c r="F28" s="166"/>
      <c r="G28" s="180"/>
      <c r="H28" s="180"/>
      <c r="I28" s="202"/>
      <c r="J28" s="416"/>
    </row>
    <row r="29" spans="1:10" ht="12.75" customHeight="1" thickBot="1">
      <c r="A29" s="155" t="s">
        <v>777</v>
      </c>
      <c r="B29" s="209" t="s">
        <v>249</v>
      </c>
      <c r="C29" s="180"/>
      <c r="D29" s="180"/>
      <c r="E29" s="180"/>
      <c r="F29" s="207"/>
      <c r="G29" s="180"/>
      <c r="H29" s="180"/>
      <c r="I29" s="202"/>
      <c r="J29" s="416"/>
    </row>
    <row r="30" spans="1:10" ht="16.5" customHeight="1" thickBot="1">
      <c r="A30" s="171" t="s">
        <v>778</v>
      </c>
      <c r="B30" s="172" t="s">
        <v>250</v>
      </c>
      <c r="C30" s="173">
        <f>+C18+C24</f>
        <v>0</v>
      </c>
      <c r="D30" s="173">
        <f>+D18+D24</f>
        <v>11813</v>
      </c>
      <c r="E30" s="173">
        <f>+E18+E24</f>
        <v>0</v>
      </c>
      <c r="F30" s="172" t="s">
        <v>239</v>
      </c>
      <c r="G30" s="173">
        <f>SUM(G18:G29)</f>
        <v>0</v>
      </c>
      <c r="H30" s="173">
        <f>SUM(H18:H29)</f>
        <v>0</v>
      </c>
      <c r="I30" s="196">
        <f>SUM(I18:I29)</f>
        <v>0</v>
      </c>
      <c r="J30" s="416"/>
    </row>
    <row r="31" spans="1:10" ht="16.5" customHeight="1" thickBot="1">
      <c r="A31" s="171" t="s">
        <v>779</v>
      </c>
      <c r="B31" s="182" t="s">
        <v>260</v>
      </c>
      <c r="C31" s="183">
        <f>+C17+C30</f>
        <v>41023</v>
      </c>
      <c r="D31" s="183">
        <f>+D17+D30</f>
        <v>50946</v>
      </c>
      <c r="E31" s="184">
        <f>+E17+E30</f>
        <v>37388</v>
      </c>
      <c r="F31" s="182" t="s">
        <v>261</v>
      </c>
      <c r="G31" s="183">
        <f>+G17+G30</f>
        <v>37471</v>
      </c>
      <c r="H31" s="183">
        <f>+H17+H30</f>
        <v>50946</v>
      </c>
      <c r="I31" s="210">
        <f>+I17+I30</f>
        <v>35527</v>
      </c>
      <c r="J31" s="416"/>
    </row>
    <row r="32" spans="1:10" ht="16.5" customHeight="1" thickBot="1">
      <c r="A32" s="171" t="s">
        <v>782</v>
      </c>
      <c r="B32" s="182" t="s">
        <v>780</v>
      </c>
      <c r="C32" s="183" t="str">
        <f>IF(C17-G17&lt;0,G17-C17,"-")</f>
        <v>-</v>
      </c>
      <c r="D32" s="183">
        <f>IF(D17-H17&lt;0,H17-D17,"-")</f>
        <v>11813</v>
      </c>
      <c r="E32" s="184" t="str">
        <f>IF(E17-I17&lt;0,I17-E17,"-")</f>
        <v>-</v>
      </c>
      <c r="F32" s="182" t="s">
        <v>781</v>
      </c>
      <c r="G32" s="183">
        <f>IF(C17-G17&gt;0,C17-G17,"-")</f>
        <v>3552</v>
      </c>
      <c r="H32" s="183" t="str">
        <f>IF(D17-H17&gt;0,D17-H17,"-")</f>
        <v>-</v>
      </c>
      <c r="I32" s="210">
        <f>IF(E17-I17&gt;0,E17-I17,"-")</f>
        <v>1861</v>
      </c>
      <c r="J32" s="416"/>
    </row>
    <row r="33" spans="1:10" ht="16.5" customHeight="1" thickBot="1">
      <c r="A33" s="171" t="s">
        <v>262</v>
      </c>
      <c r="B33" s="182" t="s">
        <v>783</v>
      </c>
      <c r="C33" s="183" t="str">
        <f>IF(C26-G26&lt;0,G26-C26,"-")</f>
        <v>-</v>
      </c>
      <c r="D33" s="183" t="str">
        <f>IF(D26-H26&lt;0,H26-D26,"-")</f>
        <v>-</v>
      </c>
      <c r="E33" s="184" t="str">
        <f>IF(E26-I26&lt;0,I26-E26,"-")</f>
        <v>-</v>
      </c>
      <c r="F33" s="182" t="s">
        <v>784</v>
      </c>
      <c r="G33" s="183" t="str">
        <f>IF(C26-G26&gt;0,C26-G26,"-")</f>
        <v>-</v>
      </c>
      <c r="H33" s="183" t="str">
        <f>IF(D26-H26&gt;0,D26-H26,"-")</f>
        <v>-</v>
      </c>
      <c r="I33" s="210" t="str">
        <f>IF(E26-I26&gt;0,E26-I26,"-")</f>
        <v>-</v>
      </c>
      <c r="J33" s="416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2.28125" style="0" customWidth="1"/>
    <col min="3" max="5" width="13.421875" style="0" customWidth="1"/>
  </cols>
  <sheetData>
    <row r="1" ht="15">
      <c r="A1" t="s">
        <v>868</v>
      </c>
    </row>
    <row r="3" spans="1:3" ht="26.25" customHeight="1">
      <c r="A3" s="407" t="s">
        <v>202</v>
      </c>
      <c r="B3" s="408"/>
      <c r="C3" s="408"/>
    </row>
    <row r="4" spans="1:3" ht="30" customHeight="1">
      <c r="A4" s="409" t="s">
        <v>279</v>
      </c>
      <c r="B4" s="410"/>
      <c r="C4" s="410"/>
    </row>
    <row r="6" ht="15">
      <c r="A6" s="3" t="s">
        <v>269</v>
      </c>
    </row>
    <row r="7" spans="1:5" ht="25.5">
      <c r="A7" s="1" t="s">
        <v>306</v>
      </c>
      <c r="B7" s="2" t="s">
        <v>307</v>
      </c>
      <c r="C7" s="85" t="s">
        <v>281</v>
      </c>
      <c r="D7" s="130" t="s">
        <v>259</v>
      </c>
      <c r="E7" s="130" t="s">
        <v>265</v>
      </c>
    </row>
    <row r="8" spans="1:5" ht="15">
      <c r="A8" s="27" t="s">
        <v>592</v>
      </c>
      <c r="B8" s="26" t="s">
        <v>333</v>
      </c>
      <c r="C8" s="73">
        <v>89029</v>
      </c>
      <c r="D8" s="73">
        <v>92141</v>
      </c>
      <c r="E8" s="73">
        <v>91230</v>
      </c>
    </row>
    <row r="9" spans="1:5" ht="15">
      <c r="A9" s="4" t="s">
        <v>593</v>
      </c>
      <c r="B9" s="26" t="s">
        <v>340</v>
      </c>
      <c r="C9" s="73">
        <v>12685</v>
      </c>
      <c r="D9" s="73">
        <v>16801</v>
      </c>
      <c r="E9" s="73">
        <v>16652</v>
      </c>
    </row>
    <row r="10" spans="1:5" ht="15">
      <c r="A10" s="46" t="s">
        <v>644</v>
      </c>
      <c r="B10" s="47" t="s">
        <v>341</v>
      </c>
      <c r="C10" s="74">
        <f>SUM(C8:C9)</f>
        <v>101714</v>
      </c>
      <c r="D10" s="74">
        <f>SUM(D8:D9)</f>
        <v>108942</v>
      </c>
      <c r="E10" s="74">
        <f>SUM(E8:E9)</f>
        <v>107882</v>
      </c>
    </row>
    <row r="11" spans="1:5" ht="15">
      <c r="A11" s="35" t="s">
        <v>615</v>
      </c>
      <c r="B11" s="47" t="s">
        <v>342</v>
      </c>
      <c r="C11" s="74">
        <v>16011</v>
      </c>
      <c r="D11" s="74">
        <v>17821</v>
      </c>
      <c r="E11" s="74">
        <v>17287</v>
      </c>
    </row>
    <row r="12" spans="1:5" ht="15">
      <c r="A12" s="4" t="s">
        <v>594</v>
      </c>
      <c r="B12" s="26" t="s">
        <v>349</v>
      </c>
      <c r="C12" s="73">
        <v>7995</v>
      </c>
      <c r="D12" s="73">
        <v>11958</v>
      </c>
      <c r="E12" s="73">
        <v>11239</v>
      </c>
    </row>
    <row r="13" spans="1:5" ht="15">
      <c r="A13" s="4" t="s">
        <v>645</v>
      </c>
      <c r="B13" s="26" t="s">
        <v>354</v>
      </c>
      <c r="C13" s="73">
        <v>2035</v>
      </c>
      <c r="D13" s="73">
        <v>2135</v>
      </c>
      <c r="E13" s="73">
        <v>1915</v>
      </c>
    </row>
    <row r="14" spans="1:5" ht="15">
      <c r="A14" s="4" t="s">
        <v>595</v>
      </c>
      <c r="B14" s="26" t="s">
        <v>366</v>
      </c>
      <c r="C14" s="73">
        <v>22811</v>
      </c>
      <c r="D14" s="73">
        <v>29250</v>
      </c>
      <c r="E14" s="73">
        <v>22738</v>
      </c>
    </row>
    <row r="15" spans="1:5" ht="15">
      <c r="A15" s="4" t="s">
        <v>596</v>
      </c>
      <c r="B15" s="26" t="s">
        <v>371</v>
      </c>
      <c r="C15" s="73">
        <v>600</v>
      </c>
      <c r="D15" s="73">
        <v>611</v>
      </c>
      <c r="E15" s="73">
        <v>163</v>
      </c>
    </row>
    <row r="16" spans="1:5" ht="15">
      <c r="A16" s="4" t="s">
        <v>597</v>
      </c>
      <c r="B16" s="26" t="s">
        <v>380</v>
      </c>
      <c r="C16" s="73">
        <v>7968</v>
      </c>
      <c r="D16" s="73">
        <v>8326</v>
      </c>
      <c r="E16" s="73">
        <v>6674</v>
      </c>
    </row>
    <row r="17" spans="1:5" ht="15">
      <c r="A17" s="35" t="s">
        <v>598</v>
      </c>
      <c r="B17" s="47" t="s">
        <v>381</v>
      </c>
      <c r="C17" s="74">
        <f>SUM(C12:C16)</f>
        <v>41409</v>
      </c>
      <c r="D17" s="74">
        <f>SUM(D12:D16)</f>
        <v>52280</v>
      </c>
      <c r="E17" s="74">
        <f>SUM(E12:E16)</f>
        <v>42729</v>
      </c>
    </row>
    <row r="18" spans="1:5" ht="15">
      <c r="A18" s="11" t="s">
        <v>382</v>
      </c>
      <c r="B18" s="26" t="s">
        <v>383</v>
      </c>
      <c r="C18" s="73">
        <v>0</v>
      </c>
      <c r="D18" s="73">
        <v>0</v>
      </c>
      <c r="E18" s="73">
        <v>0</v>
      </c>
    </row>
    <row r="19" spans="1:5" ht="15">
      <c r="A19" s="11" t="s">
        <v>599</v>
      </c>
      <c r="B19" s="26" t="s">
        <v>384</v>
      </c>
      <c r="C19" s="73">
        <v>0</v>
      </c>
      <c r="D19" s="73">
        <v>0</v>
      </c>
      <c r="E19" s="73">
        <v>0</v>
      </c>
    </row>
    <row r="20" spans="1:5" ht="15">
      <c r="A20" s="14" t="s">
        <v>621</v>
      </c>
      <c r="B20" s="26" t="s">
        <v>385</v>
      </c>
      <c r="C20" s="73">
        <v>0</v>
      </c>
      <c r="D20" s="73">
        <v>0</v>
      </c>
      <c r="E20" s="73">
        <v>0</v>
      </c>
    </row>
    <row r="21" spans="1:5" ht="15">
      <c r="A21" s="14" t="s">
        <v>622</v>
      </c>
      <c r="B21" s="26" t="s">
        <v>386</v>
      </c>
      <c r="C21" s="73">
        <v>0</v>
      </c>
      <c r="D21" s="73">
        <v>0</v>
      </c>
      <c r="E21" s="73">
        <v>0</v>
      </c>
    </row>
    <row r="22" spans="1:5" ht="15">
      <c r="A22" s="14" t="s">
        <v>623</v>
      </c>
      <c r="B22" s="26" t="s">
        <v>387</v>
      </c>
      <c r="C22" s="73">
        <v>0</v>
      </c>
      <c r="D22" s="73">
        <v>0</v>
      </c>
      <c r="E22" s="73">
        <v>0</v>
      </c>
    </row>
    <row r="23" spans="1:5" ht="15">
      <c r="A23" s="11" t="s">
        <v>624</v>
      </c>
      <c r="B23" s="26" t="s">
        <v>388</v>
      </c>
      <c r="C23" s="73">
        <v>0</v>
      </c>
      <c r="D23" s="73">
        <v>0</v>
      </c>
      <c r="E23" s="73">
        <v>0</v>
      </c>
    </row>
    <row r="24" spans="1:5" ht="15">
      <c r="A24" s="11" t="s">
        <v>625</v>
      </c>
      <c r="B24" s="26" t="s">
        <v>389</v>
      </c>
      <c r="C24" s="73">
        <v>0</v>
      </c>
      <c r="D24" s="73">
        <v>0</v>
      </c>
      <c r="E24" s="73">
        <v>0</v>
      </c>
    </row>
    <row r="25" spans="1:5" ht="15">
      <c r="A25" s="11" t="s">
        <v>626</v>
      </c>
      <c r="B25" s="26" t="s">
        <v>390</v>
      </c>
      <c r="C25" s="73">
        <v>21859</v>
      </c>
      <c r="D25" s="73">
        <v>21859</v>
      </c>
      <c r="E25" s="73">
        <v>20675</v>
      </c>
    </row>
    <row r="26" spans="1:5" ht="15">
      <c r="A26" s="44" t="s">
        <v>600</v>
      </c>
      <c r="B26" s="47" t="s">
        <v>391</v>
      </c>
      <c r="C26" s="74">
        <f>SUM(C18:C25)</f>
        <v>21859</v>
      </c>
      <c r="D26" s="74">
        <f>SUM(D18:D25)</f>
        <v>21859</v>
      </c>
      <c r="E26" s="74">
        <f>SUM(E18:E25)</f>
        <v>20675</v>
      </c>
    </row>
    <row r="27" spans="1:5" ht="15">
      <c r="A27" s="10" t="s">
        <v>627</v>
      </c>
      <c r="B27" s="26" t="s">
        <v>392</v>
      </c>
      <c r="C27" s="73">
        <v>0</v>
      </c>
      <c r="D27" s="73">
        <v>0</v>
      </c>
      <c r="E27" s="73">
        <v>0</v>
      </c>
    </row>
    <row r="28" spans="1:5" ht="15">
      <c r="A28" s="10" t="s">
        <v>393</v>
      </c>
      <c r="B28" s="26" t="s">
        <v>394</v>
      </c>
      <c r="C28" s="73">
        <v>0</v>
      </c>
      <c r="D28" s="73">
        <v>6232</v>
      </c>
      <c r="E28" s="73">
        <v>6232</v>
      </c>
    </row>
    <row r="29" spans="1:5" ht="15">
      <c r="A29" s="10" t="s">
        <v>395</v>
      </c>
      <c r="B29" s="26" t="s">
        <v>396</v>
      </c>
      <c r="C29" s="73">
        <v>0</v>
      </c>
      <c r="D29" s="73">
        <v>0</v>
      </c>
      <c r="E29" s="73">
        <v>0</v>
      </c>
    </row>
    <row r="30" spans="1:5" ht="15">
      <c r="A30" s="10" t="s">
        <v>601</v>
      </c>
      <c r="B30" s="26" t="s">
        <v>397</v>
      </c>
      <c r="C30" s="73">
        <v>0</v>
      </c>
      <c r="D30" s="73">
        <v>0</v>
      </c>
      <c r="E30" s="73">
        <v>0</v>
      </c>
    </row>
    <row r="31" spans="1:5" ht="15">
      <c r="A31" s="10" t="s">
        <v>628</v>
      </c>
      <c r="B31" s="26" t="s">
        <v>398</v>
      </c>
      <c r="C31" s="73">
        <v>0</v>
      </c>
      <c r="D31" s="73">
        <v>0</v>
      </c>
      <c r="E31" s="73">
        <v>0</v>
      </c>
    </row>
    <row r="32" spans="1:5" ht="15">
      <c r="A32" s="10" t="s">
        <v>602</v>
      </c>
      <c r="B32" s="26" t="s">
        <v>399</v>
      </c>
      <c r="C32" s="73">
        <v>19132</v>
      </c>
      <c r="D32" s="73">
        <v>17746</v>
      </c>
      <c r="E32" s="73">
        <v>16770</v>
      </c>
    </row>
    <row r="33" spans="1:5" ht="15">
      <c r="A33" s="10" t="s">
        <v>629</v>
      </c>
      <c r="B33" s="26" t="s">
        <v>400</v>
      </c>
      <c r="C33" s="73">
        <v>0</v>
      </c>
      <c r="D33" s="73">
        <v>0</v>
      </c>
      <c r="E33" s="73">
        <v>0</v>
      </c>
    </row>
    <row r="34" spans="1:5" ht="15">
      <c r="A34" s="10" t="s">
        <v>630</v>
      </c>
      <c r="B34" s="26" t="s">
        <v>401</v>
      </c>
      <c r="C34" s="73">
        <v>0</v>
      </c>
      <c r="D34" s="73">
        <v>0</v>
      </c>
      <c r="E34" s="73">
        <v>0</v>
      </c>
    </row>
    <row r="35" spans="1:5" ht="15">
      <c r="A35" s="10" t="s">
        <v>402</v>
      </c>
      <c r="B35" s="26" t="s">
        <v>403</v>
      </c>
      <c r="C35" s="73">
        <v>0</v>
      </c>
      <c r="D35" s="73">
        <v>0</v>
      </c>
      <c r="E35" s="73">
        <v>0</v>
      </c>
    </row>
    <row r="36" spans="1:5" ht="15">
      <c r="A36" s="16" t="s">
        <v>404</v>
      </c>
      <c r="B36" s="26" t="s">
        <v>405</v>
      </c>
      <c r="C36" s="73">
        <v>0</v>
      </c>
      <c r="D36" s="73">
        <v>0</v>
      </c>
      <c r="E36" s="73">
        <v>0</v>
      </c>
    </row>
    <row r="37" spans="1:5" ht="15">
      <c r="A37" s="10" t="s">
        <v>631</v>
      </c>
      <c r="B37" s="26" t="s">
        <v>406</v>
      </c>
      <c r="C37" s="73">
        <v>4488</v>
      </c>
      <c r="D37" s="73">
        <v>10203</v>
      </c>
      <c r="E37" s="73">
        <v>9678</v>
      </c>
    </row>
    <row r="38" spans="1:5" ht="15">
      <c r="A38" s="16" t="s">
        <v>713</v>
      </c>
      <c r="B38" s="26" t="s">
        <v>407</v>
      </c>
      <c r="C38" s="73">
        <v>2980</v>
      </c>
      <c r="D38" s="73">
        <v>21171</v>
      </c>
      <c r="E38" s="73"/>
    </row>
    <row r="39" spans="1:5" ht="15">
      <c r="A39" s="16" t="s">
        <v>714</v>
      </c>
      <c r="B39" s="26" t="s">
        <v>407</v>
      </c>
      <c r="C39" s="73"/>
      <c r="D39" s="73"/>
      <c r="E39" s="73"/>
    </row>
    <row r="40" spans="1:5" ht="15">
      <c r="A40" s="44" t="s">
        <v>603</v>
      </c>
      <c r="B40" s="47" t="s">
        <v>408</v>
      </c>
      <c r="C40" s="74">
        <f>SUM(C27:C39)</f>
        <v>26600</v>
      </c>
      <c r="D40" s="74">
        <f>SUM(D27:D39)</f>
        <v>55352</v>
      </c>
      <c r="E40" s="74">
        <f>SUM(E27:E39)</f>
        <v>32680</v>
      </c>
    </row>
    <row r="41" spans="1:5" ht="15.75">
      <c r="A41" s="48" t="s">
        <v>284</v>
      </c>
      <c r="B41" s="64"/>
      <c r="C41" s="74">
        <f>C10+C11+C17+C26+C40</f>
        <v>207593</v>
      </c>
      <c r="D41" s="74">
        <f>D10+D11+D17+D26+D40</f>
        <v>256254</v>
      </c>
      <c r="E41" s="74">
        <f>E10+E11+E17+E26+E40</f>
        <v>221253</v>
      </c>
    </row>
    <row r="42" spans="1:5" ht="15">
      <c r="A42" s="30" t="s">
        <v>409</v>
      </c>
      <c r="B42" s="26" t="s">
        <v>410</v>
      </c>
      <c r="C42" s="73">
        <v>0</v>
      </c>
      <c r="D42" s="73">
        <v>0</v>
      </c>
      <c r="E42" s="73">
        <v>0</v>
      </c>
    </row>
    <row r="43" spans="1:5" ht="15">
      <c r="A43" s="30" t="s">
        <v>632</v>
      </c>
      <c r="B43" s="26" t="s">
        <v>411</v>
      </c>
      <c r="C43" s="73">
        <v>0</v>
      </c>
      <c r="D43" s="73">
        <v>9872</v>
      </c>
      <c r="E43" s="73">
        <v>9872</v>
      </c>
    </row>
    <row r="44" spans="1:5" ht="15">
      <c r="A44" s="30" t="s">
        <v>412</v>
      </c>
      <c r="B44" s="26" t="s">
        <v>413</v>
      </c>
      <c r="C44" s="73">
        <v>0</v>
      </c>
      <c r="D44" s="73">
        <v>25</v>
      </c>
      <c r="E44" s="73">
        <v>0</v>
      </c>
    </row>
    <row r="45" spans="1:5" ht="15">
      <c r="A45" s="30" t="s">
        <v>414</v>
      </c>
      <c r="B45" s="26" t="s">
        <v>415</v>
      </c>
      <c r="C45" s="73">
        <v>17032</v>
      </c>
      <c r="D45" s="73">
        <v>18267</v>
      </c>
      <c r="E45" s="73">
        <v>16708</v>
      </c>
    </row>
    <row r="46" spans="1:5" ht="15">
      <c r="A46" s="5" t="s">
        <v>416</v>
      </c>
      <c r="B46" s="26" t="s">
        <v>417</v>
      </c>
      <c r="C46" s="73">
        <v>0</v>
      </c>
      <c r="D46" s="73">
        <v>0</v>
      </c>
      <c r="E46" s="73">
        <v>0</v>
      </c>
    </row>
    <row r="47" spans="1:5" ht="15">
      <c r="A47" s="5" t="s">
        <v>418</v>
      </c>
      <c r="B47" s="26" t="s">
        <v>419</v>
      </c>
      <c r="C47" s="73">
        <v>0</v>
      </c>
      <c r="D47" s="73">
        <v>0</v>
      </c>
      <c r="E47" s="73">
        <v>0</v>
      </c>
    </row>
    <row r="48" spans="1:5" ht="15">
      <c r="A48" s="5" t="s">
        <v>420</v>
      </c>
      <c r="B48" s="26" t="s">
        <v>421</v>
      </c>
      <c r="C48" s="73">
        <v>4598</v>
      </c>
      <c r="D48" s="73">
        <v>6940</v>
      </c>
      <c r="E48" s="73">
        <v>6939</v>
      </c>
    </row>
    <row r="49" spans="1:5" ht="15">
      <c r="A49" s="45" t="s">
        <v>605</v>
      </c>
      <c r="B49" s="47" t="s">
        <v>422</v>
      </c>
      <c r="C49" s="74">
        <f>SUM(C42:C48)</f>
        <v>21630</v>
      </c>
      <c r="D49" s="74">
        <f>SUM(D42:D48)</f>
        <v>35104</v>
      </c>
      <c r="E49" s="74">
        <f>SUM(E42:E48)</f>
        <v>33519</v>
      </c>
    </row>
    <row r="50" spans="1:5" ht="15">
      <c r="A50" s="11" t="s">
        <v>423</v>
      </c>
      <c r="B50" s="26" t="s">
        <v>424</v>
      </c>
      <c r="C50" s="73">
        <v>12570</v>
      </c>
      <c r="D50" s="73">
        <v>12570</v>
      </c>
      <c r="E50" s="73">
        <v>1580</v>
      </c>
    </row>
    <row r="51" spans="1:5" ht="15">
      <c r="A51" s="11" t="s">
        <v>425</v>
      </c>
      <c r="B51" s="26" t="s">
        <v>426</v>
      </c>
      <c r="C51" s="73">
        <v>0</v>
      </c>
      <c r="D51" s="73">
        <v>0</v>
      </c>
      <c r="E51" s="73">
        <v>0</v>
      </c>
    </row>
    <row r="52" spans="1:5" ht="15">
      <c r="A52" s="11" t="s">
        <v>427</v>
      </c>
      <c r="B52" s="26" t="s">
        <v>428</v>
      </c>
      <c r="C52" s="73">
        <v>0</v>
      </c>
      <c r="D52" s="73">
        <v>0</v>
      </c>
      <c r="E52" s="73">
        <v>0</v>
      </c>
    </row>
    <row r="53" spans="1:5" ht="15">
      <c r="A53" s="11" t="s">
        <v>429</v>
      </c>
      <c r="B53" s="26" t="s">
        <v>430</v>
      </c>
      <c r="C53" s="73">
        <v>3271</v>
      </c>
      <c r="D53" s="73">
        <v>3272</v>
      </c>
      <c r="E53" s="73">
        <v>428</v>
      </c>
    </row>
    <row r="54" spans="1:5" ht="15">
      <c r="A54" s="44" t="s">
        <v>606</v>
      </c>
      <c r="B54" s="47" t="s">
        <v>431</v>
      </c>
      <c r="C54" s="74">
        <f>SUM(C50:C53)</f>
        <v>15841</v>
      </c>
      <c r="D54" s="74">
        <f>SUM(D50:D53)</f>
        <v>15842</v>
      </c>
      <c r="E54" s="74">
        <f>SUM(E50:E53)</f>
        <v>2008</v>
      </c>
    </row>
    <row r="55" spans="1:5" ht="30">
      <c r="A55" s="11" t="s">
        <v>432</v>
      </c>
      <c r="B55" s="26" t="s">
        <v>433</v>
      </c>
      <c r="C55" s="73">
        <v>0</v>
      </c>
      <c r="D55" s="73">
        <v>0</v>
      </c>
      <c r="E55" s="73">
        <v>0</v>
      </c>
    </row>
    <row r="56" spans="1:5" ht="15">
      <c r="A56" s="11" t="s">
        <v>633</v>
      </c>
      <c r="B56" s="26" t="s">
        <v>434</v>
      </c>
      <c r="C56" s="73">
        <v>0</v>
      </c>
      <c r="D56" s="73">
        <v>0</v>
      </c>
      <c r="E56" s="73">
        <v>0</v>
      </c>
    </row>
    <row r="57" spans="1:5" ht="30">
      <c r="A57" s="11" t="s">
        <v>634</v>
      </c>
      <c r="B57" s="26" t="s">
        <v>435</v>
      </c>
      <c r="C57" s="73">
        <v>0</v>
      </c>
      <c r="D57" s="73">
        <v>0</v>
      </c>
      <c r="E57" s="73">
        <v>0</v>
      </c>
    </row>
    <row r="58" spans="1:5" ht="15">
      <c r="A58" s="11" t="s">
        <v>635</v>
      </c>
      <c r="B58" s="26" t="s">
        <v>436</v>
      </c>
      <c r="C58" s="73">
        <v>0</v>
      </c>
      <c r="D58" s="73">
        <v>0</v>
      </c>
      <c r="E58" s="73">
        <v>0</v>
      </c>
    </row>
    <row r="59" spans="1:5" ht="30">
      <c r="A59" s="11" t="s">
        <v>636</v>
      </c>
      <c r="B59" s="26" t="s">
        <v>437</v>
      </c>
      <c r="C59" s="73">
        <v>0</v>
      </c>
      <c r="D59" s="73">
        <v>0</v>
      </c>
      <c r="E59" s="73">
        <v>0</v>
      </c>
    </row>
    <row r="60" spans="1:5" ht="15">
      <c r="A60" s="11" t="s">
        <v>637</v>
      </c>
      <c r="B60" s="26" t="s">
        <v>438</v>
      </c>
      <c r="C60" s="73">
        <v>0</v>
      </c>
      <c r="D60" s="73">
        <v>0</v>
      </c>
      <c r="E60" s="73">
        <v>0</v>
      </c>
    </row>
    <row r="61" spans="1:5" ht="15">
      <c r="A61" s="11" t="s">
        <v>439</v>
      </c>
      <c r="B61" s="26" t="s">
        <v>440</v>
      </c>
      <c r="C61" s="73">
        <v>0</v>
      </c>
      <c r="D61" s="73">
        <v>0</v>
      </c>
      <c r="E61" s="73">
        <v>0</v>
      </c>
    </row>
    <row r="62" spans="1:5" ht="15">
      <c r="A62" s="11" t="s">
        <v>638</v>
      </c>
      <c r="B62" s="26" t="s">
        <v>441</v>
      </c>
      <c r="C62" s="73">
        <v>0</v>
      </c>
      <c r="D62" s="73">
        <v>0</v>
      </c>
      <c r="E62" s="73">
        <v>0</v>
      </c>
    </row>
    <row r="63" spans="1:5" ht="15">
      <c r="A63" s="44" t="s">
        <v>607</v>
      </c>
      <c r="B63" s="47" t="s">
        <v>442</v>
      </c>
      <c r="C63" s="74">
        <v>0</v>
      </c>
      <c r="D63" s="74">
        <v>0</v>
      </c>
      <c r="E63" s="74">
        <v>0</v>
      </c>
    </row>
    <row r="64" spans="1:5" ht="15.75">
      <c r="A64" s="48" t="s">
        <v>285</v>
      </c>
      <c r="B64" s="64"/>
      <c r="C64" s="74">
        <f>C49+C54+C63</f>
        <v>37471</v>
      </c>
      <c r="D64" s="74">
        <f>D49+D54+D63</f>
        <v>50946</v>
      </c>
      <c r="E64" s="74">
        <f>E49+E54+E63</f>
        <v>35527</v>
      </c>
    </row>
    <row r="65" spans="1:5" ht="15.75">
      <c r="A65" s="31" t="s">
        <v>646</v>
      </c>
      <c r="B65" s="32" t="s">
        <v>443</v>
      </c>
      <c r="C65" s="74">
        <f>C10+C11+C17+C26+C40+C49+C54+C63</f>
        <v>245064</v>
      </c>
      <c r="D65" s="74">
        <f>D10+D11+D17+D26+D40+D49+D54+D63</f>
        <v>307200</v>
      </c>
      <c r="E65" s="74">
        <f>E10+E11+E17+E26+E40+E49+E54+E63</f>
        <v>256780</v>
      </c>
    </row>
    <row r="66" spans="1:5" ht="15">
      <c r="A66" s="13" t="s">
        <v>608</v>
      </c>
      <c r="B66" s="6" t="s">
        <v>448</v>
      </c>
      <c r="C66" s="86">
        <v>0</v>
      </c>
      <c r="D66" s="86">
        <v>0</v>
      </c>
      <c r="E66" s="86">
        <v>0</v>
      </c>
    </row>
    <row r="67" spans="1:5" ht="15">
      <c r="A67" s="12" t="s">
        <v>609</v>
      </c>
      <c r="B67" s="6" t="s">
        <v>454</v>
      </c>
      <c r="C67" s="87">
        <v>0</v>
      </c>
      <c r="D67" s="87">
        <v>0</v>
      </c>
      <c r="E67" s="87">
        <v>0</v>
      </c>
    </row>
    <row r="68" spans="1:5" ht="15">
      <c r="A68" s="33" t="s">
        <v>455</v>
      </c>
      <c r="B68" s="4" t="s">
        <v>456</v>
      </c>
      <c r="C68" s="88">
        <v>0</v>
      </c>
      <c r="D68" s="88">
        <v>0</v>
      </c>
      <c r="E68" s="88">
        <v>0</v>
      </c>
    </row>
    <row r="69" spans="1:5" ht="15">
      <c r="A69" s="33" t="s">
        <v>457</v>
      </c>
      <c r="B69" s="4" t="s">
        <v>458</v>
      </c>
      <c r="C69" s="88">
        <v>3134</v>
      </c>
      <c r="D69" s="88">
        <v>3133</v>
      </c>
      <c r="E69" s="88">
        <v>3134</v>
      </c>
    </row>
    <row r="70" spans="1:5" ht="15">
      <c r="A70" s="12" t="s">
        <v>459</v>
      </c>
      <c r="B70" s="6" t="s">
        <v>460</v>
      </c>
      <c r="C70" s="84">
        <v>0</v>
      </c>
      <c r="D70" s="84">
        <v>0</v>
      </c>
      <c r="E70" s="84">
        <v>0</v>
      </c>
    </row>
    <row r="71" spans="1:5" ht="15">
      <c r="A71" s="33" t="s">
        <v>461</v>
      </c>
      <c r="B71" s="4" t="s">
        <v>462</v>
      </c>
      <c r="C71" s="88">
        <v>0</v>
      </c>
      <c r="D71" s="88">
        <v>0</v>
      </c>
      <c r="E71" s="88">
        <v>0</v>
      </c>
    </row>
    <row r="72" spans="1:5" ht="15">
      <c r="A72" s="33" t="s">
        <v>463</v>
      </c>
      <c r="B72" s="4" t="s">
        <v>464</v>
      </c>
      <c r="C72" s="88">
        <v>0</v>
      </c>
      <c r="D72" s="88">
        <v>0</v>
      </c>
      <c r="E72" s="88">
        <v>0</v>
      </c>
    </row>
    <row r="73" spans="1:5" ht="15">
      <c r="A73" s="33" t="s">
        <v>465</v>
      </c>
      <c r="B73" s="4" t="s">
        <v>466</v>
      </c>
      <c r="C73" s="88">
        <v>0</v>
      </c>
      <c r="D73" s="88">
        <v>0</v>
      </c>
      <c r="E73" s="88">
        <v>0</v>
      </c>
    </row>
    <row r="74" spans="1:5" ht="15">
      <c r="A74" s="34" t="s">
        <v>610</v>
      </c>
      <c r="B74" s="35" t="s">
        <v>467</v>
      </c>
      <c r="C74" s="87">
        <f>SUM(C66:C73)</f>
        <v>3134</v>
      </c>
      <c r="D74" s="87">
        <f>SUM(D66:D73)</f>
        <v>3133</v>
      </c>
      <c r="E74" s="87">
        <f>SUM(E66:E73)</f>
        <v>3134</v>
      </c>
    </row>
    <row r="75" spans="1:5" ht="15">
      <c r="A75" s="33" t="s">
        <v>468</v>
      </c>
      <c r="B75" s="4" t="s">
        <v>469</v>
      </c>
      <c r="C75" s="88">
        <v>0</v>
      </c>
      <c r="D75" s="88">
        <v>0</v>
      </c>
      <c r="E75" s="88">
        <v>0</v>
      </c>
    </row>
    <row r="76" spans="1:5" ht="15">
      <c r="A76" s="11" t="s">
        <v>470</v>
      </c>
      <c r="B76" s="4" t="s">
        <v>471</v>
      </c>
      <c r="C76" s="89">
        <v>0</v>
      </c>
      <c r="D76" s="89">
        <v>0</v>
      </c>
      <c r="E76" s="89">
        <v>0</v>
      </c>
    </row>
    <row r="77" spans="1:5" ht="15">
      <c r="A77" s="33" t="s">
        <v>643</v>
      </c>
      <c r="B77" s="4" t="s">
        <v>472</v>
      </c>
      <c r="C77" s="88">
        <v>0</v>
      </c>
      <c r="D77" s="88">
        <v>0</v>
      </c>
      <c r="E77" s="88">
        <v>0</v>
      </c>
    </row>
    <row r="78" spans="1:5" ht="15">
      <c r="A78" s="33" t="s">
        <v>612</v>
      </c>
      <c r="B78" s="4" t="s">
        <v>473</v>
      </c>
      <c r="C78" s="88">
        <v>0</v>
      </c>
      <c r="D78" s="88">
        <v>0</v>
      </c>
      <c r="E78" s="88">
        <v>0</v>
      </c>
    </row>
    <row r="79" spans="1:5" ht="15">
      <c r="A79" s="34" t="s">
        <v>613</v>
      </c>
      <c r="B79" s="35" t="s">
        <v>474</v>
      </c>
      <c r="C79" s="87">
        <v>0</v>
      </c>
      <c r="D79" s="87">
        <v>0</v>
      </c>
      <c r="E79" s="87">
        <v>0</v>
      </c>
    </row>
    <row r="80" spans="1:5" ht="15">
      <c r="A80" s="11" t="s">
        <v>475</v>
      </c>
      <c r="B80" s="4" t="s">
        <v>476</v>
      </c>
      <c r="C80" s="89">
        <v>0</v>
      </c>
      <c r="D80" s="89">
        <v>0</v>
      </c>
      <c r="E80" s="89">
        <v>0</v>
      </c>
    </row>
    <row r="81" spans="1:5" ht="15.75">
      <c r="A81" s="36" t="s">
        <v>647</v>
      </c>
      <c r="B81" s="37" t="s">
        <v>477</v>
      </c>
      <c r="C81" s="87">
        <f>C74+C79+C80</f>
        <v>3134</v>
      </c>
      <c r="D81" s="87">
        <f>D74+D79+D80</f>
        <v>3133</v>
      </c>
      <c r="E81" s="87">
        <f>E74+E79+E80</f>
        <v>3134</v>
      </c>
    </row>
    <row r="82" spans="1:5" ht="15.75">
      <c r="A82" s="39" t="s">
        <v>683</v>
      </c>
      <c r="B82" s="40"/>
      <c r="C82" s="90">
        <f>C65+C81</f>
        <v>248198</v>
      </c>
      <c r="D82" s="90">
        <f>D65+D81</f>
        <v>310333</v>
      </c>
      <c r="E82" s="90">
        <f>E65+E81</f>
        <v>259914</v>
      </c>
    </row>
    <row r="83" spans="1:5" ht="30">
      <c r="A83" s="1" t="s">
        <v>306</v>
      </c>
      <c r="B83" s="2" t="s">
        <v>283</v>
      </c>
      <c r="C83" s="85" t="s">
        <v>281</v>
      </c>
      <c r="D83" s="85" t="s">
        <v>259</v>
      </c>
      <c r="E83" s="85" t="s">
        <v>265</v>
      </c>
    </row>
    <row r="84" spans="1:5" ht="15">
      <c r="A84" s="4" t="s">
        <v>685</v>
      </c>
      <c r="B84" s="5" t="s">
        <v>490</v>
      </c>
      <c r="C84" s="91">
        <f>'bevételek összetolt'!C14</f>
        <v>78338</v>
      </c>
      <c r="D84" s="91">
        <f>'bevételek összetolt'!D14</f>
        <v>94226</v>
      </c>
      <c r="E84" s="91">
        <f>'bevételek összetolt'!E14</f>
        <v>94226</v>
      </c>
    </row>
    <row r="85" spans="1:5" ht="15">
      <c r="A85" s="4" t="s">
        <v>491</v>
      </c>
      <c r="B85" s="5" t="s">
        <v>492</v>
      </c>
      <c r="C85" s="91">
        <v>0</v>
      </c>
      <c r="D85" s="91">
        <v>0</v>
      </c>
      <c r="E85" s="91">
        <v>0</v>
      </c>
    </row>
    <row r="86" spans="1:5" ht="30">
      <c r="A86" s="4" t="s">
        <v>493</v>
      </c>
      <c r="B86" s="5" t="s">
        <v>494</v>
      </c>
      <c r="C86" s="91">
        <v>0</v>
      </c>
      <c r="D86" s="91">
        <v>0</v>
      </c>
      <c r="E86" s="91">
        <v>0</v>
      </c>
    </row>
    <row r="87" spans="1:5" ht="30">
      <c r="A87" s="4" t="s">
        <v>648</v>
      </c>
      <c r="B87" s="5" t="s">
        <v>495</v>
      </c>
      <c r="C87" s="91">
        <v>0</v>
      </c>
      <c r="D87" s="91">
        <v>0</v>
      </c>
      <c r="E87" s="91">
        <v>0</v>
      </c>
    </row>
    <row r="88" spans="1:5" ht="30">
      <c r="A88" s="4" t="s">
        <v>649</v>
      </c>
      <c r="B88" s="5" t="s">
        <v>496</v>
      </c>
      <c r="C88" s="91">
        <v>0</v>
      </c>
      <c r="D88" s="91">
        <v>0</v>
      </c>
      <c r="E88" s="91">
        <v>0</v>
      </c>
    </row>
    <row r="89" spans="1:5" ht="15">
      <c r="A89" s="4" t="s">
        <v>650</v>
      </c>
      <c r="B89" s="5" t="s">
        <v>497</v>
      </c>
      <c r="C89" s="91">
        <f>'bevételek összetolt'!C19</f>
        <v>52254</v>
      </c>
      <c r="D89" s="91">
        <f>'bevételek összetolt'!D19</f>
        <v>63262</v>
      </c>
      <c r="E89" s="91">
        <f>'bevételek összetolt'!E19</f>
        <v>73758</v>
      </c>
    </row>
    <row r="90" spans="1:5" ht="15">
      <c r="A90" s="35" t="s">
        <v>686</v>
      </c>
      <c r="B90" s="45" t="s">
        <v>498</v>
      </c>
      <c r="C90" s="92">
        <f>SUM(C84:C89)</f>
        <v>130592</v>
      </c>
      <c r="D90" s="92">
        <f>SUM(D84:D89)</f>
        <v>157488</v>
      </c>
      <c r="E90" s="92">
        <f>SUM(E84:E89)</f>
        <v>167984</v>
      </c>
    </row>
    <row r="91" spans="1:5" ht="15">
      <c r="A91" s="4" t="s">
        <v>688</v>
      </c>
      <c r="B91" s="5" t="s">
        <v>509</v>
      </c>
      <c r="C91" s="91">
        <v>0</v>
      </c>
      <c r="D91" s="91">
        <v>0</v>
      </c>
      <c r="E91" s="91">
        <v>0</v>
      </c>
    </row>
    <row r="92" spans="1:5" ht="15">
      <c r="A92" s="4" t="s">
        <v>656</v>
      </c>
      <c r="B92" s="5" t="s">
        <v>510</v>
      </c>
      <c r="C92" s="91">
        <v>0</v>
      </c>
      <c r="D92" s="91">
        <v>0</v>
      </c>
      <c r="E92" s="91">
        <v>0</v>
      </c>
    </row>
    <row r="93" spans="1:5" ht="15">
      <c r="A93" s="4" t="s">
        <v>657</v>
      </c>
      <c r="B93" s="5" t="s">
        <v>511</v>
      </c>
      <c r="C93" s="91">
        <v>0</v>
      </c>
      <c r="D93" s="91">
        <v>0</v>
      </c>
      <c r="E93" s="91">
        <v>0</v>
      </c>
    </row>
    <row r="94" spans="1:5" ht="15">
      <c r="A94" s="4" t="s">
        <v>658</v>
      </c>
      <c r="B94" s="5" t="s">
        <v>512</v>
      </c>
      <c r="C94" s="91">
        <v>3000</v>
      </c>
      <c r="D94" s="91">
        <v>3000</v>
      </c>
      <c r="E94" s="91">
        <v>3331</v>
      </c>
    </row>
    <row r="95" spans="1:5" ht="15">
      <c r="A95" s="4" t="s">
        <v>689</v>
      </c>
      <c r="B95" s="5" t="s">
        <v>519</v>
      </c>
      <c r="C95" s="91">
        <v>28000</v>
      </c>
      <c r="D95" s="91">
        <v>28000</v>
      </c>
      <c r="E95" s="91">
        <v>46999</v>
      </c>
    </row>
    <row r="96" spans="1:5" ht="15">
      <c r="A96" s="4" t="s">
        <v>663</v>
      </c>
      <c r="B96" s="5" t="s">
        <v>520</v>
      </c>
      <c r="C96" s="91"/>
      <c r="D96" s="91"/>
      <c r="E96" s="91">
        <v>134</v>
      </c>
    </row>
    <row r="97" spans="1:5" ht="15">
      <c r="A97" s="35" t="s">
        <v>690</v>
      </c>
      <c r="B97" s="45" t="s">
        <v>521</v>
      </c>
      <c r="C97" s="92">
        <f>SUM(C91:C96)</f>
        <v>31000</v>
      </c>
      <c r="D97" s="92">
        <f>SUM(D91:D96)</f>
        <v>31000</v>
      </c>
      <c r="E97" s="92">
        <f>SUM(E91:E96)</f>
        <v>50464</v>
      </c>
    </row>
    <row r="98" spans="1:5" ht="15">
      <c r="A98" s="11" t="s">
        <v>522</v>
      </c>
      <c r="B98" s="5" t="s">
        <v>523</v>
      </c>
      <c r="C98" s="91">
        <v>0</v>
      </c>
      <c r="D98" s="91">
        <v>0</v>
      </c>
      <c r="E98" s="91">
        <v>20</v>
      </c>
    </row>
    <row r="99" spans="1:5" ht="15">
      <c r="A99" s="11" t="s">
        <v>664</v>
      </c>
      <c r="B99" s="5" t="s">
        <v>524</v>
      </c>
      <c r="C99" s="91">
        <v>0</v>
      </c>
      <c r="D99" s="91">
        <v>0</v>
      </c>
      <c r="E99" s="91">
        <v>525</v>
      </c>
    </row>
    <row r="100" spans="1:5" ht="15">
      <c r="A100" s="11" t="s">
        <v>665</v>
      </c>
      <c r="B100" s="5" t="s">
        <v>525</v>
      </c>
      <c r="C100" s="91">
        <v>0</v>
      </c>
      <c r="D100" s="91">
        <v>0</v>
      </c>
      <c r="E100" s="91">
        <v>70</v>
      </c>
    </row>
    <row r="101" spans="1:5" ht="15">
      <c r="A101" s="11" t="s">
        <v>666</v>
      </c>
      <c r="B101" s="5" t="s">
        <v>526</v>
      </c>
      <c r="C101" s="91">
        <v>3336</v>
      </c>
      <c r="D101" s="91">
        <v>3335</v>
      </c>
      <c r="E101" s="91">
        <v>2843</v>
      </c>
    </row>
    <row r="102" spans="1:5" ht="15">
      <c r="A102" s="11" t="s">
        <v>527</v>
      </c>
      <c r="B102" s="5" t="s">
        <v>528</v>
      </c>
      <c r="C102" s="91">
        <v>0</v>
      </c>
      <c r="D102" s="91">
        <v>0</v>
      </c>
      <c r="E102" s="91">
        <v>0</v>
      </c>
    </row>
    <row r="103" spans="1:5" ht="15">
      <c r="A103" s="11" t="s">
        <v>529</v>
      </c>
      <c r="B103" s="5" t="s">
        <v>530</v>
      </c>
      <c r="C103" s="91">
        <v>0</v>
      </c>
      <c r="D103" s="91">
        <v>0</v>
      </c>
      <c r="E103" s="91">
        <v>0</v>
      </c>
    </row>
    <row r="104" spans="1:5" ht="15">
      <c r="A104" s="11" t="s">
        <v>531</v>
      </c>
      <c r="B104" s="5" t="s">
        <v>532</v>
      </c>
      <c r="C104" s="91">
        <v>0</v>
      </c>
      <c r="D104" s="91">
        <v>0</v>
      </c>
      <c r="E104" s="91">
        <v>0</v>
      </c>
    </row>
    <row r="105" spans="1:5" ht="15">
      <c r="A105" s="11" t="s">
        <v>667</v>
      </c>
      <c r="B105" s="5" t="s">
        <v>533</v>
      </c>
      <c r="C105" s="91">
        <v>0</v>
      </c>
      <c r="D105" s="91">
        <v>0</v>
      </c>
      <c r="E105" s="91">
        <v>18</v>
      </c>
    </row>
    <row r="106" spans="1:5" ht="15">
      <c r="A106" s="11" t="s">
        <v>668</v>
      </c>
      <c r="B106" s="5" t="s">
        <v>534</v>
      </c>
      <c r="C106" s="91">
        <v>0</v>
      </c>
      <c r="D106" s="91">
        <v>0</v>
      </c>
      <c r="E106" s="91">
        <v>0</v>
      </c>
    </row>
    <row r="107" spans="1:5" ht="15">
      <c r="A107" s="11" t="s">
        <v>669</v>
      </c>
      <c r="B107" s="5" t="s">
        <v>535</v>
      </c>
      <c r="C107" s="91">
        <v>0</v>
      </c>
      <c r="D107" s="91">
        <v>6239</v>
      </c>
      <c r="E107" s="91">
        <v>5795</v>
      </c>
    </row>
    <row r="108" spans="1:5" ht="15">
      <c r="A108" s="44" t="s">
        <v>691</v>
      </c>
      <c r="B108" s="45" t="s">
        <v>536</v>
      </c>
      <c r="C108" s="92">
        <f>SUM(C98:C107)</f>
        <v>3336</v>
      </c>
      <c r="D108" s="92">
        <f>SUM(D98:D107)</f>
        <v>9574</v>
      </c>
      <c r="E108" s="92">
        <f>SUM(E98:E107)</f>
        <v>9271</v>
      </c>
    </row>
    <row r="109" spans="1:5" ht="30">
      <c r="A109" s="11" t="s">
        <v>545</v>
      </c>
      <c r="B109" s="5" t="s">
        <v>546</v>
      </c>
      <c r="C109" s="91">
        <v>0</v>
      </c>
      <c r="D109" s="91">
        <v>0</v>
      </c>
      <c r="E109" s="91">
        <v>0</v>
      </c>
    </row>
    <row r="110" spans="1:5" ht="30">
      <c r="A110" s="4" t="s">
        <v>673</v>
      </c>
      <c r="B110" s="5" t="s">
        <v>547</v>
      </c>
      <c r="C110" s="91">
        <v>0</v>
      </c>
      <c r="D110" s="91">
        <v>0</v>
      </c>
      <c r="E110" s="91">
        <v>0</v>
      </c>
    </row>
    <row r="111" spans="1:5" ht="15">
      <c r="A111" s="11" t="s">
        <v>674</v>
      </c>
      <c r="B111" s="5" t="s">
        <v>548</v>
      </c>
      <c r="C111" s="91">
        <v>0</v>
      </c>
      <c r="D111" s="91">
        <v>0</v>
      </c>
      <c r="E111" s="91">
        <v>0</v>
      </c>
    </row>
    <row r="112" spans="1:5" ht="15">
      <c r="A112" s="35" t="s">
        <v>693</v>
      </c>
      <c r="B112" s="45" t="s">
        <v>549</v>
      </c>
      <c r="C112" s="92">
        <f>SUM(C109:C111)</f>
        <v>0</v>
      </c>
      <c r="D112" s="92">
        <f>SUM(D109:D111)</f>
        <v>0</v>
      </c>
      <c r="E112" s="92">
        <f>SUM(E109:E111)</f>
        <v>0</v>
      </c>
    </row>
    <row r="113" spans="1:5" ht="15.75">
      <c r="A113" s="48" t="s">
        <v>286</v>
      </c>
      <c r="B113" s="52"/>
      <c r="C113" s="92">
        <f>C90+C97+C108+C112</f>
        <v>164928</v>
      </c>
      <c r="D113" s="92">
        <f>D90+D97+D108+D112</f>
        <v>198062</v>
      </c>
      <c r="E113" s="92">
        <f>E90+E97+E108+E112</f>
        <v>227719</v>
      </c>
    </row>
    <row r="114" spans="1:5" ht="15">
      <c r="A114" s="4" t="s">
        <v>499</v>
      </c>
      <c r="B114" s="5" t="s">
        <v>500</v>
      </c>
      <c r="C114" s="91">
        <v>0</v>
      </c>
      <c r="D114" s="91">
        <v>0</v>
      </c>
      <c r="E114" s="91">
        <v>0</v>
      </c>
    </row>
    <row r="115" spans="1:5" ht="30">
      <c r="A115" s="4" t="s">
        <v>501</v>
      </c>
      <c r="B115" s="5" t="s">
        <v>502</v>
      </c>
      <c r="C115" s="91">
        <v>0</v>
      </c>
      <c r="D115" s="91">
        <v>0</v>
      </c>
      <c r="E115" s="91">
        <v>0</v>
      </c>
    </row>
    <row r="116" spans="1:5" ht="30">
      <c r="A116" s="4" t="s">
        <v>651</v>
      </c>
      <c r="B116" s="5" t="s">
        <v>503</v>
      </c>
      <c r="C116" s="91">
        <v>0</v>
      </c>
      <c r="D116" s="91">
        <v>0</v>
      </c>
      <c r="E116" s="91">
        <v>0</v>
      </c>
    </row>
    <row r="117" spans="1:5" ht="30">
      <c r="A117" s="4" t="s">
        <v>652</v>
      </c>
      <c r="B117" s="5" t="s">
        <v>504</v>
      </c>
      <c r="C117" s="91">
        <v>0</v>
      </c>
      <c r="D117" s="91">
        <v>0</v>
      </c>
      <c r="E117" s="91">
        <v>0</v>
      </c>
    </row>
    <row r="118" spans="1:5" ht="15">
      <c r="A118" s="4" t="s">
        <v>653</v>
      </c>
      <c r="B118" s="5" t="s">
        <v>505</v>
      </c>
      <c r="C118" s="91">
        <v>35633</v>
      </c>
      <c r="D118" s="91">
        <v>35633</v>
      </c>
      <c r="E118" s="91">
        <v>34498</v>
      </c>
    </row>
    <row r="119" spans="1:5" ht="15">
      <c r="A119" s="35" t="s">
        <v>687</v>
      </c>
      <c r="B119" s="45" t="s">
        <v>506</v>
      </c>
      <c r="C119" s="92">
        <f>SUM(C114:C118)</f>
        <v>35633</v>
      </c>
      <c r="D119" s="92">
        <f>SUM(D114:D118)</f>
        <v>35633</v>
      </c>
      <c r="E119" s="92">
        <f>SUM(E114:E118)</f>
        <v>34498</v>
      </c>
    </row>
    <row r="120" spans="1:5" ht="15">
      <c r="A120" s="11" t="s">
        <v>670</v>
      </c>
      <c r="B120" s="5" t="s">
        <v>537</v>
      </c>
      <c r="C120" s="91">
        <v>0</v>
      </c>
      <c r="D120" s="91">
        <v>0</v>
      </c>
      <c r="E120" s="91">
        <v>0</v>
      </c>
    </row>
    <row r="121" spans="1:5" ht="15">
      <c r="A121" s="11" t="s">
        <v>671</v>
      </c>
      <c r="B121" s="5" t="s">
        <v>538</v>
      </c>
      <c r="C121" s="91">
        <v>5390</v>
      </c>
      <c r="D121" s="91">
        <v>3500</v>
      </c>
      <c r="E121" s="91">
        <v>2890</v>
      </c>
    </row>
    <row r="122" spans="1:5" ht="15">
      <c r="A122" s="11" t="s">
        <v>539</v>
      </c>
      <c r="B122" s="5" t="s">
        <v>540</v>
      </c>
      <c r="C122" s="91">
        <v>0</v>
      </c>
      <c r="D122" s="91">
        <v>0</v>
      </c>
      <c r="E122" s="91">
        <v>0</v>
      </c>
    </row>
    <row r="123" spans="1:5" ht="15">
      <c r="A123" s="11" t="s">
        <v>672</v>
      </c>
      <c r="B123" s="5" t="s">
        <v>541</v>
      </c>
      <c r="C123" s="91">
        <v>0</v>
      </c>
      <c r="D123" s="91">
        <v>0</v>
      </c>
      <c r="E123" s="91">
        <v>0</v>
      </c>
    </row>
    <row r="124" spans="1:5" ht="15">
      <c r="A124" s="11" t="s">
        <v>542</v>
      </c>
      <c r="B124" s="5" t="s">
        <v>543</v>
      </c>
      <c r="C124" s="91">
        <v>0</v>
      </c>
      <c r="D124" s="91">
        <v>0</v>
      </c>
      <c r="E124" s="91">
        <v>0</v>
      </c>
    </row>
    <row r="125" spans="1:5" ht="15">
      <c r="A125" s="35" t="s">
        <v>692</v>
      </c>
      <c r="B125" s="45" t="s">
        <v>544</v>
      </c>
      <c r="C125" s="92">
        <f>SUM(C120:C124)</f>
        <v>5390</v>
      </c>
      <c r="D125" s="92">
        <f>SUM(D120:D124)</f>
        <v>3500</v>
      </c>
      <c r="E125" s="92">
        <f>SUM(E120:E124)</f>
        <v>2890</v>
      </c>
    </row>
    <row r="126" spans="1:5" ht="30">
      <c r="A126" s="11" t="s">
        <v>550</v>
      </c>
      <c r="B126" s="5" t="s">
        <v>551</v>
      </c>
      <c r="C126" s="91">
        <v>0</v>
      </c>
      <c r="D126" s="91">
        <v>0</v>
      </c>
      <c r="E126" s="91">
        <v>0</v>
      </c>
    </row>
    <row r="127" spans="1:5" ht="30">
      <c r="A127" s="4" t="s">
        <v>675</v>
      </c>
      <c r="B127" s="5" t="s">
        <v>552</v>
      </c>
      <c r="C127" s="91">
        <v>0</v>
      </c>
      <c r="D127" s="91">
        <v>0</v>
      </c>
      <c r="E127" s="91">
        <v>0</v>
      </c>
    </row>
    <row r="128" spans="1:5" ht="15">
      <c r="A128" s="11" t="s">
        <v>676</v>
      </c>
      <c r="B128" s="5" t="s">
        <v>553</v>
      </c>
      <c r="C128" s="91"/>
      <c r="D128" s="91"/>
      <c r="E128" s="91"/>
    </row>
    <row r="129" spans="1:5" ht="15">
      <c r="A129" s="35" t="s">
        <v>695</v>
      </c>
      <c r="B129" s="45" t="s">
        <v>554</v>
      </c>
      <c r="C129" s="92">
        <f>SUM(C126:C128)</f>
        <v>0</v>
      </c>
      <c r="D129" s="92">
        <f>SUM(D126:D128)</f>
        <v>0</v>
      </c>
      <c r="E129" s="92">
        <f>SUM(E126:E128)</f>
        <v>0</v>
      </c>
    </row>
    <row r="130" spans="1:5" ht="15.75">
      <c r="A130" s="48" t="s">
        <v>287</v>
      </c>
      <c r="B130" s="52"/>
      <c r="C130" s="92">
        <f>C119+C125+C129</f>
        <v>41023</v>
      </c>
      <c r="D130" s="92">
        <f>D119+D125+D129</f>
        <v>39133</v>
      </c>
      <c r="E130" s="92">
        <f>E119+E125+E129</f>
        <v>37388</v>
      </c>
    </row>
    <row r="131" spans="1:5" ht="15.75">
      <c r="A131" s="42" t="s">
        <v>694</v>
      </c>
      <c r="B131" s="31" t="s">
        <v>555</v>
      </c>
      <c r="C131" s="92">
        <f>C113+C130</f>
        <v>205951</v>
      </c>
      <c r="D131" s="92">
        <f>D113+D130</f>
        <v>237195</v>
      </c>
      <c r="E131" s="92">
        <f>E113+E130</f>
        <v>265107</v>
      </c>
    </row>
    <row r="132" spans="1:5" ht="15.75">
      <c r="A132" s="67" t="s">
        <v>288</v>
      </c>
      <c r="B132" s="51"/>
      <c r="C132" s="91"/>
      <c r="D132" s="91"/>
      <c r="E132" s="91"/>
    </row>
    <row r="133" spans="1:5" ht="15.75">
      <c r="A133" s="67" t="s">
        <v>289</v>
      </c>
      <c r="B133" s="51"/>
      <c r="C133" s="91"/>
      <c r="D133" s="91"/>
      <c r="E133" s="91"/>
    </row>
    <row r="134" spans="1:5" ht="15">
      <c r="A134" s="13" t="s">
        <v>696</v>
      </c>
      <c r="B134" s="6" t="s">
        <v>560</v>
      </c>
      <c r="C134" s="91">
        <v>0</v>
      </c>
      <c r="D134" s="91">
        <v>0</v>
      </c>
      <c r="E134" s="91">
        <v>0</v>
      </c>
    </row>
    <row r="135" spans="1:5" ht="15">
      <c r="A135" s="12" t="s">
        <v>697</v>
      </c>
      <c r="B135" s="6" t="s">
        <v>567</v>
      </c>
      <c r="C135" s="91">
        <v>0</v>
      </c>
      <c r="D135" s="91">
        <v>0</v>
      </c>
      <c r="E135" s="91">
        <v>0</v>
      </c>
    </row>
    <row r="136" spans="1:5" ht="15">
      <c r="A136" s="4" t="s">
        <v>711</v>
      </c>
      <c r="B136" s="4" t="s">
        <v>568</v>
      </c>
      <c r="C136" s="91">
        <v>42247</v>
      </c>
      <c r="D136" s="91">
        <v>73138</v>
      </c>
      <c r="E136" s="91">
        <v>73138</v>
      </c>
    </row>
    <row r="137" spans="1:5" ht="15">
      <c r="A137" s="4" t="s">
        <v>712</v>
      </c>
      <c r="B137" s="4" t="s">
        <v>568</v>
      </c>
      <c r="C137" s="91"/>
      <c r="D137" s="91"/>
      <c r="E137" s="91"/>
    </row>
    <row r="138" spans="1:5" ht="15">
      <c r="A138" s="4" t="s">
        <v>709</v>
      </c>
      <c r="B138" s="4" t="s">
        <v>569</v>
      </c>
      <c r="C138" s="91">
        <v>0</v>
      </c>
      <c r="D138" s="91">
        <v>0</v>
      </c>
      <c r="E138" s="91">
        <v>0</v>
      </c>
    </row>
    <row r="139" spans="1:5" ht="15">
      <c r="A139" s="4" t="s">
        <v>710</v>
      </c>
      <c r="B139" s="4" t="s">
        <v>569</v>
      </c>
      <c r="C139" s="91">
        <v>0</v>
      </c>
      <c r="D139" s="91">
        <v>0</v>
      </c>
      <c r="E139" s="91">
        <v>0</v>
      </c>
    </row>
    <row r="140" spans="1:5" ht="15">
      <c r="A140" s="6" t="s">
        <v>698</v>
      </c>
      <c r="B140" s="6" t="s">
        <v>570</v>
      </c>
      <c r="C140" s="92">
        <f>SUM(C136:C139)</f>
        <v>42247</v>
      </c>
      <c r="D140" s="92">
        <f>SUM(D136:D139)</f>
        <v>73138</v>
      </c>
      <c r="E140" s="92">
        <f>SUM(E136:E139)</f>
        <v>73138</v>
      </c>
    </row>
    <row r="141" spans="1:5" ht="15">
      <c r="A141" s="33" t="s">
        <v>571</v>
      </c>
      <c r="B141" s="4" t="s">
        <v>572</v>
      </c>
      <c r="C141" s="91">
        <v>0</v>
      </c>
      <c r="D141" s="91">
        <v>0</v>
      </c>
      <c r="E141" s="91">
        <v>3237</v>
      </c>
    </row>
    <row r="142" spans="1:5" ht="15">
      <c r="A142" s="33" t="s">
        <v>573</v>
      </c>
      <c r="B142" s="4" t="s">
        <v>574</v>
      </c>
      <c r="C142" s="91">
        <v>0</v>
      </c>
      <c r="D142" s="91">
        <v>0</v>
      </c>
      <c r="E142" s="91">
        <v>0</v>
      </c>
    </row>
    <row r="143" spans="1:5" ht="15">
      <c r="A143" s="33" t="s">
        <v>575</v>
      </c>
      <c r="B143" s="4" t="s">
        <v>576</v>
      </c>
      <c r="C143" s="91">
        <v>0</v>
      </c>
      <c r="D143" s="91">
        <v>0</v>
      </c>
      <c r="E143" s="91">
        <v>0</v>
      </c>
    </row>
    <row r="144" spans="1:5" ht="15">
      <c r="A144" s="33" t="s">
        <v>577</v>
      </c>
      <c r="B144" s="4" t="s">
        <v>578</v>
      </c>
      <c r="C144" s="91">
        <v>0</v>
      </c>
      <c r="D144" s="91">
        <v>0</v>
      </c>
      <c r="E144" s="91">
        <v>0</v>
      </c>
    </row>
    <row r="145" spans="1:5" ht="15">
      <c r="A145" s="11" t="s">
        <v>681</v>
      </c>
      <c r="B145" s="4" t="s">
        <v>579</v>
      </c>
      <c r="C145" s="91">
        <v>0</v>
      </c>
      <c r="D145" s="91">
        <v>0</v>
      </c>
      <c r="E145" s="91">
        <v>0</v>
      </c>
    </row>
    <row r="146" spans="1:5" ht="15">
      <c r="A146" s="13" t="s">
        <v>699</v>
      </c>
      <c r="B146" s="6" t="s">
        <v>580</v>
      </c>
      <c r="C146" s="92">
        <f>C140+C141+C142+C143+C144+C145</f>
        <v>42247</v>
      </c>
      <c r="D146" s="92">
        <f>D140+D141+D142+D143+D144+D145</f>
        <v>73138</v>
      </c>
      <c r="E146" s="92">
        <f>E140+E141+E142+E143+E144+E145</f>
        <v>76375</v>
      </c>
    </row>
    <row r="147" spans="1:5" ht="15">
      <c r="A147" s="11" t="s">
        <v>581</v>
      </c>
      <c r="B147" s="4" t="s">
        <v>582</v>
      </c>
      <c r="C147" s="91">
        <v>0</v>
      </c>
      <c r="D147" s="91">
        <v>0</v>
      </c>
      <c r="E147" s="91">
        <v>0</v>
      </c>
    </row>
    <row r="148" spans="1:5" ht="15">
      <c r="A148" s="11" t="s">
        <v>583</v>
      </c>
      <c r="B148" s="4" t="s">
        <v>584</v>
      </c>
      <c r="C148" s="91">
        <v>0</v>
      </c>
      <c r="D148" s="91">
        <v>0</v>
      </c>
      <c r="E148" s="91">
        <v>0</v>
      </c>
    </row>
    <row r="149" spans="1:5" ht="15">
      <c r="A149" s="33" t="s">
        <v>585</v>
      </c>
      <c r="B149" s="4" t="s">
        <v>586</v>
      </c>
      <c r="C149" s="91">
        <v>0</v>
      </c>
      <c r="D149" s="91">
        <v>0</v>
      </c>
      <c r="E149" s="91">
        <v>0</v>
      </c>
    </row>
    <row r="150" spans="1:5" ht="15">
      <c r="A150" s="33" t="s">
        <v>682</v>
      </c>
      <c r="B150" s="4" t="s">
        <v>587</v>
      </c>
      <c r="C150" s="91">
        <v>0</v>
      </c>
      <c r="D150" s="91">
        <v>0</v>
      </c>
      <c r="E150" s="91">
        <v>0</v>
      </c>
    </row>
    <row r="151" spans="1:5" ht="15">
      <c r="A151" s="12" t="s">
        <v>700</v>
      </c>
      <c r="B151" s="6" t="s">
        <v>588</v>
      </c>
      <c r="C151" s="92">
        <f>SUM(C147:C150)</f>
        <v>0</v>
      </c>
      <c r="D151" s="92">
        <f>SUM(D147:D150)</f>
        <v>0</v>
      </c>
      <c r="E151" s="92">
        <f>SUM(E147:E150)</f>
        <v>0</v>
      </c>
    </row>
    <row r="152" spans="1:5" ht="15">
      <c r="A152" s="13" t="s">
        <v>589</v>
      </c>
      <c r="B152" s="6" t="s">
        <v>590</v>
      </c>
      <c r="C152" s="92">
        <v>0</v>
      </c>
      <c r="D152" s="92">
        <v>0</v>
      </c>
      <c r="E152" s="92">
        <v>0</v>
      </c>
    </row>
    <row r="153" spans="1:5" ht="15.75">
      <c r="A153" s="36" t="s">
        <v>701</v>
      </c>
      <c r="B153" s="37" t="s">
        <v>591</v>
      </c>
      <c r="C153" s="92">
        <f>C146+C151+C152</f>
        <v>42247</v>
      </c>
      <c r="D153" s="92">
        <f>D146+D151+D152</f>
        <v>73138</v>
      </c>
      <c r="E153" s="92">
        <f>E146+E151+E152</f>
        <v>76375</v>
      </c>
    </row>
    <row r="154" spans="1:5" ht="15.75">
      <c r="A154" s="39" t="s">
        <v>684</v>
      </c>
      <c r="B154" s="40"/>
      <c r="C154" s="92">
        <f>C131+C153</f>
        <v>248198</v>
      </c>
      <c r="D154" s="92">
        <f>D131+D153</f>
        <v>310333</v>
      </c>
      <c r="E154" s="92">
        <f>E131+E153</f>
        <v>341482</v>
      </c>
    </row>
  </sheetData>
  <sheetProtection/>
  <mergeCells count="2">
    <mergeCell ref="A3:C3"/>
    <mergeCell ref="A4:C4"/>
  </mergeCells>
  <printOptions/>
  <pageMargins left="0.25" right="0.25" top="0.75" bottom="0.75" header="0.3" footer="0.3"/>
  <pageSetup fitToHeight="0" fitToWidth="1" horizontalDpi="600" verticalDpi="600" orientation="portrait" paperSize="9" scale="69" r:id="rId1"/>
  <rowBreaks count="1" manualBreakCount="1">
    <brk id="8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3.421875" style="0" customWidth="1"/>
    <col min="4" max="4" width="12.00390625" style="0" customWidth="1"/>
    <col min="5" max="5" width="12.57421875" style="0" customWidth="1"/>
  </cols>
  <sheetData>
    <row r="1" ht="15">
      <c r="A1" t="s">
        <v>869</v>
      </c>
    </row>
    <row r="3" spans="1:3" ht="45.75" customHeight="1">
      <c r="A3" s="407" t="s">
        <v>202</v>
      </c>
      <c r="B3" s="408"/>
      <c r="C3" s="408"/>
    </row>
    <row r="4" spans="1:3" ht="26.25" customHeight="1">
      <c r="A4" s="409" t="s">
        <v>278</v>
      </c>
      <c r="B4" s="410"/>
      <c r="C4" s="410"/>
    </row>
    <row r="6" spans="1:5" ht="30">
      <c r="A6" s="1" t="s">
        <v>306</v>
      </c>
      <c r="B6" s="2" t="s">
        <v>307</v>
      </c>
      <c r="C6" s="49" t="s">
        <v>205</v>
      </c>
      <c r="D6" s="70" t="s">
        <v>206</v>
      </c>
      <c r="E6" s="130" t="s">
        <v>207</v>
      </c>
    </row>
    <row r="7" spans="1:5" ht="15">
      <c r="A7" s="23"/>
      <c r="B7" s="23"/>
      <c r="C7" s="76"/>
      <c r="D7" s="76"/>
      <c r="E7" s="76"/>
    </row>
    <row r="8" spans="1:5" ht="15">
      <c r="A8" s="23"/>
      <c r="B8" s="23"/>
      <c r="C8" s="76"/>
      <c r="D8" s="76"/>
      <c r="E8" s="76"/>
    </row>
    <row r="9" spans="1:5" ht="15">
      <c r="A9" s="23"/>
      <c r="B9" s="23"/>
      <c r="C9" s="76"/>
      <c r="D9" s="76"/>
      <c r="E9" s="76"/>
    </row>
    <row r="10" spans="1:5" ht="15">
      <c r="A10" s="23"/>
      <c r="B10" s="23"/>
      <c r="C10" s="76"/>
      <c r="D10" s="76"/>
      <c r="E10" s="76"/>
    </row>
    <row r="11" spans="1:5" ht="15">
      <c r="A11" s="11" t="s">
        <v>409</v>
      </c>
      <c r="B11" s="5" t="s">
        <v>410</v>
      </c>
      <c r="C11" s="76"/>
      <c r="D11" s="76"/>
      <c r="E11" s="76"/>
    </row>
    <row r="12" spans="1:5" ht="15">
      <c r="A12" s="11"/>
      <c r="B12" s="5"/>
      <c r="C12" s="76"/>
      <c r="D12" s="76"/>
      <c r="E12" s="76"/>
    </row>
    <row r="13" spans="1:5" ht="15">
      <c r="A13" s="11"/>
      <c r="B13" s="5"/>
      <c r="C13" s="76"/>
      <c r="D13" s="76"/>
      <c r="E13" s="76"/>
    </row>
    <row r="14" spans="1:5" ht="15">
      <c r="A14" s="11"/>
      <c r="B14" s="5"/>
      <c r="C14" s="76"/>
      <c r="D14" s="76"/>
      <c r="E14" s="76"/>
    </row>
    <row r="15" spans="1:5" ht="15">
      <c r="A15" s="11"/>
      <c r="B15" s="5"/>
      <c r="C15" s="76"/>
      <c r="D15" s="76"/>
      <c r="E15" s="76"/>
    </row>
    <row r="16" spans="1:5" ht="15">
      <c r="A16" s="11" t="s">
        <v>604</v>
      </c>
      <c r="B16" s="5" t="s">
        <v>411</v>
      </c>
      <c r="C16" s="382">
        <f>SUM(C17:C20)</f>
        <v>0</v>
      </c>
      <c r="D16" s="382">
        <f>SUM(D17:D20)</f>
        <v>9872</v>
      </c>
      <c r="E16" s="382">
        <f>SUM(E17:E20)</f>
        <v>9872</v>
      </c>
    </row>
    <row r="17" spans="1:5" ht="15">
      <c r="A17" s="11" t="s">
        <v>846</v>
      </c>
      <c r="B17" s="5"/>
      <c r="C17" s="76">
        <v>0</v>
      </c>
      <c r="D17" s="76">
        <v>9872</v>
      </c>
      <c r="E17" s="76">
        <v>9872</v>
      </c>
    </row>
    <row r="18" spans="1:5" ht="15">
      <c r="A18" s="11"/>
      <c r="B18" s="5"/>
      <c r="C18" s="76"/>
      <c r="D18" s="76"/>
      <c r="E18" s="76"/>
    </row>
    <row r="19" spans="1:5" ht="15">
      <c r="A19" s="11"/>
      <c r="B19" s="5"/>
      <c r="C19" s="76"/>
      <c r="D19" s="76"/>
      <c r="E19" s="76"/>
    </row>
    <row r="20" spans="1:5" ht="15">
      <c r="A20" s="11"/>
      <c r="B20" s="5"/>
      <c r="C20" s="76"/>
      <c r="D20" s="76"/>
      <c r="E20" s="76"/>
    </row>
    <row r="21" spans="1:5" ht="15">
      <c r="A21" s="4" t="s">
        <v>412</v>
      </c>
      <c r="B21" s="5" t="s">
        <v>413</v>
      </c>
      <c r="C21" s="76"/>
      <c r="D21" s="76"/>
      <c r="E21" s="76"/>
    </row>
    <row r="22" spans="1:5" ht="15">
      <c r="A22" s="4"/>
      <c r="B22" s="5"/>
      <c r="C22" s="76"/>
      <c r="D22" s="76"/>
      <c r="E22" s="76"/>
    </row>
    <row r="23" spans="1:5" ht="15">
      <c r="A23" s="4"/>
      <c r="B23" s="5"/>
      <c r="C23" s="76"/>
      <c r="D23" s="76"/>
      <c r="E23" s="76"/>
    </row>
    <row r="24" spans="1:5" ht="15">
      <c r="A24" s="11" t="s">
        <v>414</v>
      </c>
      <c r="B24" s="5" t="s">
        <v>415</v>
      </c>
      <c r="C24" s="78">
        <f>SUM(C25:C29)</f>
        <v>17032</v>
      </c>
      <c r="D24" s="78">
        <f>SUM(D25:D29)</f>
        <v>18292</v>
      </c>
      <c r="E24" s="78">
        <f>SUM(E25:E29)</f>
        <v>16708</v>
      </c>
    </row>
    <row r="25" spans="1:5" ht="15">
      <c r="A25" s="11" t="s">
        <v>842</v>
      </c>
      <c r="B25" s="5"/>
      <c r="C25" s="76">
        <v>16486</v>
      </c>
      <c r="D25" s="76">
        <v>16486</v>
      </c>
      <c r="E25" s="76">
        <v>13800</v>
      </c>
    </row>
    <row r="26" spans="1:5" ht="14.25" customHeight="1">
      <c r="A26" s="383" t="s">
        <v>843</v>
      </c>
      <c r="B26" s="5"/>
      <c r="C26" s="76">
        <v>546</v>
      </c>
      <c r="D26" s="76">
        <v>546</v>
      </c>
      <c r="E26" s="76">
        <v>546</v>
      </c>
    </row>
    <row r="27" spans="1:5" ht="15">
      <c r="A27" s="11" t="s">
        <v>844</v>
      </c>
      <c r="B27" s="5"/>
      <c r="C27" s="76">
        <v>0</v>
      </c>
      <c r="D27" s="76">
        <v>0</v>
      </c>
      <c r="E27" s="76">
        <v>416</v>
      </c>
    </row>
    <row r="28" spans="1:5" ht="30">
      <c r="A28" s="11" t="s">
        <v>845</v>
      </c>
      <c r="B28" s="5"/>
      <c r="C28" s="76"/>
      <c r="D28" s="76">
        <v>0</v>
      </c>
      <c r="E28" s="76">
        <v>713</v>
      </c>
    </row>
    <row r="29" spans="1:5" ht="15">
      <c r="A29" s="11" t="s">
        <v>862</v>
      </c>
      <c r="B29" s="5"/>
      <c r="C29" s="76">
        <v>0</v>
      </c>
      <c r="D29" s="76">
        <v>1260</v>
      </c>
      <c r="E29" s="76">
        <v>1233</v>
      </c>
    </row>
    <row r="30" spans="1:5" ht="15">
      <c r="A30" s="11" t="s">
        <v>416</v>
      </c>
      <c r="B30" s="5" t="s">
        <v>417</v>
      </c>
      <c r="C30" s="76"/>
      <c r="D30" s="76"/>
      <c r="E30" s="76"/>
    </row>
    <row r="31" spans="1:5" ht="15">
      <c r="A31" s="11"/>
      <c r="B31" s="5"/>
      <c r="C31" s="76"/>
      <c r="D31" s="76"/>
      <c r="E31" s="76"/>
    </row>
    <row r="32" spans="1:5" ht="15">
      <c r="A32" s="11"/>
      <c r="B32" s="5"/>
      <c r="C32" s="76"/>
      <c r="D32" s="76"/>
      <c r="E32" s="76"/>
    </row>
    <row r="33" spans="1:5" ht="15">
      <c r="A33" s="4" t="s">
        <v>418</v>
      </c>
      <c r="B33" s="5" t="s">
        <v>419</v>
      </c>
      <c r="C33" s="76"/>
      <c r="D33" s="76"/>
      <c r="E33" s="76"/>
    </row>
    <row r="34" spans="1:5" ht="15">
      <c r="A34" s="4" t="s">
        <v>420</v>
      </c>
      <c r="B34" s="5" t="s">
        <v>421</v>
      </c>
      <c r="C34" s="76">
        <v>4598</v>
      </c>
      <c r="D34" s="76">
        <v>6940</v>
      </c>
      <c r="E34" s="76">
        <v>6939</v>
      </c>
    </row>
    <row r="35" spans="1:5" ht="15.75">
      <c r="A35" s="15" t="s">
        <v>605</v>
      </c>
      <c r="B35" s="8" t="s">
        <v>422</v>
      </c>
      <c r="C35" s="78">
        <f>C34+C33+C30+C24+C21+C16+C11</f>
        <v>21630</v>
      </c>
      <c r="D35" s="78">
        <f>D34+D33+D30+D24+D21+D16+D11</f>
        <v>35104</v>
      </c>
      <c r="E35" s="78">
        <f>E34+E33+E30+E24+E21+E16+E11</f>
        <v>33519</v>
      </c>
    </row>
    <row r="36" spans="1:5" ht="15.75">
      <c r="A36" s="17"/>
      <c r="B36" s="7"/>
      <c r="C36" s="76"/>
      <c r="D36" s="76"/>
      <c r="E36" s="76"/>
    </row>
    <row r="37" spans="1:5" ht="15.75">
      <c r="A37" s="17"/>
      <c r="B37" s="7"/>
      <c r="C37" s="76"/>
      <c r="D37" s="76"/>
      <c r="E37" s="76"/>
    </row>
    <row r="38" spans="1:5" ht="15.75">
      <c r="A38" s="17"/>
      <c r="B38" s="7"/>
      <c r="C38" s="76"/>
      <c r="D38" s="76"/>
      <c r="E38" s="76"/>
    </row>
    <row r="39" spans="1:5" ht="15.75">
      <c r="A39" s="17"/>
      <c r="B39" s="7"/>
      <c r="C39" s="76"/>
      <c r="D39" s="76"/>
      <c r="E39" s="76"/>
    </row>
    <row r="40" spans="1:5" ht="15">
      <c r="A40" s="11" t="s">
        <v>423</v>
      </c>
      <c r="B40" s="5" t="s">
        <v>424</v>
      </c>
      <c r="C40" s="78">
        <f>SUM(C41:C44)</f>
        <v>12570</v>
      </c>
      <c r="D40" s="78">
        <f>SUM(D41:D44)</f>
        <v>12570</v>
      </c>
      <c r="E40" s="78">
        <f>SUM(E41:E44)</f>
        <v>1580</v>
      </c>
    </row>
    <row r="41" spans="1:5" ht="15">
      <c r="A41" s="11" t="s">
        <v>847</v>
      </c>
      <c r="B41" s="5"/>
      <c r="C41" s="76">
        <v>12570</v>
      </c>
      <c r="D41" s="76">
        <v>12570</v>
      </c>
      <c r="E41" s="76">
        <v>1580</v>
      </c>
    </row>
    <row r="42" spans="1:5" ht="15">
      <c r="A42" s="11"/>
      <c r="B42" s="5"/>
      <c r="C42" s="76"/>
      <c r="D42" s="76"/>
      <c r="E42" s="76"/>
    </row>
    <row r="43" spans="1:5" ht="15">
      <c r="A43" s="11"/>
      <c r="B43" s="5"/>
      <c r="C43" s="76"/>
      <c r="D43" s="76"/>
      <c r="E43" s="76"/>
    </row>
    <row r="44" spans="1:5" ht="15">
      <c r="A44" s="11"/>
      <c r="B44" s="5"/>
      <c r="C44" s="76"/>
      <c r="D44" s="76"/>
      <c r="E44" s="76"/>
    </row>
    <row r="45" spans="1:5" ht="15">
      <c r="A45" s="11" t="s">
        <v>425</v>
      </c>
      <c r="B45" s="5" t="s">
        <v>426</v>
      </c>
      <c r="C45" s="76"/>
      <c r="D45" s="76"/>
      <c r="E45" s="76"/>
    </row>
    <row r="46" spans="1:5" ht="15">
      <c r="A46" s="11"/>
      <c r="B46" s="5"/>
      <c r="C46" s="76"/>
      <c r="D46" s="76"/>
      <c r="E46" s="76"/>
    </row>
    <row r="47" spans="1:5" ht="15">
      <c r="A47" s="11"/>
      <c r="B47" s="5"/>
      <c r="C47" s="76"/>
      <c r="D47" s="76"/>
      <c r="E47" s="76"/>
    </row>
    <row r="48" spans="1:5" ht="15">
      <c r="A48" s="11"/>
      <c r="B48" s="5"/>
      <c r="C48" s="76"/>
      <c r="D48" s="76"/>
      <c r="E48" s="76"/>
    </row>
    <row r="49" spans="1:5" ht="15">
      <c r="A49" s="11"/>
      <c r="B49" s="5"/>
      <c r="C49" s="76"/>
      <c r="D49" s="76"/>
      <c r="E49" s="76"/>
    </row>
    <row r="50" spans="1:5" ht="15">
      <c r="A50" s="11" t="s">
        <v>427</v>
      </c>
      <c r="B50" s="5" t="s">
        <v>428</v>
      </c>
      <c r="C50" s="76"/>
      <c r="D50" s="76">
        <v>0</v>
      </c>
      <c r="E50" s="76"/>
    </row>
    <row r="51" spans="1:5" ht="15">
      <c r="A51" s="11" t="s">
        <v>429</v>
      </c>
      <c r="B51" s="5" t="s">
        <v>430</v>
      </c>
      <c r="C51" s="76">
        <v>3271</v>
      </c>
      <c r="D51" s="76">
        <v>3272</v>
      </c>
      <c r="E51" s="76">
        <v>428</v>
      </c>
    </row>
    <row r="52" spans="1:5" ht="15.75">
      <c r="A52" s="15" t="s">
        <v>606</v>
      </c>
      <c r="B52" s="8" t="s">
        <v>431</v>
      </c>
      <c r="C52" s="77">
        <f>SUM(C40+C45+C50+C51)</f>
        <v>15841</v>
      </c>
      <c r="D52" s="77">
        <f>SUM(D40+D45+D50+D51)</f>
        <v>15842</v>
      </c>
      <c r="E52" s="77">
        <f>SUM(E40+E45+E50+E51)</f>
        <v>2008</v>
      </c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SheetLayoutView="75" zoomScalePageLayoutView="0" workbookViewId="0" topLeftCell="A1">
      <selection activeCell="A4" sqref="A4:D4"/>
    </sheetView>
  </sheetViews>
  <sheetFormatPr defaultColWidth="9.140625" defaultRowHeight="15"/>
  <cols>
    <col min="1" max="1" width="83.28125" style="0" customWidth="1"/>
    <col min="2" max="3" width="19.7109375" style="0" customWidth="1"/>
    <col min="4" max="4" width="23.00390625" style="0" customWidth="1"/>
  </cols>
  <sheetData>
    <row r="1" ht="15">
      <c r="A1" t="s">
        <v>870</v>
      </c>
    </row>
    <row r="3" spans="1:4" ht="35.25" customHeight="1">
      <c r="A3" s="407" t="s">
        <v>202</v>
      </c>
      <c r="B3" s="407"/>
      <c r="C3" s="407"/>
      <c r="D3" s="407"/>
    </row>
    <row r="4" spans="1:7" ht="71.25" customHeight="1">
      <c r="A4" s="409" t="s">
        <v>282</v>
      </c>
      <c r="B4" s="409"/>
      <c r="C4" s="409"/>
      <c r="D4" s="409"/>
      <c r="E4" s="57"/>
      <c r="F4" s="57"/>
      <c r="G4" s="57"/>
    </row>
    <row r="5" spans="1:7" ht="24" customHeight="1">
      <c r="A5" s="54"/>
      <c r="B5" s="54"/>
      <c r="C5" s="57"/>
      <c r="D5" s="57"/>
      <c r="E5" s="57"/>
      <c r="F5" s="57"/>
      <c r="G5" s="57"/>
    </row>
    <row r="6" ht="22.5" customHeight="1">
      <c r="A6" s="3" t="s">
        <v>268</v>
      </c>
    </row>
    <row r="7" spans="1:4" ht="15">
      <c r="A7" s="72" t="s">
        <v>266</v>
      </c>
      <c r="B7" s="62" t="s">
        <v>281</v>
      </c>
      <c r="C7" s="129" t="s">
        <v>259</v>
      </c>
      <c r="D7" s="129" t="s">
        <v>265</v>
      </c>
    </row>
    <row r="8" spans="1:4" ht="15">
      <c r="A8" s="38" t="s">
        <v>298</v>
      </c>
      <c r="B8" s="73">
        <v>29660</v>
      </c>
      <c r="C8" s="76">
        <v>29660</v>
      </c>
      <c r="D8" s="76">
        <v>2246</v>
      </c>
    </row>
    <row r="9" spans="1:4" ht="15">
      <c r="A9" s="58" t="s">
        <v>299</v>
      </c>
      <c r="B9" s="73">
        <v>5783</v>
      </c>
      <c r="C9" s="76">
        <v>5783</v>
      </c>
      <c r="D9" s="23">
        <v>437</v>
      </c>
    </row>
    <row r="10" spans="1:4" ht="15">
      <c r="A10" s="38" t="s">
        <v>300</v>
      </c>
      <c r="B10" s="73">
        <v>4402</v>
      </c>
      <c r="C10" s="76">
        <v>4402</v>
      </c>
      <c r="D10" s="23">
        <v>199</v>
      </c>
    </row>
    <row r="11" spans="1:4" ht="15">
      <c r="A11" s="38" t="s">
        <v>301</v>
      </c>
      <c r="B11" s="73"/>
      <c r="C11" s="23"/>
      <c r="D11" s="23"/>
    </row>
    <row r="12" spans="1:4" ht="15">
      <c r="A12" s="38" t="s">
        <v>302</v>
      </c>
      <c r="B12" s="73"/>
      <c r="C12" s="23"/>
      <c r="D12" s="23"/>
    </row>
    <row r="13" spans="1:4" ht="15">
      <c r="A13" s="38" t="s">
        <v>303</v>
      </c>
      <c r="B13" s="73">
        <v>155</v>
      </c>
      <c r="C13" s="23">
        <v>155</v>
      </c>
      <c r="D13" s="23"/>
    </row>
    <row r="14" spans="1:4" ht="15">
      <c r="A14" s="38" t="s">
        <v>304</v>
      </c>
      <c r="B14" s="73"/>
      <c r="C14" s="23"/>
      <c r="D14" s="23"/>
    </row>
    <row r="15" spans="1:4" ht="15">
      <c r="A15" s="38" t="s">
        <v>305</v>
      </c>
      <c r="B15" s="73"/>
      <c r="C15" s="23"/>
      <c r="D15" s="23"/>
    </row>
    <row r="16" spans="1:4" ht="15">
      <c r="A16" s="56" t="s">
        <v>277</v>
      </c>
      <c r="B16" s="99">
        <f>SUM(B8:B15)</f>
        <v>40000</v>
      </c>
      <c r="C16" s="374">
        <v>40000</v>
      </c>
      <c r="D16" s="374">
        <f>SUM(D8:D15)</f>
        <v>2882</v>
      </c>
    </row>
    <row r="17" spans="1:4" ht="30">
      <c r="A17" s="59" t="s">
        <v>270</v>
      </c>
      <c r="B17" s="73">
        <v>40000</v>
      </c>
      <c r="C17" s="76">
        <v>40000</v>
      </c>
      <c r="D17" s="76">
        <v>9194</v>
      </c>
    </row>
    <row r="18" spans="1:4" ht="30">
      <c r="A18" s="59" t="s">
        <v>271</v>
      </c>
      <c r="B18" s="73"/>
      <c r="C18" s="23"/>
      <c r="D18" s="23"/>
    </row>
    <row r="19" spans="1:4" ht="15">
      <c r="A19" s="60" t="s">
        <v>272</v>
      </c>
      <c r="B19" s="73"/>
      <c r="C19" s="23"/>
      <c r="D19" s="23"/>
    </row>
    <row r="20" spans="1:4" ht="15">
      <c r="A20" s="60" t="s">
        <v>273</v>
      </c>
      <c r="B20" s="73"/>
      <c r="C20" s="23"/>
      <c r="D20" s="23"/>
    </row>
    <row r="21" spans="1:4" ht="15">
      <c r="A21" s="38" t="s">
        <v>275</v>
      </c>
      <c r="B21" s="73"/>
      <c r="C21" s="23"/>
      <c r="D21" s="23"/>
    </row>
    <row r="22" spans="1:4" ht="15">
      <c r="A22" s="44" t="s">
        <v>274</v>
      </c>
      <c r="B22" s="73">
        <v>40000</v>
      </c>
      <c r="C22" s="76">
        <v>40000</v>
      </c>
      <c r="D22" s="76">
        <v>9194</v>
      </c>
    </row>
    <row r="23" spans="1:4" ht="31.5">
      <c r="A23" s="61" t="s">
        <v>276</v>
      </c>
      <c r="B23" s="100"/>
      <c r="C23" s="23"/>
      <c r="D23" s="23"/>
    </row>
    <row r="24" spans="1:4" ht="15.75">
      <c r="A24" s="39" t="s">
        <v>706</v>
      </c>
      <c r="B24" s="101">
        <f>B22+B23</f>
        <v>40000</v>
      </c>
      <c r="C24" s="374">
        <v>40000</v>
      </c>
      <c r="D24" s="374">
        <v>9194</v>
      </c>
    </row>
    <row r="25" ht="15">
      <c r="B25" s="102"/>
    </row>
    <row r="26" ht="15">
      <c r="B26" s="102"/>
    </row>
    <row r="27" ht="15">
      <c r="B27" s="102"/>
    </row>
    <row r="28" ht="15">
      <c r="B28" s="102"/>
    </row>
    <row r="29" spans="1:4" ht="15">
      <c r="A29" s="72" t="s">
        <v>267</v>
      </c>
      <c r="B29" s="62" t="s">
        <v>281</v>
      </c>
      <c r="C29" s="129" t="s">
        <v>259</v>
      </c>
      <c r="D29" s="129" t="s">
        <v>265</v>
      </c>
    </row>
    <row r="30" spans="1:4" ht="15">
      <c r="A30" s="38" t="s">
        <v>298</v>
      </c>
      <c r="B30" s="73"/>
      <c r="C30" s="23"/>
      <c r="D30" s="23"/>
    </row>
    <row r="31" spans="1:4" ht="15">
      <c r="A31" s="58" t="s">
        <v>299</v>
      </c>
      <c r="B31" s="73"/>
      <c r="C31" s="23"/>
      <c r="D31" s="23"/>
    </row>
    <row r="32" spans="1:4" ht="15">
      <c r="A32" s="38" t="s">
        <v>300</v>
      </c>
      <c r="B32" s="73">
        <v>3954</v>
      </c>
      <c r="C32" s="76">
        <v>3954</v>
      </c>
      <c r="D32" s="23"/>
    </row>
    <row r="33" spans="1:4" ht="15">
      <c r="A33" s="38" t="s">
        <v>301</v>
      </c>
      <c r="B33" s="73"/>
      <c r="C33" s="23"/>
      <c r="D33" s="23"/>
    </row>
    <row r="34" spans="1:4" ht="15">
      <c r="A34" s="38" t="s">
        <v>302</v>
      </c>
      <c r="B34" s="73"/>
      <c r="C34" s="23"/>
      <c r="D34" s="23"/>
    </row>
    <row r="35" spans="1:4" ht="15">
      <c r="A35" s="38" t="s">
        <v>303</v>
      </c>
      <c r="B35" s="73">
        <v>694</v>
      </c>
      <c r="C35" s="23">
        <v>694</v>
      </c>
      <c r="D35" s="23"/>
    </row>
    <row r="36" spans="1:4" ht="15">
      <c r="A36" s="38" t="s">
        <v>304</v>
      </c>
      <c r="B36" s="73"/>
      <c r="C36" s="23"/>
      <c r="D36" s="23"/>
    </row>
    <row r="37" spans="1:4" ht="15">
      <c r="A37" s="38" t="s">
        <v>305</v>
      </c>
      <c r="B37" s="73"/>
      <c r="C37" s="23"/>
      <c r="D37" s="23"/>
    </row>
    <row r="38" spans="1:4" ht="15">
      <c r="A38" s="56" t="s">
        <v>277</v>
      </c>
      <c r="B38" s="99">
        <f>SUM(B30:B37)</f>
        <v>4648</v>
      </c>
      <c r="C38" s="374">
        <v>4648</v>
      </c>
      <c r="D38" s="128"/>
    </row>
    <row r="39" spans="1:4" ht="30">
      <c r="A39" s="59" t="s">
        <v>270</v>
      </c>
      <c r="B39" s="73">
        <v>3954</v>
      </c>
      <c r="C39" s="76">
        <v>3954</v>
      </c>
      <c r="D39" s="76">
        <v>4648</v>
      </c>
    </row>
    <row r="40" spans="1:4" ht="30">
      <c r="A40" s="59" t="s">
        <v>271</v>
      </c>
      <c r="B40" s="73">
        <v>694</v>
      </c>
      <c r="C40" s="23">
        <v>694</v>
      </c>
      <c r="D40" s="23"/>
    </row>
    <row r="41" spans="1:4" ht="15">
      <c r="A41" s="60" t="s">
        <v>272</v>
      </c>
      <c r="B41" s="73"/>
      <c r="C41" s="23"/>
      <c r="D41" s="23"/>
    </row>
    <row r="42" spans="1:4" ht="15">
      <c r="A42" s="60" t="s">
        <v>273</v>
      </c>
      <c r="B42" s="73"/>
      <c r="C42" s="23"/>
      <c r="D42" s="23"/>
    </row>
    <row r="43" spans="1:4" ht="15">
      <c r="A43" s="38" t="s">
        <v>275</v>
      </c>
      <c r="B43" s="73"/>
      <c r="C43" s="23"/>
      <c r="D43" s="23"/>
    </row>
    <row r="44" spans="1:4" ht="15">
      <c r="A44" s="44" t="s">
        <v>274</v>
      </c>
      <c r="B44" s="73">
        <f>SUM(B39:B43)</f>
        <v>4648</v>
      </c>
      <c r="C44" s="76">
        <v>4648</v>
      </c>
      <c r="D44" s="76">
        <v>4648</v>
      </c>
    </row>
    <row r="45" spans="1:4" ht="31.5">
      <c r="A45" s="61" t="s">
        <v>276</v>
      </c>
      <c r="B45" s="100"/>
      <c r="C45" s="23"/>
      <c r="D45" s="23"/>
    </row>
    <row r="46" spans="1:4" ht="15.75">
      <c r="A46" s="39" t="s">
        <v>706</v>
      </c>
      <c r="B46" s="101">
        <f>B44+B45</f>
        <v>4648</v>
      </c>
      <c r="C46" s="374">
        <v>4648</v>
      </c>
      <c r="D46" s="374">
        <v>4648</v>
      </c>
    </row>
    <row r="49" spans="1:4" ht="15">
      <c r="A49" s="72" t="s">
        <v>208</v>
      </c>
      <c r="B49" s="62" t="s">
        <v>281</v>
      </c>
      <c r="C49" s="129" t="s">
        <v>259</v>
      </c>
      <c r="D49" s="129" t="s">
        <v>265</v>
      </c>
    </row>
    <row r="50" spans="1:4" ht="15">
      <c r="A50" s="38" t="s">
        <v>298</v>
      </c>
      <c r="B50" s="73">
        <v>385</v>
      </c>
      <c r="C50" s="23"/>
      <c r="D50" s="23">
        <v>385</v>
      </c>
    </row>
    <row r="51" spans="1:4" ht="15">
      <c r="A51" s="58" t="s">
        <v>299</v>
      </c>
      <c r="B51" s="73">
        <v>76</v>
      </c>
      <c r="C51" s="23"/>
      <c r="D51" s="23">
        <v>73</v>
      </c>
    </row>
    <row r="52" spans="1:4" ht="15">
      <c r="A52" s="38" t="s">
        <v>300</v>
      </c>
      <c r="B52" s="73">
        <v>5539</v>
      </c>
      <c r="C52" s="23"/>
      <c r="D52" s="23"/>
    </row>
    <row r="53" spans="1:4" ht="15">
      <c r="A53" s="38" t="s">
        <v>301</v>
      </c>
      <c r="B53" s="73"/>
      <c r="C53" s="23"/>
      <c r="D53" s="23"/>
    </row>
    <row r="54" spans="1:4" ht="15">
      <c r="A54" s="38" t="s">
        <v>302</v>
      </c>
      <c r="B54" s="73"/>
      <c r="C54" s="23"/>
      <c r="D54" s="23"/>
    </row>
    <row r="55" spans="1:4" ht="15">
      <c r="A55" s="38" t="s">
        <v>303</v>
      </c>
      <c r="B55" s="73"/>
      <c r="C55" s="23"/>
      <c r="D55" s="23"/>
    </row>
    <row r="56" spans="1:4" ht="15">
      <c r="A56" s="38" t="s">
        <v>304</v>
      </c>
      <c r="B56" s="73"/>
      <c r="C56" s="23"/>
      <c r="D56" s="23"/>
    </row>
    <row r="57" spans="1:4" ht="15">
      <c r="A57" s="38" t="s">
        <v>305</v>
      </c>
      <c r="B57" s="73"/>
      <c r="C57" s="23"/>
      <c r="D57" s="23"/>
    </row>
    <row r="58" spans="1:4" ht="15">
      <c r="A58" s="56" t="s">
        <v>277</v>
      </c>
      <c r="B58" s="99">
        <f>SUM(B50:B57)</f>
        <v>6000</v>
      </c>
      <c r="C58" s="128"/>
      <c r="D58" s="128">
        <v>458</v>
      </c>
    </row>
    <row r="59" spans="1:4" ht="30">
      <c r="A59" s="59" t="s">
        <v>270</v>
      </c>
      <c r="B59" s="73">
        <v>2700</v>
      </c>
      <c r="C59" s="23">
        <v>2700</v>
      </c>
      <c r="D59" s="23">
        <v>292</v>
      </c>
    </row>
    <row r="60" spans="1:4" ht="30">
      <c r="A60" s="59" t="s">
        <v>271</v>
      </c>
      <c r="B60" s="73">
        <v>3300</v>
      </c>
      <c r="C60" s="23">
        <v>3300</v>
      </c>
      <c r="D60" s="23"/>
    </row>
    <row r="61" spans="1:4" ht="15">
      <c r="A61" s="60" t="s">
        <v>272</v>
      </c>
      <c r="B61" s="73"/>
      <c r="C61" s="23"/>
      <c r="D61" s="23"/>
    </row>
    <row r="62" spans="1:4" ht="15">
      <c r="A62" s="60" t="s">
        <v>273</v>
      </c>
      <c r="B62" s="73"/>
      <c r="C62" s="23"/>
      <c r="D62" s="23"/>
    </row>
    <row r="63" spans="1:4" ht="15">
      <c r="A63" s="38" t="s">
        <v>275</v>
      </c>
      <c r="B63" s="73"/>
      <c r="C63" s="23"/>
      <c r="D63" s="23"/>
    </row>
    <row r="64" spans="1:4" ht="15">
      <c r="A64" s="44" t="s">
        <v>274</v>
      </c>
      <c r="B64" s="73">
        <v>6000</v>
      </c>
      <c r="C64" s="76">
        <v>6000</v>
      </c>
      <c r="D64" s="23">
        <v>292</v>
      </c>
    </row>
    <row r="65" spans="1:4" ht="31.5">
      <c r="A65" s="61" t="s">
        <v>276</v>
      </c>
      <c r="B65" s="100"/>
      <c r="C65" s="23"/>
      <c r="D65" s="23"/>
    </row>
    <row r="66" spans="1:4" ht="15.75">
      <c r="A66" s="39" t="s">
        <v>706</v>
      </c>
      <c r="B66" s="101">
        <v>6000</v>
      </c>
      <c r="C66" s="374">
        <v>6000</v>
      </c>
      <c r="D66" s="128">
        <v>292</v>
      </c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9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8515625" style="0" customWidth="1"/>
  </cols>
  <sheetData>
    <row r="1" ht="15">
      <c r="A1" t="s">
        <v>871</v>
      </c>
    </row>
    <row r="3" spans="1:5" ht="24" customHeight="1">
      <c r="A3" s="407" t="s">
        <v>202</v>
      </c>
      <c r="B3" s="408"/>
      <c r="C3" s="408"/>
      <c r="D3" s="408"/>
      <c r="E3" s="408"/>
    </row>
    <row r="4" spans="1:7" ht="24" customHeight="1">
      <c r="A4" s="409" t="s">
        <v>707</v>
      </c>
      <c r="B4" s="410"/>
      <c r="C4" s="410"/>
      <c r="D4" s="410"/>
      <c r="E4" s="410"/>
      <c r="G4" s="63"/>
    </row>
    <row r="5" ht="18">
      <c r="A5" s="43"/>
    </row>
    <row r="6" ht="15">
      <c r="A6" s="3" t="s">
        <v>268</v>
      </c>
    </row>
    <row r="7" spans="1:5" ht="30">
      <c r="A7" s="1" t="s">
        <v>306</v>
      </c>
      <c r="B7" s="2" t="s">
        <v>283</v>
      </c>
      <c r="C7" s="50" t="s">
        <v>263</v>
      </c>
      <c r="D7" s="50" t="s">
        <v>264</v>
      </c>
      <c r="E7" s="50" t="s">
        <v>265</v>
      </c>
    </row>
    <row r="8" spans="1:5" ht="15" customHeight="1">
      <c r="A8" s="27" t="s">
        <v>478</v>
      </c>
      <c r="B8" s="5" t="s">
        <v>479</v>
      </c>
      <c r="C8" s="76">
        <v>50562</v>
      </c>
      <c r="D8" s="76">
        <v>52954</v>
      </c>
      <c r="E8" s="76">
        <v>52954</v>
      </c>
    </row>
    <row r="9" spans="1:5" ht="15" customHeight="1">
      <c r="A9" s="4" t="s">
        <v>480</v>
      </c>
      <c r="B9" s="5" t="s">
        <v>481</v>
      </c>
      <c r="C9" s="76"/>
      <c r="D9" s="76"/>
      <c r="E9" s="76"/>
    </row>
    <row r="10" spans="1:5" ht="15" customHeight="1">
      <c r="A10" s="4" t="s">
        <v>482</v>
      </c>
      <c r="B10" s="5" t="s">
        <v>483</v>
      </c>
      <c r="C10" s="76">
        <v>25976</v>
      </c>
      <c r="D10" s="76">
        <v>25317</v>
      </c>
      <c r="E10" s="76">
        <v>25317</v>
      </c>
    </row>
    <row r="11" spans="1:5" ht="15" customHeight="1">
      <c r="A11" s="4" t="s">
        <v>484</v>
      </c>
      <c r="B11" s="5" t="s">
        <v>485</v>
      </c>
      <c r="C11" s="76">
        <v>1800</v>
      </c>
      <c r="D11" s="76">
        <v>2017</v>
      </c>
      <c r="E11" s="76">
        <v>2017</v>
      </c>
    </row>
    <row r="12" spans="1:5" ht="15" customHeight="1">
      <c r="A12" s="4" t="s">
        <v>486</v>
      </c>
      <c r="B12" s="5" t="s">
        <v>487</v>
      </c>
      <c r="C12" s="76">
        <v>0</v>
      </c>
      <c r="D12" s="76">
        <v>13938</v>
      </c>
      <c r="E12" s="76">
        <v>13938</v>
      </c>
    </row>
    <row r="13" spans="1:5" ht="15" customHeight="1">
      <c r="A13" s="4" t="s">
        <v>488</v>
      </c>
      <c r="B13" s="5" t="s">
        <v>489</v>
      </c>
      <c r="C13" s="76">
        <v>0</v>
      </c>
      <c r="D13" s="76">
        <v>0</v>
      </c>
      <c r="E13" s="76">
        <v>0</v>
      </c>
    </row>
    <row r="14" spans="1:5" ht="15" customHeight="1">
      <c r="A14" s="6" t="s">
        <v>685</v>
      </c>
      <c r="B14" s="7" t="s">
        <v>490</v>
      </c>
      <c r="C14" s="77">
        <f>SUM(C8:C13)</f>
        <v>78338</v>
      </c>
      <c r="D14" s="77">
        <f>SUM(D8:D13)</f>
        <v>94226</v>
      </c>
      <c r="E14" s="77">
        <f>SUM(E8:E13)</f>
        <v>94226</v>
      </c>
    </row>
    <row r="15" spans="1:5" ht="15" customHeight="1">
      <c r="A15" s="4" t="s">
        <v>491</v>
      </c>
      <c r="B15" s="5" t="s">
        <v>492</v>
      </c>
      <c r="C15" s="76"/>
      <c r="D15" s="76"/>
      <c r="E15" s="76"/>
    </row>
    <row r="16" spans="1:5" ht="15" customHeight="1">
      <c r="A16" s="4" t="s">
        <v>493</v>
      </c>
      <c r="B16" s="5" t="s">
        <v>494</v>
      </c>
      <c r="C16" s="76"/>
      <c r="D16" s="76"/>
      <c r="E16" s="76"/>
    </row>
    <row r="17" spans="1:5" ht="15" customHeight="1">
      <c r="A17" s="4" t="s">
        <v>648</v>
      </c>
      <c r="B17" s="5" t="s">
        <v>495</v>
      </c>
      <c r="C17" s="76"/>
      <c r="D17" s="76"/>
      <c r="E17" s="76"/>
    </row>
    <row r="18" spans="1:5" ht="15" customHeight="1">
      <c r="A18" s="4" t="s">
        <v>649</v>
      </c>
      <c r="B18" s="5" t="s">
        <v>496</v>
      </c>
      <c r="C18" s="76"/>
      <c r="D18" s="76"/>
      <c r="E18" s="76"/>
    </row>
    <row r="19" spans="1:5" ht="15" customHeight="1">
      <c r="A19" s="4" t="s">
        <v>650</v>
      </c>
      <c r="B19" s="5" t="s">
        <v>497</v>
      </c>
      <c r="C19" s="76">
        <v>52254</v>
      </c>
      <c r="D19" s="76">
        <v>55405</v>
      </c>
      <c r="E19" s="76">
        <v>68034</v>
      </c>
    </row>
    <row r="20" spans="1:5" ht="15" customHeight="1">
      <c r="A20" s="35" t="s">
        <v>686</v>
      </c>
      <c r="B20" s="45" t="s">
        <v>498</v>
      </c>
      <c r="C20" s="77">
        <f>SUM(C14:C19)</f>
        <v>130592</v>
      </c>
      <c r="D20" s="77">
        <f>SUM(D14:D19)</f>
        <v>149631</v>
      </c>
      <c r="E20" s="77">
        <f>E14+E19</f>
        <v>162260</v>
      </c>
    </row>
    <row r="21" spans="1:5" ht="15" customHeight="1">
      <c r="A21" s="4" t="s">
        <v>654</v>
      </c>
      <c r="B21" s="5" t="s">
        <v>507</v>
      </c>
      <c r="C21" s="76"/>
      <c r="D21" s="76"/>
      <c r="E21" s="76"/>
    </row>
    <row r="22" spans="1:5" ht="15" customHeight="1">
      <c r="A22" s="4" t="s">
        <v>655</v>
      </c>
      <c r="B22" s="5" t="s">
        <v>508</v>
      </c>
      <c r="C22" s="76"/>
      <c r="D22" s="76"/>
      <c r="E22" s="76"/>
    </row>
    <row r="23" spans="1:5" ht="15" customHeight="1">
      <c r="A23" s="6" t="s">
        <v>688</v>
      </c>
      <c r="B23" s="7" t="s">
        <v>509</v>
      </c>
      <c r="C23" s="76"/>
      <c r="D23" s="76"/>
      <c r="E23" s="76"/>
    </row>
    <row r="24" spans="1:5" ht="15" customHeight="1">
      <c r="A24" s="4" t="s">
        <v>656</v>
      </c>
      <c r="B24" s="5" t="s">
        <v>510</v>
      </c>
      <c r="C24" s="76"/>
      <c r="D24" s="76"/>
      <c r="E24" s="76"/>
    </row>
    <row r="25" spans="1:5" ht="15" customHeight="1">
      <c r="A25" s="4" t="s">
        <v>657</v>
      </c>
      <c r="B25" s="5" t="s">
        <v>511</v>
      </c>
      <c r="C25" s="76"/>
      <c r="D25" s="76"/>
      <c r="E25" s="76"/>
    </row>
    <row r="26" spans="1:5" ht="15" customHeight="1">
      <c r="A26" s="4" t="s">
        <v>658</v>
      </c>
      <c r="B26" s="5" t="s">
        <v>512</v>
      </c>
      <c r="C26" s="76">
        <v>3000</v>
      </c>
      <c r="D26" s="76">
        <v>3000</v>
      </c>
      <c r="E26" s="76">
        <v>3331</v>
      </c>
    </row>
    <row r="27" spans="1:5" ht="15" customHeight="1">
      <c r="A27" s="4" t="s">
        <v>659</v>
      </c>
      <c r="B27" s="5" t="s">
        <v>513</v>
      </c>
      <c r="C27" s="76">
        <v>25000</v>
      </c>
      <c r="D27" s="76">
        <v>25000</v>
      </c>
      <c r="E27" s="76">
        <v>43878</v>
      </c>
    </row>
    <row r="28" spans="1:5" ht="15" customHeight="1">
      <c r="A28" s="4" t="s">
        <v>660</v>
      </c>
      <c r="B28" s="5" t="s">
        <v>514</v>
      </c>
      <c r="C28" s="76"/>
      <c r="D28" s="76"/>
      <c r="E28" s="76"/>
    </row>
    <row r="29" spans="1:5" ht="15" customHeight="1">
      <c r="A29" s="4" t="s">
        <v>515</v>
      </c>
      <c r="B29" s="5" t="s">
        <v>516</v>
      </c>
      <c r="C29" s="76"/>
      <c r="D29" s="76"/>
      <c r="E29" s="76"/>
    </row>
    <row r="30" spans="1:5" ht="15" customHeight="1">
      <c r="A30" s="4" t="s">
        <v>661</v>
      </c>
      <c r="B30" s="5" t="s">
        <v>517</v>
      </c>
      <c r="C30" s="76">
        <v>3000</v>
      </c>
      <c r="D30" s="76">
        <v>3000</v>
      </c>
      <c r="E30" s="76">
        <v>3121</v>
      </c>
    </row>
    <row r="31" spans="1:5" ht="15" customHeight="1">
      <c r="A31" s="4" t="s">
        <v>662</v>
      </c>
      <c r="B31" s="5" t="s">
        <v>518</v>
      </c>
      <c r="C31" s="76"/>
      <c r="D31" s="76"/>
      <c r="E31" s="76"/>
    </row>
    <row r="32" spans="1:5" ht="15" customHeight="1">
      <c r="A32" s="6" t="s">
        <v>689</v>
      </c>
      <c r="B32" s="7" t="s">
        <v>519</v>
      </c>
      <c r="C32" s="77">
        <f>SUM(C27:C31)</f>
        <v>28000</v>
      </c>
      <c r="D32" s="77">
        <f>SUM(D27:D31)</f>
        <v>28000</v>
      </c>
      <c r="E32" s="77">
        <f>SUM(E27:E31)</f>
        <v>46999</v>
      </c>
    </row>
    <row r="33" spans="1:5" ht="15" customHeight="1">
      <c r="A33" s="4" t="s">
        <v>663</v>
      </c>
      <c r="B33" s="5" t="s">
        <v>520</v>
      </c>
      <c r="C33" s="76">
        <v>0</v>
      </c>
      <c r="D33" s="76">
        <v>0</v>
      </c>
      <c r="E33" s="76">
        <v>134</v>
      </c>
    </row>
    <row r="34" spans="1:5" ht="15" customHeight="1">
      <c r="A34" s="35" t="s">
        <v>690</v>
      </c>
      <c r="B34" s="45" t="s">
        <v>521</v>
      </c>
      <c r="C34" s="77">
        <f>SUM(C23,C24,C25,C26,C32,C33)</f>
        <v>31000</v>
      </c>
      <c r="D34" s="77">
        <f>SUM(D23,D24,D25,D26,D32,D33)</f>
        <v>31000</v>
      </c>
      <c r="E34" s="77">
        <f>SUM(E23,E24,E25,E26,E32,E33)</f>
        <v>50464</v>
      </c>
    </row>
    <row r="35" spans="1:5" ht="15" customHeight="1">
      <c r="A35" s="11" t="s">
        <v>522</v>
      </c>
      <c r="B35" s="5" t="s">
        <v>523</v>
      </c>
      <c r="C35" s="76"/>
      <c r="D35" s="76"/>
      <c r="E35" s="76">
        <v>20</v>
      </c>
    </row>
    <row r="36" spans="1:5" ht="15" customHeight="1">
      <c r="A36" s="11" t="s">
        <v>664</v>
      </c>
      <c r="B36" s="5" t="s">
        <v>524</v>
      </c>
      <c r="C36" s="76"/>
      <c r="D36" s="76"/>
      <c r="E36" s="76">
        <v>490</v>
      </c>
    </row>
    <row r="37" spans="1:5" ht="15" customHeight="1">
      <c r="A37" s="11" t="s">
        <v>665</v>
      </c>
      <c r="B37" s="5" t="s">
        <v>525</v>
      </c>
      <c r="C37" s="76"/>
      <c r="D37" s="76"/>
      <c r="E37" s="76">
        <v>70</v>
      </c>
    </row>
    <row r="38" spans="1:5" ht="15" customHeight="1">
      <c r="A38" s="11" t="s">
        <v>666</v>
      </c>
      <c r="B38" s="5" t="s">
        <v>526</v>
      </c>
      <c r="C38" s="76">
        <v>3336</v>
      </c>
      <c r="D38" s="76">
        <v>3335</v>
      </c>
      <c r="E38" s="76">
        <v>2843</v>
      </c>
    </row>
    <row r="39" spans="1:5" ht="15" customHeight="1">
      <c r="A39" s="11" t="s">
        <v>527</v>
      </c>
      <c r="B39" s="5" t="s">
        <v>528</v>
      </c>
      <c r="C39" s="76"/>
      <c r="D39" s="76"/>
      <c r="E39" s="76"/>
    </row>
    <row r="40" spans="1:5" ht="15" customHeight="1">
      <c r="A40" s="11" t="s">
        <v>529</v>
      </c>
      <c r="B40" s="5" t="s">
        <v>530</v>
      </c>
      <c r="C40" s="76"/>
      <c r="D40" s="76"/>
      <c r="E40" s="76"/>
    </row>
    <row r="41" spans="1:5" ht="15" customHeight="1">
      <c r="A41" s="11" t="s">
        <v>531</v>
      </c>
      <c r="B41" s="5" t="s">
        <v>532</v>
      </c>
      <c r="C41" s="76"/>
      <c r="D41" s="76"/>
      <c r="E41" s="76"/>
    </row>
    <row r="42" spans="1:5" ht="15" customHeight="1">
      <c r="A42" s="11" t="s">
        <v>667</v>
      </c>
      <c r="B42" s="5" t="s">
        <v>533</v>
      </c>
      <c r="C42" s="76"/>
      <c r="D42" s="76"/>
      <c r="E42" s="76">
        <v>17</v>
      </c>
    </row>
    <row r="43" spans="1:5" ht="15" customHeight="1">
      <c r="A43" s="11" t="s">
        <v>668</v>
      </c>
      <c r="B43" s="5" t="s">
        <v>534</v>
      </c>
      <c r="C43" s="76">
        <v>0</v>
      </c>
      <c r="D43" s="76">
        <v>0</v>
      </c>
      <c r="E43" s="76">
        <v>0</v>
      </c>
    </row>
    <row r="44" spans="1:5" ht="15" customHeight="1">
      <c r="A44" s="11" t="s">
        <v>669</v>
      </c>
      <c r="B44" s="5" t="s">
        <v>535</v>
      </c>
      <c r="C44" s="76">
        <v>0</v>
      </c>
      <c r="D44" s="76">
        <v>5930</v>
      </c>
      <c r="E44" s="76">
        <v>5573</v>
      </c>
    </row>
    <row r="45" spans="1:5" ht="15" customHeight="1">
      <c r="A45" s="44" t="s">
        <v>691</v>
      </c>
      <c r="B45" s="45" t="s">
        <v>536</v>
      </c>
      <c r="C45" s="77">
        <f>SUM(C35:C44)</f>
        <v>3336</v>
      </c>
      <c r="D45" s="77">
        <f>SUM(D35:D44)</f>
        <v>9265</v>
      </c>
      <c r="E45" s="77">
        <f>SUM(E35:E44)</f>
        <v>9013</v>
      </c>
    </row>
    <row r="46" spans="1:5" ht="15" customHeight="1">
      <c r="A46" s="11" t="s">
        <v>545</v>
      </c>
      <c r="B46" s="5" t="s">
        <v>546</v>
      </c>
      <c r="C46" s="76"/>
      <c r="D46" s="76"/>
      <c r="E46" s="76"/>
    </row>
    <row r="47" spans="1:5" ht="15" customHeight="1">
      <c r="A47" s="4" t="s">
        <v>673</v>
      </c>
      <c r="B47" s="5" t="s">
        <v>547</v>
      </c>
      <c r="C47" s="76"/>
      <c r="D47" s="76"/>
      <c r="E47" s="76"/>
    </row>
    <row r="48" spans="1:5" ht="15" customHeight="1">
      <c r="A48" s="11" t="s">
        <v>674</v>
      </c>
      <c r="B48" s="5" t="s">
        <v>548</v>
      </c>
      <c r="C48" s="76">
        <v>0</v>
      </c>
      <c r="D48" s="76">
        <v>0</v>
      </c>
      <c r="E48" s="76">
        <v>0</v>
      </c>
    </row>
    <row r="49" spans="1:5" ht="15" customHeight="1">
      <c r="A49" s="35" t="s">
        <v>693</v>
      </c>
      <c r="B49" s="45" t="s">
        <v>549</v>
      </c>
      <c r="C49" s="76">
        <f>SUM(C46:C48)</f>
        <v>0</v>
      </c>
      <c r="D49" s="76">
        <f>SUM(D46:D48)</f>
        <v>0</v>
      </c>
      <c r="E49" s="76">
        <f>SUM(E46:E48)</f>
        <v>0</v>
      </c>
    </row>
    <row r="50" spans="1:5" ht="15" customHeight="1">
      <c r="A50" s="48" t="s">
        <v>286</v>
      </c>
      <c r="B50" s="52"/>
      <c r="C50" s="77">
        <f>C20+C34+C45+C49</f>
        <v>164928</v>
      </c>
      <c r="D50" s="77">
        <f>D20+D34+D45+D49</f>
        <v>189896</v>
      </c>
      <c r="E50" s="77">
        <f>E20+E34+E45+E49</f>
        <v>221737</v>
      </c>
    </row>
    <row r="51" spans="1:5" ht="15" customHeight="1">
      <c r="A51" s="4" t="s">
        <v>499</v>
      </c>
      <c r="B51" s="5" t="s">
        <v>500</v>
      </c>
      <c r="C51" s="76"/>
      <c r="D51" s="76"/>
      <c r="E51" s="76"/>
    </row>
    <row r="52" spans="1:5" ht="15" customHeight="1">
      <c r="A52" s="4" t="s">
        <v>501</v>
      </c>
      <c r="B52" s="5" t="s">
        <v>502</v>
      </c>
      <c r="C52" s="76"/>
      <c r="D52" s="76"/>
      <c r="E52" s="76"/>
    </row>
    <row r="53" spans="1:5" ht="15" customHeight="1">
      <c r="A53" s="4" t="s">
        <v>651</v>
      </c>
      <c r="B53" s="5" t="s">
        <v>503</v>
      </c>
      <c r="C53" s="76"/>
      <c r="D53" s="76"/>
      <c r="E53" s="76"/>
    </row>
    <row r="54" spans="1:5" ht="15" customHeight="1">
      <c r="A54" s="4" t="s">
        <v>652</v>
      </c>
      <c r="B54" s="5" t="s">
        <v>504</v>
      </c>
      <c r="C54" s="76"/>
      <c r="D54" s="76"/>
      <c r="E54" s="76"/>
    </row>
    <row r="55" spans="1:5" ht="15" customHeight="1">
      <c r="A55" s="4" t="s">
        <v>653</v>
      </c>
      <c r="B55" s="5" t="s">
        <v>505</v>
      </c>
      <c r="C55" s="76">
        <v>35633</v>
      </c>
      <c r="D55" s="76">
        <v>35633</v>
      </c>
      <c r="E55" s="76">
        <v>34498</v>
      </c>
    </row>
    <row r="56" spans="1:5" ht="15" customHeight="1">
      <c r="A56" s="35" t="s">
        <v>687</v>
      </c>
      <c r="B56" s="45" t="s">
        <v>506</v>
      </c>
      <c r="C56" s="78">
        <f>SUM(C51:C55)</f>
        <v>35633</v>
      </c>
      <c r="D56" s="78">
        <f>SUM(D51:D55)</f>
        <v>35633</v>
      </c>
      <c r="E56" s="78">
        <f>SUM(E51:E55)</f>
        <v>34498</v>
      </c>
    </row>
    <row r="57" spans="1:5" ht="15" customHeight="1">
      <c r="A57" s="11" t="s">
        <v>670</v>
      </c>
      <c r="B57" s="5" t="s">
        <v>537</v>
      </c>
      <c r="C57" s="76"/>
      <c r="D57" s="76"/>
      <c r="E57" s="76"/>
    </row>
    <row r="58" spans="1:5" ht="15" customHeight="1">
      <c r="A58" s="11" t="s">
        <v>671</v>
      </c>
      <c r="B58" s="5" t="s">
        <v>538</v>
      </c>
      <c r="C58" s="76">
        <v>5390</v>
      </c>
      <c r="D58" s="76">
        <v>3500</v>
      </c>
      <c r="E58" s="76">
        <v>2890</v>
      </c>
    </row>
    <row r="59" spans="1:5" ht="15" customHeight="1">
      <c r="A59" s="11" t="s">
        <v>539</v>
      </c>
      <c r="B59" s="5" t="s">
        <v>540</v>
      </c>
      <c r="C59" s="76"/>
      <c r="D59" s="76"/>
      <c r="E59" s="76"/>
    </row>
    <row r="60" spans="1:5" ht="15" customHeight="1">
      <c r="A60" s="11" t="s">
        <v>672</v>
      </c>
      <c r="B60" s="5" t="s">
        <v>541</v>
      </c>
      <c r="C60" s="76"/>
      <c r="D60" s="76"/>
      <c r="E60" s="76"/>
    </row>
    <row r="61" spans="1:5" ht="15" customHeight="1">
      <c r="A61" s="11" t="s">
        <v>542</v>
      </c>
      <c r="B61" s="5" t="s">
        <v>543</v>
      </c>
      <c r="C61" s="76"/>
      <c r="D61" s="76"/>
      <c r="E61" s="76"/>
    </row>
    <row r="62" spans="1:5" ht="15" customHeight="1">
      <c r="A62" s="35" t="s">
        <v>692</v>
      </c>
      <c r="B62" s="45" t="s">
        <v>544</v>
      </c>
      <c r="C62" s="78">
        <f>SUM(C58:C61)</f>
        <v>5390</v>
      </c>
      <c r="D62" s="78">
        <f>SUM(D58:D61)</f>
        <v>3500</v>
      </c>
      <c r="E62" s="78">
        <f>SUM(E58:E61)</f>
        <v>2890</v>
      </c>
    </row>
    <row r="63" spans="1:5" ht="15" customHeight="1">
      <c r="A63" s="11" t="s">
        <v>550</v>
      </c>
      <c r="B63" s="5" t="s">
        <v>551</v>
      </c>
      <c r="C63" s="76"/>
      <c r="D63" s="76"/>
      <c r="E63" s="76"/>
    </row>
    <row r="64" spans="1:5" ht="15" customHeight="1">
      <c r="A64" s="4" t="s">
        <v>675</v>
      </c>
      <c r="B64" s="5" t="s">
        <v>552</v>
      </c>
      <c r="C64" s="76"/>
      <c r="D64" s="76"/>
      <c r="E64" s="76"/>
    </row>
    <row r="65" spans="1:5" ht="15" customHeight="1">
      <c r="A65" s="11" t="s">
        <v>676</v>
      </c>
      <c r="B65" s="5" t="s">
        <v>553</v>
      </c>
      <c r="C65" s="76"/>
      <c r="D65" s="76"/>
      <c r="E65" s="76"/>
    </row>
    <row r="66" spans="1:5" ht="15" customHeight="1">
      <c r="A66" s="35" t="s">
        <v>695</v>
      </c>
      <c r="B66" s="45" t="s">
        <v>554</v>
      </c>
      <c r="C66" s="76">
        <f>SUM(C63:C65)</f>
        <v>0</v>
      </c>
      <c r="D66" s="76"/>
      <c r="E66" s="76"/>
    </row>
    <row r="67" spans="1:5" ht="15" customHeight="1">
      <c r="A67" s="48" t="s">
        <v>287</v>
      </c>
      <c r="B67" s="52"/>
      <c r="C67" s="78">
        <f>C56+C62+C66</f>
        <v>41023</v>
      </c>
      <c r="D67" s="78">
        <f>D56+D62+D66</f>
        <v>39133</v>
      </c>
      <c r="E67" s="78">
        <f>E56+E62+E66</f>
        <v>37388</v>
      </c>
    </row>
    <row r="68" spans="1:5" ht="15.75">
      <c r="A68" s="42" t="s">
        <v>694</v>
      </c>
      <c r="B68" s="31" t="s">
        <v>555</v>
      </c>
      <c r="C68" s="92">
        <f>C50+C67</f>
        <v>205951</v>
      </c>
      <c r="D68" s="92">
        <f>D50+D67</f>
        <v>229029</v>
      </c>
      <c r="E68" s="92">
        <f>E50+E67</f>
        <v>259125</v>
      </c>
    </row>
    <row r="69" spans="1:5" ht="15.75">
      <c r="A69" s="67" t="s">
        <v>288</v>
      </c>
      <c r="B69" s="66"/>
      <c r="C69" s="76"/>
      <c r="D69" s="76"/>
      <c r="E69" s="76"/>
    </row>
    <row r="70" spans="1:5" ht="15.75">
      <c r="A70" s="67" t="s">
        <v>289</v>
      </c>
      <c r="B70" s="66"/>
      <c r="C70" s="76"/>
      <c r="D70" s="76"/>
      <c r="E70" s="76"/>
    </row>
    <row r="71" spans="1:5" ht="15">
      <c r="A71" s="33" t="s">
        <v>677</v>
      </c>
      <c r="B71" s="4" t="s">
        <v>556</v>
      </c>
      <c r="C71" s="76"/>
      <c r="D71" s="76"/>
      <c r="E71" s="76"/>
    </row>
    <row r="72" spans="1:5" ht="15">
      <c r="A72" s="11" t="s">
        <v>557</v>
      </c>
      <c r="B72" s="4" t="s">
        <v>558</v>
      </c>
      <c r="C72" s="76"/>
      <c r="D72" s="76"/>
      <c r="E72" s="76"/>
    </row>
    <row r="73" spans="1:5" ht="15">
      <c r="A73" s="33" t="s">
        <v>678</v>
      </c>
      <c r="B73" s="4" t="s">
        <v>559</v>
      </c>
      <c r="C73" s="76"/>
      <c r="D73" s="76"/>
      <c r="E73" s="76"/>
    </row>
    <row r="74" spans="1:5" ht="15">
      <c r="A74" s="13" t="s">
        <v>696</v>
      </c>
      <c r="B74" s="6" t="s">
        <v>560</v>
      </c>
      <c r="C74" s="76"/>
      <c r="D74" s="76"/>
      <c r="E74" s="76"/>
    </row>
    <row r="75" spans="1:5" ht="15">
      <c r="A75" s="11" t="s">
        <v>679</v>
      </c>
      <c r="B75" s="4" t="s">
        <v>561</v>
      </c>
      <c r="C75" s="76"/>
      <c r="D75" s="76"/>
      <c r="E75" s="76"/>
    </row>
    <row r="76" spans="1:5" ht="15">
      <c r="A76" s="33" t="s">
        <v>562</v>
      </c>
      <c r="B76" s="4" t="s">
        <v>563</v>
      </c>
      <c r="C76" s="76"/>
      <c r="D76" s="76"/>
      <c r="E76" s="76"/>
    </row>
    <row r="77" spans="1:5" ht="15">
      <c r="A77" s="11" t="s">
        <v>680</v>
      </c>
      <c r="B77" s="4" t="s">
        <v>564</v>
      </c>
      <c r="C77" s="76"/>
      <c r="D77" s="76"/>
      <c r="E77" s="76"/>
    </row>
    <row r="78" spans="1:5" ht="15">
      <c r="A78" s="33" t="s">
        <v>565</v>
      </c>
      <c r="B78" s="4" t="s">
        <v>566</v>
      </c>
      <c r="C78" s="76"/>
      <c r="D78" s="76"/>
      <c r="E78" s="76"/>
    </row>
    <row r="79" spans="1:5" ht="15">
      <c r="A79" s="12" t="s">
        <v>697</v>
      </c>
      <c r="B79" s="6" t="s">
        <v>567</v>
      </c>
      <c r="C79" s="76"/>
      <c r="D79" s="76"/>
      <c r="E79" s="76"/>
    </row>
    <row r="80" spans="1:5" ht="15">
      <c r="A80" s="4" t="s">
        <v>711</v>
      </c>
      <c r="B80" s="4" t="s">
        <v>568</v>
      </c>
      <c r="C80" s="76">
        <v>40955</v>
      </c>
      <c r="D80" s="76">
        <v>70891</v>
      </c>
      <c r="E80" s="76">
        <v>70891</v>
      </c>
    </row>
    <row r="81" spans="1:5" ht="15">
      <c r="A81" s="4" t="s">
        <v>712</v>
      </c>
      <c r="B81" s="4" t="s">
        <v>568</v>
      </c>
      <c r="C81" s="76">
        <v>0</v>
      </c>
      <c r="D81" s="76">
        <v>0</v>
      </c>
      <c r="E81" s="76">
        <v>0</v>
      </c>
    </row>
    <row r="82" spans="1:5" ht="15">
      <c r="A82" s="4" t="s">
        <v>709</v>
      </c>
      <c r="B82" s="4" t="s">
        <v>569</v>
      </c>
      <c r="C82" s="76"/>
      <c r="D82" s="76"/>
      <c r="E82" s="76"/>
    </row>
    <row r="83" spans="1:5" ht="15">
      <c r="A83" s="4" t="s">
        <v>710</v>
      </c>
      <c r="B83" s="4" t="s">
        <v>569</v>
      </c>
      <c r="C83" s="76"/>
      <c r="D83" s="76"/>
      <c r="E83" s="76"/>
    </row>
    <row r="84" spans="1:5" ht="15.75">
      <c r="A84" s="6" t="s">
        <v>698</v>
      </c>
      <c r="B84" s="6" t="s">
        <v>570</v>
      </c>
      <c r="C84" s="77">
        <f>SUM(C80:C83)</f>
        <v>40955</v>
      </c>
      <c r="D84" s="77">
        <f>SUM(D80:D83)</f>
        <v>70891</v>
      </c>
      <c r="E84" s="77">
        <f>SUM(E80:E83)</f>
        <v>70891</v>
      </c>
    </row>
    <row r="85" spans="1:5" ht="15">
      <c r="A85" s="33" t="s">
        <v>571</v>
      </c>
      <c r="B85" s="4" t="s">
        <v>572</v>
      </c>
      <c r="C85" s="76">
        <v>0</v>
      </c>
      <c r="D85" s="76">
        <v>0</v>
      </c>
      <c r="E85" s="76">
        <v>3237</v>
      </c>
    </row>
    <row r="86" spans="1:5" ht="15">
      <c r="A86" s="33" t="s">
        <v>573</v>
      </c>
      <c r="B86" s="4" t="s">
        <v>574</v>
      </c>
      <c r="C86" s="76"/>
      <c r="D86" s="76"/>
      <c r="E86" s="76"/>
    </row>
    <row r="87" spans="1:5" ht="15">
      <c r="A87" s="33" t="s">
        <v>575</v>
      </c>
      <c r="B87" s="4" t="s">
        <v>576</v>
      </c>
      <c r="C87" s="76"/>
      <c r="D87" s="76"/>
      <c r="E87" s="76"/>
    </row>
    <row r="88" spans="1:5" ht="15">
      <c r="A88" s="33" t="s">
        <v>577</v>
      </c>
      <c r="B88" s="4" t="s">
        <v>578</v>
      </c>
      <c r="C88" s="76"/>
      <c r="D88" s="76"/>
      <c r="E88" s="76"/>
    </row>
    <row r="89" spans="1:5" ht="15">
      <c r="A89" s="11" t="s">
        <v>681</v>
      </c>
      <c r="B89" s="4" t="s">
        <v>579</v>
      </c>
      <c r="C89" s="76"/>
      <c r="D89" s="76"/>
      <c r="E89" s="76"/>
    </row>
    <row r="90" spans="1:5" ht="15">
      <c r="A90" s="13" t="s">
        <v>699</v>
      </c>
      <c r="B90" s="6" t="s">
        <v>580</v>
      </c>
      <c r="C90" s="76">
        <f>SUM(C74,C79,C84:C89)</f>
        <v>40955</v>
      </c>
      <c r="D90" s="76">
        <f>SUM(D74,D79,D84:D89)</f>
        <v>70891</v>
      </c>
      <c r="E90" s="76">
        <f>SUM(E74,E79,E84:E89)</f>
        <v>74128</v>
      </c>
    </row>
    <row r="91" spans="1:5" ht="15">
      <c r="A91" s="11" t="s">
        <v>581</v>
      </c>
      <c r="B91" s="4" t="s">
        <v>582</v>
      </c>
      <c r="C91" s="76"/>
      <c r="D91" s="76"/>
      <c r="E91" s="76"/>
    </row>
    <row r="92" spans="1:5" ht="15">
      <c r="A92" s="11" t="s">
        <v>583</v>
      </c>
      <c r="B92" s="4" t="s">
        <v>584</v>
      </c>
      <c r="C92" s="76"/>
      <c r="D92" s="76"/>
      <c r="E92" s="76"/>
    </row>
    <row r="93" spans="1:5" ht="15">
      <c r="A93" s="33" t="s">
        <v>585</v>
      </c>
      <c r="B93" s="4" t="s">
        <v>586</v>
      </c>
      <c r="C93" s="76"/>
      <c r="D93" s="76"/>
      <c r="E93" s="76"/>
    </row>
    <row r="94" spans="1:5" ht="15">
      <c r="A94" s="33" t="s">
        <v>682</v>
      </c>
      <c r="B94" s="4" t="s">
        <v>587</v>
      </c>
      <c r="C94" s="76"/>
      <c r="D94" s="76"/>
      <c r="E94" s="76"/>
    </row>
    <row r="95" spans="1:5" ht="15">
      <c r="A95" s="12" t="s">
        <v>700</v>
      </c>
      <c r="B95" s="6" t="s">
        <v>588</v>
      </c>
      <c r="C95" s="76"/>
      <c r="D95" s="76"/>
      <c r="E95" s="76"/>
    </row>
    <row r="96" spans="1:5" ht="15">
      <c r="A96" s="13" t="s">
        <v>589</v>
      </c>
      <c r="B96" s="6" t="s">
        <v>590</v>
      </c>
      <c r="C96" s="76"/>
      <c r="D96" s="76"/>
      <c r="E96" s="76"/>
    </row>
    <row r="97" spans="1:5" ht="15.75">
      <c r="A97" s="36" t="s">
        <v>701</v>
      </c>
      <c r="B97" s="37" t="s">
        <v>591</v>
      </c>
      <c r="C97" s="77">
        <f>C90+C95+C96</f>
        <v>40955</v>
      </c>
      <c r="D97" s="77">
        <f>D90+D95+D96</f>
        <v>70891</v>
      </c>
      <c r="E97" s="77">
        <f>E90+E95+E96</f>
        <v>74128</v>
      </c>
    </row>
    <row r="98" spans="1:5" ht="15.75">
      <c r="A98" s="39" t="s">
        <v>684</v>
      </c>
      <c r="B98" s="40"/>
      <c r="C98" s="77">
        <f>C68+C97</f>
        <v>246906</v>
      </c>
      <c r="D98" s="77">
        <f>D68+D97</f>
        <v>299920</v>
      </c>
      <c r="E98" s="77">
        <f>E68+E97</f>
        <v>333253</v>
      </c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ht="15">
      <c r="A1" t="s">
        <v>872</v>
      </c>
    </row>
    <row r="3" spans="1:5" ht="21" customHeight="1">
      <c r="A3" s="407" t="s">
        <v>202</v>
      </c>
      <c r="B3" s="410"/>
      <c r="C3" s="410"/>
      <c r="D3" s="410"/>
      <c r="E3" s="410"/>
    </row>
    <row r="4" spans="1:5" ht="18.75" customHeight="1">
      <c r="A4" s="409" t="s">
        <v>708</v>
      </c>
      <c r="B4" s="410"/>
      <c r="C4" s="410"/>
      <c r="D4" s="410"/>
      <c r="E4" s="410"/>
    </row>
    <row r="5" ht="18">
      <c r="A5" s="43"/>
    </row>
    <row r="6" ht="15">
      <c r="A6" s="3" t="s">
        <v>268</v>
      </c>
    </row>
    <row r="7" spans="1:5" ht="30">
      <c r="A7" s="1" t="s">
        <v>306</v>
      </c>
      <c r="B7" s="2" t="s">
        <v>307</v>
      </c>
      <c r="C7" s="50" t="s">
        <v>263</v>
      </c>
      <c r="D7" s="50" t="s">
        <v>264</v>
      </c>
      <c r="E7" s="50" t="s">
        <v>265</v>
      </c>
    </row>
    <row r="8" spans="1:5" ht="15">
      <c r="A8" s="24" t="s">
        <v>308</v>
      </c>
      <c r="B8" s="25" t="s">
        <v>309</v>
      </c>
      <c r="C8" s="73">
        <v>49838</v>
      </c>
      <c r="D8" s="73">
        <v>50262</v>
      </c>
      <c r="E8" s="73">
        <v>50247</v>
      </c>
    </row>
    <row r="9" spans="1:5" ht="15">
      <c r="A9" s="24" t="s">
        <v>310</v>
      </c>
      <c r="B9" s="26" t="s">
        <v>311</v>
      </c>
      <c r="C9" s="73"/>
      <c r="D9" s="73"/>
      <c r="E9" s="73"/>
    </row>
    <row r="10" spans="1:5" ht="15">
      <c r="A10" s="24" t="s">
        <v>312</v>
      </c>
      <c r="B10" s="26" t="s">
        <v>313</v>
      </c>
      <c r="C10" s="73"/>
      <c r="D10" s="73"/>
      <c r="E10" s="73"/>
    </row>
    <row r="11" spans="1:5" ht="15">
      <c r="A11" s="27" t="s">
        <v>314</v>
      </c>
      <c r="B11" s="26" t="s">
        <v>315</v>
      </c>
      <c r="C11" s="73">
        <v>0</v>
      </c>
      <c r="D11" s="73">
        <v>0</v>
      </c>
      <c r="E11" s="73">
        <v>0</v>
      </c>
    </row>
    <row r="12" spans="1:5" ht="15">
      <c r="A12" s="27" t="s">
        <v>316</v>
      </c>
      <c r="B12" s="26" t="s">
        <v>317</v>
      </c>
      <c r="C12" s="73"/>
      <c r="D12" s="73"/>
      <c r="E12" s="73"/>
    </row>
    <row r="13" spans="1:5" ht="15">
      <c r="A13" s="27" t="s">
        <v>318</v>
      </c>
      <c r="B13" s="26" t="s">
        <v>319</v>
      </c>
      <c r="C13" s="73">
        <v>669</v>
      </c>
      <c r="D13" s="73">
        <v>669</v>
      </c>
      <c r="E13" s="73">
        <v>669</v>
      </c>
    </row>
    <row r="14" spans="1:5" ht="15">
      <c r="A14" s="27" t="s">
        <v>320</v>
      </c>
      <c r="B14" s="26" t="s">
        <v>321</v>
      </c>
      <c r="C14" s="73">
        <v>350</v>
      </c>
      <c r="D14" s="73">
        <v>350</v>
      </c>
      <c r="E14" s="73">
        <v>282</v>
      </c>
    </row>
    <row r="15" spans="1:5" ht="15">
      <c r="A15" s="27" t="s">
        <v>322</v>
      </c>
      <c r="B15" s="26" t="s">
        <v>323</v>
      </c>
      <c r="C15" s="73"/>
      <c r="D15" s="73"/>
      <c r="E15" s="73"/>
    </row>
    <row r="16" spans="1:5" ht="15">
      <c r="A16" s="4" t="s">
        <v>324</v>
      </c>
      <c r="B16" s="26" t="s">
        <v>325</v>
      </c>
      <c r="C16" s="73">
        <v>329</v>
      </c>
      <c r="D16" s="73">
        <v>329</v>
      </c>
      <c r="E16" s="73">
        <v>264</v>
      </c>
    </row>
    <row r="17" spans="1:5" ht="15">
      <c r="A17" s="4" t="s">
        <v>326</v>
      </c>
      <c r="B17" s="26" t="s">
        <v>327</v>
      </c>
      <c r="C17" s="73"/>
      <c r="D17" s="73"/>
      <c r="E17" s="73"/>
    </row>
    <row r="18" spans="1:5" ht="15">
      <c r="A18" s="4" t="s">
        <v>328</v>
      </c>
      <c r="B18" s="26" t="s">
        <v>329</v>
      </c>
      <c r="C18" s="73"/>
      <c r="D18" s="73"/>
      <c r="E18" s="73"/>
    </row>
    <row r="19" spans="1:5" ht="15">
      <c r="A19" s="4" t="s">
        <v>330</v>
      </c>
      <c r="B19" s="26" t="s">
        <v>331</v>
      </c>
      <c r="C19" s="73"/>
      <c r="D19" s="73"/>
      <c r="E19" s="73"/>
    </row>
    <row r="20" spans="1:5" ht="15">
      <c r="A20" s="4" t="s">
        <v>614</v>
      </c>
      <c r="B20" s="26" t="s">
        <v>332</v>
      </c>
      <c r="C20" s="73">
        <v>0</v>
      </c>
      <c r="D20" s="73">
        <v>846</v>
      </c>
      <c r="E20" s="73">
        <v>846</v>
      </c>
    </row>
    <row r="21" spans="1:5" ht="15">
      <c r="A21" s="28" t="s">
        <v>592</v>
      </c>
      <c r="B21" s="29" t="s">
        <v>333</v>
      </c>
      <c r="C21" s="74">
        <f>SUM(C8:C20)</f>
        <v>51186</v>
      </c>
      <c r="D21" s="74">
        <f>SUM(D8:D20)</f>
        <v>52456</v>
      </c>
      <c r="E21" s="74">
        <f>SUM(E8:E20)</f>
        <v>52308</v>
      </c>
    </row>
    <row r="22" spans="1:5" ht="15">
      <c r="A22" s="4" t="s">
        <v>334</v>
      </c>
      <c r="B22" s="26" t="s">
        <v>335</v>
      </c>
      <c r="C22" s="73">
        <v>12544</v>
      </c>
      <c r="D22" s="73">
        <v>12617</v>
      </c>
      <c r="E22" s="73">
        <v>12617</v>
      </c>
    </row>
    <row r="23" spans="1:5" ht="15">
      <c r="A23" s="4" t="s">
        <v>336</v>
      </c>
      <c r="B23" s="26" t="s">
        <v>337</v>
      </c>
      <c r="C23" s="73"/>
      <c r="D23" s="73">
        <v>720</v>
      </c>
      <c r="E23" s="73">
        <v>720</v>
      </c>
    </row>
    <row r="24" spans="1:5" ht="15">
      <c r="A24" s="5" t="s">
        <v>338</v>
      </c>
      <c r="B24" s="26" t="s">
        <v>339</v>
      </c>
      <c r="C24" s="73">
        <v>141</v>
      </c>
      <c r="D24" s="73">
        <v>141</v>
      </c>
      <c r="E24" s="73">
        <v>21</v>
      </c>
    </row>
    <row r="25" spans="1:5" ht="15">
      <c r="A25" s="6" t="s">
        <v>593</v>
      </c>
      <c r="B25" s="29" t="s">
        <v>340</v>
      </c>
      <c r="C25" s="74">
        <f>SUM(C22:C24)</f>
        <v>12685</v>
      </c>
      <c r="D25" s="74">
        <f>SUM(D22:D24)</f>
        <v>13478</v>
      </c>
      <c r="E25" s="74">
        <f>SUM(E22:E24)</f>
        <v>13358</v>
      </c>
    </row>
    <row r="26" spans="1:5" ht="15">
      <c r="A26" s="375" t="s">
        <v>644</v>
      </c>
      <c r="B26" s="376" t="s">
        <v>341</v>
      </c>
      <c r="C26" s="377">
        <f>C21+C25</f>
        <v>63871</v>
      </c>
      <c r="D26" s="377">
        <f>D21+D25</f>
        <v>65934</v>
      </c>
      <c r="E26" s="377">
        <f>E21+E25</f>
        <v>65666</v>
      </c>
    </row>
    <row r="27" spans="1:5" ht="15">
      <c r="A27" s="378" t="s">
        <v>615</v>
      </c>
      <c r="B27" s="376" t="s">
        <v>342</v>
      </c>
      <c r="C27" s="377">
        <v>9211</v>
      </c>
      <c r="D27" s="377">
        <v>9787</v>
      </c>
      <c r="E27" s="377">
        <v>9386</v>
      </c>
    </row>
    <row r="28" spans="1:5" ht="15">
      <c r="A28" s="4" t="s">
        <v>343</v>
      </c>
      <c r="B28" s="26" t="s">
        <v>344</v>
      </c>
      <c r="C28" s="73"/>
      <c r="D28" s="73">
        <v>0</v>
      </c>
      <c r="E28" s="73">
        <v>0</v>
      </c>
    </row>
    <row r="29" spans="1:5" ht="15">
      <c r="A29" s="4" t="s">
        <v>345</v>
      </c>
      <c r="B29" s="26" t="s">
        <v>346</v>
      </c>
      <c r="C29" s="73">
        <v>6545</v>
      </c>
      <c r="D29" s="73">
        <v>10088</v>
      </c>
      <c r="E29" s="73">
        <v>9369</v>
      </c>
    </row>
    <row r="30" spans="1:5" ht="15">
      <c r="A30" s="4" t="s">
        <v>347</v>
      </c>
      <c r="B30" s="26" t="s">
        <v>348</v>
      </c>
      <c r="C30" s="73"/>
      <c r="D30" s="73"/>
      <c r="E30" s="73"/>
    </row>
    <row r="31" spans="1:5" ht="15">
      <c r="A31" s="6" t="s">
        <v>594</v>
      </c>
      <c r="B31" s="29" t="s">
        <v>349</v>
      </c>
      <c r="C31" s="74">
        <f>SUM(C29:C30)</f>
        <v>6545</v>
      </c>
      <c r="D31" s="74">
        <f>SUM(D28:D30)</f>
        <v>10088</v>
      </c>
      <c r="E31" s="74">
        <f>SUM(E28:E30)</f>
        <v>9369</v>
      </c>
    </row>
    <row r="32" spans="1:5" ht="15">
      <c r="A32" s="4" t="s">
        <v>350</v>
      </c>
      <c r="B32" s="26" t="s">
        <v>351</v>
      </c>
      <c r="C32" s="73">
        <v>30</v>
      </c>
      <c r="D32" s="73">
        <v>238</v>
      </c>
      <c r="E32" s="73">
        <v>215</v>
      </c>
    </row>
    <row r="33" spans="1:5" ht="15">
      <c r="A33" s="4" t="s">
        <v>352</v>
      </c>
      <c r="B33" s="26" t="s">
        <v>353</v>
      </c>
      <c r="C33" s="73">
        <v>505</v>
      </c>
      <c r="D33" s="73">
        <v>505</v>
      </c>
      <c r="E33" s="73">
        <v>320</v>
      </c>
    </row>
    <row r="34" spans="1:5" ht="15" customHeight="1">
      <c r="A34" s="6" t="s">
        <v>645</v>
      </c>
      <c r="B34" s="29" t="s">
        <v>354</v>
      </c>
      <c r="C34" s="74">
        <f>SUM(C32:C33)</f>
        <v>535</v>
      </c>
      <c r="D34" s="74">
        <f>SUM(D32:D33)</f>
        <v>743</v>
      </c>
      <c r="E34" s="74">
        <f>SUM(E32:E33)</f>
        <v>535</v>
      </c>
    </row>
    <row r="35" spans="1:5" ht="15">
      <c r="A35" s="4" t="s">
        <v>355</v>
      </c>
      <c r="B35" s="26" t="s">
        <v>356</v>
      </c>
      <c r="C35" s="73">
        <v>5215</v>
      </c>
      <c r="D35" s="73">
        <v>9015</v>
      </c>
      <c r="E35" s="73">
        <v>6480</v>
      </c>
    </row>
    <row r="36" spans="1:5" ht="15">
      <c r="A36" s="4" t="s">
        <v>357</v>
      </c>
      <c r="B36" s="26" t="s">
        <v>358</v>
      </c>
      <c r="C36" s="73">
        <v>0</v>
      </c>
      <c r="D36" s="73">
        <v>1849</v>
      </c>
      <c r="E36" s="73">
        <v>1849</v>
      </c>
    </row>
    <row r="37" spans="1:5" ht="15">
      <c r="A37" s="4" t="s">
        <v>616</v>
      </c>
      <c r="B37" s="26" t="s">
        <v>359</v>
      </c>
      <c r="C37" s="73"/>
      <c r="D37" s="73"/>
      <c r="E37" s="73"/>
    </row>
    <row r="38" spans="1:5" ht="15">
      <c r="A38" s="4" t="s">
        <v>360</v>
      </c>
      <c r="B38" s="26" t="s">
        <v>361</v>
      </c>
      <c r="C38" s="73">
        <v>4496</v>
      </c>
      <c r="D38" s="73">
        <v>1856</v>
      </c>
      <c r="E38" s="73">
        <v>674</v>
      </c>
    </row>
    <row r="39" spans="1:5" ht="15">
      <c r="A39" s="9" t="s">
        <v>617</v>
      </c>
      <c r="B39" s="26" t="s">
        <v>362</v>
      </c>
      <c r="C39" s="73"/>
      <c r="D39" s="73"/>
      <c r="E39" s="73"/>
    </row>
    <row r="40" spans="1:5" ht="15">
      <c r="A40" s="5" t="s">
        <v>363</v>
      </c>
      <c r="B40" s="26" t="s">
        <v>364</v>
      </c>
      <c r="C40" s="73">
        <v>0</v>
      </c>
      <c r="D40" s="73">
        <v>1014</v>
      </c>
      <c r="E40" s="73">
        <v>1014</v>
      </c>
    </row>
    <row r="41" spans="1:5" ht="15">
      <c r="A41" s="4" t="s">
        <v>618</v>
      </c>
      <c r="B41" s="26" t="s">
        <v>365</v>
      </c>
      <c r="C41" s="73">
        <v>7080</v>
      </c>
      <c r="D41" s="73">
        <v>6740</v>
      </c>
      <c r="E41" s="73">
        <v>5614</v>
      </c>
    </row>
    <row r="42" spans="1:5" ht="15">
      <c r="A42" s="6" t="s">
        <v>595</v>
      </c>
      <c r="B42" s="29" t="s">
        <v>366</v>
      </c>
      <c r="C42" s="74">
        <f>SUM(C35:C41)</f>
        <v>16791</v>
      </c>
      <c r="D42" s="74">
        <f>SUM(D35:D41)</f>
        <v>20474</v>
      </c>
      <c r="E42" s="74">
        <f>SUM(E35:E41)</f>
        <v>15631</v>
      </c>
    </row>
    <row r="43" spans="1:5" ht="15">
      <c r="A43" s="4" t="s">
        <v>367</v>
      </c>
      <c r="B43" s="26" t="s">
        <v>368</v>
      </c>
      <c r="C43" s="73">
        <v>500</v>
      </c>
      <c r="D43" s="73">
        <v>500</v>
      </c>
      <c r="E43" s="73">
        <v>58</v>
      </c>
    </row>
    <row r="44" spans="1:5" ht="15">
      <c r="A44" s="4" t="s">
        <v>369</v>
      </c>
      <c r="B44" s="26" t="s">
        <v>370</v>
      </c>
      <c r="C44" s="73">
        <v>0</v>
      </c>
      <c r="D44" s="73">
        <v>11</v>
      </c>
      <c r="E44" s="73">
        <v>11</v>
      </c>
    </row>
    <row r="45" spans="1:5" ht="15">
      <c r="A45" s="6" t="s">
        <v>596</v>
      </c>
      <c r="B45" s="29" t="s">
        <v>371</v>
      </c>
      <c r="C45" s="74">
        <f>SUM(C43:C44)</f>
        <v>500</v>
      </c>
      <c r="D45" s="74">
        <f>SUM(D43:D44)</f>
        <v>511</v>
      </c>
      <c r="E45" s="74">
        <f>SUM(E43:E44)</f>
        <v>69</v>
      </c>
    </row>
    <row r="46" spans="1:5" ht="15">
      <c r="A46" s="4" t="s">
        <v>372</v>
      </c>
      <c r="B46" s="26" t="s">
        <v>373</v>
      </c>
      <c r="C46" s="73">
        <v>5248</v>
      </c>
      <c r="D46" s="73">
        <v>5715</v>
      </c>
      <c r="E46" s="73">
        <v>4933</v>
      </c>
    </row>
    <row r="47" spans="1:5" ht="15">
      <c r="A47" s="4" t="s">
        <v>374</v>
      </c>
      <c r="B47" s="26" t="s">
        <v>375</v>
      </c>
      <c r="C47" s="73"/>
      <c r="D47" s="73"/>
      <c r="E47" s="73"/>
    </row>
    <row r="48" spans="1:5" ht="15">
      <c r="A48" s="4" t="s">
        <v>619</v>
      </c>
      <c r="B48" s="26" t="s">
        <v>376</v>
      </c>
      <c r="C48" s="73"/>
      <c r="D48" s="73"/>
      <c r="E48" s="73"/>
    </row>
    <row r="49" spans="1:5" ht="15">
      <c r="A49" s="4" t="s">
        <v>620</v>
      </c>
      <c r="B49" s="26" t="s">
        <v>377</v>
      </c>
      <c r="C49" s="73">
        <v>700</v>
      </c>
      <c r="D49" s="73">
        <v>700</v>
      </c>
      <c r="E49" s="73"/>
    </row>
    <row r="50" spans="1:5" ht="15">
      <c r="A50" s="4" t="s">
        <v>378</v>
      </c>
      <c r="B50" s="26" t="s">
        <v>379</v>
      </c>
      <c r="C50" s="73">
        <v>220</v>
      </c>
      <c r="D50" s="73">
        <v>220</v>
      </c>
      <c r="E50" s="73">
        <v>72</v>
      </c>
    </row>
    <row r="51" spans="1:5" ht="15">
      <c r="A51" s="6" t="s">
        <v>597</v>
      </c>
      <c r="B51" s="29" t="s">
        <v>380</v>
      </c>
      <c r="C51" s="74">
        <f>SUM(C46:C50)</f>
        <v>6168</v>
      </c>
      <c r="D51" s="74">
        <f>SUM(D46:D50)</f>
        <v>6635</v>
      </c>
      <c r="E51" s="74">
        <f>SUM(E46:E50)</f>
        <v>5005</v>
      </c>
    </row>
    <row r="52" spans="1:5" ht="15">
      <c r="A52" s="35" t="s">
        <v>598</v>
      </c>
      <c r="B52" s="47" t="s">
        <v>381</v>
      </c>
      <c r="C52" s="74">
        <f>C31+C34+C42+C45+C51</f>
        <v>30539</v>
      </c>
      <c r="D52" s="74">
        <f>D31+D34+D42+D45+D51</f>
        <v>38451</v>
      </c>
      <c r="E52" s="74">
        <f>E31+E34+E42+E45+E51</f>
        <v>30609</v>
      </c>
    </row>
    <row r="53" spans="1:5" ht="15">
      <c r="A53" s="11" t="s">
        <v>382</v>
      </c>
      <c r="B53" s="26" t="s">
        <v>383</v>
      </c>
      <c r="C53" s="73"/>
      <c r="D53" s="73"/>
      <c r="E53" s="73"/>
    </row>
    <row r="54" spans="1:5" ht="15">
      <c r="A54" s="11" t="s">
        <v>599</v>
      </c>
      <c r="B54" s="26" t="s">
        <v>384</v>
      </c>
      <c r="C54" s="73"/>
      <c r="D54" s="73">
        <v>0</v>
      </c>
      <c r="E54" s="73">
        <v>0</v>
      </c>
    </row>
    <row r="55" spans="1:5" ht="15">
      <c r="A55" s="14" t="s">
        <v>621</v>
      </c>
      <c r="B55" s="26" t="s">
        <v>385</v>
      </c>
      <c r="C55" s="73"/>
      <c r="D55" s="73"/>
      <c r="E55" s="73"/>
    </row>
    <row r="56" spans="1:5" ht="15">
      <c r="A56" s="14" t="s">
        <v>622</v>
      </c>
      <c r="B56" s="26" t="s">
        <v>386</v>
      </c>
      <c r="C56" s="73"/>
      <c r="D56" s="73"/>
      <c r="E56" s="73"/>
    </row>
    <row r="57" spans="1:5" ht="15">
      <c r="A57" s="14" t="s">
        <v>623</v>
      </c>
      <c r="B57" s="26" t="s">
        <v>387</v>
      </c>
      <c r="C57" s="73"/>
      <c r="D57" s="73"/>
      <c r="E57" s="73"/>
    </row>
    <row r="58" spans="1:5" ht="15">
      <c r="A58" s="11" t="s">
        <v>624</v>
      </c>
      <c r="B58" s="26" t="s">
        <v>388</v>
      </c>
      <c r="C58" s="73"/>
      <c r="D58" s="73"/>
      <c r="E58" s="73"/>
    </row>
    <row r="59" spans="1:5" ht="15">
      <c r="A59" s="11" t="s">
        <v>625</v>
      </c>
      <c r="B59" s="26" t="s">
        <v>389</v>
      </c>
      <c r="C59" s="73"/>
      <c r="D59" s="73"/>
      <c r="E59" s="73"/>
    </row>
    <row r="60" spans="1:7" ht="15">
      <c r="A60" s="11" t="s">
        <v>626</v>
      </c>
      <c r="B60" s="26" t="s">
        <v>390</v>
      </c>
      <c r="C60" s="73">
        <v>21859</v>
      </c>
      <c r="D60" s="73">
        <v>21859</v>
      </c>
      <c r="E60" s="73">
        <v>20675</v>
      </c>
      <c r="G60" s="71"/>
    </row>
    <row r="61" spans="1:5" ht="15">
      <c r="A61" s="44" t="s">
        <v>600</v>
      </c>
      <c r="B61" s="47" t="s">
        <v>391</v>
      </c>
      <c r="C61" s="74">
        <f>SUM(C53:C60)</f>
        <v>21859</v>
      </c>
      <c r="D61" s="74">
        <f>SUM(D53:D60)</f>
        <v>21859</v>
      </c>
      <c r="E61" s="74">
        <f>SUM(E53:E60)</f>
        <v>20675</v>
      </c>
    </row>
    <row r="62" spans="1:5" ht="15">
      <c r="A62" s="10" t="s">
        <v>627</v>
      </c>
      <c r="B62" s="26" t="s">
        <v>392</v>
      </c>
      <c r="C62" s="73"/>
      <c r="D62" s="73"/>
      <c r="E62" s="73"/>
    </row>
    <row r="63" spans="1:5" ht="15">
      <c r="A63" s="10" t="s">
        <v>393</v>
      </c>
      <c r="B63" s="26" t="s">
        <v>394</v>
      </c>
      <c r="C63" s="73">
        <v>0</v>
      </c>
      <c r="D63" s="73">
        <v>6232</v>
      </c>
      <c r="E63" s="73">
        <v>6232</v>
      </c>
    </row>
    <row r="64" spans="1:5" ht="15">
      <c r="A64" s="10" t="s">
        <v>395</v>
      </c>
      <c r="B64" s="26" t="s">
        <v>396</v>
      </c>
      <c r="C64" s="73"/>
      <c r="D64" s="73"/>
      <c r="E64" s="73"/>
    </row>
    <row r="65" spans="1:5" ht="15">
      <c r="A65" s="10" t="s">
        <v>601</v>
      </c>
      <c r="B65" s="26" t="s">
        <v>397</v>
      </c>
      <c r="C65" s="73"/>
      <c r="D65" s="73"/>
      <c r="E65" s="73"/>
    </row>
    <row r="66" spans="1:5" ht="15">
      <c r="A66" s="10" t="s">
        <v>628</v>
      </c>
      <c r="B66" s="26" t="s">
        <v>398</v>
      </c>
      <c r="C66" s="73"/>
      <c r="D66" s="73"/>
      <c r="E66" s="73"/>
    </row>
    <row r="67" spans="1:5" ht="15">
      <c r="A67" s="10" t="s">
        <v>602</v>
      </c>
      <c r="B67" s="26" t="s">
        <v>399</v>
      </c>
      <c r="C67" s="73">
        <v>19132</v>
      </c>
      <c r="D67" s="73">
        <v>17370</v>
      </c>
      <c r="E67" s="73">
        <v>16394</v>
      </c>
    </row>
    <row r="68" spans="1:5" ht="15">
      <c r="A68" s="10" t="s">
        <v>629</v>
      </c>
      <c r="B68" s="26" t="s">
        <v>400</v>
      </c>
      <c r="C68" s="73"/>
      <c r="D68" s="73"/>
      <c r="E68" s="73"/>
    </row>
    <row r="69" spans="1:5" ht="15">
      <c r="A69" s="10" t="s">
        <v>630</v>
      </c>
      <c r="B69" s="26" t="s">
        <v>401</v>
      </c>
      <c r="C69" s="73"/>
      <c r="D69" s="73"/>
      <c r="E69" s="73"/>
    </row>
    <row r="70" spans="1:5" ht="15">
      <c r="A70" s="10" t="s">
        <v>402</v>
      </c>
      <c r="B70" s="26" t="s">
        <v>403</v>
      </c>
      <c r="C70" s="73"/>
      <c r="D70" s="73"/>
      <c r="E70" s="73"/>
    </row>
    <row r="71" spans="1:5" ht="15">
      <c r="A71" s="16" t="s">
        <v>404</v>
      </c>
      <c r="B71" s="26" t="s">
        <v>405</v>
      </c>
      <c r="C71" s="73"/>
      <c r="D71" s="73"/>
      <c r="E71" s="73"/>
    </row>
    <row r="72" spans="1:5" ht="15">
      <c r="A72" s="10" t="s">
        <v>631</v>
      </c>
      <c r="B72" s="26" t="s">
        <v>407</v>
      </c>
      <c r="C72" s="73">
        <v>4488</v>
      </c>
      <c r="D72" s="73">
        <v>10203</v>
      </c>
      <c r="E72" s="73">
        <v>9678</v>
      </c>
    </row>
    <row r="73" spans="1:5" ht="15">
      <c r="A73" s="16" t="s">
        <v>713</v>
      </c>
      <c r="B73" s="26" t="s">
        <v>828</v>
      </c>
      <c r="C73" s="73">
        <v>2980</v>
      </c>
      <c r="D73" s="73">
        <v>21171</v>
      </c>
      <c r="E73" s="73">
        <v>0</v>
      </c>
    </row>
    <row r="74" spans="1:5" ht="15">
      <c r="A74" s="16" t="s">
        <v>714</v>
      </c>
      <c r="B74" s="26" t="s">
        <v>828</v>
      </c>
      <c r="C74" s="73"/>
      <c r="D74" s="73"/>
      <c r="E74" s="73"/>
    </row>
    <row r="75" spans="1:5" ht="15">
      <c r="A75" s="44" t="s">
        <v>603</v>
      </c>
      <c r="B75" s="47" t="s">
        <v>408</v>
      </c>
      <c r="C75" s="74">
        <f>SUM(C62:C74)</f>
        <v>26600</v>
      </c>
      <c r="D75" s="74">
        <f>SUM(D62:D74)</f>
        <v>54976</v>
      </c>
      <c r="E75" s="74">
        <f>SUM(E62:E74)</f>
        <v>32304</v>
      </c>
    </row>
    <row r="76" spans="1:5" ht="15.75">
      <c r="A76" s="48" t="s">
        <v>284</v>
      </c>
      <c r="B76" s="47"/>
      <c r="C76" s="74">
        <f>C26+C27+C52+C61+C75</f>
        <v>152080</v>
      </c>
      <c r="D76" s="74">
        <f>D26+D27+D52+D61+D75</f>
        <v>191007</v>
      </c>
      <c r="E76" s="74">
        <f>E26+E27+E52+E61+E75</f>
        <v>158640</v>
      </c>
    </row>
    <row r="77" spans="1:5" ht="15">
      <c r="A77" s="30" t="s">
        <v>409</v>
      </c>
      <c r="B77" s="26" t="s">
        <v>410</v>
      </c>
      <c r="C77" s="73"/>
      <c r="D77" s="73"/>
      <c r="E77" s="73"/>
    </row>
    <row r="78" spans="1:5" ht="15">
      <c r="A78" s="30" t="s">
        <v>632</v>
      </c>
      <c r="B78" s="26" t="s">
        <v>411</v>
      </c>
      <c r="C78" s="73">
        <v>0</v>
      </c>
      <c r="D78" s="73">
        <v>9872</v>
      </c>
      <c r="E78" s="73">
        <v>9872</v>
      </c>
    </row>
    <row r="79" spans="1:5" ht="15">
      <c r="A79" s="30" t="s">
        <v>412</v>
      </c>
      <c r="B79" s="26" t="s">
        <v>413</v>
      </c>
      <c r="C79" s="73"/>
      <c r="D79" s="73"/>
      <c r="E79" s="73"/>
    </row>
    <row r="80" spans="1:5" ht="15">
      <c r="A80" s="30" t="s">
        <v>414</v>
      </c>
      <c r="B80" s="26" t="s">
        <v>415</v>
      </c>
      <c r="C80" s="73">
        <v>17032</v>
      </c>
      <c r="D80" s="73">
        <v>17032</v>
      </c>
      <c r="E80" s="73">
        <v>15475</v>
      </c>
    </row>
    <row r="81" spans="1:5" ht="15">
      <c r="A81" s="5" t="s">
        <v>416</v>
      </c>
      <c r="B81" s="26" t="s">
        <v>417</v>
      </c>
      <c r="C81" s="73"/>
      <c r="D81" s="73"/>
      <c r="E81" s="73"/>
    </row>
    <row r="82" spans="1:5" ht="15">
      <c r="A82" s="5" t="s">
        <v>418</v>
      </c>
      <c r="B82" s="26" t="s">
        <v>419</v>
      </c>
      <c r="C82" s="73"/>
      <c r="D82" s="73"/>
      <c r="E82" s="73"/>
    </row>
    <row r="83" spans="1:5" ht="15">
      <c r="A83" s="5" t="s">
        <v>420</v>
      </c>
      <c r="B83" s="26" t="s">
        <v>421</v>
      </c>
      <c r="C83" s="73">
        <v>4598</v>
      </c>
      <c r="D83" s="73">
        <v>6844</v>
      </c>
      <c r="E83" s="73">
        <v>6844</v>
      </c>
    </row>
    <row r="84" spans="1:5" ht="15">
      <c r="A84" s="45" t="s">
        <v>605</v>
      </c>
      <c r="B84" s="47" t="s">
        <v>422</v>
      </c>
      <c r="C84" s="74">
        <f>SUM(C77:C83)</f>
        <v>21630</v>
      </c>
      <c r="D84" s="74">
        <f>SUM(D77:D83)</f>
        <v>33748</v>
      </c>
      <c r="E84" s="74">
        <f>SUM(E77:E83)</f>
        <v>32191</v>
      </c>
    </row>
    <row r="85" spans="1:5" ht="15">
      <c r="A85" s="11" t="s">
        <v>423</v>
      </c>
      <c r="B85" s="26" t="s">
        <v>424</v>
      </c>
      <c r="C85" s="73">
        <v>12570</v>
      </c>
      <c r="D85" s="73">
        <v>12570</v>
      </c>
      <c r="E85" s="73">
        <v>1580</v>
      </c>
    </row>
    <row r="86" spans="1:5" ht="15">
      <c r="A86" s="11" t="s">
        <v>425</v>
      </c>
      <c r="B86" s="26" t="s">
        <v>426</v>
      </c>
      <c r="C86" s="73"/>
      <c r="D86" s="73"/>
      <c r="E86" s="73"/>
    </row>
    <row r="87" spans="1:5" ht="15">
      <c r="A87" s="11" t="s">
        <v>427</v>
      </c>
      <c r="B87" s="26" t="s">
        <v>428</v>
      </c>
      <c r="C87" s="73"/>
      <c r="D87" s="73">
        <v>0</v>
      </c>
      <c r="E87" s="73"/>
    </row>
    <row r="88" spans="1:5" ht="15">
      <c r="A88" s="11" t="s">
        <v>429</v>
      </c>
      <c r="B88" s="26" t="s">
        <v>430</v>
      </c>
      <c r="C88" s="73">
        <v>3271</v>
      </c>
      <c r="D88" s="73">
        <v>3272</v>
      </c>
      <c r="E88" s="73">
        <v>428</v>
      </c>
    </row>
    <row r="89" spans="1:5" ht="15">
      <c r="A89" s="44" t="s">
        <v>606</v>
      </c>
      <c r="B89" s="47" t="s">
        <v>431</v>
      </c>
      <c r="C89" s="74">
        <f>SUM(C85:C88)</f>
        <v>15841</v>
      </c>
      <c r="D89" s="74">
        <f>SUM(D85:D88)</f>
        <v>15842</v>
      </c>
      <c r="E89" s="74">
        <f>SUM(E85:E88)</f>
        <v>2008</v>
      </c>
    </row>
    <row r="90" spans="1:5" ht="15">
      <c r="A90" s="11" t="s">
        <v>432</v>
      </c>
      <c r="B90" s="26" t="s">
        <v>433</v>
      </c>
      <c r="C90" s="73"/>
      <c r="D90" s="73"/>
      <c r="E90" s="73"/>
    </row>
    <row r="91" spans="1:5" ht="15">
      <c r="A91" s="11" t="s">
        <v>633</v>
      </c>
      <c r="B91" s="26" t="s">
        <v>434</v>
      </c>
      <c r="C91" s="73"/>
      <c r="D91" s="73"/>
      <c r="E91" s="73"/>
    </row>
    <row r="92" spans="1:5" ht="15">
      <c r="A92" s="11" t="s">
        <v>634</v>
      </c>
      <c r="B92" s="26" t="s">
        <v>435</v>
      </c>
      <c r="C92" s="73"/>
      <c r="D92" s="73"/>
      <c r="E92" s="73"/>
    </row>
    <row r="93" spans="1:5" ht="15">
      <c r="A93" s="11" t="s">
        <v>635</v>
      </c>
      <c r="B93" s="26" t="s">
        <v>436</v>
      </c>
      <c r="C93" s="73"/>
      <c r="D93" s="73"/>
      <c r="E93" s="73"/>
    </row>
    <row r="94" spans="1:5" ht="15">
      <c r="A94" s="11" t="s">
        <v>636</v>
      </c>
      <c r="B94" s="26" t="s">
        <v>437</v>
      </c>
      <c r="C94" s="73"/>
      <c r="D94" s="73"/>
      <c r="E94" s="73"/>
    </row>
    <row r="95" spans="1:5" ht="15">
      <c r="A95" s="11" t="s">
        <v>637</v>
      </c>
      <c r="B95" s="26" t="s">
        <v>438</v>
      </c>
      <c r="C95" s="73"/>
      <c r="D95" s="73"/>
      <c r="E95" s="73"/>
    </row>
    <row r="96" spans="1:5" ht="15">
      <c r="A96" s="11" t="s">
        <v>439</v>
      </c>
      <c r="B96" s="26" t="s">
        <v>440</v>
      </c>
      <c r="C96" s="73"/>
      <c r="D96" s="73"/>
      <c r="E96" s="73"/>
    </row>
    <row r="97" spans="1:5" ht="15">
      <c r="A97" s="11" t="s">
        <v>638</v>
      </c>
      <c r="B97" s="26" t="s">
        <v>441</v>
      </c>
      <c r="C97" s="73"/>
      <c r="D97" s="73"/>
      <c r="E97" s="73"/>
    </row>
    <row r="98" spans="1:5" ht="15">
      <c r="A98" s="44" t="s">
        <v>607</v>
      </c>
      <c r="B98" s="47" t="s">
        <v>442</v>
      </c>
      <c r="C98" s="73">
        <v>0</v>
      </c>
      <c r="D98" s="73">
        <v>0</v>
      </c>
      <c r="E98" s="73">
        <v>0</v>
      </c>
    </row>
    <row r="99" spans="1:5" ht="15.75">
      <c r="A99" s="48" t="s">
        <v>285</v>
      </c>
      <c r="B99" s="47"/>
      <c r="C99" s="73">
        <f>C84+C89+C98</f>
        <v>37471</v>
      </c>
      <c r="D99" s="73">
        <f>D84+D89+D98</f>
        <v>49590</v>
      </c>
      <c r="E99" s="73">
        <f>E84+E89+E98</f>
        <v>34199</v>
      </c>
    </row>
    <row r="100" spans="1:5" ht="15.75">
      <c r="A100" s="31" t="s">
        <v>646</v>
      </c>
      <c r="B100" s="32" t="s">
        <v>443</v>
      </c>
      <c r="C100" s="74">
        <f>C76+C99</f>
        <v>189551</v>
      </c>
      <c r="D100" s="74">
        <f>D76+D99</f>
        <v>240597</v>
      </c>
      <c r="E100" s="74">
        <f>E76+E99</f>
        <v>192839</v>
      </c>
    </row>
    <row r="101" spans="1:24" ht="15">
      <c r="A101" s="11" t="s">
        <v>639</v>
      </c>
      <c r="B101" s="4" t="s">
        <v>444</v>
      </c>
      <c r="C101" s="79"/>
      <c r="D101" s="79"/>
      <c r="E101" s="7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9"/>
      <c r="X101" s="19"/>
    </row>
    <row r="102" spans="1:24" ht="15">
      <c r="A102" s="11" t="s">
        <v>445</v>
      </c>
      <c r="B102" s="4" t="s">
        <v>446</v>
      </c>
      <c r="C102" s="79"/>
      <c r="D102" s="79"/>
      <c r="E102" s="7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9"/>
      <c r="X102" s="19"/>
    </row>
    <row r="103" spans="1:24" ht="15">
      <c r="A103" s="11" t="s">
        <v>640</v>
      </c>
      <c r="B103" s="4" t="s">
        <v>447</v>
      </c>
      <c r="C103" s="79"/>
      <c r="D103" s="79"/>
      <c r="E103" s="7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9"/>
      <c r="X103" s="19"/>
    </row>
    <row r="104" spans="1:24" ht="15">
      <c r="A104" s="13" t="s">
        <v>608</v>
      </c>
      <c r="B104" s="6" t="s">
        <v>448</v>
      </c>
      <c r="C104" s="80"/>
      <c r="D104" s="80"/>
      <c r="E104" s="8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9"/>
      <c r="X104" s="19"/>
    </row>
    <row r="105" spans="1:24" ht="15">
      <c r="A105" s="33" t="s">
        <v>641</v>
      </c>
      <c r="B105" s="4" t="s">
        <v>449</v>
      </c>
      <c r="C105" s="81"/>
      <c r="D105" s="81"/>
      <c r="E105" s="8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ht="15">
      <c r="A106" s="33" t="s">
        <v>611</v>
      </c>
      <c r="B106" s="4" t="s">
        <v>450</v>
      </c>
      <c r="C106" s="81"/>
      <c r="D106" s="81"/>
      <c r="E106" s="8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9"/>
      <c r="X106" s="19"/>
    </row>
    <row r="107" spans="1:24" ht="15">
      <c r="A107" s="11" t="s">
        <v>451</v>
      </c>
      <c r="B107" s="4" t="s">
        <v>452</v>
      </c>
      <c r="C107" s="79"/>
      <c r="D107" s="79"/>
      <c r="E107" s="7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</row>
    <row r="108" spans="1:24" ht="15">
      <c r="A108" s="11" t="s">
        <v>642</v>
      </c>
      <c r="B108" s="4" t="s">
        <v>453</v>
      </c>
      <c r="C108" s="79"/>
      <c r="D108" s="79"/>
      <c r="E108" s="7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9"/>
      <c r="X108" s="19"/>
    </row>
    <row r="109" spans="1:24" ht="15">
      <c r="A109" s="12" t="s">
        <v>609</v>
      </c>
      <c r="B109" s="6" t="s">
        <v>454</v>
      </c>
      <c r="C109" s="82"/>
      <c r="D109" s="82"/>
      <c r="E109" s="8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9"/>
      <c r="X109" s="19"/>
    </row>
    <row r="110" spans="1:24" ht="15">
      <c r="A110" s="33" t="s">
        <v>455</v>
      </c>
      <c r="B110" s="4" t="s">
        <v>456</v>
      </c>
      <c r="C110" s="81"/>
      <c r="D110" s="81"/>
      <c r="E110" s="8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ht="15">
      <c r="A111" s="33" t="s">
        <v>457</v>
      </c>
      <c r="B111" s="4" t="s">
        <v>458</v>
      </c>
      <c r="C111" s="83">
        <v>3134</v>
      </c>
      <c r="D111" s="83">
        <v>3134</v>
      </c>
      <c r="E111" s="83">
        <v>3134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ht="15">
      <c r="A112" s="12" t="s">
        <v>459</v>
      </c>
      <c r="B112" s="6" t="s">
        <v>460</v>
      </c>
      <c r="C112" s="84">
        <v>54221</v>
      </c>
      <c r="D112" s="84">
        <v>56189</v>
      </c>
      <c r="E112" s="84">
        <v>56189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ht="15">
      <c r="A113" s="33" t="s">
        <v>461</v>
      </c>
      <c r="B113" s="4" t="s">
        <v>462</v>
      </c>
      <c r="C113" s="81"/>
      <c r="D113" s="81"/>
      <c r="E113" s="8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ht="15">
      <c r="A114" s="33" t="s">
        <v>463</v>
      </c>
      <c r="B114" s="4" t="s">
        <v>464</v>
      </c>
      <c r="C114" s="81"/>
      <c r="D114" s="81"/>
      <c r="E114" s="8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ht="15">
      <c r="A115" s="33" t="s">
        <v>465</v>
      </c>
      <c r="B115" s="4" t="s">
        <v>466</v>
      </c>
      <c r="C115" s="81"/>
      <c r="D115" s="81"/>
      <c r="E115" s="8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9"/>
      <c r="X115" s="19"/>
    </row>
    <row r="116" spans="1:24" ht="15">
      <c r="A116" s="34" t="s">
        <v>610</v>
      </c>
      <c r="B116" s="35" t="s">
        <v>467</v>
      </c>
      <c r="C116" s="84">
        <f>SUM(C104,C109,C110:C115)</f>
        <v>57355</v>
      </c>
      <c r="D116" s="84">
        <f>SUM(D104,D109,D110:D115)</f>
        <v>59323</v>
      </c>
      <c r="E116" s="84">
        <f>SUM(E104,E109,E110:E115)</f>
        <v>59323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9"/>
      <c r="X116" s="19"/>
    </row>
    <row r="117" spans="1:24" ht="15">
      <c r="A117" s="33" t="s">
        <v>468</v>
      </c>
      <c r="B117" s="4" t="s">
        <v>469</v>
      </c>
      <c r="C117" s="81"/>
      <c r="D117" s="81"/>
      <c r="E117" s="8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19"/>
      <c r="X117" s="19"/>
    </row>
    <row r="118" spans="1:24" ht="15">
      <c r="A118" s="11" t="s">
        <v>470</v>
      </c>
      <c r="B118" s="4" t="s">
        <v>471</v>
      </c>
      <c r="C118" s="79"/>
      <c r="D118" s="79"/>
      <c r="E118" s="7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9"/>
    </row>
    <row r="119" spans="1:24" ht="15">
      <c r="A119" s="33" t="s">
        <v>643</v>
      </c>
      <c r="B119" s="4" t="s">
        <v>472</v>
      </c>
      <c r="C119" s="81"/>
      <c r="D119" s="81"/>
      <c r="E119" s="8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ht="15">
      <c r="A120" s="33" t="s">
        <v>612</v>
      </c>
      <c r="B120" s="4" t="s">
        <v>473</v>
      </c>
      <c r="C120" s="81"/>
      <c r="D120" s="81"/>
      <c r="E120" s="8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19"/>
      <c r="X120" s="19"/>
    </row>
    <row r="121" spans="1:24" ht="15">
      <c r="A121" s="34" t="s">
        <v>613</v>
      </c>
      <c r="B121" s="35" t="s">
        <v>474</v>
      </c>
      <c r="C121" s="84">
        <f>SUM(C117:C120)</f>
        <v>0</v>
      </c>
      <c r="D121" s="82"/>
      <c r="E121" s="8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9"/>
      <c r="X121" s="19"/>
    </row>
    <row r="122" spans="1:24" ht="15">
      <c r="A122" s="11" t="s">
        <v>475</v>
      </c>
      <c r="B122" s="4" t="s">
        <v>476</v>
      </c>
      <c r="C122" s="79"/>
      <c r="D122" s="79"/>
      <c r="E122" s="7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19"/>
    </row>
    <row r="123" spans="1:24" ht="15.75">
      <c r="A123" s="36" t="s">
        <v>647</v>
      </c>
      <c r="B123" s="37" t="s">
        <v>477</v>
      </c>
      <c r="C123" s="84">
        <f>C116+C121+C122</f>
        <v>57355</v>
      </c>
      <c r="D123" s="84">
        <f>D116+D121+D122</f>
        <v>59323</v>
      </c>
      <c r="E123" s="84">
        <f>E116+E121+E122</f>
        <v>59323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9"/>
      <c r="X123" s="19"/>
    </row>
    <row r="124" spans="1:24" ht="15.75">
      <c r="A124" s="39" t="s">
        <v>683</v>
      </c>
      <c r="B124" s="40"/>
      <c r="C124" s="74">
        <f>C100+C123</f>
        <v>246906</v>
      </c>
      <c r="D124" s="74">
        <f>D100+D123</f>
        <v>299920</v>
      </c>
      <c r="E124" s="74">
        <f>E100+E123</f>
        <v>252162</v>
      </c>
      <c r="F124" s="75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5">
      <c r="B125" s="19"/>
      <c r="C125" s="19"/>
      <c r="D125" s="75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Babócsa</cp:lastModifiedBy>
  <cp:lastPrinted>2020-07-15T06:50:24Z</cp:lastPrinted>
  <dcterms:created xsi:type="dcterms:W3CDTF">2014-01-03T21:48:14Z</dcterms:created>
  <dcterms:modified xsi:type="dcterms:W3CDTF">2020-07-16T11:43:09Z</dcterms:modified>
  <cp:category/>
  <cp:version/>
  <cp:contentType/>
  <cp:contentStatus/>
</cp:coreProperties>
</file>