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roska\Documents\TESTÜLETI anyag\2018. év\Máj.29\Zárszámadás\"/>
    </mc:Choice>
  </mc:AlternateContent>
  <xr:revisionPtr revIDLastSave="0" documentId="10_ncr:8100000_{3D295F41-81B0-45E6-BBCB-3409B8EFC48D}" xr6:coauthVersionLast="32" xr6:coauthVersionMax="32" xr10:uidLastSave="{00000000-0000-0000-0000-000000000000}"/>
  <bookViews>
    <workbookView xWindow="0" yWindow="0" windowWidth="28800" windowHeight="12375" tabRatio="727" firstSheet="6" activeTab="11" xr2:uid="{00000000-000D-0000-FFFF-FFFF00000000}"/>
  </bookViews>
  <sheets>
    <sheet name="1.1.sz.mell." sheetId="115" r:id="rId1"/>
    <sheet name="2.1.sz.mell." sheetId="117" r:id="rId2"/>
    <sheet name="2.2.sz.mell." sheetId="116" r:id="rId3"/>
    <sheet name="3.sz.mell.  " sheetId="62" r:id="rId4"/>
    <sheet name="4.sz.mell." sheetId="77" r:id="rId5"/>
    <sheet name="5.sz.mell." sheetId="78" r:id="rId6"/>
    <sheet name="6.sz.mell." sheetId="63" r:id="rId7"/>
    <sheet name="7.sz.mell." sheetId="64" r:id="rId8"/>
    <sheet name="8. sz. mell. " sheetId="71" r:id="rId9"/>
    <sheet name="9." sheetId="120" r:id="rId10"/>
    <sheet name="10." sheetId="119" r:id="rId11"/>
    <sheet name="10.1." sheetId="133" r:id="rId12"/>
    <sheet name="11." sheetId="118" r:id="rId13"/>
    <sheet name="11.1." sheetId="134" r:id="rId14"/>
    <sheet name="12." sheetId="146" r:id="rId15"/>
    <sheet name="12.1" sheetId="147" r:id="rId16"/>
    <sheet name="13.sz.mell" sheetId="105" r:id="rId17"/>
    <sheet name="14.sz.mell." sheetId="66" r:id="rId18"/>
    <sheet name="15. sz.mell." sheetId="88" r:id="rId19"/>
    <sheet name="16.sz.mell." sheetId="106" r:id="rId20"/>
    <sheet name="17.sz.mell." sheetId="111" r:id="rId21"/>
    <sheet name="18.sz.mell." sheetId="70" r:id="rId22"/>
    <sheet name="Munka1" sheetId="148" r:id="rId23"/>
  </sheets>
  <definedNames>
    <definedName name="_xlnm.Print_Titles" localSheetId="10">'10.'!$A:$B,'10.'!$1:$7</definedName>
    <definedName name="_xlnm.Print_Titles" localSheetId="12">'11.'!$A:$B,'11.'!$1:$7</definedName>
    <definedName name="_xlnm.Print_Titles" localSheetId="9">'9.'!$A:$B,'9.'!$1:$7</definedName>
  </definedNames>
  <calcPr calcId="162913"/>
</workbook>
</file>

<file path=xl/calcChain.xml><?xml version="1.0" encoding="utf-8"?>
<calcChain xmlns="http://schemas.openxmlformats.org/spreadsheetml/2006/main">
  <c r="C92" i="146" l="1"/>
  <c r="C93" i="146"/>
  <c r="C91" i="146"/>
  <c r="C79" i="146"/>
  <c r="C74" i="146"/>
  <c r="C39" i="146"/>
  <c r="C40" i="146"/>
  <c r="C41" i="146"/>
  <c r="C42" i="146"/>
  <c r="C43" i="146"/>
  <c r="C44" i="146"/>
  <c r="C45" i="146"/>
  <c r="C46" i="146"/>
  <c r="C38" i="146"/>
  <c r="C79" i="118"/>
  <c r="C46" i="118"/>
  <c r="C93" i="118"/>
  <c r="C94" i="118"/>
  <c r="C92" i="118"/>
  <c r="AK87" i="120" l="1"/>
  <c r="AK64" i="120"/>
  <c r="AK86" i="120"/>
  <c r="C77" i="120"/>
  <c r="C74" i="120"/>
  <c r="C73" i="120" s="1"/>
  <c r="C66" i="120"/>
  <c r="E36" i="120"/>
  <c r="C147" i="120"/>
  <c r="F93" i="133"/>
  <c r="G93" i="133"/>
  <c r="H93" i="133"/>
  <c r="I93" i="133"/>
  <c r="J93" i="133"/>
  <c r="K93" i="133"/>
  <c r="L93" i="133"/>
  <c r="M93" i="133"/>
  <c r="N93" i="133"/>
  <c r="O93" i="133"/>
  <c r="J87" i="133"/>
  <c r="K87" i="133"/>
  <c r="L87" i="133"/>
  <c r="M87" i="133"/>
  <c r="J86" i="133"/>
  <c r="K86" i="133"/>
  <c r="L86" i="133"/>
  <c r="M86" i="133"/>
  <c r="N86" i="133"/>
  <c r="O86" i="133"/>
  <c r="J76" i="133"/>
  <c r="K76" i="133"/>
  <c r="L76" i="133"/>
  <c r="M76" i="133"/>
  <c r="N76" i="133"/>
  <c r="O76" i="133"/>
  <c r="J73" i="133"/>
  <c r="K73" i="133"/>
  <c r="L73" i="133"/>
  <c r="M73" i="133"/>
  <c r="N73" i="133"/>
  <c r="O73" i="133"/>
  <c r="J63" i="133"/>
  <c r="K63" i="133"/>
  <c r="L63" i="133"/>
  <c r="M63" i="133"/>
  <c r="N63" i="133"/>
  <c r="N87" i="133" s="1"/>
  <c r="J15" i="133"/>
  <c r="K15" i="133"/>
  <c r="L15" i="133"/>
  <c r="M15" i="133"/>
  <c r="N15" i="133"/>
  <c r="O15" i="133"/>
  <c r="O63" i="133" s="1"/>
  <c r="O87" i="133" s="1"/>
  <c r="E79" i="133"/>
  <c r="I74" i="133"/>
  <c r="H74" i="133"/>
  <c r="C93" i="119"/>
  <c r="C94" i="119"/>
  <c r="C95" i="119"/>
  <c r="C96" i="119"/>
  <c r="C97" i="119"/>
  <c r="C98" i="119"/>
  <c r="C99" i="119"/>
  <c r="C100" i="119"/>
  <c r="C101" i="119"/>
  <c r="C102" i="119"/>
  <c r="C103" i="119"/>
  <c r="C104" i="119"/>
  <c r="C105" i="119"/>
  <c r="C106" i="119"/>
  <c r="C92" i="119"/>
  <c r="C86" i="119"/>
  <c r="C36" i="119"/>
  <c r="C45" i="119"/>
  <c r="C74" i="119"/>
  <c r="C48" i="120"/>
  <c r="C49" i="120"/>
  <c r="C47" i="120"/>
  <c r="C39" i="120"/>
  <c r="C40" i="120"/>
  <c r="C41" i="120"/>
  <c r="C42" i="120"/>
  <c r="C43" i="120"/>
  <c r="C45" i="120"/>
  <c r="C46" i="120"/>
  <c r="C38" i="120"/>
  <c r="C37" i="120"/>
  <c r="C34" i="120"/>
  <c r="C35" i="120"/>
  <c r="C33" i="120"/>
  <c r="C32" i="120"/>
  <c r="C24" i="120"/>
  <c r="C25" i="120"/>
  <c r="C26" i="120"/>
  <c r="C27" i="120"/>
  <c r="C28" i="120"/>
  <c r="C20" i="120"/>
  <c r="C16" i="120"/>
  <c r="C23" i="120"/>
  <c r="C10" i="120"/>
  <c r="C11" i="120"/>
  <c r="C12" i="120"/>
  <c r="C13" i="120"/>
  <c r="C14" i="120"/>
  <c r="C9" i="120"/>
  <c r="AE145" i="120"/>
  <c r="W145" i="120"/>
  <c r="N145" i="120"/>
  <c r="O145" i="120"/>
  <c r="P145" i="120"/>
  <c r="Q145" i="120"/>
  <c r="R145" i="120"/>
  <c r="H145" i="120"/>
  <c r="AE91" i="120"/>
  <c r="AE124" i="120" s="1"/>
  <c r="W91" i="120"/>
  <c r="W124" i="120"/>
  <c r="Q91" i="120"/>
  <c r="Q124" i="120"/>
  <c r="O91" i="120"/>
  <c r="O124" i="120" s="1"/>
  <c r="H124" i="120"/>
  <c r="G124" i="120"/>
  <c r="C137" i="120"/>
  <c r="C138" i="120"/>
  <c r="C136" i="120"/>
  <c r="D107" i="120" l="1"/>
  <c r="E107" i="120"/>
  <c r="F107" i="120"/>
  <c r="G107" i="120"/>
  <c r="H107" i="120"/>
  <c r="I107" i="120"/>
  <c r="J107" i="120"/>
  <c r="K107" i="120"/>
  <c r="K124" i="120" s="1"/>
  <c r="L107" i="120"/>
  <c r="M107" i="120"/>
  <c r="N107" i="120"/>
  <c r="O107" i="120"/>
  <c r="P107" i="120"/>
  <c r="Q107" i="120"/>
  <c r="R107" i="120"/>
  <c r="S107" i="120"/>
  <c r="S124" i="120" s="1"/>
  <c r="T107" i="120"/>
  <c r="U107" i="120"/>
  <c r="V107" i="120"/>
  <c r="W107" i="120"/>
  <c r="X107" i="120"/>
  <c r="Y107" i="120"/>
  <c r="Z107" i="120"/>
  <c r="AA107" i="120"/>
  <c r="AA124" i="120" s="1"/>
  <c r="AB107" i="120"/>
  <c r="AC107" i="120"/>
  <c r="AD107" i="120"/>
  <c r="AE107" i="120"/>
  <c r="AF107" i="120"/>
  <c r="AG107" i="120"/>
  <c r="AH107" i="120"/>
  <c r="AI107" i="120"/>
  <c r="AJ107" i="120"/>
  <c r="E124" i="120"/>
  <c r="C107" i="120"/>
  <c r="J124" i="120"/>
  <c r="N124" i="120"/>
  <c r="P124" i="120"/>
  <c r="R124" i="120"/>
  <c r="X124" i="120"/>
  <c r="AC124" i="120"/>
  <c r="AH124" i="120"/>
  <c r="C108" i="120"/>
  <c r="C94" i="120"/>
  <c r="C93" i="120"/>
  <c r="C95" i="120"/>
  <c r="C97" i="120"/>
  <c r="C98" i="120"/>
  <c r="C99" i="120"/>
  <c r="C100" i="120"/>
  <c r="C101" i="120"/>
  <c r="C103" i="120"/>
  <c r="C104" i="120"/>
  <c r="C105" i="120"/>
  <c r="C92" i="120"/>
  <c r="C12" i="71"/>
  <c r="D12" i="71"/>
  <c r="B12" i="71"/>
  <c r="D7" i="64"/>
  <c r="G10" i="63"/>
  <c r="F6" i="63"/>
  <c r="D10" i="77"/>
  <c r="E10" i="77"/>
  <c r="C10" i="77"/>
  <c r="D7" i="77"/>
  <c r="E7" i="77"/>
  <c r="C7" i="77"/>
  <c r="D6" i="77"/>
  <c r="E6" i="77"/>
  <c r="C6" i="77"/>
  <c r="D33" i="116"/>
  <c r="E33" i="116"/>
  <c r="C33" i="116"/>
  <c r="H32" i="116"/>
  <c r="I32" i="116"/>
  <c r="G32" i="116"/>
  <c r="D9" i="116"/>
  <c r="E9" i="116"/>
  <c r="C9" i="116"/>
  <c r="D7" i="116"/>
  <c r="E7" i="116"/>
  <c r="C7" i="116"/>
  <c r="D6" i="116"/>
  <c r="E6" i="116"/>
  <c r="C6" i="116"/>
  <c r="H10" i="116"/>
  <c r="I10" i="116"/>
  <c r="G10" i="116"/>
  <c r="H8" i="116"/>
  <c r="I8" i="116"/>
  <c r="G8" i="116"/>
  <c r="H6" i="116"/>
  <c r="I6" i="116"/>
  <c r="G6" i="116"/>
  <c r="G30" i="117"/>
  <c r="H30" i="117"/>
  <c r="D6" i="117"/>
  <c r="E6" i="117"/>
  <c r="C6" i="117"/>
  <c r="D9" i="117"/>
  <c r="E9" i="117"/>
  <c r="D12" i="117"/>
  <c r="E12" i="117"/>
  <c r="D15" i="117"/>
  <c r="E15" i="117"/>
  <c r="C15" i="117"/>
  <c r="D7" i="117"/>
  <c r="E7" i="117"/>
  <c r="D14" i="117"/>
  <c r="E14" i="117"/>
  <c r="C14" i="117"/>
  <c r="E25" i="117"/>
  <c r="D25" i="117"/>
  <c r="E23" i="117"/>
  <c r="D23" i="117"/>
  <c r="E20" i="117"/>
  <c r="D20" i="117"/>
  <c r="D13" i="117"/>
  <c r="E13" i="117"/>
  <c r="C13" i="117"/>
  <c r="C25" i="117"/>
  <c r="C23" i="117"/>
  <c r="C20" i="117"/>
  <c r="C19" i="116" s="1"/>
  <c r="C18" i="116" s="1"/>
  <c r="L111" i="115"/>
  <c r="K111" i="115"/>
  <c r="K128" i="115" s="1"/>
  <c r="L130" i="115"/>
  <c r="L131" i="115"/>
  <c r="K130" i="115"/>
  <c r="K131" i="115"/>
  <c r="L129" i="115"/>
  <c r="K129" i="115"/>
  <c r="I112" i="115"/>
  <c r="L112" i="115"/>
  <c r="K112" i="115"/>
  <c r="I78" i="115"/>
  <c r="H78" i="115"/>
  <c r="L75" i="115"/>
  <c r="K75" i="115"/>
  <c r="L67" i="115"/>
  <c r="K67" i="115"/>
  <c r="D64" i="115"/>
  <c r="E64" i="115"/>
  <c r="F64" i="115"/>
  <c r="G64" i="115"/>
  <c r="H64" i="115"/>
  <c r="I64" i="115"/>
  <c r="J64" i="115"/>
  <c r="K64" i="115"/>
  <c r="L64" i="115"/>
  <c r="M64" i="115"/>
  <c r="N64" i="115"/>
  <c r="O64" i="115"/>
  <c r="C64" i="115"/>
  <c r="I31" i="115"/>
  <c r="H31" i="115"/>
  <c r="G31" i="115"/>
  <c r="J23" i="115"/>
  <c r="K23" i="115"/>
  <c r="L23" i="115"/>
  <c r="F23" i="115"/>
  <c r="G23" i="115"/>
  <c r="H23" i="115"/>
  <c r="I23" i="115"/>
  <c r="I16" i="115"/>
  <c r="I8" i="115" s="1"/>
  <c r="H16" i="115"/>
  <c r="H8" i="115" s="1"/>
  <c r="G16" i="115"/>
  <c r="G8" i="115"/>
  <c r="F94" i="147"/>
  <c r="F127" i="147" s="1"/>
  <c r="F148" i="147" s="1"/>
  <c r="G94" i="147"/>
  <c r="G127" i="147" s="1"/>
  <c r="G148" i="147" s="1"/>
  <c r="H94" i="147"/>
  <c r="H127" i="147" s="1"/>
  <c r="H148" i="147" s="1"/>
  <c r="F76" i="147"/>
  <c r="F86" i="147" s="1"/>
  <c r="G76" i="147"/>
  <c r="G86" i="147" s="1"/>
  <c r="H76" i="147"/>
  <c r="E73" i="147"/>
  <c r="F73" i="147"/>
  <c r="G73" i="147"/>
  <c r="H73" i="147"/>
  <c r="H86" i="147" s="1"/>
  <c r="D73" i="147"/>
  <c r="H63" i="147"/>
  <c r="H87" i="147" s="1"/>
  <c r="F36" i="147"/>
  <c r="F63" i="147" s="1"/>
  <c r="G36" i="147"/>
  <c r="G63" i="147" s="1"/>
  <c r="G87" i="147" s="1"/>
  <c r="H36" i="147"/>
  <c r="E36" i="147"/>
  <c r="E63" i="147" s="1"/>
  <c r="D90" i="146"/>
  <c r="D123" i="146" s="1"/>
  <c r="D144" i="146" s="1"/>
  <c r="E90" i="146"/>
  <c r="E123" i="146" s="1"/>
  <c r="E144" i="146" s="1"/>
  <c r="F90" i="146"/>
  <c r="F123" i="146" s="1"/>
  <c r="F144" i="146" s="1"/>
  <c r="D76" i="146"/>
  <c r="D73" i="146"/>
  <c r="C76" i="146"/>
  <c r="C73" i="146"/>
  <c r="D63" i="146"/>
  <c r="D36" i="146"/>
  <c r="E36" i="146"/>
  <c r="E63" i="146" s="1"/>
  <c r="E87" i="146" s="1"/>
  <c r="C36" i="146"/>
  <c r="C63" i="146" s="1"/>
  <c r="G36" i="146"/>
  <c r="G63" i="146" s="1"/>
  <c r="G90" i="146"/>
  <c r="G123" i="146" s="1"/>
  <c r="G144" i="146" s="1"/>
  <c r="C90" i="146"/>
  <c r="C123" i="146" s="1"/>
  <c r="C144" i="146" s="1"/>
  <c r="C133" i="146"/>
  <c r="F94" i="134"/>
  <c r="F127" i="134" s="1"/>
  <c r="F148" i="134" s="1"/>
  <c r="G94" i="134"/>
  <c r="G127" i="134" s="1"/>
  <c r="G148" i="134" s="1"/>
  <c r="H94" i="134"/>
  <c r="H127" i="134" s="1"/>
  <c r="H148" i="134" s="1"/>
  <c r="I94" i="134"/>
  <c r="I127" i="134" s="1"/>
  <c r="I148" i="134" s="1"/>
  <c r="F76" i="134"/>
  <c r="G76" i="134"/>
  <c r="H76" i="134"/>
  <c r="I76" i="134"/>
  <c r="F73" i="134"/>
  <c r="F86" i="134" s="1"/>
  <c r="G73" i="134"/>
  <c r="G86" i="134" s="1"/>
  <c r="H73" i="134"/>
  <c r="H86" i="134" s="1"/>
  <c r="I73" i="134"/>
  <c r="I86" i="134" s="1"/>
  <c r="F36" i="134"/>
  <c r="F63" i="134" s="1"/>
  <c r="F87" i="134" s="1"/>
  <c r="G36" i="134"/>
  <c r="G63" i="134" s="1"/>
  <c r="G87" i="134" s="1"/>
  <c r="H36" i="134"/>
  <c r="H63" i="134" s="1"/>
  <c r="H87" i="134" s="1"/>
  <c r="I36" i="134"/>
  <c r="I63" i="134" s="1"/>
  <c r="F76" i="133"/>
  <c r="G76" i="133"/>
  <c r="H76" i="133"/>
  <c r="I76" i="133"/>
  <c r="F73" i="133"/>
  <c r="G73" i="133"/>
  <c r="H73" i="133"/>
  <c r="H86" i="133" s="1"/>
  <c r="I73" i="133"/>
  <c r="F36" i="133"/>
  <c r="G36" i="133"/>
  <c r="H36" i="133"/>
  <c r="I36" i="133"/>
  <c r="F15" i="133"/>
  <c r="G15" i="133"/>
  <c r="G63" i="133" s="1"/>
  <c r="H15" i="133"/>
  <c r="H63" i="133" s="1"/>
  <c r="I15" i="133"/>
  <c r="I63" i="133" s="1"/>
  <c r="F109" i="133"/>
  <c r="G109" i="133"/>
  <c r="H109" i="133"/>
  <c r="I109" i="133"/>
  <c r="E36" i="70"/>
  <c r="G8" i="63"/>
  <c r="H8" i="63" s="1"/>
  <c r="G7" i="63"/>
  <c r="H7" i="63" s="1"/>
  <c r="G9" i="63"/>
  <c r="H9" i="63" s="1"/>
  <c r="G6" i="63"/>
  <c r="H6" i="63" s="1"/>
  <c r="AC91" i="120"/>
  <c r="AA91" i="120"/>
  <c r="K91" i="120"/>
  <c r="D125" i="120"/>
  <c r="E125" i="120"/>
  <c r="E144" i="120" s="1"/>
  <c r="E145" i="120" s="1"/>
  <c r="F125" i="120"/>
  <c r="G125" i="120"/>
  <c r="G144" i="120" s="1"/>
  <c r="I125" i="120"/>
  <c r="J125" i="120"/>
  <c r="J144" i="120" s="1"/>
  <c r="J145" i="120" s="1"/>
  <c r="K125" i="120"/>
  <c r="AF36" i="120"/>
  <c r="AG36" i="120"/>
  <c r="AH36" i="120"/>
  <c r="AH63" i="120" s="1"/>
  <c r="AH87" i="120" s="1"/>
  <c r="AI36" i="120"/>
  <c r="R36" i="120"/>
  <c r="R63" i="120" s="1"/>
  <c r="R87" i="120" s="1"/>
  <c r="G36" i="120"/>
  <c r="I36" i="120"/>
  <c r="J36" i="120"/>
  <c r="K36" i="120"/>
  <c r="L36" i="120"/>
  <c r="M36" i="120"/>
  <c r="P36" i="120"/>
  <c r="P63" i="120" s="1"/>
  <c r="P87" i="120" s="1"/>
  <c r="D76" i="120"/>
  <c r="E76" i="120"/>
  <c r="F76" i="120"/>
  <c r="G76" i="120"/>
  <c r="I76" i="120"/>
  <c r="J76" i="120"/>
  <c r="K76" i="120"/>
  <c r="D64" i="120"/>
  <c r="E64" i="120"/>
  <c r="F64" i="120"/>
  <c r="G64" i="120"/>
  <c r="I64" i="120"/>
  <c r="J64" i="120"/>
  <c r="D47" i="120"/>
  <c r="E47" i="120"/>
  <c r="F47" i="120"/>
  <c r="G47" i="120"/>
  <c r="E29" i="120"/>
  <c r="I28" i="116"/>
  <c r="H28" i="116"/>
  <c r="G28" i="116"/>
  <c r="G30" i="116" s="1"/>
  <c r="E23" i="116"/>
  <c r="D23" i="116"/>
  <c r="E26" i="116"/>
  <c r="D26" i="116"/>
  <c r="C26" i="116"/>
  <c r="E19" i="116"/>
  <c r="D19" i="116"/>
  <c r="D8" i="116"/>
  <c r="D17" i="116" s="1"/>
  <c r="H17" i="116"/>
  <c r="I17" i="116"/>
  <c r="I26" i="117"/>
  <c r="H26" i="117"/>
  <c r="G26" i="117"/>
  <c r="I23" i="117"/>
  <c r="I27" i="116" s="1"/>
  <c r="H23" i="117"/>
  <c r="H27" i="116" s="1"/>
  <c r="I20" i="117"/>
  <c r="I26" i="116" s="1"/>
  <c r="I33" i="116" s="1"/>
  <c r="H20" i="117"/>
  <c r="H26" i="116" s="1"/>
  <c r="G20" i="117"/>
  <c r="I9" i="117"/>
  <c r="H9" i="117"/>
  <c r="G9" i="117"/>
  <c r="I8" i="117"/>
  <c r="H8" i="117"/>
  <c r="G8" i="117"/>
  <c r="I7" i="117"/>
  <c r="H7" i="117"/>
  <c r="G7" i="117"/>
  <c r="I6" i="117"/>
  <c r="H6" i="117"/>
  <c r="G6" i="117"/>
  <c r="E19" i="117"/>
  <c r="D19" i="117"/>
  <c r="C19" i="117"/>
  <c r="F128" i="115"/>
  <c r="F149" i="115" s="1"/>
  <c r="H95" i="115"/>
  <c r="G95" i="115"/>
  <c r="D95" i="115"/>
  <c r="G10" i="117"/>
  <c r="M87" i="115"/>
  <c r="N87" i="115"/>
  <c r="O87" i="115"/>
  <c r="F30" i="115"/>
  <c r="I30" i="115"/>
  <c r="H30" i="115"/>
  <c r="G30" i="115"/>
  <c r="F16" i="115"/>
  <c r="F8" i="115" s="1"/>
  <c r="J8" i="115"/>
  <c r="K8" i="115"/>
  <c r="L8" i="115"/>
  <c r="M8" i="115"/>
  <c r="N8" i="115"/>
  <c r="N88" i="115" s="1"/>
  <c r="O8" i="115"/>
  <c r="F65" i="115"/>
  <c r="G65" i="115"/>
  <c r="G87" i="115" s="1"/>
  <c r="H65" i="115"/>
  <c r="I65" i="115"/>
  <c r="J65" i="115"/>
  <c r="K65" i="115"/>
  <c r="L65" i="115"/>
  <c r="F48" i="115"/>
  <c r="G48" i="115"/>
  <c r="H48" i="115"/>
  <c r="I48" i="115"/>
  <c r="J48" i="115"/>
  <c r="K48" i="115"/>
  <c r="L48" i="115"/>
  <c r="F37" i="115"/>
  <c r="G37" i="115"/>
  <c r="H37" i="115"/>
  <c r="I37" i="115"/>
  <c r="J37" i="115"/>
  <c r="K37" i="115"/>
  <c r="L37" i="115"/>
  <c r="D31" i="115"/>
  <c r="D30" i="115" s="1"/>
  <c r="E31" i="115"/>
  <c r="E30" i="115" s="1"/>
  <c r="C31" i="115"/>
  <c r="C30" i="115" s="1"/>
  <c r="C9" i="117" s="1"/>
  <c r="D16" i="115"/>
  <c r="E16" i="115"/>
  <c r="C16" i="115"/>
  <c r="C7" i="117" s="1"/>
  <c r="O126" i="133"/>
  <c r="O147" i="133" s="1"/>
  <c r="N126" i="133"/>
  <c r="N147" i="133" s="1"/>
  <c r="M126" i="133"/>
  <c r="M147" i="133" s="1"/>
  <c r="G87" i="133"/>
  <c r="O95" i="115"/>
  <c r="O128" i="115" s="1"/>
  <c r="O149" i="115" s="1"/>
  <c r="N95" i="115"/>
  <c r="N128" i="115" s="1"/>
  <c r="N149" i="115" s="1"/>
  <c r="M95" i="115"/>
  <c r="M128" i="115" s="1"/>
  <c r="M149" i="115" s="1"/>
  <c r="I129" i="115"/>
  <c r="H129" i="115"/>
  <c r="G129" i="115"/>
  <c r="L95" i="115"/>
  <c r="L128" i="115" s="1"/>
  <c r="K95" i="115"/>
  <c r="J95" i="115"/>
  <c r="J128" i="115" s="1"/>
  <c r="I95" i="115"/>
  <c r="I111" i="115"/>
  <c r="H111" i="115"/>
  <c r="G111" i="115"/>
  <c r="L148" i="115"/>
  <c r="K148" i="115"/>
  <c r="J129" i="115"/>
  <c r="J148" i="115" s="1"/>
  <c r="I138" i="115"/>
  <c r="H138" i="115"/>
  <c r="G138" i="115"/>
  <c r="I77" i="115"/>
  <c r="H77" i="115"/>
  <c r="E94" i="147"/>
  <c r="E127" i="147" s="1"/>
  <c r="E148" i="147" s="1"/>
  <c r="D94" i="147"/>
  <c r="D127" i="147" s="1"/>
  <c r="D148" i="147" s="1"/>
  <c r="C94" i="147"/>
  <c r="C127" i="147" s="1"/>
  <c r="C148" i="147" s="1"/>
  <c r="E76" i="147"/>
  <c r="D76" i="147"/>
  <c r="D86" i="147" s="1"/>
  <c r="D154" i="147" s="1"/>
  <c r="C76" i="147"/>
  <c r="C86" i="147" s="1"/>
  <c r="C154" i="147" s="1"/>
  <c r="D36" i="147"/>
  <c r="D63" i="147" s="1"/>
  <c r="C36" i="147"/>
  <c r="C63" i="147" s="1"/>
  <c r="E24" i="117"/>
  <c r="D24" i="117"/>
  <c r="C24" i="117"/>
  <c r="L77" i="115"/>
  <c r="K77" i="115"/>
  <c r="J77" i="115"/>
  <c r="L74" i="115"/>
  <c r="K74" i="115"/>
  <c r="E129" i="115"/>
  <c r="D129" i="115"/>
  <c r="C129" i="115"/>
  <c r="E65" i="115"/>
  <c r="D65" i="115"/>
  <c r="C65" i="115"/>
  <c r="E23" i="115"/>
  <c r="D23" i="115"/>
  <c r="E76" i="134"/>
  <c r="E8" i="134"/>
  <c r="E15" i="134"/>
  <c r="E22" i="134"/>
  <c r="E29" i="134"/>
  <c r="E36" i="134"/>
  <c r="E47" i="134"/>
  <c r="E53" i="134"/>
  <c r="E58" i="134"/>
  <c r="E64" i="134"/>
  <c r="E68" i="134"/>
  <c r="E73" i="134"/>
  <c r="E80" i="134"/>
  <c r="D8" i="134"/>
  <c r="D15" i="134"/>
  <c r="D22" i="134"/>
  <c r="D29" i="134"/>
  <c r="D36" i="134"/>
  <c r="D47" i="134"/>
  <c r="D53" i="134"/>
  <c r="D58" i="134"/>
  <c r="D64" i="134"/>
  <c r="D68" i="134"/>
  <c r="D73" i="134"/>
  <c r="D76" i="134"/>
  <c r="D80" i="134"/>
  <c r="C8" i="134"/>
  <c r="C15" i="134"/>
  <c r="C22" i="134"/>
  <c r="C29" i="134"/>
  <c r="C36" i="134"/>
  <c r="C47" i="134"/>
  <c r="C53" i="134"/>
  <c r="C58" i="134"/>
  <c r="C64" i="134"/>
  <c r="C68" i="134"/>
  <c r="C73" i="134"/>
  <c r="C76" i="134"/>
  <c r="C80" i="134"/>
  <c r="D80" i="133"/>
  <c r="E80" i="133"/>
  <c r="C80" i="133"/>
  <c r="D76" i="133"/>
  <c r="E76" i="133"/>
  <c r="C76" i="133"/>
  <c r="C86" i="133" s="1"/>
  <c r="D73" i="133"/>
  <c r="E73" i="133"/>
  <c r="C73" i="133"/>
  <c r="D68" i="133"/>
  <c r="E68" i="133"/>
  <c r="C68" i="133"/>
  <c r="D64" i="133"/>
  <c r="E64" i="133"/>
  <c r="C64" i="133"/>
  <c r="D15" i="133"/>
  <c r="D36" i="133"/>
  <c r="E15" i="133"/>
  <c r="E36" i="133"/>
  <c r="C36" i="133"/>
  <c r="D58" i="133"/>
  <c r="E58" i="133"/>
  <c r="C58" i="133"/>
  <c r="D53" i="133"/>
  <c r="E53" i="133"/>
  <c r="F53" i="133"/>
  <c r="C53" i="133"/>
  <c r="D47" i="133"/>
  <c r="E47" i="133"/>
  <c r="C47" i="133"/>
  <c r="D29" i="133"/>
  <c r="E29" i="133"/>
  <c r="C29" i="133"/>
  <c r="D22" i="133"/>
  <c r="E22" i="133"/>
  <c r="C22" i="133"/>
  <c r="C15" i="133"/>
  <c r="C63" i="133" s="1"/>
  <c r="E132" i="134"/>
  <c r="E137" i="134"/>
  <c r="D132" i="134"/>
  <c r="D137" i="134"/>
  <c r="C132" i="134"/>
  <c r="C147" i="134" s="1"/>
  <c r="C137" i="134"/>
  <c r="E94" i="134"/>
  <c r="E110" i="134"/>
  <c r="D94" i="134"/>
  <c r="D127" i="134" s="1"/>
  <c r="D110" i="134"/>
  <c r="C94" i="134"/>
  <c r="C110" i="134"/>
  <c r="E131" i="133"/>
  <c r="E136" i="133"/>
  <c r="D131" i="133"/>
  <c r="D136" i="133"/>
  <c r="D146" i="133" s="1"/>
  <c r="C131" i="133"/>
  <c r="C136" i="133"/>
  <c r="E8" i="133"/>
  <c r="E93" i="133"/>
  <c r="E109" i="133"/>
  <c r="D8" i="133"/>
  <c r="D93" i="133"/>
  <c r="D109" i="133"/>
  <c r="C8" i="133"/>
  <c r="C93" i="133"/>
  <c r="C126" i="133" s="1"/>
  <c r="C109" i="133"/>
  <c r="C90" i="133"/>
  <c r="D12" i="77"/>
  <c r="E12" i="77"/>
  <c r="G33" i="116"/>
  <c r="I4" i="117"/>
  <c r="H4" i="117"/>
  <c r="G4" i="117"/>
  <c r="D138" i="115"/>
  <c r="D111" i="115"/>
  <c r="E138" i="115"/>
  <c r="C138" i="115"/>
  <c r="C133" i="115"/>
  <c r="E111" i="115"/>
  <c r="C111" i="115"/>
  <c r="G13" i="117" s="1"/>
  <c r="C148" i="118"/>
  <c r="G91" i="118"/>
  <c r="G124" i="118" s="1"/>
  <c r="G107" i="118"/>
  <c r="G121" i="118"/>
  <c r="G125" i="118"/>
  <c r="G129" i="118"/>
  <c r="G134" i="118"/>
  <c r="G139" i="118"/>
  <c r="F91" i="118"/>
  <c r="F107" i="118"/>
  <c r="F121" i="118"/>
  <c r="F125" i="118"/>
  <c r="F129" i="118"/>
  <c r="F134" i="118"/>
  <c r="F139" i="118"/>
  <c r="E91" i="118"/>
  <c r="E107" i="118"/>
  <c r="E121" i="118"/>
  <c r="E125" i="118"/>
  <c r="E129" i="118"/>
  <c r="E134" i="118"/>
  <c r="E139" i="118"/>
  <c r="D91" i="118"/>
  <c r="D107" i="118"/>
  <c r="D121" i="118"/>
  <c r="D125" i="118"/>
  <c r="D144" i="118" s="1"/>
  <c r="D129" i="118"/>
  <c r="D134" i="118"/>
  <c r="D139" i="118"/>
  <c r="C95" i="118"/>
  <c r="C96" i="118"/>
  <c r="C110" i="118"/>
  <c r="C107" i="118" s="1"/>
  <c r="C112" i="118"/>
  <c r="C122" i="118"/>
  <c r="C123" i="118"/>
  <c r="C121" i="118" s="1"/>
  <c r="C126" i="118"/>
  <c r="C127" i="118"/>
  <c r="C128" i="118"/>
  <c r="C130" i="118"/>
  <c r="C129" i="118" s="1"/>
  <c r="C131" i="118"/>
  <c r="C132" i="118"/>
  <c r="C133" i="118"/>
  <c r="C135" i="118"/>
  <c r="C136" i="118"/>
  <c r="C137" i="118"/>
  <c r="C138" i="118"/>
  <c r="C140" i="118"/>
  <c r="C139" i="118" s="1"/>
  <c r="C141" i="118"/>
  <c r="C142" i="118"/>
  <c r="C143" i="118"/>
  <c r="C120" i="118"/>
  <c r="C119" i="118"/>
  <c r="C118" i="118"/>
  <c r="C117" i="118"/>
  <c r="C116" i="118"/>
  <c r="C115" i="118"/>
  <c r="C114" i="118"/>
  <c r="C113" i="118"/>
  <c r="C111" i="118"/>
  <c r="C109" i="118"/>
  <c r="C106" i="118"/>
  <c r="C105" i="118"/>
  <c r="C104" i="118"/>
  <c r="C103" i="118"/>
  <c r="C102" i="118"/>
  <c r="C101" i="118"/>
  <c r="C100" i="118"/>
  <c r="C99" i="118"/>
  <c r="C98" i="118"/>
  <c r="C97" i="118"/>
  <c r="G8" i="118"/>
  <c r="G63" i="118" s="1"/>
  <c r="G15" i="118"/>
  <c r="G22" i="118"/>
  <c r="G30" i="118"/>
  <c r="G29" i="118"/>
  <c r="G36" i="118"/>
  <c r="G47" i="118"/>
  <c r="G53" i="118"/>
  <c r="G58" i="118"/>
  <c r="G64" i="118"/>
  <c r="G68" i="118"/>
  <c r="G73" i="118"/>
  <c r="G76" i="118"/>
  <c r="G80" i="118"/>
  <c r="F8" i="118"/>
  <c r="F15" i="118"/>
  <c r="F22" i="118"/>
  <c r="F30" i="118"/>
  <c r="F29" i="118"/>
  <c r="F36" i="118"/>
  <c r="F47" i="118"/>
  <c r="F53" i="118"/>
  <c r="F58" i="118"/>
  <c r="F64" i="118"/>
  <c r="F68" i="118"/>
  <c r="F86" i="118" s="1"/>
  <c r="F73" i="118"/>
  <c r="F76" i="118"/>
  <c r="F80" i="118"/>
  <c r="E8" i="118"/>
  <c r="E15" i="118"/>
  <c r="E22" i="118"/>
  <c r="E30" i="118"/>
  <c r="E29" i="118" s="1"/>
  <c r="E63" i="118" s="1"/>
  <c r="E36" i="118"/>
  <c r="E47" i="118"/>
  <c r="E53" i="118"/>
  <c r="E58" i="118"/>
  <c r="E64" i="118"/>
  <c r="E68" i="118"/>
  <c r="E73" i="118"/>
  <c r="E76" i="118"/>
  <c r="E80" i="118"/>
  <c r="D8" i="118"/>
  <c r="D15" i="118"/>
  <c r="D22" i="118"/>
  <c r="D63" i="118" s="1"/>
  <c r="D30" i="118"/>
  <c r="D29" i="118"/>
  <c r="D36" i="118"/>
  <c r="D47" i="118"/>
  <c r="D53" i="118"/>
  <c r="D58" i="118"/>
  <c r="D64" i="118"/>
  <c r="D68" i="118"/>
  <c r="D73" i="118"/>
  <c r="D76" i="118"/>
  <c r="D80" i="118"/>
  <c r="C9" i="118"/>
  <c r="C10" i="118"/>
  <c r="C11" i="118"/>
  <c r="C12" i="118"/>
  <c r="C13" i="118"/>
  <c r="C14" i="118"/>
  <c r="C16" i="118"/>
  <c r="C17" i="118"/>
  <c r="C18" i="118"/>
  <c r="C19" i="118"/>
  <c r="C23" i="118"/>
  <c r="C24" i="118"/>
  <c r="C25" i="118"/>
  <c r="C26" i="118"/>
  <c r="C27" i="118"/>
  <c r="C31" i="118"/>
  <c r="C32" i="118"/>
  <c r="C33" i="118"/>
  <c r="C34" i="118"/>
  <c r="C35" i="118"/>
  <c r="C37" i="118"/>
  <c r="C36" i="118" s="1"/>
  <c r="C38" i="118"/>
  <c r="C39" i="118"/>
  <c r="C40" i="118"/>
  <c r="C41" i="118"/>
  <c r="C42" i="118"/>
  <c r="C43" i="118"/>
  <c r="C45" i="118"/>
  <c r="C48" i="118"/>
  <c r="C47" i="118" s="1"/>
  <c r="C49" i="118"/>
  <c r="C50" i="118"/>
  <c r="C51" i="118"/>
  <c r="C52" i="118"/>
  <c r="C54" i="118"/>
  <c r="C55" i="118"/>
  <c r="C56" i="118"/>
  <c r="C53" i="118" s="1"/>
  <c r="C59" i="118"/>
  <c r="C60" i="118"/>
  <c r="C61" i="118"/>
  <c r="C65" i="118"/>
  <c r="C66" i="118"/>
  <c r="C67" i="118"/>
  <c r="C69" i="118"/>
  <c r="C70" i="118"/>
  <c r="C71" i="118"/>
  <c r="C72" i="118"/>
  <c r="C75" i="118"/>
  <c r="C73" i="118" s="1"/>
  <c r="C77" i="118"/>
  <c r="C76" i="118" s="1"/>
  <c r="C78" i="118"/>
  <c r="C81" i="118"/>
  <c r="C82" i="118"/>
  <c r="C83" i="118"/>
  <c r="C80" i="118" s="1"/>
  <c r="C84" i="118"/>
  <c r="C85" i="118"/>
  <c r="C62" i="118"/>
  <c r="C57" i="118"/>
  <c r="C28" i="118"/>
  <c r="C21" i="118"/>
  <c r="C148" i="119"/>
  <c r="F91" i="119"/>
  <c r="F107" i="119"/>
  <c r="F121" i="119"/>
  <c r="F125" i="119"/>
  <c r="F144" i="119" s="1"/>
  <c r="F129" i="119"/>
  <c r="F134" i="119"/>
  <c r="F139" i="119"/>
  <c r="E91" i="119"/>
  <c r="E124" i="119" s="1"/>
  <c r="E107" i="119"/>
  <c r="E121" i="119"/>
  <c r="E125" i="119"/>
  <c r="E129" i="119"/>
  <c r="E134" i="119"/>
  <c r="E139" i="119"/>
  <c r="D91" i="119"/>
  <c r="D124" i="119" s="1"/>
  <c r="D107" i="119"/>
  <c r="D121" i="119"/>
  <c r="D125" i="119"/>
  <c r="D129" i="119"/>
  <c r="D134" i="119"/>
  <c r="D139" i="119"/>
  <c r="C91" i="119"/>
  <c r="C110" i="119"/>
  <c r="C112" i="119"/>
  <c r="C122" i="119"/>
  <c r="C123" i="119"/>
  <c r="C121" i="119" s="1"/>
  <c r="C126" i="119"/>
  <c r="C127" i="119"/>
  <c r="C128" i="119"/>
  <c r="C130" i="119"/>
  <c r="C129" i="119" s="1"/>
  <c r="C131" i="119"/>
  <c r="C132" i="119"/>
  <c r="C133" i="119"/>
  <c r="C135" i="119"/>
  <c r="C134" i="119" s="1"/>
  <c r="C136" i="119"/>
  <c r="C137" i="119"/>
  <c r="C138" i="119"/>
  <c r="C140" i="119"/>
  <c r="C141" i="119"/>
  <c r="C142" i="119"/>
  <c r="C143" i="119"/>
  <c r="C120" i="119"/>
  <c r="C119" i="119"/>
  <c r="C118" i="119"/>
  <c r="C117" i="119"/>
  <c r="C116" i="119"/>
  <c r="C115" i="119"/>
  <c r="C114" i="119"/>
  <c r="C113" i="119"/>
  <c r="C111" i="119"/>
  <c r="C109" i="119"/>
  <c r="F8" i="119"/>
  <c r="F15" i="119"/>
  <c r="F22" i="119"/>
  <c r="F30" i="119"/>
  <c r="F29" i="119"/>
  <c r="F36" i="119"/>
  <c r="F47" i="119"/>
  <c r="F53" i="119"/>
  <c r="F58" i="119"/>
  <c r="F64" i="119"/>
  <c r="F68" i="119"/>
  <c r="F73" i="119"/>
  <c r="F76" i="119"/>
  <c r="F86" i="119" s="1"/>
  <c r="F80" i="119"/>
  <c r="E8" i="119"/>
  <c r="E15" i="119"/>
  <c r="E22" i="119"/>
  <c r="E30" i="119"/>
  <c r="E29" i="119" s="1"/>
  <c r="E36" i="119"/>
  <c r="E47" i="119"/>
  <c r="E53" i="119"/>
  <c r="E58" i="119"/>
  <c r="E64" i="119"/>
  <c r="E68" i="119"/>
  <c r="E73" i="119"/>
  <c r="E76" i="119"/>
  <c r="E86" i="119" s="1"/>
  <c r="E80" i="119"/>
  <c r="D8" i="119"/>
  <c r="D15" i="119"/>
  <c r="D22" i="119"/>
  <c r="D30" i="119"/>
  <c r="D29" i="119"/>
  <c r="D36" i="119"/>
  <c r="D47" i="119"/>
  <c r="D53" i="119"/>
  <c r="D58" i="119"/>
  <c r="D64" i="119"/>
  <c r="D68" i="119"/>
  <c r="D73" i="119"/>
  <c r="D76" i="119"/>
  <c r="D80" i="119"/>
  <c r="C9" i="119"/>
  <c r="C10" i="119"/>
  <c r="C11" i="119"/>
  <c r="C12" i="119"/>
  <c r="C13" i="119"/>
  <c r="C14" i="119"/>
  <c r="C16" i="119"/>
  <c r="C15" i="119" s="1"/>
  <c r="C17" i="119"/>
  <c r="C18" i="119"/>
  <c r="C19" i="119"/>
  <c r="C23" i="119"/>
  <c r="C22" i="119" s="1"/>
  <c r="C24" i="119"/>
  <c r="C25" i="119"/>
  <c r="C26" i="119"/>
  <c r="C27" i="119"/>
  <c r="C31" i="119"/>
  <c r="C30" i="119" s="1"/>
  <c r="C29" i="119" s="1"/>
  <c r="C32" i="119"/>
  <c r="C33" i="119"/>
  <c r="C34" i="119"/>
  <c r="C35" i="119"/>
  <c r="C37" i="119"/>
  <c r="C48" i="119"/>
  <c r="C49" i="119"/>
  <c r="C50" i="119"/>
  <c r="C51" i="119"/>
  <c r="C52" i="119"/>
  <c r="C47" i="119" s="1"/>
  <c r="C54" i="119"/>
  <c r="C53" i="119" s="1"/>
  <c r="C55" i="119"/>
  <c r="C56" i="119"/>
  <c r="C59" i="119"/>
  <c r="C58" i="119" s="1"/>
  <c r="C60" i="119"/>
  <c r="C61" i="119"/>
  <c r="C65" i="119"/>
  <c r="C66" i="119"/>
  <c r="C64" i="119" s="1"/>
  <c r="C67" i="119"/>
  <c r="C69" i="119"/>
  <c r="C70" i="119"/>
  <c r="C71" i="119"/>
  <c r="C72" i="119"/>
  <c r="C75" i="119"/>
  <c r="C73" i="119" s="1"/>
  <c r="C77" i="119"/>
  <c r="C78" i="119"/>
  <c r="C76" i="119" s="1"/>
  <c r="C81" i="119"/>
  <c r="C82" i="119"/>
  <c r="C83" i="119"/>
  <c r="C84" i="119"/>
  <c r="C85" i="119"/>
  <c r="C62" i="119"/>
  <c r="C57" i="119"/>
  <c r="C28" i="119"/>
  <c r="C21" i="119"/>
  <c r="AJ91" i="120"/>
  <c r="AJ121" i="120"/>
  <c r="AJ124" i="120" s="1"/>
  <c r="AJ125" i="120"/>
  <c r="AJ129" i="120"/>
  <c r="AJ134" i="120"/>
  <c r="AJ139" i="120"/>
  <c r="AI91" i="120"/>
  <c r="AI121" i="120"/>
  <c r="AI125" i="120"/>
  <c r="AI129" i="120"/>
  <c r="AI134" i="120"/>
  <c r="AI139" i="120"/>
  <c r="AG91" i="120"/>
  <c r="AG121" i="120"/>
  <c r="AG124" i="120" s="1"/>
  <c r="AG125" i="120"/>
  <c r="AG129" i="120"/>
  <c r="AG134" i="120"/>
  <c r="AG139" i="120"/>
  <c r="AF91" i="120"/>
  <c r="AF121" i="120"/>
  <c r="AF124" i="120" s="1"/>
  <c r="AF125" i="120"/>
  <c r="AF129" i="120"/>
  <c r="AF134" i="120"/>
  <c r="AF139" i="120"/>
  <c r="AD91" i="120"/>
  <c r="AD121" i="120"/>
  <c r="AD124" i="120" s="1"/>
  <c r="AD125" i="120"/>
  <c r="AD129" i="120"/>
  <c r="AD134" i="120"/>
  <c r="AD139" i="120"/>
  <c r="AB91" i="120"/>
  <c r="AB121" i="120"/>
  <c r="AB124" i="120" s="1"/>
  <c r="AB125" i="120"/>
  <c r="AB129" i="120"/>
  <c r="AB134" i="120"/>
  <c r="AB139" i="120"/>
  <c r="Z91" i="120"/>
  <c r="Z121" i="120"/>
  <c r="Z124" i="120" s="1"/>
  <c r="Z125" i="120"/>
  <c r="Z129" i="120"/>
  <c r="Z134" i="120"/>
  <c r="Z139" i="120"/>
  <c r="Y91" i="120"/>
  <c r="Y121" i="120"/>
  <c r="Y124" i="120" s="1"/>
  <c r="Y125" i="120"/>
  <c r="Y129" i="120"/>
  <c r="Y134" i="120"/>
  <c r="Y139" i="120"/>
  <c r="X91" i="120"/>
  <c r="X121" i="120"/>
  <c r="X125" i="120"/>
  <c r="X129" i="120"/>
  <c r="X134" i="120"/>
  <c r="X139" i="120"/>
  <c r="V91" i="120"/>
  <c r="V121" i="120"/>
  <c r="V124" i="120" s="1"/>
  <c r="V125" i="120"/>
  <c r="V129" i="120"/>
  <c r="V134" i="120"/>
  <c r="V139" i="120"/>
  <c r="U91" i="120"/>
  <c r="U121" i="120"/>
  <c r="U124" i="120" s="1"/>
  <c r="U125" i="120"/>
  <c r="U129" i="120"/>
  <c r="U134" i="120"/>
  <c r="U139" i="120"/>
  <c r="T91" i="120"/>
  <c r="T121" i="120"/>
  <c r="T124" i="120" s="1"/>
  <c r="T125" i="120"/>
  <c r="T129" i="120"/>
  <c r="T134" i="120"/>
  <c r="T139" i="120"/>
  <c r="S91" i="120"/>
  <c r="S121" i="120"/>
  <c r="S125" i="120"/>
  <c r="S129" i="120"/>
  <c r="S134" i="120"/>
  <c r="S139" i="120"/>
  <c r="M91" i="120"/>
  <c r="M121" i="120"/>
  <c r="M124" i="120" s="1"/>
  <c r="M125" i="120"/>
  <c r="M129" i="120"/>
  <c r="M134" i="120"/>
  <c r="M139" i="120"/>
  <c r="L91" i="120"/>
  <c r="L121" i="120"/>
  <c r="L124" i="120" s="1"/>
  <c r="L125" i="120"/>
  <c r="L129" i="120"/>
  <c r="L134" i="120"/>
  <c r="L139" i="120"/>
  <c r="K121" i="120"/>
  <c r="K129" i="120"/>
  <c r="K134" i="120"/>
  <c r="K139" i="120"/>
  <c r="I91" i="120"/>
  <c r="I121" i="120"/>
  <c r="I124" i="120" s="1"/>
  <c r="C126" i="120"/>
  <c r="C125" i="120" s="1"/>
  <c r="I129" i="120"/>
  <c r="I134" i="120"/>
  <c r="I139" i="120"/>
  <c r="F91" i="120"/>
  <c r="F121" i="120"/>
  <c r="F124" i="120" s="1"/>
  <c r="F129" i="120"/>
  <c r="F134" i="120"/>
  <c r="F139" i="120"/>
  <c r="D91" i="120"/>
  <c r="D121" i="120"/>
  <c r="D124" i="120" s="1"/>
  <c r="D129" i="120"/>
  <c r="D134" i="120"/>
  <c r="D139" i="120"/>
  <c r="C110" i="120"/>
  <c r="C112" i="120"/>
  <c r="C122" i="120"/>
  <c r="C123" i="120"/>
  <c r="C131" i="120"/>
  <c r="C132" i="120"/>
  <c r="C133" i="120"/>
  <c r="C135" i="120"/>
  <c r="C140" i="120"/>
  <c r="C141" i="120"/>
  <c r="C142" i="120"/>
  <c r="C143" i="120"/>
  <c r="C120" i="120"/>
  <c r="C119" i="120"/>
  <c r="C118" i="120"/>
  <c r="C117" i="120"/>
  <c r="C116" i="120"/>
  <c r="C115" i="120"/>
  <c r="C114" i="120"/>
  <c r="C113" i="120"/>
  <c r="C111" i="120"/>
  <c r="C109" i="120"/>
  <c r="AJ8" i="120"/>
  <c r="AJ15" i="120"/>
  <c r="AJ22" i="120"/>
  <c r="AJ30" i="120"/>
  <c r="AJ29" i="120" s="1"/>
  <c r="AJ36" i="120"/>
  <c r="AJ47" i="120"/>
  <c r="AJ53" i="120"/>
  <c r="AJ58" i="120"/>
  <c r="AJ64" i="120"/>
  <c r="AJ68" i="120"/>
  <c r="AJ73" i="120"/>
  <c r="AJ76" i="120"/>
  <c r="AJ80" i="120"/>
  <c r="AI8" i="120"/>
  <c r="AI15" i="120"/>
  <c r="AI22" i="120"/>
  <c r="AI30" i="120"/>
  <c r="AI29" i="120" s="1"/>
  <c r="AI47" i="120"/>
  <c r="AI53" i="120"/>
  <c r="AI58" i="120"/>
  <c r="AI64" i="120"/>
  <c r="AI68" i="120"/>
  <c r="AI73" i="120"/>
  <c r="AI76" i="120"/>
  <c r="AI80" i="120"/>
  <c r="AG8" i="120"/>
  <c r="AG15" i="120"/>
  <c r="AG22" i="120"/>
  <c r="AG30" i="120"/>
  <c r="AG29" i="120" s="1"/>
  <c r="AG47" i="120"/>
  <c r="AG53" i="120"/>
  <c r="AG58" i="120"/>
  <c r="AG64" i="120"/>
  <c r="AG68" i="120"/>
  <c r="AG73" i="120"/>
  <c r="AG76" i="120"/>
  <c r="AG80" i="120"/>
  <c r="AF8" i="120"/>
  <c r="AF15" i="120"/>
  <c r="AF22" i="120"/>
  <c r="AF30" i="120"/>
  <c r="AF29" i="120" s="1"/>
  <c r="AF47" i="120"/>
  <c r="AF53" i="120"/>
  <c r="AF58" i="120"/>
  <c r="AF64" i="120"/>
  <c r="AF68" i="120"/>
  <c r="AF73" i="120"/>
  <c r="AF76" i="120"/>
  <c r="AF80" i="120"/>
  <c r="AD8" i="120"/>
  <c r="AD15" i="120"/>
  <c r="AD22" i="120"/>
  <c r="AD30" i="120"/>
  <c r="AD29" i="120" s="1"/>
  <c r="AD36" i="120"/>
  <c r="AD47" i="120"/>
  <c r="AD53" i="120"/>
  <c r="AD58" i="120"/>
  <c r="AD64" i="120"/>
  <c r="AD68" i="120"/>
  <c r="AD73" i="120"/>
  <c r="AD76" i="120"/>
  <c r="AD80" i="120"/>
  <c r="AB8" i="120"/>
  <c r="AB15" i="120"/>
  <c r="AB22" i="120"/>
  <c r="AB30" i="120"/>
  <c r="AB29" i="120" s="1"/>
  <c r="AB36" i="120"/>
  <c r="AB47" i="120"/>
  <c r="AB53" i="120"/>
  <c r="AB58" i="120"/>
  <c r="AB64" i="120"/>
  <c r="AB68" i="120"/>
  <c r="AB73" i="120"/>
  <c r="AB76" i="120"/>
  <c r="AB80" i="120"/>
  <c r="Z8" i="120"/>
  <c r="Z15" i="120"/>
  <c r="Z22" i="120"/>
  <c r="Z30" i="120"/>
  <c r="Z29" i="120" s="1"/>
  <c r="Z36" i="120"/>
  <c r="Z47" i="120"/>
  <c r="Z53" i="120"/>
  <c r="Z58" i="120"/>
  <c r="Z64" i="120"/>
  <c r="Z68" i="120"/>
  <c r="Z73" i="120"/>
  <c r="Z76" i="120"/>
  <c r="Z80" i="120"/>
  <c r="Y8" i="120"/>
  <c r="Y15" i="120"/>
  <c r="Y22" i="120"/>
  <c r="Y30" i="120"/>
  <c r="Y29" i="120" s="1"/>
  <c r="Y36" i="120"/>
  <c r="Y47" i="120"/>
  <c r="Y53" i="120"/>
  <c r="Y58" i="120"/>
  <c r="Y64" i="120"/>
  <c r="Y68" i="120"/>
  <c r="Y73" i="120"/>
  <c r="Y76" i="120"/>
  <c r="Y80" i="120"/>
  <c r="X8" i="120"/>
  <c r="X15" i="120"/>
  <c r="X22" i="120"/>
  <c r="X30" i="120"/>
  <c r="X29" i="120" s="1"/>
  <c r="X36" i="120"/>
  <c r="X47" i="120"/>
  <c r="X53" i="120"/>
  <c r="X58" i="120"/>
  <c r="X64" i="120"/>
  <c r="X68" i="120"/>
  <c r="X73" i="120"/>
  <c r="X76" i="120"/>
  <c r="X80" i="120"/>
  <c r="V8" i="120"/>
  <c r="V15" i="120"/>
  <c r="V22" i="120"/>
  <c r="V30" i="120"/>
  <c r="V29" i="120" s="1"/>
  <c r="V36" i="120"/>
  <c r="V47" i="120"/>
  <c r="V53" i="120"/>
  <c r="V58" i="120"/>
  <c r="V64" i="120"/>
  <c r="V68" i="120"/>
  <c r="V73" i="120"/>
  <c r="V76" i="120"/>
  <c r="V80" i="120"/>
  <c r="U8" i="120"/>
  <c r="U15" i="120"/>
  <c r="U22" i="120"/>
  <c r="U30" i="120"/>
  <c r="U29" i="120" s="1"/>
  <c r="U36" i="120"/>
  <c r="U47" i="120"/>
  <c r="U53" i="120"/>
  <c r="U58" i="120"/>
  <c r="U64" i="120"/>
  <c r="U68" i="120"/>
  <c r="U73" i="120"/>
  <c r="U76" i="120"/>
  <c r="U80" i="120"/>
  <c r="T8" i="120"/>
  <c r="T15" i="120"/>
  <c r="T22" i="120"/>
  <c r="T30" i="120"/>
  <c r="T29" i="120" s="1"/>
  <c r="T36" i="120"/>
  <c r="T47" i="120"/>
  <c r="T53" i="120"/>
  <c r="T58" i="120"/>
  <c r="T64" i="120"/>
  <c r="T68" i="120"/>
  <c r="T73" i="120"/>
  <c r="T76" i="120"/>
  <c r="T80" i="120"/>
  <c r="S8" i="120"/>
  <c r="S15" i="120"/>
  <c r="S22" i="120"/>
  <c r="S30" i="120"/>
  <c r="S29" i="120" s="1"/>
  <c r="S36" i="120"/>
  <c r="S47" i="120"/>
  <c r="S53" i="120"/>
  <c r="S58" i="120"/>
  <c r="S64" i="120"/>
  <c r="S68" i="120"/>
  <c r="S73" i="120"/>
  <c r="S76" i="120"/>
  <c r="S80" i="120"/>
  <c r="M8" i="120"/>
  <c r="M15" i="120"/>
  <c r="M22" i="120"/>
  <c r="M30" i="120"/>
  <c r="M29" i="120" s="1"/>
  <c r="M47" i="120"/>
  <c r="M53" i="120"/>
  <c r="M58" i="120"/>
  <c r="M64" i="120"/>
  <c r="M68" i="120"/>
  <c r="M73" i="120"/>
  <c r="M76" i="120"/>
  <c r="M80" i="120"/>
  <c r="L8" i="120"/>
  <c r="L15" i="120"/>
  <c r="L22" i="120"/>
  <c r="L30" i="120"/>
  <c r="L29" i="120" s="1"/>
  <c r="L47" i="120"/>
  <c r="L53" i="120"/>
  <c r="L58" i="120"/>
  <c r="L64" i="120"/>
  <c r="L68" i="120"/>
  <c r="L73" i="120"/>
  <c r="L76" i="120"/>
  <c r="L80" i="120"/>
  <c r="K8" i="120"/>
  <c r="K15" i="120"/>
  <c r="K22" i="120"/>
  <c r="K30" i="120"/>
  <c r="K29" i="120" s="1"/>
  <c r="K47" i="120"/>
  <c r="K53" i="120"/>
  <c r="K58" i="120"/>
  <c r="K64" i="120"/>
  <c r="K68" i="120"/>
  <c r="K73" i="120"/>
  <c r="K80" i="120"/>
  <c r="I8" i="120"/>
  <c r="I15" i="120"/>
  <c r="I22" i="120"/>
  <c r="I30" i="120"/>
  <c r="I29" i="120" s="1"/>
  <c r="I47" i="120"/>
  <c r="I53" i="120"/>
  <c r="I58" i="120"/>
  <c r="C59" i="120" s="1"/>
  <c r="I68" i="120"/>
  <c r="I73" i="120"/>
  <c r="I80" i="120"/>
  <c r="F8" i="120"/>
  <c r="F15" i="120"/>
  <c r="F22" i="120"/>
  <c r="F30" i="120"/>
  <c r="F29" i="120" s="1"/>
  <c r="F36" i="120"/>
  <c r="F53" i="120"/>
  <c r="F58" i="120"/>
  <c r="F68" i="120"/>
  <c r="F73" i="120"/>
  <c r="F80" i="120"/>
  <c r="D8" i="120"/>
  <c r="D15" i="120"/>
  <c r="D22" i="120"/>
  <c r="D30" i="120"/>
  <c r="D29" i="120" s="1"/>
  <c r="D36" i="120"/>
  <c r="D53" i="120"/>
  <c r="D58" i="120"/>
  <c r="D68" i="120"/>
  <c r="D73" i="120"/>
  <c r="D80" i="120"/>
  <c r="C17" i="120"/>
  <c r="C18" i="120"/>
  <c r="C19" i="120"/>
  <c r="C36" i="120"/>
  <c r="C50" i="120"/>
  <c r="C51" i="120"/>
  <c r="C52" i="120"/>
  <c r="C54" i="120"/>
  <c r="C55" i="120"/>
  <c r="C56" i="120"/>
  <c r="C60" i="120"/>
  <c r="C61" i="120"/>
  <c r="C65" i="120"/>
  <c r="C67" i="120"/>
  <c r="C69" i="120"/>
  <c r="C70" i="120"/>
  <c r="C71" i="120"/>
  <c r="C72" i="120"/>
  <c r="C75" i="120"/>
  <c r="C78" i="120"/>
  <c r="C79" i="120"/>
  <c r="C81" i="120"/>
  <c r="C82" i="120"/>
  <c r="C83" i="120"/>
  <c r="C84" i="120"/>
  <c r="C85" i="120"/>
  <c r="C62" i="120"/>
  <c r="C57" i="120"/>
  <c r="C21" i="120"/>
  <c r="D77" i="115"/>
  <c r="E77" i="115"/>
  <c r="E37" i="115"/>
  <c r="C77" i="115"/>
  <c r="F77" i="115"/>
  <c r="D74" i="115"/>
  <c r="E74" i="115"/>
  <c r="C74" i="115"/>
  <c r="D59" i="115"/>
  <c r="E59" i="115"/>
  <c r="C59" i="115"/>
  <c r="D54" i="115"/>
  <c r="D10" i="117" s="1"/>
  <c r="E54" i="115"/>
  <c r="E10" i="117" s="1"/>
  <c r="C54" i="115"/>
  <c r="C10" i="117" s="1"/>
  <c r="D48" i="115"/>
  <c r="E48" i="115"/>
  <c r="E8" i="116" s="1"/>
  <c r="E17" i="116" s="1"/>
  <c r="C48" i="115"/>
  <c r="C8" i="116" s="1"/>
  <c r="D37" i="115"/>
  <c r="C37" i="115"/>
  <c r="C12" i="117" s="1"/>
  <c r="E22" i="111"/>
  <c r="D22" i="111"/>
  <c r="H7" i="106"/>
  <c r="H21" i="106" s="1"/>
  <c r="H14" i="106"/>
  <c r="G7" i="106"/>
  <c r="G21" i="106" s="1"/>
  <c r="G14" i="106"/>
  <c r="F7" i="106"/>
  <c r="F21" i="106" s="1"/>
  <c r="F14" i="106"/>
  <c r="E7" i="106"/>
  <c r="E21" i="106" s="1"/>
  <c r="E14" i="106"/>
  <c r="G38" i="105"/>
  <c r="F38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3" i="105"/>
  <c r="E34" i="105"/>
  <c r="E35" i="105"/>
  <c r="E36" i="105"/>
  <c r="E37" i="105"/>
  <c r="D38" i="105"/>
  <c r="C38" i="105"/>
  <c r="D36" i="70"/>
  <c r="D31" i="88"/>
  <c r="C31" i="88"/>
  <c r="C9" i="78"/>
  <c r="C12" i="77"/>
  <c r="I18" i="66"/>
  <c r="E5" i="71"/>
  <c r="E7" i="71"/>
  <c r="E8" i="71"/>
  <c r="E9" i="71"/>
  <c r="E10" i="71"/>
  <c r="E11" i="71"/>
  <c r="E6" i="71"/>
  <c r="E15" i="71"/>
  <c r="E16" i="71"/>
  <c r="E17" i="71"/>
  <c r="E18" i="71"/>
  <c r="E19" i="71"/>
  <c r="E20" i="71"/>
  <c r="E21" i="71"/>
  <c r="B22" i="71"/>
  <c r="C22" i="71"/>
  <c r="D22" i="71"/>
  <c r="D31" i="71"/>
  <c r="I7" i="66"/>
  <c r="I9" i="66"/>
  <c r="I10" i="66"/>
  <c r="I11" i="66"/>
  <c r="I12" i="66"/>
  <c r="I13" i="66"/>
  <c r="I14" i="66"/>
  <c r="I15" i="66"/>
  <c r="I16" i="66"/>
  <c r="I17" i="66"/>
  <c r="F7" i="64"/>
  <c r="F25" i="64" s="1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F9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8" i="120"/>
  <c r="C91" i="118"/>
  <c r="C139" i="119"/>
  <c r="F124" i="119"/>
  <c r="C107" i="119"/>
  <c r="D144" i="119"/>
  <c r="E12" i="71" l="1"/>
  <c r="C86" i="146"/>
  <c r="D86" i="146"/>
  <c r="D87" i="146" s="1"/>
  <c r="C87" i="146"/>
  <c r="I87" i="134"/>
  <c r="E127" i="134"/>
  <c r="H87" i="133"/>
  <c r="E126" i="133"/>
  <c r="I86" i="133"/>
  <c r="F63" i="119"/>
  <c r="F87" i="119" s="1"/>
  <c r="AC145" i="120"/>
  <c r="AI124" i="120"/>
  <c r="G145" i="120"/>
  <c r="C96" i="120"/>
  <c r="C91" i="120" s="1"/>
  <c r="E63" i="120"/>
  <c r="S63" i="120"/>
  <c r="AG63" i="120"/>
  <c r="C76" i="120"/>
  <c r="C86" i="120" s="1"/>
  <c r="C121" i="120"/>
  <c r="G86" i="120"/>
  <c r="T63" i="120"/>
  <c r="AI86" i="120"/>
  <c r="F144" i="120"/>
  <c r="L144" i="120"/>
  <c r="M144" i="120"/>
  <c r="Z144" i="120"/>
  <c r="Z145" i="120" s="1"/>
  <c r="AA145" i="120"/>
  <c r="C17" i="116"/>
  <c r="G17" i="116"/>
  <c r="G31" i="116" s="1"/>
  <c r="H33" i="116"/>
  <c r="C27" i="117"/>
  <c r="O88" i="115"/>
  <c r="C8" i="115"/>
  <c r="M88" i="115"/>
  <c r="E8" i="115"/>
  <c r="E18" i="117" s="1"/>
  <c r="D8" i="115"/>
  <c r="D18" i="117" s="1"/>
  <c r="H128" i="115"/>
  <c r="I128" i="115"/>
  <c r="H148" i="115"/>
  <c r="J87" i="115"/>
  <c r="F87" i="115"/>
  <c r="H10" i="117"/>
  <c r="H18" i="117" s="1"/>
  <c r="C95" i="115"/>
  <c r="C128" i="115" s="1"/>
  <c r="G88" i="115"/>
  <c r="G148" i="115"/>
  <c r="J149" i="115"/>
  <c r="L87" i="115"/>
  <c r="L88" i="115" s="1"/>
  <c r="H87" i="115"/>
  <c r="I87" i="115"/>
  <c r="D87" i="115"/>
  <c r="L149" i="115"/>
  <c r="G128" i="115"/>
  <c r="K149" i="115"/>
  <c r="K87" i="115"/>
  <c r="J88" i="115"/>
  <c r="C87" i="133"/>
  <c r="U63" i="120"/>
  <c r="C68" i="118"/>
  <c r="C30" i="118"/>
  <c r="C29" i="118" s="1"/>
  <c r="C63" i="118" s="1"/>
  <c r="F63" i="118"/>
  <c r="F87" i="118" s="1"/>
  <c r="D124" i="118"/>
  <c r="D145" i="118" s="1"/>
  <c r="F124" i="118"/>
  <c r="G144" i="118"/>
  <c r="C127" i="134"/>
  <c r="C148" i="134" s="1"/>
  <c r="D147" i="134"/>
  <c r="E87" i="115"/>
  <c r="E95" i="115"/>
  <c r="E128" i="115" s="1"/>
  <c r="I10" i="117"/>
  <c r="E27" i="117"/>
  <c r="I144" i="120"/>
  <c r="D144" i="120"/>
  <c r="C124" i="118"/>
  <c r="E22" i="71"/>
  <c r="K144" i="120"/>
  <c r="C68" i="119"/>
  <c r="C8" i="119"/>
  <c r="C63" i="119" s="1"/>
  <c r="E63" i="119"/>
  <c r="C125" i="119"/>
  <c r="C144" i="119" s="1"/>
  <c r="C58" i="118"/>
  <c r="C22" i="118"/>
  <c r="C15" i="118"/>
  <c r="E86" i="118"/>
  <c r="E87" i="118" s="1"/>
  <c r="F145" i="119"/>
  <c r="F24" i="63"/>
  <c r="K86" i="120"/>
  <c r="AF63" i="120"/>
  <c r="AD144" i="120"/>
  <c r="AG144" i="120"/>
  <c r="AJ144" i="120"/>
  <c r="C80" i="119"/>
  <c r="D86" i="119"/>
  <c r="D63" i="119"/>
  <c r="D145" i="119"/>
  <c r="E144" i="119"/>
  <c r="E145" i="119" s="1"/>
  <c r="E144" i="118"/>
  <c r="D148" i="134"/>
  <c r="C86" i="134"/>
  <c r="C153" i="134" s="1"/>
  <c r="D148" i="115"/>
  <c r="F88" i="115"/>
  <c r="F86" i="120"/>
  <c r="F63" i="133"/>
  <c r="F87" i="147"/>
  <c r="I86" i="120"/>
  <c r="D86" i="120"/>
  <c r="E86" i="134"/>
  <c r="E153" i="134" s="1"/>
  <c r="C64" i="118"/>
  <c r="C86" i="118" s="1"/>
  <c r="C8" i="118"/>
  <c r="D86" i="118"/>
  <c r="D87" i="118" s="1"/>
  <c r="G86" i="118"/>
  <c r="C134" i="118"/>
  <c r="C125" i="118"/>
  <c r="E124" i="118"/>
  <c r="E145" i="118" s="1"/>
  <c r="F144" i="118"/>
  <c r="C148" i="115"/>
  <c r="C146" i="133"/>
  <c r="E146" i="133"/>
  <c r="E147" i="133" s="1"/>
  <c r="E147" i="134"/>
  <c r="E86" i="133"/>
  <c r="E152" i="133" s="1"/>
  <c r="C63" i="134"/>
  <c r="D128" i="115"/>
  <c r="J86" i="120"/>
  <c r="E86" i="120"/>
  <c r="D18" i="116"/>
  <c r="E38" i="105"/>
  <c r="E153" i="147"/>
  <c r="E86" i="147"/>
  <c r="E154" i="147" s="1"/>
  <c r="D86" i="134"/>
  <c r="D153" i="134" s="1"/>
  <c r="E63" i="134"/>
  <c r="D63" i="134"/>
  <c r="D152" i="134" s="1"/>
  <c r="E87" i="119"/>
  <c r="C124" i="119"/>
  <c r="C145" i="119" s="1"/>
  <c r="F86" i="133"/>
  <c r="I87" i="133"/>
  <c r="D86" i="133"/>
  <c r="D152" i="133" s="1"/>
  <c r="D63" i="133"/>
  <c r="E63" i="133"/>
  <c r="E151" i="133" s="1"/>
  <c r="H126" i="133"/>
  <c r="H147" i="133" s="1"/>
  <c r="G126" i="133"/>
  <c r="G147" i="133" s="1"/>
  <c r="I126" i="133"/>
  <c r="I147" i="133" s="1"/>
  <c r="D126" i="133"/>
  <c r="D147" i="133" s="1"/>
  <c r="H24" i="63"/>
  <c r="G24" i="63"/>
  <c r="G63" i="120"/>
  <c r="Y86" i="120"/>
  <c r="AB86" i="120"/>
  <c r="AF86" i="120"/>
  <c r="C64" i="120"/>
  <c r="C58" i="120"/>
  <c r="L86" i="120"/>
  <c r="L63" i="120"/>
  <c r="M86" i="120"/>
  <c r="S86" i="120"/>
  <c r="S87" i="120" s="1"/>
  <c r="T86" i="120"/>
  <c r="V86" i="120"/>
  <c r="X86" i="120"/>
  <c r="AD86" i="120"/>
  <c r="AI63" i="120"/>
  <c r="AJ86" i="120"/>
  <c r="S144" i="120"/>
  <c r="T144" i="120"/>
  <c r="U144" i="120"/>
  <c r="V144" i="120"/>
  <c r="X144" i="120"/>
  <c r="Y144" i="120"/>
  <c r="Y145" i="120" s="1"/>
  <c r="AB144" i="120"/>
  <c r="AF144" i="120"/>
  <c r="AI144" i="120"/>
  <c r="C31" i="120"/>
  <c r="C30" i="120" s="1"/>
  <c r="C29" i="120" s="1"/>
  <c r="U86" i="120"/>
  <c r="Z86" i="120"/>
  <c r="AG86" i="120"/>
  <c r="AG87" i="120" s="1"/>
  <c r="C129" i="120"/>
  <c r="L145" i="120"/>
  <c r="U145" i="120"/>
  <c r="AG145" i="120"/>
  <c r="C80" i="120"/>
  <c r="C15" i="120"/>
  <c r="C134" i="120"/>
  <c r="C22" i="120"/>
  <c r="I63" i="120"/>
  <c r="C68" i="120"/>
  <c r="C53" i="120"/>
  <c r="Y63" i="120"/>
  <c r="C139" i="120"/>
  <c r="V63" i="120"/>
  <c r="AB63" i="120"/>
  <c r="F63" i="120"/>
  <c r="D63" i="120"/>
  <c r="K63" i="120"/>
  <c r="M63" i="120"/>
  <c r="X63" i="120"/>
  <c r="Z63" i="120"/>
  <c r="AD63" i="120"/>
  <c r="AJ63" i="120"/>
  <c r="I30" i="116"/>
  <c r="I31" i="116" s="1"/>
  <c r="H30" i="116"/>
  <c r="H31" i="116" s="1"/>
  <c r="D24" i="116"/>
  <c r="E18" i="116"/>
  <c r="C32" i="116"/>
  <c r="E32" i="116"/>
  <c r="E24" i="116"/>
  <c r="C24" i="116"/>
  <c r="C30" i="116" s="1"/>
  <c r="C31" i="116" s="1"/>
  <c r="D32" i="116"/>
  <c r="G27" i="117"/>
  <c r="I27" i="117"/>
  <c r="H27" i="117"/>
  <c r="I18" i="117"/>
  <c r="G18" i="117"/>
  <c r="D27" i="117"/>
  <c r="C18" i="117"/>
  <c r="I148" i="115"/>
  <c r="E148" i="115"/>
  <c r="C87" i="115"/>
  <c r="C153" i="147"/>
  <c r="C87" i="147"/>
  <c r="G87" i="118"/>
  <c r="C147" i="133"/>
  <c r="C151" i="133"/>
  <c r="C144" i="118"/>
  <c r="D153" i="147"/>
  <c r="F145" i="118"/>
  <c r="G145" i="118"/>
  <c r="C152" i="133"/>
  <c r="D87" i="147"/>
  <c r="C145" i="118" l="1"/>
  <c r="C87" i="134"/>
  <c r="D87" i="134"/>
  <c r="C152" i="134"/>
  <c r="E148" i="134"/>
  <c r="E152" i="134"/>
  <c r="J87" i="120"/>
  <c r="E87" i="120"/>
  <c r="F87" i="133"/>
  <c r="C87" i="119"/>
  <c r="AI87" i="120"/>
  <c r="T87" i="120"/>
  <c r="C124" i="120"/>
  <c r="I87" i="120"/>
  <c r="Y87" i="120"/>
  <c r="M145" i="120"/>
  <c r="G87" i="120"/>
  <c r="I145" i="120"/>
  <c r="F145" i="120"/>
  <c r="AJ145" i="120"/>
  <c r="X87" i="120"/>
  <c r="V145" i="120"/>
  <c r="X145" i="120"/>
  <c r="D30" i="116"/>
  <c r="D31" i="116" s="1"/>
  <c r="G149" i="115"/>
  <c r="H149" i="115"/>
  <c r="D154" i="115"/>
  <c r="I149" i="115"/>
  <c r="K88" i="115"/>
  <c r="D149" i="115"/>
  <c r="C153" i="115"/>
  <c r="C149" i="115"/>
  <c r="H88" i="115"/>
  <c r="I88" i="115"/>
  <c r="C154" i="115"/>
  <c r="E154" i="115"/>
  <c r="C87" i="118"/>
  <c r="E149" i="115"/>
  <c r="D153" i="115"/>
  <c r="V87" i="120"/>
  <c r="C144" i="120"/>
  <c r="AD145" i="120"/>
  <c r="S145" i="120"/>
  <c r="D145" i="120"/>
  <c r="AF87" i="120"/>
  <c r="U87" i="120"/>
  <c r="E153" i="115"/>
  <c r="E88" i="115"/>
  <c r="AJ87" i="120"/>
  <c r="AD87" i="120"/>
  <c r="D87" i="119"/>
  <c r="I29" i="117"/>
  <c r="E87" i="147"/>
  <c r="E87" i="134"/>
  <c r="D87" i="133"/>
  <c r="E87" i="133"/>
  <c r="D151" i="133"/>
  <c r="AI145" i="120"/>
  <c r="C63" i="120"/>
  <c r="Z87" i="120"/>
  <c r="D87" i="120"/>
  <c r="AB87" i="120"/>
  <c r="K87" i="120"/>
  <c r="M87" i="120"/>
  <c r="F87" i="120"/>
  <c r="AF145" i="120"/>
  <c r="AB145" i="120"/>
  <c r="K145" i="120"/>
  <c r="L87" i="120"/>
  <c r="T145" i="120"/>
  <c r="G28" i="117"/>
  <c r="E30" i="116"/>
  <c r="E31" i="116" s="1"/>
  <c r="H29" i="117"/>
  <c r="C28" i="117"/>
  <c r="G29" i="117"/>
  <c r="I28" i="117"/>
  <c r="H28" i="117"/>
  <c r="E29" i="117"/>
  <c r="D29" i="117"/>
  <c r="C29" i="117"/>
  <c r="E28" i="117"/>
  <c r="D28" i="117"/>
  <c r="D88" i="115"/>
  <c r="C88" i="115"/>
  <c r="C87" i="120" l="1"/>
  <c r="C145" i="120"/>
  <c r="C30" i="117"/>
  <c r="I30" i="117"/>
  <c r="E30" i="117"/>
  <c r="D30" i="117"/>
</calcChain>
</file>

<file path=xl/sharedStrings.xml><?xml version="1.0" encoding="utf-8"?>
<sst xmlns="http://schemas.openxmlformats.org/spreadsheetml/2006/main" count="3693" uniqueCount="708">
  <si>
    <t>Működési ktgekhez hozzáj.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</si>
  <si>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</si>
  <si>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</si>
  <si>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</si>
  <si>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</si>
  <si>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</si>
  <si>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</si>
  <si>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</si>
  <si>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</si>
  <si>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</si>
  <si>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</si>
  <si>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</si>
  <si>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</si>
  <si>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A költségvetési szervek maradványának alakulása</t>
  </si>
  <si>
    <t>Többéves kihatással járó döntésekből származó kötelezettségek számszerűsítése évenkénti bontásban és összesítve célok szerint</t>
  </si>
  <si>
    <t xml:space="preserve">Hitel, kölcsön </t>
  </si>
  <si>
    <t>Kölcsön-
nyújtás
éve</t>
  </si>
  <si>
    <t xml:space="preserve">Lejárat
éve </t>
  </si>
  <si>
    <t>Hitel, kölcsön állomány december 31-én</t>
  </si>
  <si>
    <t>E</t>
  </si>
  <si>
    <t>H</t>
  </si>
  <si>
    <t xml:space="preserve">Rövid lejáratú </t>
  </si>
  <si>
    <t>Hosszú lejáratú</t>
  </si>
  <si>
    <t>Összesen (1+8)</t>
  </si>
  <si>
    <t>Az Önkormányzat által nyújtott hitel és kölcsön alakulása lejárat és eszközök szerinti bontásban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</si>
  <si>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</si>
  <si>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</si>
  <si>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</si>
  <si>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</si>
  <si>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</si>
  <si>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</si>
  <si>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Beruházási (felhalmozási) kiadások előirányzata beruházásonként</t>
  </si>
  <si>
    <t>Felújítási kiadások előirányzata felújításonként</t>
  </si>
  <si>
    <t>Eredeti előirányzat</t>
  </si>
  <si>
    <t>Módosított előirányzat</t>
  </si>
  <si>
    <t>Önkormányzat működési támogatásai (1.1.+…+.1.6.)</t>
  </si>
  <si>
    <t>001</t>
  </si>
  <si>
    <t>Helyi önkormányzatok működésének általános támogatása</t>
  </si>
  <si>
    <t>002</t>
  </si>
  <si>
    <t>Önkormányzatok egyes köznevelési feladatainak támogatása</t>
  </si>
  <si>
    <t>003</t>
  </si>
  <si>
    <t>Önkormányzatok szociális és gyermekjóléti feladatainak támogatása</t>
  </si>
  <si>
    <t>004</t>
  </si>
  <si>
    <t>Önkormányzatok kulturális feladatainak támogatása</t>
  </si>
  <si>
    <t>005</t>
  </si>
  <si>
    <t>Működési célú központosított előirányzatok</t>
  </si>
  <si>
    <t>006</t>
  </si>
  <si>
    <t>Helyi önkormányzatok kiegészítő támogatásai</t>
  </si>
  <si>
    <t>007</t>
  </si>
  <si>
    <t>Működési célú támogatások államháztartáson belülről (2.1.+…+.2.5.)</t>
  </si>
  <si>
    <t>008</t>
  </si>
  <si>
    <t>Elvonások és befizetések bevételei</t>
  </si>
  <si>
    <t>009</t>
  </si>
  <si>
    <t xml:space="preserve">Működési célú garancia- és kezességvállalásból megtérülések </t>
  </si>
  <si>
    <t>010</t>
  </si>
  <si>
    <t xml:space="preserve">Működési célú visszatérítendő támogatások, kölcsönök visszatérülése </t>
  </si>
  <si>
    <t>011</t>
  </si>
  <si>
    <t>Működési célú visszatérítendő támogatások, kölcsönök igénybevétele</t>
  </si>
  <si>
    <t>012</t>
  </si>
  <si>
    <t xml:space="preserve">Egyéb működési célú támogatások bevételei </t>
  </si>
  <si>
    <t>013</t>
  </si>
  <si>
    <t>2.5.-ből EU-s támogatás</t>
  </si>
  <si>
    <t>014</t>
  </si>
  <si>
    <t>Felhalmozási célú támogatások államháztartáson belülről (3.1.+…+3.5.)</t>
  </si>
  <si>
    <t>015</t>
  </si>
  <si>
    <t>Felhalmozási célú önkormányzati támogatások</t>
  </si>
  <si>
    <t>016</t>
  </si>
  <si>
    <t>Felhalmozási célú garancia- és kezességvállalásból megtérülések</t>
  </si>
  <si>
    <t>017</t>
  </si>
  <si>
    <t>Felhalmozási célú visszatérítendő támogatások, kölcsönök visszatérülése</t>
  </si>
  <si>
    <t>018</t>
  </si>
  <si>
    <t>Felhalmozási célú visszatérítendő támogatások, kölcsönök igénybevétele</t>
  </si>
  <si>
    <t>019</t>
  </si>
  <si>
    <t>Egyéb felhalmozási célú támogatások bevételei</t>
  </si>
  <si>
    <t>020</t>
  </si>
  <si>
    <t>3.5.-ből EU-s támogatás</t>
  </si>
  <si>
    <t>021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</si>
  <si>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</si>
  <si>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</si>
  <si>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</si>
  <si>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</si>
  <si>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</si>
  <si>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</si>
  <si>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</si>
  <si>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</si>
  <si>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</si>
  <si>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</si>
  <si>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</si>
  <si>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</si>
  <si>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</si>
  <si>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</si>
  <si>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</si>
  <si>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</si>
  <si>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</si>
  <si>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</si>
  <si>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</si>
  <si>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</si>
  <si>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Működési bevételek (5.1.+…+ 5.10.)</t>
  </si>
  <si>
    <t>029</t>
  </si>
  <si>
    <t>Készletértékesítés ellenértéke</t>
  </si>
  <si>
    <t>030</t>
  </si>
  <si>
    <t>Szolgáltatások ellenértéke</t>
  </si>
  <si>
    <t>031</t>
  </si>
  <si>
    <t>Közvetített szolgáltatások értéke</t>
  </si>
  <si>
    <t>032</t>
  </si>
  <si>
    <t>Tulajdonosi bevételek</t>
  </si>
  <si>
    <t>033</t>
  </si>
  <si>
    <t>Ellátási díjak</t>
  </si>
  <si>
    <t>034</t>
  </si>
  <si>
    <t xml:space="preserve">Kiszámlázott általános forgalmi adó </t>
  </si>
  <si>
    <t>035</t>
  </si>
  <si>
    <t>Általános forgalmi adó visszatérítése</t>
  </si>
  <si>
    <t>036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</si>
  <si>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</si>
  <si>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</si>
  <si>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</si>
  <si>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</si>
  <si>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</si>
  <si>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</si>
  <si>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</si>
  <si>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</si>
  <si>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Felhalmozási bevételek (6.1.+…+6.5.)</t>
  </si>
  <si>
    <t>040</t>
  </si>
  <si>
    <t>Immateriális javak értékesítése</t>
  </si>
  <si>
    <t>041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</si>
  <si>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</si>
  <si>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</si>
  <si>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</si>
  <si>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</si>
  <si>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</si>
  <si>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</si>
  <si>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</si>
  <si>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</si>
  <si>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</si>
  <si>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</si>
  <si>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</si>
  <si>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>Működési célú átvett pénzeszközök (7.1. + … + 7.3.)</t>
  </si>
  <si>
    <t>046</t>
  </si>
  <si>
    <t>Működési célú garancia- és kezességvállalásból megtérülések ÁH-n kívülről</t>
  </si>
  <si>
    <t>047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</si>
  <si>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</si>
  <si>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</si>
  <si>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</si>
  <si>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</si>
  <si>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</si>
  <si>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</si>
  <si>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</si>
  <si>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</si>
  <si>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Felhalmozási célú átvett pénzeszközök (8.1.+8.2.+8.3.)</t>
  </si>
  <si>
    <t>051</t>
  </si>
  <si>
    <t>Felhalm. célú garancia- és kezességvállalásból megtérülések ÁH-n kívülről</t>
  </si>
  <si>
    <t>052</t>
  </si>
  <si>
    <t>Felhalm. célú visszatérítendő támogatások, kölcsönök visszatér. ÁH-n kívülről</t>
  </si>
  <si>
    <t>053</t>
  </si>
  <si>
    <t>Egyéb felhalmozási célú átvett pénzeszköz</t>
  </si>
  <si>
    <t>054</t>
  </si>
  <si>
    <t>8.4.</t>
  </si>
  <si>
    <t>8.3.-ból EU-s támogatás (közvetlen)</t>
  </si>
  <si>
    <t>055</t>
  </si>
  <si>
    <t>KÖLTSÉGVETÉSI BEVÉTELEK ÖSSZESEN: (1+…+8)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</si>
  <si>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</si>
  <si>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</si>
  <si>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</si>
  <si>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</si>
  <si>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</si>
  <si>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</si>
  <si>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</si>
  <si>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</si>
  <si>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</si>
  <si>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</si>
  <si>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</si>
  <si>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</si>
  <si>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</si>
  <si>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</si>
  <si>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</si>
  <si>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Forgatási célú belföldi értékpapírok beváltása,  értékesítése</t>
  </si>
  <si>
    <t>062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</si>
  <si>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</si>
  <si>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</si>
  <si>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</si>
  <si>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</si>
  <si>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</si>
  <si>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</si>
  <si>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</si>
  <si>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</si>
  <si>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</si>
  <si>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</si>
  <si>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</si>
  <si>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</si>
  <si>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</si>
  <si>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</si>
  <si>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</si>
  <si>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</si>
  <si>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</si>
  <si>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</si>
  <si>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</si>
  <si>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</si>
  <si>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</si>
  <si>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</si>
  <si>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</si>
  <si>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</si>
  <si>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</si>
  <si>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</si>
  <si>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</si>
  <si>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</si>
  <si>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</si>
  <si>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</si>
  <si>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</si>
  <si>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</si>
  <si>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</si>
  <si>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</si>
  <si>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</si>
  <si>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</si>
  <si>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</si>
  <si>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</si>
  <si>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</si>
  <si>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</si>
  <si>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</si>
  <si>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</si>
  <si>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</si>
  <si>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</si>
  <si>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</si>
  <si>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</si>
  <si>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</si>
  <si>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</si>
  <si>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</si>
  <si>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</si>
  <si>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</si>
  <si>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</si>
  <si>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</si>
  <si>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</si>
  <si>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</si>
  <si>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</si>
  <si>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</si>
  <si>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</si>
  <si>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</si>
  <si>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</si>
  <si>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</si>
  <si>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</si>
  <si>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</si>
  <si>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</si>
  <si>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</si>
  <si>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</si>
  <si>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</si>
  <si>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</si>
  <si>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</si>
  <si>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</si>
  <si>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</si>
  <si>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</si>
  <si>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</si>
  <si>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</si>
  <si>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</si>
  <si>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</si>
  <si>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</si>
  <si>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</si>
  <si>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</si>
  <si>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</si>
  <si>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</si>
  <si>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</si>
  <si>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</si>
  <si>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</si>
  <si>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</si>
  <si>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</si>
  <si>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</si>
  <si>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</si>
  <si>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</si>
  <si>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</si>
  <si>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</si>
  <si>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</si>
  <si>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</si>
  <si>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</si>
  <si>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</si>
  <si>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</si>
  <si>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I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</si>
  <si>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</si>
  <si>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</si>
  <si>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</si>
  <si>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</si>
  <si>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5.-ből EU-s támogatás</t>
  </si>
  <si>
    <t>Likviditási célú hitelek törlesztése</t>
  </si>
  <si>
    <t xml:space="preserve">   Likviditási célú hitelek, kölcsönök felvétele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</si>
  <si>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</si>
  <si>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</si>
  <si>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</si>
  <si>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</si>
  <si>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</si>
  <si>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</si>
  <si>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</si>
  <si>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</si>
  <si>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</si>
  <si>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</si>
  <si>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</si>
  <si>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</si>
  <si>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</si>
  <si>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</si>
  <si>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</si>
  <si>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</si>
  <si>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</si>
  <si>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</si>
  <si>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</si>
  <si>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2016.</t>
  </si>
  <si>
    <t>Összesen
(6=3+4+5)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</si>
  <si>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</si>
  <si>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</si>
  <si>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</si>
  <si>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Teljesítés</t>
  </si>
  <si>
    <t>Zöldterület-kezelés</t>
  </si>
  <si>
    <t>Közvilágítás</t>
  </si>
  <si>
    <t>Háziorvosi alapellátás</t>
  </si>
  <si>
    <t>Fogorvosi alapellátás</t>
  </si>
  <si>
    <t>Köztemető-fenntartás és működtetés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</si>
  <si>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</si>
  <si>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</si>
  <si>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</si>
  <si>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</si>
  <si>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</si>
  <si>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</si>
  <si>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</si>
  <si>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</si>
  <si>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</si>
  <si>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</si>
  <si>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Pénzügyi lízing kiadásai</t>
  </si>
  <si>
    <t>Felhalmozási célú finanszírozási bevételek összesen (13.+19.)</t>
  </si>
  <si>
    <t>Felhalmozási célú finanszírozási kiadások összesen (13.+...+24.)</t>
  </si>
  <si>
    <t>BEVÉTEL ÖSSZESEN (12+25)</t>
  </si>
  <si>
    <t>KIADÁSOK ÖSSZESEN (12+25)</t>
  </si>
  <si>
    <t>Központi irányítószervi támogatások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</si>
  <si>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</si>
  <si>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</si>
  <si>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</si>
  <si>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</si>
  <si>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</si>
  <si>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Jövedelemadók</t>
  </si>
  <si>
    <t>Központi irányítószervi támogatás</t>
  </si>
  <si>
    <t>COFOG</t>
  </si>
  <si>
    <t>011130</t>
  </si>
  <si>
    <t>013320</t>
  </si>
  <si>
    <t>016080</t>
  </si>
  <si>
    <t>018010</t>
  </si>
  <si>
    <t>018030</t>
  </si>
  <si>
    <t>041233</t>
  </si>
  <si>
    <t>064010</t>
  </si>
  <si>
    <t>066010</t>
  </si>
  <si>
    <t>066020</t>
  </si>
  <si>
    <t>072111</t>
  </si>
  <si>
    <t>072311</t>
  </si>
  <si>
    <t>074031</t>
  </si>
  <si>
    <t>084031</t>
  </si>
  <si>
    <t>106020</t>
  </si>
  <si>
    <t>107060</t>
  </si>
  <si>
    <t>Összes bevétel, kiadás</t>
  </si>
  <si>
    <t>Megnevezése</t>
  </si>
  <si>
    <t>Kiemelt állami és önkormányzati rendezvények</t>
  </si>
  <si>
    <t>Önkormányzatok elszámolásai a központi költségvetéssel</t>
  </si>
  <si>
    <t>Támogatási célú finanszírozási műveletek</t>
  </si>
  <si>
    <t>Hosszabb időtartamú közfoglalkoztatás</t>
  </si>
  <si>
    <t>Város-,községgazdálkodási egyéb szolgáltatások</t>
  </si>
  <si>
    <t>Család és nővédelmi eü.gondozás</t>
  </si>
  <si>
    <t>Civil szervezetek működési támogatása</t>
  </si>
  <si>
    <t>Lakásfenntartással,lakhatással összefüggő ellátások</t>
  </si>
  <si>
    <t>Egyéb szoc.pénzbeli és természetb.ellátások,támogatások</t>
  </si>
  <si>
    <t>ÖSSZESEN</t>
  </si>
  <si>
    <t xml:space="preserve"> 10.</t>
  </si>
  <si>
    <t xml:space="preserve">    Rövid lejáratú  hitelek, kölcsönök felvétele</t>
  </si>
  <si>
    <t>Előző évi költségvetési pénzkészlet</t>
  </si>
  <si>
    <t>BEVÉTELEK ÖSSZESEN: (9+16)</t>
  </si>
  <si>
    <t>Központi,irányítószervi támogatások folyósítása</t>
  </si>
  <si>
    <t>Központi irányítószervi támogatások folyósítása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</si>
  <si>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</si>
  <si>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</si>
  <si>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</si>
  <si>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</si>
  <si>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</si>
  <si>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</si>
  <si>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</si>
  <si>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</si>
  <si>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</si>
  <si>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</si>
  <si>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</si>
  <si>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</si>
  <si>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</si>
  <si>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</si>
  <si>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</si>
  <si>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</si>
  <si>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</si>
  <si>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</si>
  <si>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</si>
  <si>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</si>
  <si>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</si>
  <si>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</si>
  <si>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</si>
  <si>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</si>
  <si>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</si>
  <si>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</si>
  <si>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</si>
  <si>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</si>
  <si>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</si>
  <si>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</si>
  <si>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</si>
  <si>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</si>
  <si>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</si>
  <si>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</si>
  <si>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</si>
  <si>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</si>
  <si>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</si>
  <si>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</si>
  <si>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</si>
  <si>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</si>
  <si>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</si>
  <si>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</si>
  <si>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</si>
  <si>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</si>
  <si>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</si>
  <si>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</si>
  <si>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</si>
  <si>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</si>
  <si>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</si>
  <si>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</si>
  <si>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</si>
  <si>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</si>
  <si>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</si>
  <si>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</si>
  <si>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</si>
  <si>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</si>
  <si>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</si>
  <si>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</si>
  <si>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</si>
  <si>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</si>
  <si>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</si>
  <si>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</si>
  <si>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</si>
  <si>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</si>
  <si>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</si>
  <si>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</si>
  <si>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</si>
  <si>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</si>
  <si>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</si>
  <si>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</si>
  <si>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</si>
  <si>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</si>
  <si>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</si>
  <si>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</si>
  <si>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</si>
  <si>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</si>
  <si>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</si>
  <si>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</si>
  <si>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</si>
  <si>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</si>
  <si>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</si>
  <si>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</si>
  <si>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</si>
  <si>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</si>
  <si>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</si>
  <si>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</si>
  <si>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</si>
  <si>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</si>
  <si>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</si>
  <si>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</si>
  <si>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</si>
  <si>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</si>
  <si>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</si>
  <si>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</si>
  <si>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</si>
  <si>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</si>
  <si>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</si>
  <si>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</si>
  <si>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</si>
  <si>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</si>
  <si>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</si>
  <si>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</si>
  <si>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</si>
  <si>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</si>
  <si>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</si>
  <si>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</si>
  <si>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</si>
  <si>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</si>
  <si>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</si>
  <si>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</si>
  <si>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</si>
  <si>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</si>
  <si>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</si>
  <si>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</si>
  <si>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</si>
  <si>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</si>
  <si>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</si>
  <si>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</si>
  <si>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</si>
  <si>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</si>
  <si>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</si>
  <si>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</si>
  <si>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</si>
  <si>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</si>
  <si>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</si>
  <si>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</si>
  <si>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</si>
  <si>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</si>
  <si>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</si>
  <si>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</si>
  <si>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</si>
  <si>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</si>
  <si>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</si>
  <si>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</si>
  <si>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</si>
  <si>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</si>
  <si>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</si>
  <si>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</si>
  <si>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</si>
  <si>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</si>
  <si>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</si>
  <si>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</si>
  <si>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</si>
  <si>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</si>
  <si>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</si>
  <si>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</si>
  <si>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</si>
  <si>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</si>
  <si>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</si>
  <si>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</si>
  <si>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</si>
  <si>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</si>
  <si>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</si>
  <si>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</si>
  <si>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</si>
  <si>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</si>
  <si>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</si>
  <si>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</si>
  <si>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</si>
  <si>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</si>
  <si>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</si>
  <si>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</si>
  <si>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</si>
  <si>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</si>
  <si>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</si>
  <si>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</si>
  <si>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</si>
  <si>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</si>
  <si>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</si>
  <si>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</si>
  <si>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</si>
  <si>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Díjak, pótlékok bírságok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</si>
  <si>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</si>
  <si>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</si>
  <si>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</si>
  <si>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</si>
  <si>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</si>
  <si>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Éves engedélyezett létszám előirányzat (fő)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</si>
  <si>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</si>
  <si>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</si>
  <si>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</si>
  <si>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</si>
  <si>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</si>
  <si>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</si>
  <si>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</si>
  <si>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>091110</t>
  </si>
  <si>
    <t>Óvodai nevelés,ellátás szakmai feladatai</t>
  </si>
  <si>
    <t>091140</t>
  </si>
  <si>
    <t>Óvodai nevelés,ellátás működtetési feladatai</t>
  </si>
  <si>
    <t xml:space="preserve">   Költségvetési maradvány igénybevétele </t>
  </si>
  <si>
    <t xml:space="preserve">   Vállalkozási maradvány igénybevétele </t>
  </si>
  <si>
    <t>Beruházások</t>
  </si>
  <si>
    <t>Központi,irányítószervi támogatás</t>
  </si>
  <si>
    <t>Támogatási cálú finanszírozási műveletek</t>
  </si>
  <si>
    <t>Irányító szervi (önkormányzati) támogatás (intézményfinanszírozás)</t>
  </si>
  <si>
    <t>Költségvetési bevételek összesen (6.+7.+8.+9.+10.+…+12.)</t>
  </si>
  <si>
    <t>Hiány belső finanszírozásának bevételei (20.+…+23. )</t>
  </si>
  <si>
    <t xml:space="preserve">Hiány külső finanszírozásának bevételei (25.+…+26.) </t>
  </si>
  <si>
    <t>Működési célú finanszírozási bevételek összesen (18.+24.)</t>
  </si>
  <si>
    <t>BEVÉTEL ÖSSZESEN (18.+27.)</t>
  </si>
  <si>
    <t>Költségvetési kiadások összesen (6.+...+17.)</t>
  </si>
  <si>
    <t>Működési célú finanszírozási kiadások összesen (19.+...+26.)</t>
  </si>
  <si>
    <t>KIADÁSOK ÖSSZESEN (18.+27.)</t>
  </si>
  <si>
    <t xml:space="preserve">2.1. sz.melléklet </t>
  </si>
  <si>
    <t>2.2. sz. melléklet</t>
  </si>
  <si>
    <t>Rákócziújfalu Községi Önkormányzat adósságot keletkeztető ügyletekből és kezességvállalásokból fennálló kötelezettségei</t>
  </si>
  <si>
    <t>Rákócziújfalu Községi Önkormányzat saját bevételeinek részletezése az adósságot keletkeztető ügyletből származó tárgyévi fizetési kötelezettség megállapításához</t>
  </si>
  <si>
    <t>Felhasználás</t>
  </si>
  <si>
    <t>Rákócziújfalu Községi Önkormányzat</t>
  </si>
  <si>
    <t>Rákócziújfalui Polgármesteri Hivatal</t>
  </si>
  <si>
    <t>Rákócziújfalui Mesevár  Óvoda</t>
  </si>
  <si>
    <t>Művelődési Ház és Könyvtár</t>
  </si>
  <si>
    <t>Jóváhagyottból működési</t>
  </si>
  <si>
    <t>Jóváhagyottból felhalmozási</t>
  </si>
  <si>
    <t>COFOG száma</t>
  </si>
  <si>
    <t>COFOG megnevezése</t>
  </si>
  <si>
    <t>Helyi, térségi közösségi tér biztosítása, működtetése</t>
  </si>
  <si>
    <t>Önkormányzatok és Önk.Hiv. jogalkotó és ált.igazg.tev.</t>
  </si>
  <si>
    <t>Előző évi költségvetési maradványának igénybevétele</t>
  </si>
  <si>
    <t>Rákócziújfalui Mesevár Óvoda</t>
  </si>
  <si>
    <t>Előző évi költségvetési maradvány ának igénybevétele</t>
  </si>
  <si>
    <t>091120</t>
  </si>
  <si>
    <t>Sajátos nevelési igényű gyermekek óvodai nevelésének, ellátásának szakmai feladatai</t>
  </si>
  <si>
    <t>2017.</t>
  </si>
  <si>
    <t>14. számú melléklet</t>
  </si>
  <si>
    <t>16. számú melléklet</t>
  </si>
  <si>
    <t>17. számú melléklet</t>
  </si>
  <si>
    <t>Rákócziújfalu Községi Önkormányzat tulajdonában álló gazdálkodó szervezetek működéséből származó kötelezettségek és részesedések alakulása</t>
  </si>
  <si>
    <t>Támogatás összege</t>
  </si>
  <si>
    <t>Támogatás teljesítési összege</t>
  </si>
  <si>
    <t>Sportegyesület</t>
  </si>
  <si>
    <t>017010</t>
  </si>
  <si>
    <t>Államadóssággal kapcsolatos tranzakciók</t>
  </si>
  <si>
    <t>081030</t>
  </si>
  <si>
    <t>Sportlétesítmények, edzőtáborok működtetése, fejlesztése</t>
  </si>
  <si>
    <t>096015</t>
  </si>
  <si>
    <t>Gyermekétkeztetés köznevelési intézményben</t>
  </si>
  <si>
    <t>Előző évi költségvetési maradvány igénybevétele</t>
  </si>
  <si>
    <t xml:space="preserve"> </t>
  </si>
  <si>
    <t xml:space="preserve"> forintban</t>
  </si>
  <si>
    <t>Elszámolásból származó bevételek</t>
  </si>
  <si>
    <t xml:space="preserve">Helyi adók  (4.1.1.+4.1.2.) </t>
  </si>
  <si>
    <t>Iparűzési adó</t>
  </si>
  <si>
    <t>Működési bevételek</t>
  </si>
  <si>
    <t>2016. évi eredeti előirányzat</t>
  </si>
  <si>
    <t>2016. évi módosított előirányzat</t>
  </si>
  <si>
    <t>2016. évi teljesítés</t>
  </si>
  <si>
    <t>likviditási célú hitelek törlesztése</t>
  </si>
  <si>
    <t>Államháztartáson belüli  megelőlegezések visszafiz</t>
  </si>
  <si>
    <t>082091</t>
  </si>
  <si>
    <t>közművelődés-közösségi és társadalmi részvétel</t>
  </si>
  <si>
    <t>104037</t>
  </si>
  <si>
    <t>Intézményen kívüli gyermekétkeztetés</t>
  </si>
  <si>
    <t>104042</t>
  </si>
  <si>
    <t>Család és gyermekjóléti szolgáltatások</t>
  </si>
  <si>
    <t>063080</t>
  </si>
  <si>
    <t>Vízellátással kapcsolatos közmű építése fenntartása</t>
  </si>
  <si>
    <t>106010</t>
  </si>
  <si>
    <t>Lakóingatlan szociális célú bérbe adása</t>
  </si>
  <si>
    <t>011220</t>
  </si>
  <si>
    <t>Adó vám és jövedéki igazgatás</t>
  </si>
  <si>
    <t>013350</t>
  </si>
  <si>
    <t>Az önkormányzati vagyonnal való gazdálkodással kapcsolatos feladatok.</t>
  </si>
  <si>
    <t>047120</t>
  </si>
  <si>
    <t>Piac üzemeltetése</t>
  </si>
  <si>
    <t>forintban</t>
  </si>
  <si>
    <t xml:space="preserve">  forintban !</t>
  </si>
  <si>
    <t xml:space="preserve"> forintban !</t>
  </si>
  <si>
    <t>Áfa</t>
  </si>
  <si>
    <t xml:space="preserve"> forintban!</t>
  </si>
  <si>
    <t>Hozzájárulás  ( Ft)</t>
  </si>
  <si>
    <t>R. herman Ottó Ált Isk.</t>
  </si>
  <si>
    <t>R. Ifjusági Horgász Egyesület</t>
  </si>
  <si>
    <t>Rákócziújfalui Polgármesteri Hivatal 2016. évi mérlege</t>
  </si>
  <si>
    <t>016020</t>
  </si>
  <si>
    <t>Országos és helyi népszavazással kapcsolatos tevékenységek</t>
  </si>
  <si>
    <t>Közművelődés-közösségi és társadalmi részvétel teljesítése</t>
  </si>
  <si>
    <t>Közművelődés-hagyományos közösségi kulturális értékek gondozása</t>
  </si>
  <si>
    <t>gépjárműadó</t>
  </si>
  <si>
    <t>2018.</t>
  </si>
  <si>
    <t>1.1.melléklet a …/2018.(…..) önkormányzati rendelethez</t>
  </si>
  <si>
    <t>Működési célú költségvetési támogatások és kiegészítő támogatások</t>
  </si>
  <si>
    <t>Rákócziújfalu Községi Önkormányzat 2017. évi zárszámadásának összevont pénzügyi mérlege</t>
  </si>
  <si>
    <t>2017. év</t>
  </si>
  <si>
    <t>2017. év kötelező feladat</t>
  </si>
  <si>
    <t>2017. év önként vállalt feladat</t>
  </si>
  <si>
    <t>2017. év állami (államigazgatási) feladat</t>
  </si>
  <si>
    <t>2017. évi eredeti előirányzat</t>
  </si>
  <si>
    <t>2017. évi módosított előirányzat</t>
  </si>
  <si>
    <t>2017. évi teljesítés</t>
  </si>
  <si>
    <t>Felhalmozási célú átvett pénzeszközök</t>
  </si>
  <si>
    <t>Felhalmozási célú támogatások</t>
  </si>
  <si>
    <t>2019.            és további évek</t>
  </si>
  <si>
    <t>Rákócziújfalu Községi Önkormányzat 2017. évi adósságot keletkeztető fejlesztési céljai</t>
  </si>
  <si>
    <t>2017. utáni szükséglet</t>
  </si>
  <si>
    <t>Bölcsöde projekt</t>
  </si>
  <si>
    <t>2017-2018</t>
  </si>
  <si>
    <t>56-os emlékmű</t>
  </si>
  <si>
    <t>Út pályázat</t>
  </si>
  <si>
    <t>2016-2017</t>
  </si>
  <si>
    <t>ASP inf gépek</t>
  </si>
  <si>
    <t>Művház bútorok</t>
  </si>
  <si>
    <t>Felhasználás 2017.12.31-ig</t>
  </si>
  <si>
    <t>2017. év utáni szükséglet
(6=2 - 4 - 5)</t>
  </si>
  <si>
    <t>2019. után</t>
  </si>
  <si>
    <t>9.melléklet a ……/2018. (….) önkormányzati rendelethez</t>
  </si>
  <si>
    <t>013370</t>
  </si>
  <si>
    <t>045160</t>
  </si>
  <si>
    <t>063020</t>
  </si>
  <si>
    <t>072112</t>
  </si>
  <si>
    <t>104030</t>
  </si>
  <si>
    <t>045120</t>
  </si>
  <si>
    <t>90060</t>
  </si>
  <si>
    <t>Helyi Iparűzési adó</t>
  </si>
  <si>
    <t>10.melléklet a ……/2018. (….) önkormányzati rendelethez</t>
  </si>
  <si>
    <t>10.1.melléklet a …/2018.(…..) önkormányzati rendelethez</t>
  </si>
  <si>
    <t>2017. év állami(államigazgatási) feladat</t>
  </si>
  <si>
    <t>11.1.melléklet a …/2018.(…..) önkormányzati rendelethez</t>
  </si>
  <si>
    <t>Rákócziújfalui Mesevár Óvoda 2017. évi mérlege</t>
  </si>
  <si>
    <t>13. melléklet a ……/2018. (….) önkormányzati rendelethez</t>
  </si>
  <si>
    <t>2017. előtti kifizetés</t>
  </si>
  <si>
    <t>2019.</t>
  </si>
  <si>
    <t>2020. 
után</t>
  </si>
  <si>
    <t>2017.12.31-én</t>
  </si>
  <si>
    <t>2017. után</t>
  </si>
  <si>
    <t xml:space="preserve">K I M U T A T Á S
a 2017. évben céljelleggel juttatott támogatásokról    
</t>
  </si>
  <si>
    <t>11.melléklet a ……/2018. (….) önkormányzati rendelethez</t>
  </si>
  <si>
    <t>12.melléklet a ……/2018. (….) önkormányzati rendelethez</t>
  </si>
  <si>
    <t>12.1.melléklet a …/2018.(…..) önkormányzati rendelethez</t>
  </si>
  <si>
    <t>Forgatási és befektetési célú finanszírozási művelet</t>
  </si>
  <si>
    <t>Művelődési Ház és Könyvtár 2017. évi mérlege</t>
  </si>
  <si>
    <t>Vis Maior</t>
  </si>
  <si>
    <t>LIFE 16 CCA/HU/000115</t>
  </si>
  <si>
    <t>Önkormányzaton kívüli EU-s projektekhez történő hozzájárulás 2017. évi előirányzata és teljesítése</t>
  </si>
  <si>
    <t>Informatikai fejlesztések szolgáltatások</t>
  </si>
  <si>
    <t>Út , autópálya építése</t>
  </si>
  <si>
    <t>Közutak hidak, alagutak üzemeltetése fenntartása</t>
  </si>
  <si>
    <t>Víztermelés kezelés ellátás</t>
  </si>
  <si>
    <t>Háziorvosi ügyeleti ellátás</t>
  </si>
  <si>
    <t>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</si>
</sst>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#.0"/>
  </numFmts>
  <fonts count="4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gray125"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3" fillId="0" borderId="0" applyFont="0" applyFill="0" applyBorder="0" applyAlignment="0" applyProtection="0"/>
    <xf numFmtId="0" fontId="2" fillId="0" borderId="0"/>
  </cellStyleXfs>
  <cellXfs count="975">
    <xf numFmtId="0" fontId="0" fillId="0" borderId="0" xfId="0"/>
    <xf numFmtId="164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3" fillId="0" borderId="1" xfId="4" applyFont="1" applyFill="1" applyBorder="1" applyAlignment="1" applyProtection="1">
      <alignment horizontal="left" vertical="center" wrapText="1" indent="1"/>
    </xf>
    <xf numFmtId="0" fontId="23" fillId="0" borderId="2" xfId="4" applyFont="1" applyFill="1" applyBorder="1" applyAlignment="1" applyProtection="1">
      <alignment horizontal="left" vertical="center" wrapText="1" indent="1"/>
    </xf>
    <xf numFmtId="0" fontId="23" fillId="0" borderId="3" xfId="4" applyFont="1" applyFill="1" applyBorder="1" applyAlignment="1" applyProtection="1">
      <alignment horizontal="left" vertical="center" wrapText="1" indent="1"/>
    </xf>
    <xf numFmtId="0" fontId="23" fillId="0" borderId="4" xfId="4" applyFont="1" applyFill="1" applyBorder="1" applyAlignment="1" applyProtection="1">
      <alignment horizontal="left" vertical="center" wrapText="1" indent="1"/>
    </xf>
    <xf numFmtId="0" fontId="23" fillId="0" borderId="5" xfId="4" applyFont="1" applyFill="1" applyBorder="1" applyAlignment="1" applyProtection="1">
      <alignment horizontal="left" vertical="center" wrapText="1" indent="1"/>
    </xf>
    <xf numFmtId="0" fontId="23" fillId="0" borderId="6" xfId="4" applyFont="1" applyFill="1" applyBorder="1" applyAlignment="1" applyProtection="1">
      <alignment horizontal="left" vertical="center" wrapText="1" indent="1"/>
    </xf>
    <xf numFmtId="49" fontId="23" fillId="0" borderId="7" xfId="4" applyNumberFormat="1" applyFont="1" applyFill="1" applyBorder="1" applyAlignment="1" applyProtection="1">
      <alignment horizontal="left" vertical="center" wrapText="1" indent="1"/>
    </xf>
    <xf numFmtId="49" fontId="23" fillId="0" borderId="8" xfId="4" applyNumberFormat="1" applyFont="1" applyFill="1" applyBorder="1" applyAlignment="1" applyProtection="1">
      <alignment horizontal="left" vertical="center" wrapText="1" indent="1"/>
    </xf>
    <xf numFmtId="49" fontId="23" fillId="0" borderId="9" xfId="4" applyNumberFormat="1" applyFont="1" applyFill="1" applyBorder="1" applyAlignment="1" applyProtection="1">
      <alignment horizontal="left" vertical="center" wrapText="1" indent="1"/>
    </xf>
    <xf numFmtId="49" fontId="23" fillId="0" borderId="10" xfId="4" applyNumberFormat="1" applyFont="1" applyFill="1" applyBorder="1" applyAlignment="1" applyProtection="1">
      <alignment horizontal="left" vertical="center" wrapText="1" indent="1"/>
    </xf>
    <xf numFmtId="49" fontId="23" fillId="0" borderId="11" xfId="4" applyNumberFormat="1" applyFont="1" applyFill="1" applyBorder="1" applyAlignment="1" applyProtection="1">
      <alignment horizontal="left" vertical="center" wrapText="1" indent="1"/>
    </xf>
    <xf numFmtId="49" fontId="23" fillId="0" borderId="12" xfId="4" applyNumberFormat="1" applyFont="1" applyFill="1" applyBorder="1" applyAlignment="1" applyProtection="1">
      <alignment horizontal="left" vertical="center" wrapText="1" indent="1"/>
    </xf>
    <xf numFmtId="0" fontId="23" fillId="0" borderId="0" xfId="4" applyFont="1" applyFill="1" applyBorder="1" applyAlignment="1" applyProtection="1">
      <alignment horizontal="left" vertical="center" wrapText="1" indent="1"/>
    </xf>
    <xf numFmtId="0" fontId="21" fillId="0" borderId="13" xfId="4" applyFont="1" applyFill="1" applyBorder="1" applyAlignment="1" applyProtection="1">
      <alignment horizontal="left" vertical="center" wrapText="1" indent="1"/>
    </xf>
    <xf numFmtId="0" fontId="21" fillId="0" borderId="14" xfId="4" applyFont="1" applyFill="1" applyBorder="1" applyAlignment="1" applyProtection="1">
      <alignment horizontal="left" vertical="center" wrapText="1" indent="1"/>
    </xf>
    <xf numFmtId="0" fontId="21" fillId="0" borderId="15" xfId="4" applyFont="1" applyFill="1" applyBorder="1" applyAlignment="1" applyProtection="1">
      <alignment horizontal="left" vertical="center" wrapText="1" indent="1"/>
    </xf>
    <xf numFmtId="164" fontId="23" fillId="0" borderId="16" xfId="0" applyNumberFormat="1" applyFont="1" applyFill="1" applyBorder="1" applyAlignment="1" applyProtection="1">
      <alignment vertical="center" wrapText="1"/>
      <protection locked="0"/>
    </xf>
    <xf numFmtId="164" fontId="23" fillId="0" borderId="17" xfId="0" applyNumberFormat="1" applyFont="1" applyFill="1" applyBorder="1" applyAlignment="1" applyProtection="1">
      <alignment vertical="center" wrapText="1"/>
      <protection locked="0"/>
    </xf>
    <xf numFmtId="164" fontId="23" fillId="0" borderId="18" xfId="0" applyNumberFormat="1" applyFont="1" applyFill="1" applyBorder="1" applyAlignment="1" applyProtection="1">
      <alignment vertical="center" wrapText="1"/>
      <protection locked="0"/>
    </xf>
    <xf numFmtId="164" fontId="23" fillId="0" borderId="2" xfId="0" applyNumberFormat="1" applyFont="1" applyFill="1" applyBorder="1" applyAlignment="1" applyProtection="1">
      <alignment vertical="center" wrapText="1"/>
      <protection locked="0"/>
    </xf>
    <xf numFmtId="164" fontId="23" fillId="0" borderId="6" xfId="0" applyNumberFormat="1" applyFont="1" applyFill="1" applyBorder="1" applyAlignment="1" applyProtection="1">
      <alignment vertical="center" wrapText="1"/>
      <protection locked="0"/>
    </xf>
    <xf numFmtId="0" fontId="21" fillId="0" borderId="14" xfId="4" applyFont="1" applyFill="1" applyBorder="1" applyAlignment="1" applyProtection="1">
      <alignment vertical="center" wrapText="1"/>
    </xf>
    <xf numFmtId="0" fontId="21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1" fillId="0" borderId="13" xfId="4" applyFont="1" applyFill="1" applyBorder="1" applyAlignment="1" applyProtection="1">
      <alignment horizontal="center" vertical="center" wrapText="1"/>
    </xf>
    <xf numFmtId="0" fontId="21" fillId="0" borderId="14" xfId="4" applyFont="1" applyFill="1" applyBorder="1" applyAlignment="1" applyProtection="1">
      <alignment horizontal="center" vertical="center" wrapText="1"/>
    </xf>
    <xf numFmtId="0" fontId="21" fillId="0" borderId="21" xfId="4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wrapText="1"/>
    </xf>
    <xf numFmtId="164" fontId="2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8" fillId="0" borderId="0" xfId="0" applyNumberFormat="1" applyFont="1" applyFill="1" applyAlignment="1" applyProtection="1">
      <alignment horizontal="right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21" fillId="0" borderId="22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3" fillId="0" borderId="2" xfId="0" applyNumberFormat="1" applyFont="1" applyFill="1" applyBorder="1" applyAlignment="1" applyProtection="1">
      <alignment vertical="center" wrapText="1"/>
      <protection locked="0"/>
    </xf>
    <xf numFmtId="164" fontId="2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23" fillId="0" borderId="6" xfId="0" applyNumberFormat="1" applyFont="1" applyFill="1" applyBorder="1" applyAlignment="1" applyProtection="1">
      <alignment vertical="center" wrapText="1"/>
      <protection locked="0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164" fontId="20" fillId="0" borderId="18" xfId="0" applyNumberFormat="1" applyFont="1" applyFill="1" applyBorder="1" applyAlignment="1" applyProtection="1">
      <alignment vertical="center" wrapText="1"/>
    </xf>
    <xf numFmtId="164" fontId="10" fillId="0" borderId="21" xfId="0" applyNumberFormat="1" applyFont="1" applyFill="1" applyBorder="1" applyAlignment="1" applyProtection="1">
      <alignment vertical="center" wrapText="1"/>
    </xf>
    <xf numFmtId="0" fontId="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3" fillId="0" borderId="25" xfId="0" applyNumberFormat="1" applyFont="1" applyFill="1" applyBorder="1" applyAlignment="1" applyProtection="1">
      <alignment vertical="center" wrapText="1"/>
    </xf>
    <xf numFmtId="164" fontId="23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3" fillId="0" borderId="26" xfId="0" applyNumberFormat="1" applyFont="1" applyFill="1" applyBorder="1" applyAlignment="1" applyProtection="1">
      <alignment vertical="center" wrapText="1"/>
      <protection locked="0"/>
    </xf>
    <xf numFmtId="164" fontId="23" fillId="0" borderId="8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3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left" vertical="center" wrapText="1" indent="2"/>
      <protection locked="0"/>
    </xf>
    <xf numFmtId="164" fontId="23" fillId="0" borderId="27" xfId="0" applyNumberFormat="1" applyFont="1" applyFill="1" applyBorder="1" applyAlignment="1" applyProtection="1">
      <alignment vertical="center" wrapText="1"/>
      <protection locked="0"/>
    </xf>
    <xf numFmtId="164" fontId="23" fillId="0" borderId="10" xfId="0" applyNumberFormat="1" applyFont="1" applyFill="1" applyBorder="1" applyAlignment="1" applyProtection="1">
      <alignment vertical="center" wrapText="1"/>
      <protection locked="0"/>
    </xf>
    <xf numFmtId="164" fontId="23" fillId="0" borderId="25" xfId="0" applyNumberFormat="1" applyFont="1" applyFill="1" applyBorder="1" applyAlignment="1" applyProtection="1">
      <alignment vertical="center" wrapText="1"/>
      <protection locked="0"/>
    </xf>
    <xf numFmtId="164" fontId="23" fillId="0" borderId="13" xfId="0" applyNumberFormat="1" applyFont="1" applyFill="1" applyBorder="1" applyAlignment="1" applyProtection="1">
      <alignment vertical="center" wrapText="1"/>
      <protection locked="0"/>
    </xf>
    <xf numFmtId="164" fontId="23" fillId="0" borderId="14" xfId="0" applyNumberFormat="1" applyFont="1" applyFill="1" applyBorder="1" applyAlignment="1" applyProtection="1">
      <alignment vertical="center" wrapText="1"/>
      <protection locked="0"/>
    </xf>
    <xf numFmtId="164" fontId="23" fillId="0" borderId="21" xfId="0" applyNumberFormat="1" applyFont="1" applyFill="1" applyBorder="1" applyAlignment="1" applyProtection="1">
      <alignment vertical="center" wrapText="1"/>
      <protection locked="0"/>
    </xf>
    <xf numFmtId="164" fontId="23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3" fillId="0" borderId="30" xfId="0" applyNumberFormat="1" applyFont="1" applyFill="1" applyBorder="1" applyAlignment="1" applyProtection="1">
      <alignment vertical="center" wrapText="1"/>
      <protection locked="0"/>
    </xf>
    <xf numFmtId="164" fontId="23" fillId="0" borderId="7" xfId="0" applyNumberFormat="1" applyFont="1" applyFill="1" applyBorder="1" applyAlignment="1" applyProtection="1">
      <alignment vertical="center" wrapText="1"/>
      <protection locked="0"/>
    </xf>
    <xf numFmtId="164" fontId="23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4" fontId="21" fillId="2" borderId="14" xfId="0" applyNumberFormat="1" applyFont="1" applyFill="1" applyBorder="1" applyAlignment="1" applyProtection="1">
      <alignment vertical="center" wrapText="1"/>
    </xf>
    <xf numFmtId="164" fontId="10" fillId="2" borderId="14" xfId="0" applyNumberFormat="1" applyFont="1" applyFill="1" applyBorder="1" applyAlignment="1" applyProtection="1">
      <alignment vertical="center" wrapText="1"/>
    </xf>
    <xf numFmtId="164" fontId="17" fillId="2" borderId="34" xfId="0" applyNumberFormat="1" applyFont="1" applyFill="1" applyBorder="1" applyAlignment="1" applyProtection="1">
      <alignment horizontal="left" vertical="center" wrapText="1" indent="2"/>
    </xf>
    <xf numFmtId="3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4" fontId="35" fillId="0" borderId="36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3" fillId="0" borderId="2" xfId="4" applyFont="1" applyFill="1" applyBorder="1" applyAlignment="1" applyProtection="1">
      <alignment horizontal="left" indent="6"/>
    </xf>
    <xf numFmtId="0" fontId="23" fillId="0" borderId="2" xfId="4" applyFont="1" applyFill="1" applyBorder="1" applyAlignment="1" applyProtection="1">
      <alignment horizontal="left" vertical="center" wrapText="1" indent="6"/>
    </xf>
    <xf numFmtId="0" fontId="23" fillId="0" borderId="6" xfId="4" applyFont="1" applyFill="1" applyBorder="1" applyAlignment="1" applyProtection="1">
      <alignment horizontal="left" vertical="center" wrapText="1" indent="6"/>
    </xf>
    <xf numFmtId="0" fontId="23" fillId="0" borderId="32" xfId="4" applyFont="1" applyFill="1" applyBorder="1" applyAlignment="1" applyProtection="1">
      <alignment horizontal="left" vertical="center" wrapText="1" indent="6"/>
    </xf>
    <xf numFmtId="0" fontId="4" fillId="0" borderId="0" xfId="4" applyFont="1" applyFill="1"/>
    <xf numFmtId="164" fontId="7" fillId="0" borderId="0" xfId="4" applyNumberFormat="1" applyFont="1" applyFill="1" applyBorder="1" applyAlignment="1" applyProtection="1">
      <alignment horizontal="centerContinuous" vertical="center"/>
    </xf>
    <xf numFmtId="0" fontId="17" fillId="0" borderId="8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3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21" xfId="4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  <xf numFmtId="0" fontId="17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7" fillId="0" borderId="31" xfId="1" applyNumberFormat="1" applyFont="1" applyFill="1" applyBorder="1"/>
    <xf numFmtId="166" fontId="17" fillId="0" borderId="16" xfId="1" applyNumberFormat="1" applyFont="1" applyFill="1" applyBorder="1"/>
    <xf numFmtId="166" fontId="17" fillId="0" borderId="14" xfId="4" applyNumberFormat="1" applyFont="1" applyFill="1" applyBorder="1"/>
    <xf numFmtId="166" fontId="17" fillId="0" borderId="21" xfId="4" applyNumberFormat="1" applyFont="1" applyFill="1" applyBorder="1"/>
    <xf numFmtId="0" fontId="24" fillId="0" borderId="0" xfId="0" applyFont="1" applyFill="1" applyBorder="1" applyAlignment="1" applyProtection="1">
      <alignment horizontal="right"/>
    </xf>
    <xf numFmtId="166" fontId="17" fillId="0" borderId="3" xfId="1" applyNumberFormat="1" applyFont="1" applyFill="1" applyBorder="1" applyProtection="1">
      <protection locked="0"/>
    </xf>
    <xf numFmtId="0" fontId="17" fillId="0" borderId="2" xfId="4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6" xfId="4" applyFont="1" applyFill="1" applyBorder="1" applyProtection="1">
      <protection locked="0"/>
    </xf>
    <xf numFmtId="166" fontId="17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166" fontId="30" fillId="0" borderId="21" xfId="1" applyNumberFormat="1" applyFont="1" applyFill="1" applyBorder="1" applyProtection="1"/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left" vertical="center" wrapText="1"/>
    </xf>
    <xf numFmtId="164" fontId="10" fillId="0" borderId="14" xfId="0" applyNumberFormat="1" applyFont="1" applyFill="1" applyBorder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7" fillId="3" borderId="25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5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7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 applyProtection="1">
      <alignment horizontal="left" vertical="center" wrapText="1"/>
    </xf>
    <xf numFmtId="0" fontId="10" fillId="0" borderId="38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3" fillId="0" borderId="0" xfId="0" applyFont="1" applyFill="1" applyAlignment="1" applyProtection="1">
      <alignment vertical="center" wrapText="1"/>
    </xf>
    <xf numFmtId="0" fontId="21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6" fillId="0" borderId="13" xfId="0" applyFont="1" applyFill="1" applyBorder="1" applyAlignment="1" applyProtection="1">
      <alignment horizontal="left" vertical="center"/>
    </xf>
    <xf numFmtId="164" fontId="21" fillId="0" borderId="43" xfId="4" applyNumberFormat="1" applyFont="1" applyFill="1" applyBorder="1" applyAlignment="1" applyProtection="1">
      <alignment horizontal="right" vertical="center" wrapText="1" indent="1"/>
    </xf>
    <xf numFmtId="164" fontId="10" fillId="0" borderId="44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164" fontId="21" fillId="0" borderId="34" xfId="0" applyNumberFormat="1" applyFont="1" applyFill="1" applyBorder="1" applyAlignment="1" applyProtection="1">
      <alignment horizontal="center" vertical="center" wrapText="1"/>
    </xf>
    <xf numFmtId="164" fontId="21" fillId="0" borderId="21" xfId="0" applyNumberFormat="1" applyFont="1" applyFill="1" applyBorder="1" applyAlignment="1" applyProtection="1">
      <alignment horizontal="center" vertical="center" wrapText="1"/>
    </xf>
    <xf numFmtId="164" fontId="21" fillId="0" borderId="30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1" fillId="0" borderId="21" xfId="4" applyNumberFormat="1" applyFont="1" applyFill="1" applyBorder="1" applyAlignment="1" applyProtection="1">
      <alignment horizontal="right" vertical="center" wrapText="1" indent="1"/>
    </xf>
    <xf numFmtId="164" fontId="2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0" applyFont="1" applyFill="1" applyBorder="1" applyAlignment="1" applyProtection="1">
      <alignment horizontal="right" vertical="center"/>
    </xf>
    <xf numFmtId="164" fontId="2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0" fillId="0" borderId="13" xfId="0" applyNumberFormat="1" applyFont="1" applyFill="1" applyBorder="1" applyAlignment="1" applyProtection="1">
      <alignment horizontal="centerContinuous" vertical="center" wrapText="1"/>
    </xf>
    <xf numFmtId="164" fontId="10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left" vertical="center" wrapText="1" indent="1"/>
    </xf>
    <xf numFmtId="164" fontId="23" fillId="0" borderId="46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3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3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0" fontId="30" fillId="0" borderId="3" xfId="4" applyFont="1" applyFill="1" applyBorder="1" applyProtection="1"/>
    <xf numFmtId="0" fontId="10" fillId="0" borderId="4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164" fontId="21" fillId="0" borderId="0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horizontal="right" vertical="center" wrapText="1" indent="1"/>
    </xf>
    <xf numFmtId="164" fontId="21" fillId="0" borderId="43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7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4" fillId="0" borderId="0" xfId="4" applyFont="1" applyFill="1" applyProtection="1"/>
    <xf numFmtId="0" fontId="14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32" xfId="0" applyFont="1" applyBorder="1" applyAlignment="1">
      <alignment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3" fillId="0" borderId="7" xfId="0" applyNumberFormat="1" applyFont="1" applyFill="1" applyBorder="1" applyAlignment="1" applyProtection="1">
      <alignment horizontal="left" vertical="center" wrapText="1" indent="1"/>
    </xf>
    <xf numFmtId="164" fontId="2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21" fillId="0" borderId="14" xfId="4" applyNumberFormat="1" applyFont="1" applyFill="1" applyBorder="1" applyAlignment="1" applyProtection="1">
      <alignment horizontal="right" vertical="center" wrapText="1" indent="1"/>
    </xf>
    <xf numFmtId="164" fontId="2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164" fontId="23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0" fontId="10" fillId="0" borderId="41" xfId="0" applyFont="1" applyFill="1" applyBorder="1" applyAlignment="1" applyProtection="1">
      <alignment horizontal="center" vertical="center" wrapText="1"/>
    </xf>
    <xf numFmtId="0" fontId="28" fillId="0" borderId="34" xfId="0" applyFont="1" applyBorder="1" applyAlignment="1" applyProtection="1">
      <alignment horizontal="left" vertical="center" wrapText="1" indent="1"/>
    </xf>
    <xf numFmtId="0" fontId="23" fillId="0" borderId="0" xfId="0" applyFont="1" applyFill="1" applyAlignment="1" applyProtection="1">
      <alignment horizontal="center" vertical="center" wrapText="1"/>
    </xf>
    <xf numFmtId="0" fontId="10" fillId="0" borderId="37" xfId="4" applyFont="1" applyFill="1" applyBorder="1" applyAlignment="1" applyProtection="1">
      <alignment horizontal="center" vertical="center" wrapText="1"/>
    </xf>
    <xf numFmtId="0" fontId="23" fillId="0" borderId="25" xfId="4" applyFont="1" applyFill="1" applyBorder="1"/>
    <xf numFmtId="164" fontId="2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30" fillId="0" borderId="47" xfId="1" applyNumberFormat="1" applyFont="1" applyFill="1" applyBorder="1" applyProtection="1">
      <protection locked="0"/>
    </xf>
    <xf numFmtId="166" fontId="30" fillId="0" borderId="48" xfId="1" applyNumberFormat="1" applyFont="1" applyFill="1" applyBorder="1" applyProtection="1">
      <protection locked="0"/>
    </xf>
    <xf numFmtId="166" fontId="30" fillId="0" borderId="40" xfId="1" applyNumberFormat="1" applyFont="1" applyFill="1" applyBorder="1" applyProtection="1">
      <protection locked="0"/>
    </xf>
    <xf numFmtId="0" fontId="4" fillId="0" borderId="2" xfId="4" applyFont="1" applyFill="1" applyBorder="1"/>
    <xf numFmtId="0" fontId="4" fillId="0" borderId="32" xfId="4" applyFont="1" applyFill="1" applyBorder="1"/>
    <xf numFmtId="0" fontId="30" fillId="0" borderId="45" xfId="0" applyFont="1" applyBorder="1" applyAlignment="1" applyProtection="1">
      <alignment horizontal="left" vertical="center" indent="1"/>
      <protection locked="0"/>
    </xf>
    <xf numFmtId="0" fontId="23" fillId="0" borderId="3" xfId="4" applyFont="1" applyFill="1" applyBorder="1" applyProtection="1">
      <protection locked="0"/>
    </xf>
    <xf numFmtId="166" fontId="17" fillId="0" borderId="0" xfId="1" applyNumberFormat="1" applyFont="1" applyFill="1" applyBorder="1" applyProtection="1">
      <protection locked="0"/>
    </xf>
    <xf numFmtId="0" fontId="6" fillId="0" borderId="42" xfId="0" applyFont="1" applyFill="1" applyBorder="1" applyAlignment="1" applyProtection="1">
      <alignment vertical="center" wrapText="1"/>
    </xf>
    <xf numFmtId="3" fontId="30" fillId="0" borderId="49" xfId="0" applyNumberFormat="1" applyFont="1" applyBorder="1" applyAlignment="1" applyProtection="1">
      <alignment horizontal="left" vertical="center" indent="1"/>
      <protection locked="0"/>
    </xf>
    <xf numFmtId="3" fontId="32" fillId="0" borderId="43" xfId="0" applyNumberFormat="1" applyFont="1" applyFill="1" applyBorder="1" applyAlignment="1" applyProtection="1">
      <alignment horizontal="right" vertical="center" indent="1"/>
    </xf>
    <xf numFmtId="3" fontId="30" fillId="0" borderId="25" xfId="0" applyNumberFormat="1" applyFont="1" applyBorder="1" applyAlignment="1" applyProtection="1">
      <alignment horizontal="left" vertical="center" indent="1"/>
      <protection locked="0"/>
    </xf>
    <xf numFmtId="0" fontId="17" fillId="0" borderId="2" xfId="4" applyFont="1" applyFill="1" applyBorder="1" applyAlignment="1" applyProtection="1">
      <alignment wrapTex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23" fillId="0" borderId="9" xfId="0" applyFont="1" applyFill="1" applyBorder="1" applyAlignment="1" applyProtection="1">
      <alignment horizontal="right" vertical="center" wrapText="1" indent="1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164" fontId="23" fillId="0" borderId="3" xfId="0" applyNumberFormat="1" applyFont="1" applyFill="1" applyBorder="1" applyAlignment="1" applyProtection="1">
      <alignment vertical="center" wrapText="1"/>
      <protection locked="0"/>
    </xf>
    <xf numFmtId="164" fontId="23" fillId="0" borderId="3" xfId="0" applyNumberFormat="1" applyFont="1" applyFill="1" applyBorder="1" applyAlignment="1" applyProtection="1">
      <alignment vertical="center" wrapText="1"/>
    </xf>
    <xf numFmtId="164" fontId="23" fillId="0" borderId="31" xfId="0" applyNumberFormat="1" applyFont="1" applyFill="1" applyBorder="1" applyAlignment="1" applyProtection="1">
      <alignment vertical="center" wrapText="1"/>
      <protection locked="0"/>
    </xf>
    <xf numFmtId="0" fontId="23" fillId="0" borderId="8" xfId="0" applyFont="1" applyFill="1" applyBorder="1" applyAlignment="1" applyProtection="1">
      <alignment horizontal="right" vertical="center" wrapText="1" indent="1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Fill="1" applyBorder="1" applyAlignment="1" applyProtection="1">
      <alignment horizontal="left" vertical="center" wrapText="1"/>
      <protection locked="0"/>
    </xf>
    <xf numFmtId="164" fontId="10" fillId="0" borderId="44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164" fontId="10" fillId="0" borderId="41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4" fontId="10" fillId="0" borderId="34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4" fontId="21" fillId="0" borderId="13" xfId="0" applyNumberFormat="1" applyFont="1" applyFill="1" applyBorder="1" applyAlignment="1">
      <alignment horizontal="right" vertical="center" wrapText="1" indent="1"/>
    </xf>
    <xf numFmtId="164" fontId="21" fillId="0" borderId="25" xfId="0" applyNumberFormat="1" applyFont="1" applyFill="1" applyBorder="1" applyAlignment="1">
      <alignment horizontal="left" vertical="center" wrapText="1" indent="1"/>
    </xf>
    <xf numFmtId="164" fontId="17" fillId="2" borderId="25" xfId="0" applyNumberFormat="1" applyFont="1" applyFill="1" applyBorder="1" applyAlignment="1">
      <alignment horizontal="left" vertical="center" wrapText="1" indent="2"/>
    </xf>
    <xf numFmtId="164" fontId="17" fillId="2" borderId="50" xfId="0" applyNumberFormat="1" applyFont="1" applyFill="1" applyBorder="1" applyAlignment="1">
      <alignment horizontal="left" vertical="center" wrapText="1" indent="2"/>
    </xf>
    <xf numFmtId="164" fontId="21" fillId="0" borderId="13" xfId="0" applyNumberFormat="1" applyFont="1" applyFill="1" applyBorder="1" applyAlignment="1">
      <alignment vertical="center" wrapText="1"/>
    </xf>
    <xf numFmtId="164" fontId="21" fillId="0" borderId="14" xfId="0" applyNumberFormat="1" applyFont="1" applyFill="1" applyBorder="1" applyAlignment="1">
      <alignment vertical="center" wrapText="1"/>
    </xf>
    <xf numFmtId="164" fontId="21" fillId="0" borderId="21" xfId="0" applyNumberFormat="1" applyFont="1" applyFill="1" applyBorder="1" applyAlignment="1">
      <alignment vertical="center" wrapText="1"/>
    </xf>
    <xf numFmtId="164" fontId="21" fillId="0" borderId="8" xfId="0" applyNumberFormat="1" applyFont="1" applyFill="1" applyBorder="1" applyAlignment="1">
      <alignment horizontal="right" vertical="center" wrapText="1" indent="1"/>
    </xf>
    <xf numFmtId="165" fontId="17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2" borderId="25" xfId="0" applyNumberFormat="1" applyFont="1" applyFill="1" applyBorder="1" applyAlignment="1">
      <alignment horizontal="right" vertical="center" wrapText="1" indent="2"/>
    </xf>
    <xf numFmtId="164" fontId="17" fillId="2" borderId="50" xfId="0" applyNumberFormat="1" applyFont="1" applyFill="1" applyBorder="1" applyAlignment="1">
      <alignment horizontal="right" vertical="center" wrapText="1" indent="2"/>
    </xf>
    <xf numFmtId="0" fontId="38" fillId="0" borderId="0" xfId="0" applyFont="1" applyAlignment="1" applyProtection="1">
      <alignment horizontal="right"/>
    </xf>
    <xf numFmtId="0" fontId="40" fillId="0" borderId="0" xfId="0" applyFont="1" applyAlignment="1" applyProtection="1">
      <alignment horizontal="center"/>
    </xf>
    <xf numFmtId="0" fontId="41" fillId="0" borderId="13" xfId="0" applyFont="1" applyBorder="1" applyAlignment="1" applyProtection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</xf>
    <xf numFmtId="0" fontId="40" fillId="0" borderId="21" xfId="0" applyFont="1" applyBorder="1" applyAlignment="1" applyProtection="1">
      <alignment horizontal="center" vertical="center" wrapText="1"/>
    </xf>
    <xf numFmtId="0" fontId="40" fillId="0" borderId="9" xfId="0" applyFont="1" applyBorder="1" applyAlignment="1" applyProtection="1">
      <alignment horizontal="center" vertical="top" wrapText="1"/>
    </xf>
    <xf numFmtId="0" fontId="42" fillId="0" borderId="3" xfId="0" applyFont="1" applyBorder="1" applyAlignment="1" applyProtection="1">
      <alignment horizontal="left" vertical="top" wrapText="1"/>
      <protection locked="0"/>
    </xf>
    <xf numFmtId="9" fontId="42" fillId="0" borderId="3" xfId="5" applyFont="1" applyBorder="1" applyAlignment="1" applyProtection="1">
      <alignment horizontal="center" vertical="center" wrapText="1"/>
      <protection locked="0"/>
    </xf>
    <xf numFmtId="166" fontId="42" fillId="0" borderId="3" xfId="1" applyNumberFormat="1" applyFont="1" applyBorder="1" applyAlignment="1" applyProtection="1">
      <alignment horizontal="center" vertical="center" wrapText="1"/>
      <protection locked="0"/>
    </xf>
    <xf numFmtId="166" fontId="42" fillId="0" borderId="31" xfId="1" applyNumberFormat="1" applyFont="1" applyBorder="1" applyAlignment="1" applyProtection="1">
      <alignment horizontal="center" vertical="top" wrapText="1"/>
      <protection locked="0"/>
    </xf>
    <xf numFmtId="0" fontId="40" fillId="0" borderId="8" xfId="0" applyFont="1" applyBorder="1" applyAlignment="1" applyProtection="1">
      <alignment horizontal="center" vertical="top" wrapText="1"/>
    </xf>
    <xf numFmtId="0" fontId="42" fillId="0" borderId="2" xfId="0" applyFont="1" applyBorder="1" applyAlignment="1" applyProtection="1">
      <alignment horizontal="left" vertical="top" wrapText="1"/>
      <protection locked="0"/>
    </xf>
    <xf numFmtId="9" fontId="42" fillId="0" borderId="2" xfId="5" applyFont="1" applyBorder="1" applyAlignment="1" applyProtection="1">
      <alignment horizontal="center" vertical="center" wrapText="1"/>
      <protection locked="0"/>
    </xf>
    <xf numFmtId="166" fontId="42" fillId="0" borderId="2" xfId="1" applyNumberFormat="1" applyFont="1" applyBorder="1" applyAlignment="1" applyProtection="1">
      <alignment horizontal="center" vertical="center" wrapText="1"/>
      <protection locked="0"/>
    </xf>
    <xf numFmtId="166" fontId="42" fillId="0" borderId="16" xfId="1" applyNumberFormat="1" applyFont="1" applyBorder="1" applyAlignment="1" applyProtection="1">
      <alignment horizontal="center" vertical="top" wrapText="1"/>
      <protection locked="0"/>
    </xf>
    <xf numFmtId="0" fontId="40" fillId="0" borderId="10" xfId="0" applyFont="1" applyBorder="1" applyAlignment="1" applyProtection="1">
      <alignment horizontal="center" vertical="top" wrapText="1"/>
    </xf>
    <xf numFmtId="0" fontId="42" fillId="0" borderId="6" xfId="0" applyFont="1" applyBorder="1" applyAlignment="1" applyProtection="1">
      <alignment horizontal="left" vertical="top" wrapText="1"/>
      <protection locked="0"/>
    </xf>
    <xf numFmtId="9" fontId="42" fillId="0" borderId="6" xfId="5" applyFont="1" applyBorder="1" applyAlignment="1" applyProtection="1">
      <alignment horizontal="center" vertical="center" wrapText="1"/>
      <protection locked="0"/>
    </xf>
    <xf numFmtId="166" fontId="42" fillId="0" borderId="6" xfId="1" applyNumberFormat="1" applyFont="1" applyBorder="1" applyAlignment="1" applyProtection="1">
      <alignment horizontal="center" vertical="center" wrapText="1"/>
      <protection locked="0"/>
    </xf>
    <xf numFmtId="166" fontId="42" fillId="0" borderId="18" xfId="1" applyNumberFormat="1" applyFont="1" applyBorder="1" applyAlignment="1" applyProtection="1">
      <alignment horizontal="center" vertical="top" wrapText="1"/>
      <protection locked="0"/>
    </xf>
    <xf numFmtId="0" fontId="40" fillId="4" borderId="14" xfId="0" applyFont="1" applyFill="1" applyBorder="1" applyAlignment="1" applyProtection="1">
      <alignment horizontal="center" vertical="top" wrapText="1"/>
    </xf>
    <xf numFmtId="166" fontId="42" fillId="0" borderId="14" xfId="1" applyNumberFormat="1" applyFont="1" applyBorder="1" applyAlignment="1" applyProtection="1">
      <alignment horizontal="center" vertical="center" wrapText="1"/>
    </xf>
    <xf numFmtId="166" fontId="42" fillId="0" borderId="21" xfId="1" applyNumberFormat="1" applyFont="1" applyBorder="1" applyAlignment="1" applyProtection="1">
      <alignment horizontal="center" vertical="top" wrapText="1"/>
    </xf>
    <xf numFmtId="0" fontId="8" fillId="0" borderId="36" xfId="0" applyFont="1" applyFill="1" applyBorder="1" applyAlignment="1" applyProtection="1">
      <alignment horizontal="right"/>
    </xf>
    <xf numFmtId="0" fontId="10" fillId="0" borderId="51" xfId="0" applyFont="1" applyFill="1" applyBorder="1" applyAlignment="1" applyProtection="1">
      <alignment horizontal="center" vertical="center" wrapText="1"/>
    </xf>
    <xf numFmtId="0" fontId="10" fillId="0" borderId="32" xfId="4" applyFont="1" applyFill="1" applyBorder="1" applyAlignment="1" applyProtection="1">
      <alignment horizontal="center" vertical="center" wrapText="1"/>
    </xf>
    <xf numFmtId="0" fontId="14" fillId="0" borderId="0" xfId="4" applyFill="1" applyProtection="1"/>
    <xf numFmtId="164" fontId="35" fillId="0" borderId="36" xfId="4" applyNumberFormat="1" applyFont="1" applyFill="1" applyBorder="1" applyAlignment="1" applyProtection="1">
      <alignment vertical="center"/>
    </xf>
    <xf numFmtId="49" fontId="14" fillId="0" borderId="0" xfId="4" applyNumberFormat="1" applyFill="1" applyProtection="1"/>
    <xf numFmtId="0" fontId="10" fillId="0" borderId="33" xfId="4" applyFont="1" applyFill="1" applyBorder="1" applyAlignment="1" applyProtection="1">
      <alignment horizontal="center" vertical="center" wrapText="1"/>
    </xf>
    <xf numFmtId="0" fontId="21" fillId="0" borderId="43" xfId="4" applyFont="1" applyFill="1" applyBorder="1" applyAlignment="1" applyProtection="1">
      <alignment horizontal="center" vertical="center" wrapText="1"/>
    </xf>
    <xf numFmtId="49" fontId="23" fillId="0" borderId="0" xfId="4" applyNumberFormat="1" applyFont="1" applyFill="1" applyProtection="1"/>
    <xf numFmtId="0" fontId="23" fillId="0" borderId="0" xfId="4" applyFont="1" applyFill="1" applyProtection="1"/>
    <xf numFmtId="49" fontId="17" fillId="0" borderId="0" xfId="4" applyNumberFormat="1" applyFont="1" applyFill="1" applyProtection="1"/>
    <xf numFmtId="0" fontId="17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164" fontId="2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2" xfId="0" applyFont="1" applyBorder="1" applyAlignment="1" applyProtection="1">
      <alignment horizontal="left" wrapText="1" indent="1"/>
    </xf>
    <xf numFmtId="164" fontId="23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wrapText="1" indent="1"/>
    </xf>
    <xf numFmtId="164" fontId="23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" xfId="4" applyNumberFormat="1" applyFont="1" applyFill="1" applyBorder="1" applyAlignment="1" applyProtection="1">
      <alignment horizontal="right" vertical="center" wrapText="1" indent="1"/>
    </xf>
    <xf numFmtId="164" fontId="23" fillId="0" borderId="52" xfId="4" applyNumberFormat="1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vertical="center"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vertical="center" wrapText="1"/>
    </xf>
    <xf numFmtId="164" fontId="21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0" fontId="28" fillId="0" borderId="23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 indent="1"/>
    </xf>
    <xf numFmtId="164" fontId="31" fillId="0" borderId="0" xfId="4" applyNumberFormat="1" applyFont="1" applyFill="1" applyBorder="1" applyAlignment="1" applyProtection="1">
      <alignment horizontal="right" vertical="center" wrapText="1" indent="1"/>
    </xf>
    <xf numFmtId="164" fontId="35" fillId="0" borderId="36" xfId="4" applyNumberFormat="1" applyFont="1" applyFill="1" applyBorder="1" applyAlignment="1" applyProtection="1"/>
    <xf numFmtId="49" fontId="14" fillId="0" borderId="0" xfId="4" applyNumberFormat="1" applyFill="1" applyAlignment="1" applyProtection="1"/>
    <xf numFmtId="0" fontId="14" fillId="0" borderId="0" xfId="4" applyFill="1" applyAlignment="1" applyProtection="1"/>
    <xf numFmtId="164" fontId="23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" xfId="4" applyFont="1" applyFill="1" applyBorder="1" applyAlignment="1" applyProtection="1">
      <alignment horizontal="left" vertical="center" wrapText="1" indent="6"/>
    </xf>
    <xf numFmtId="0" fontId="14" fillId="0" borderId="0" xfId="4" applyFill="1" applyAlignment="1" applyProtection="1">
      <alignment horizontal="left" vertical="center" indent="1"/>
    </xf>
    <xf numFmtId="164" fontId="28" fillId="0" borderId="43" xfId="0" applyNumberFormat="1" applyFont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9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0" fontId="10" fillId="0" borderId="20" xfId="0" applyFont="1" applyFill="1" applyBorder="1" applyAlignment="1" applyProtection="1">
      <alignment horizontal="right" vertical="center" indent="1"/>
    </xf>
    <xf numFmtId="49" fontId="14" fillId="0" borderId="25" xfId="0" applyNumberFormat="1" applyFont="1" applyFill="1" applyBorder="1" applyAlignment="1">
      <alignment vertical="center"/>
    </xf>
    <xf numFmtId="49" fontId="43" fillId="0" borderId="25" xfId="0" applyNumberFormat="1" applyFont="1" applyFill="1" applyBorder="1" applyAlignment="1">
      <alignment vertical="center"/>
    </xf>
    <xf numFmtId="49" fontId="43" fillId="0" borderId="25" xfId="0" applyNumberFormat="1" applyFont="1" applyFill="1" applyBorder="1" applyAlignment="1" applyProtection="1">
      <alignment horizontal="right" vertical="center" indent="1"/>
    </xf>
    <xf numFmtId="49" fontId="43" fillId="0" borderId="21" xfId="0" applyNumberFormat="1" applyFont="1" applyFill="1" applyBorder="1" applyAlignment="1" applyProtection="1">
      <alignment horizontal="right" vertical="center" indent="1"/>
    </xf>
    <xf numFmtId="49" fontId="43" fillId="0" borderId="20" xfId="0" applyNumberFormat="1" applyFont="1" applyFill="1" applyBorder="1" applyAlignment="1" applyProtection="1">
      <alignment horizontal="right" vertical="center" wrapText="1" indent="1"/>
    </xf>
    <xf numFmtId="49" fontId="9" fillId="0" borderId="0" xfId="0" applyNumberFormat="1" applyFont="1" applyFill="1" applyAlignment="1">
      <alignment vertical="center"/>
    </xf>
    <xf numFmtId="0" fontId="10" fillId="0" borderId="57" xfId="0" applyFont="1" applyFill="1" applyBorder="1" applyAlignment="1" applyProtection="1">
      <alignment horizontal="right" vertical="center" indent="1"/>
    </xf>
    <xf numFmtId="0" fontId="3" fillId="0" borderId="2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 applyProtection="1">
      <alignment horizontal="left" vertical="center" wrapText="1"/>
    </xf>
    <xf numFmtId="0" fontId="3" fillId="0" borderId="57" xfId="0" applyFont="1" applyFill="1" applyBorder="1" applyAlignment="1" applyProtection="1">
      <alignment horizontal="right" vertical="center" wrapText="1" indent="1"/>
    </xf>
    <xf numFmtId="0" fontId="10" fillId="0" borderId="37" xfId="0" applyFont="1" applyFill="1" applyBorder="1" applyAlignment="1" applyProtection="1">
      <alignment horizontal="right" vertical="center" wrapText="1" indent="1"/>
    </xf>
    <xf numFmtId="164" fontId="10" fillId="0" borderId="54" xfId="0" applyNumberFormat="1" applyFont="1" applyFill="1" applyBorder="1" applyAlignment="1" applyProtection="1">
      <alignment horizontal="right" vertical="center" wrapText="1" indent="1"/>
    </xf>
    <xf numFmtId="164" fontId="21" fillId="0" borderId="54" xfId="0" applyNumberFormat="1" applyFont="1" applyFill="1" applyBorder="1" applyAlignment="1" applyProtection="1">
      <alignment horizontal="right" vertical="center" wrapText="1" indent="1"/>
    </xf>
    <xf numFmtId="164" fontId="21" fillId="5" borderId="21" xfId="4" applyNumberFormat="1" applyFont="1" applyFill="1" applyBorder="1" applyAlignment="1" applyProtection="1">
      <alignment horizontal="right" vertical="center" wrapText="1" indent="1"/>
    </xf>
    <xf numFmtId="49" fontId="23" fillId="0" borderId="9" xfId="4" applyNumberFormat="1" applyFont="1" applyFill="1" applyBorder="1" applyAlignment="1" applyProtection="1">
      <alignment horizontal="center" vertical="center" wrapText="1"/>
    </xf>
    <xf numFmtId="49" fontId="23" fillId="0" borderId="8" xfId="4" applyNumberFormat="1" applyFont="1" applyFill="1" applyBorder="1" applyAlignment="1" applyProtection="1">
      <alignment horizontal="center" vertical="center" wrapText="1"/>
    </xf>
    <xf numFmtId="164" fontId="23" fillId="6" borderId="16" xfId="4" applyNumberFormat="1" applyFont="1" applyFill="1" applyBorder="1" applyAlignment="1" applyProtection="1">
      <alignment horizontal="right" vertical="center" wrapText="1" indent="1"/>
    </xf>
    <xf numFmtId="49" fontId="23" fillId="0" borderId="10" xfId="4" applyNumberFormat="1" applyFont="1" applyFill="1" applyBorder="1" applyAlignment="1" applyProtection="1">
      <alignment horizontal="center" vertical="center" wrapText="1"/>
    </xf>
    <xf numFmtId="164" fontId="23" fillId="6" borderId="18" xfId="4" applyNumberFormat="1" applyFont="1" applyFill="1" applyBorder="1" applyAlignment="1" applyProtection="1">
      <alignment horizontal="right" vertical="center" wrapText="1" indent="1"/>
    </xf>
    <xf numFmtId="164" fontId="29" fillId="5" borderId="21" xfId="4" applyNumberFormat="1" applyFont="1" applyFill="1" applyBorder="1" applyAlignment="1" applyProtection="1">
      <alignment horizontal="right" vertical="center" wrapText="1" indent="1"/>
    </xf>
    <xf numFmtId="164" fontId="23" fillId="5" borderId="31" xfId="4" applyNumberFormat="1" applyFont="1" applyFill="1" applyBorder="1" applyAlignment="1" applyProtection="1">
      <alignment horizontal="right" vertical="center" wrapText="1" indent="1"/>
    </xf>
    <xf numFmtId="0" fontId="28" fillId="0" borderId="13" xfId="0" applyFont="1" applyBorder="1" applyAlignment="1" applyProtection="1">
      <alignment horizontal="center"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horizontal="center" wrapText="1"/>
    </xf>
    <xf numFmtId="0" fontId="28" fillId="0" borderId="23" xfId="0" applyFont="1" applyBorder="1" applyAlignment="1" applyProtection="1">
      <alignment wrapText="1"/>
    </xf>
    <xf numFmtId="164" fontId="32" fillId="5" borderId="21" xfId="4" applyNumberFormat="1" applyFont="1" applyFill="1" applyBorder="1" applyAlignment="1" applyProtection="1">
      <alignment horizontal="right" vertical="center" wrapText="1" indent="1"/>
    </xf>
    <xf numFmtId="0" fontId="21" fillId="0" borderId="15" xfId="4" applyFont="1" applyFill="1" applyBorder="1" applyAlignment="1" applyProtection="1">
      <alignment horizontal="center" vertical="center" wrapText="1"/>
    </xf>
    <xf numFmtId="0" fontId="21" fillId="0" borderId="58" xfId="4" applyFont="1" applyFill="1" applyBorder="1" applyAlignment="1" applyProtection="1">
      <alignment vertical="center" wrapText="1"/>
    </xf>
    <xf numFmtId="164" fontId="21" fillId="5" borderId="25" xfId="4" applyNumberFormat="1" applyFont="1" applyFill="1" applyBorder="1" applyAlignment="1" applyProtection="1">
      <alignment horizontal="right" vertical="center" wrapText="1" indent="1"/>
    </xf>
    <xf numFmtId="164" fontId="21" fillId="5" borderId="37" xfId="4" applyNumberFormat="1" applyFont="1" applyFill="1" applyBorder="1" applyAlignment="1" applyProtection="1">
      <alignment horizontal="right" vertical="center" wrapText="1" indent="1"/>
    </xf>
    <xf numFmtId="49" fontId="23" fillId="0" borderId="11" xfId="4" applyNumberFormat="1" applyFont="1" applyFill="1" applyBorder="1" applyAlignment="1" applyProtection="1">
      <alignment horizontal="center" vertical="center" wrapText="1"/>
    </xf>
    <xf numFmtId="49" fontId="23" fillId="0" borderId="7" xfId="4" applyNumberFormat="1" applyFont="1" applyFill="1" applyBorder="1" applyAlignment="1" applyProtection="1">
      <alignment horizontal="center" vertical="center" wrapText="1"/>
    </xf>
    <xf numFmtId="49" fontId="23" fillId="0" borderId="12" xfId="4" applyNumberFormat="1" applyFont="1" applyFill="1" applyBorder="1" applyAlignment="1" applyProtection="1">
      <alignment horizontal="center" vertical="center" wrapText="1"/>
    </xf>
    <xf numFmtId="164" fontId="28" fillId="5" borderId="21" xfId="0" applyNumberFormat="1" applyFont="1" applyFill="1" applyBorder="1" applyAlignment="1" applyProtection="1">
      <alignment horizontal="right" vertical="center" wrapText="1" indent="1"/>
    </xf>
    <xf numFmtId="164" fontId="26" fillId="5" borderId="21" xfId="0" quotePrefix="1" applyNumberFormat="1" applyFont="1" applyFill="1" applyBorder="1" applyAlignment="1" applyProtection="1">
      <alignment horizontal="right" vertical="center" wrapText="1" indent="1"/>
    </xf>
    <xf numFmtId="0" fontId="28" fillId="0" borderId="22" xfId="0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3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0" xfId="0" applyNumberFormat="1" applyFill="1" applyAlignment="1" applyProtection="1">
      <alignment vertical="center" wrapText="1"/>
    </xf>
    <xf numFmtId="164" fontId="10" fillId="0" borderId="21" xfId="0" applyNumberFormat="1" applyFont="1" applyFill="1" applyBorder="1" applyAlignment="1" applyProtection="1">
      <alignment horizontal="centerContinuous" vertical="center" wrapText="1"/>
    </xf>
    <xf numFmtId="164" fontId="10" fillId="0" borderId="5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29" fillId="0" borderId="0" xfId="0" applyNumberFormat="1" applyFont="1" applyFill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3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2" xfId="4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wrapText="1"/>
    </xf>
    <xf numFmtId="164" fontId="17" fillId="0" borderId="8" xfId="0" applyNumberFormat="1" applyFont="1" applyFill="1" applyBorder="1" applyAlignment="1" applyProtection="1">
      <alignment wrapText="1"/>
      <protection locked="0"/>
    </xf>
    <xf numFmtId="164" fontId="0" fillId="0" borderId="7" xfId="0" applyNumberFormat="1" applyFill="1" applyBorder="1" applyAlignment="1" applyProtection="1">
      <alignment wrapText="1"/>
      <protection locked="0"/>
    </xf>
    <xf numFmtId="164" fontId="23" fillId="0" borderId="8" xfId="0" applyNumberFormat="1" applyFont="1" applyFill="1" applyBorder="1" applyAlignment="1" applyProtection="1">
      <alignment wrapText="1"/>
      <protection locked="0"/>
    </xf>
    <xf numFmtId="164" fontId="23" fillId="0" borderId="10" xfId="0" applyNumberFormat="1" applyFont="1" applyFill="1" applyBorder="1" applyAlignment="1" applyProtection="1">
      <alignment wrapText="1"/>
      <protection locked="0"/>
    </xf>
    <xf numFmtId="164" fontId="20" fillId="0" borderId="8" xfId="0" applyNumberFormat="1" applyFont="1" applyFill="1" applyBorder="1" applyAlignment="1" applyProtection="1">
      <alignment wrapText="1"/>
      <protection locked="0"/>
    </xf>
    <xf numFmtId="164" fontId="20" fillId="0" borderId="10" xfId="0" applyNumberFormat="1" applyFont="1" applyFill="1" applyBorder="1" applyAlignment="1" applyProtection="1">
      <alignment wrapText="1"/>
      <protection locked="0"/>
    </xf>
    <xf numFmtId="0" fontId="30" fillId="0" borderId="45" xfId="0" applyFont="1" applyBorder="1" applyAlignment="1" applyProtection="1">
      <alignment horizontal="right" vertical="center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4" fontId="2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2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59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3" xfId="0" applyNumberFormat="1" applyFont="1" applyBorder="1" applyAlignment="1">
      <alignment horizontal="right" vertical="center" wrapText="1" indent="1"/>
    </xf>
    <xf numFmtId="164" fontId="23" fillId="0" borderId="52" xfId="0" applyNumberFormat="1" applyFont="1" applyBorder="1" applyAlignment="1">
      <alignment horizontal="right" vertical="center" wrapText="1" indent="1"/>
    </xf>
    <xf numFmtId="164" fontId="21" fillId="0" borderId="14" xfId="0" applyNumberFormat="1" applyFont="1" applyBorder="1" applyAlignment="1">
      <alignment horizontal="right" vertical="center" wrapText="1" indent="1"/>
    </xf>
    <xf numFmtId="164" fontId="30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59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Border="1" applyAlignment="1">
      <alignment horizontal="right" vertical="center" wrapText="1" indent="1"/>
    </xf>
    <xf numFmtId="164" fontId="21" fillId="0" borderId="23" xfId="0" applyNumberFormat="1" applyFont="1" applyBorder="1" applyAlignment="1">
      <alignment horizontal="right" vertical="center" wrapText="1" indent="1"/>
    </xf>
    <xf numFmtId="164" fontId="21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Border="1" applyAlignment="1">
      <alignment horizontal="right" vertical="center" wrapText="1" indent="1"/>
    </xf>
    <xf numFmtId="164" fontId="30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57" xfId="0" applyNumberFormat="1" applyFont="1" applyBorder="1" applyAlignment="1">
      <alignment horizontal="right" vertical="center" wrapText="1" indent="1"/>
    </xf>
    <xf numFmtId="164" fontId="21" fillId="0" borderId="43" xfId="0" applyNumberFormat="1" applyFont="1" applyBorder="1" applyAlignment="1">
      <alignment horizontal="right" vertical="center" wrapText="1" indent="1"/>
    </xf>
    <xf numFmtId="164" fontId="21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61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62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54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64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65" xfId="0" applyNumberFormat="1" applyFont="1" applyBorder="1" applyAlignment="1">
      <alignment horizontal="right" vertical="center" wrapText="1" indent="1"/>
    </xf>
    <xf numFmtId="164" fontId="21" fillId="0" borderId="50" xfId="0" applyNumberFormat="1" applyFont="1" applyBorder="1" applyAlignment="1">
      <alignment horizontal="right" vertical="center" wrapText="1" indent="1"/>
    </xf>
    <xf numFmtId="164" fontId="2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50" xfId="0" applyNumberFormat="1" applyFont="1" applyBorder="1" applyAlignment="1">
      <alignment horizontal="right" vertical="center" wrapText="1" indent="1"/>
    </xf>
    <xf numFmtId="164" fontId="28" fillId="0" borderId="14" xfId="0" applyNumberFormat="1" applyFont="1" applyBorder="1" applyAlignment="1">
      <alignment horizontal="right" vertical="center" wrapText="1" indent="1"/>
    </xf>
    <xf numFmtId="164" fontId="28" fillId="0" borderId="50" xfId="0" applyNumberFormat="1" applyFont="1" applyBorder="1" applyAlignment="1">
      <alignment horizontal="right" vertical="center" wrapText="1" indent="1"/>
    </xf>
    <xf numFmtId="164" fontId="28" fillId="0" borderId="43" xfId="0" applyNumberFormat="1" applyFont="1" applyBorder="1" applyAlignment="1">
      <alignment horizontal="right" vertical="center" wrapText="1" indent="1"/>
    </xf>
    <xf numFmtId="164" fontId="26" fillId="0" borderId="14" xfId="0" applyNumberFormat="1" applyFont="1" applyBorder="1" applyAlignment="1">
      <alignment horizontal="right" vertical="center" wrapText="1" indent="1"/>
    </xf>
    <xf numFmtId="164" fontId="26" fillId="0" borderId="50" xfId="0" applyNumberFormat="1" applyFont="1" applyBorder="1" applyAlignment="1">
      <alignment horizontal="right" vertical="center" wrapText="1" indent="1"/>
    </xf>
    <xf numFmtId="164" fontId="26" fillId="0" borderId="23" xfId="0" applyNumberFormat="1" applyFont="1" applyBorder="1" applyAlignment="1">
      <alignment horizontal="right" vertical="center" wrapText="1" indent="1"/>
    </xf>
    <xf numFmtId="164" fontId="26" fillId="0" borderId="65" xfId="0" applyNumberFormat="1" applyFont="1" applyBorder="1" applyAlignment="1">
      <alignment horizontal="right" vertical="center" wrapText="1" indent="1"/>
    </xf>
    <xf numFmtId="0" fontId="10" fillId="0" borderId="23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164" fontId="2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34" xfId="0" applyNumberFormat="1" applyFont="1" applyBorder="1" applyAlignment="1">
      <alignment horizontal="right" vertical="center" wrapText="1" indent="1"/>
    </xf>
    <xf numFmtId="164" fontId="29" fillId="0" borderId="43" xfId="0" applyNumberFormat="1" applyFont="1" applyBorder="1" applyAlignment="1">
      <alignment horizontal="right" vertical="center" wrapText="1" indent="1"/>
    </xf>
    <xf numFmtId="164" fontId="23" fillId="0" borderId="35" xfId="0" applyNumberFormat="1" applyFont="1" applyBorder="1" applyAlignment="1">
      <alignment horizontal="right" vertical="center" wrapText="1" indent="1"/>
    </xf>
    <xf numFmtId="164" fontId="30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62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65" xfId="0" applyNumberFormat="1" applyFont="1" applyBorder="1" applyAlignment="1">
      <alignment horizontal="right" vertical="center" wrapText="1" indent="1"/>
    </xf>
    <xf numFmtId="164" fontId="21" fillId="0" borderId="1" xfId="0" applyNumberFormat="1" applyFont="1" applyBorder="1" applyAlignment="1">
      <alignment horizontal="right" vertical="center" wrapText="1" indent="1"/>
    </xf>
    <xf numFmtId="164" fontId="21" fillId="0" borderId="62" xfId="0" applyNumberFormat="1" applyFont="1" applyBorder="1" applyAlignment="1">
      <alignment horizontal="right" vertical="center" wrapText="1" indent="1"/>
    </xf>
    <xf numFmtId="164" fontId="21" fillId="0" borderId="21" xfId="0" applyNumberFormat="1" applyFont="1" applyBorder="1" applyAlignment="1">
      <alignment horizontal="right" vertical="center" wrapText="1" indent="1"/>
    </xf>
    <xf numFmtId="164" fontId="21" fillId="0" borderId="24" xfId="0" applyNumberFormat="1" applyFont="1" applyBorder="1" applyAlignment="1">
      <alignment horizontal="right" vertical="center" wrapText="1" indent="1"/>
    </xf>
    <xf numFmtId="164" fontId="23" fillId="0" borderId="66" xfId="0" applyNumberFormat="1" applyFont="1" applyFill="1" applyBorder="1" applyAlignment="1" applyProtection="1">
      <alignment horizontal="left" vertical="center" wrapText="1" indent="1"/>
    </xf>
    <xf numFmtId="164" fontId="23" fillId="0" borderId="5" xfId="0" applyNumberFormat="1" applyFont="1" applyFill="1" applyBorder="1" applyAlignment="1" applyProtection="1">
      <alignment horizontal="left" vertical="center" wrapText="1" indent="1"/>
    </xf>
    <xf numFmtId="164" fontId="30" fillId="0" borderId="19" xfId="0" applyNumberFormat="1" applyFont="1" applyBorder="1" applyAlignment="1">
      <alignment horizontal="right" vertical="center" wrapText="1" indent="1"/>
    </xf>
    <xf numFmtId="164" fontId="30" fillId="0" borderId="2" xfId="0" applyNumberFormat="1" applyFont="1" applyBorder="1" applyAlignment="1">
      <alignment horizontal="right" vertical="center" wrapText="1" indent="1"/>
    </xf>
    <xf numFmtId="164" fontId="23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Border="1" applyAlignment="1" applyProtection="1">
      <alignment horizontal="right" vertical="center" wrapText="1" indent="1"/>
      <protection locked="0"/>
    </xf>
    <xf numFmtId="0" fontId="32" fillId="0" borderId="23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/>
    </xf>
    <xf numFmtId="0" fontId="29" fillId="0" borderId="65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1" fillId="0" borderId="14" xfId="0" applyFont="1" applyBorder="1" applyAlignment="1">
      <alignment horizontal="left" vertical="center" wrapText="1" indent="1"/>
    </xf>
    <xf numFmtId="0" fontId="27" fillId="0" borderId="3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wrapText="1" indent="1"/>
    </xf>
    <xf numFmtId="0" fontId="28" fillId="0" borderId="14" xfId="0" applyFont="1" applyBorder="1" applyAlignment="1">
      <alignment horizontal="left" vertical="center" wrapText="1" indent="1"/>
    </xf>
    <xf numFmtId="0" fontId="28" fillId="0" borderId="23" xfId="0" applyFont="1" applyBorder="1" applyAlignment="1">
      <alignment horizontal="left" vertical="center" wrapText="1" indent="1"/>
    </xf>
    <xf numFmtId="0" fontId="27" fillId="0" borderId="1" xfId="0" applyFont="1" applyBorder="1" applyAlignment="1">
      <alignment wrapText="1"/>
    </xf>
    <xf numFmtId="0" fontId="30" fillId="0" borderId="23" xfId="0" applyFont="1" applyBorder="1" applyAlignment="1">
      <alignment horizontal="left" vertical="center" wrapText="1" indent="1"/>
    </xf>
    <xf numFmtId="0" fontId="28" fillId="0" borderId="23" xfId="0" applyFont="1" applyBorder="1" applyAlignment="1">
      <alignment wrapText="1"/>
    </xf>
    <xf numFmtId="164" fontId="21" fillId="7" borderId="21" xfId="0" applyNumberFormat="1" applyFont="1" applyFill="1" applyBorder="1" applyAlignment="1">
      <alignment horizontal="right" vertical="center" wrapText="1" indent="1"/>
    </xf>
    <xf numFmtId="164" fontId="23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23" fillId="8" borderId="31" xfId="0" applyNumberFormat="1" applyFont="1" applyFill="1" applyBorder="1" applyAlignment="1">
      <alignment horizontal="right" vertical="center" wrapText="1" indent="1"/>
    </xf>
    <xf numFmtId="164" fontId="23" fillId="8" borderId="17" xfId="0" applyNumberFormat="1" applyFont="1" applyFill="1" applyBorder="1" applyAlignment="1">
      <alignment horizontal="right" vertical="center" wrapText="1" indent="1"/>
    </xf>
    <xf numFmtId="164" fontId="23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29" fillId="7" borderId="21" xfId="0" applyNumberFormat="1" applyFont="1" applyFill="1" applyBorder="1" applyAlignment="1">
      <alignment horizontal="right" vertical="center" wrapText="1" indent="1"/>
    </xf>
    <xf numFmtId="164" fontId="23" fillId="7" borderId="31" xfId="0" applyNumberFormat="1" applyFont="1" applyFill="1" applyBorder="1" applyAlignment="1">
      <alignment horizontal="right" vertical="center" wrapText="1" indent="1"/>
    </xf>
    <xf numFmtId="164" fontId="30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21" fillId="7" borderId="24" xfId="0" applyNumberFormat="1" applyFont="1" applyFill="1" applyBorder="1" applyAlignment="1">
      <alignment horizontal="right" vertical="center" wrapText="1" indent="1"/>
    </xf>
    <xf numFmtId="164" fontId="2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29" fillId="7" borderId="24" xfId="0" applyNumberFormat="1" applyFont="1" applyFill="1" applyBorder="1" applyAlignment="1">
      <alignment horizontal="right" vertical="center" wrapText="1" indent="1"/>
    </xf>
    <xf numFmtId="164" fontId="32" fillId="7" borderId="24" xfId="0" applyNumberFormat="1" applyFont="1" applyFill="1" applyBorder="1" applyAlignment="1">
      <alignment horizontal="right" vertical="center" wrapText="1" indent="1"/>
    </xf>
    <xf numFmtId="0" fontId="0" fillId="0" borderId="25" xfId="0" applyBorder="1"/>
    <xf numFmtId="0" fontId="32" fillId="0" borderId="25" xfId="0" applyFont="1" applyBorder="1"/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5" xfId="0" applyNumberForma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164" fontId="35" fillId="0" borderId="36" xfId="0" applyNumberFormat="1" applyFont="1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0" fontId="21" fillId="0" borderId="13" xfId="0" applyFont="1" applyBorder="1" applyAlignment="1">
      <alignment horizontal="left" vertical="center" wrapText="1" indent="1"/>
    </xf>
    <xf numFmtId="0" fontId="21" fillId="0" borderId="50" xfId="0" applyFont="1" applyBorder="1" applyAlignment="1">
      <alignment horizontal="left" vertical="center" wrapText="1" indent="1"/>
    </xf>
    <xf numFmtId="49" fontId="23" fillId="0" borderId="9" xfId="0" applyNumberFormat="1" applyFont="1" applyBorder="1" applyAlignment="1">
      <alignment horizontal="left" vertical="center" wrapText="1" indent="1"/>
    </xf>
    <xf numFmtId="0" fontId="27" fillId="0" borderId="35" xfId="0" applyFont="1" applyBorder="1" applyAlignment="1">
      <alignment horizontal="left" wrapText="1" indent="1"/>
    </xf>
    <xf numFmtId="49" fontId="23" fillId="0" borderId="7" xfId="0" applyNumberFormat="1" applyFont="1" applyBorder="1" applyAlignment="1">
      <alignment horizontal="left" vertical="center" wrapText="1" indent="1"/>
    </xf>
    <xf numFmtId="0" fontId="27" fillId="0" borderId="62" xfId="0" applyFont="1" applyBorder="1" applyAlignment="1">
      <alignment horizontal="left" wrapText="1" indent="1"/>
    </xf>
    <xf numFmtId="0" fontId="28" fillId="0" borderId="42" xfId="0" applyFont="1" applyBorder="1" applyAlignment="1">
      <alignment horizontal="left" vertical="center" wrapText="1" indent="1"/>
    </xf>
    <xf numFmtId="0" fontId="27" fillId="0" borderId="62" xfId="0" applyFont="1" applyBorder="1" applyAlignment="1">
      <alignment horizontal="left" vertical="center" wrapText="1" indent="1"/>
    </xf>
    <xf numFmtId="0" fontId="28" fillId="0" borderId="50" xfId="0" applyFont="1" applyBorder="1" applyAlignment="1">
      <alignment horizontal="left" vertical="center" wrapText="1" indent="1"/>
    </xf>
    <xf numFmtId="0" fontId="28" fillId="0" borderId="22" xfId="0" applyFont="1" applyBorder="1" applyAlignment="1">
      <alignment vertical="center" wrapText="1"/>
    </xf>
    <xf numFmtId="0" fontId="28" fillId="0" borderId="65" xfId="0" applyFont="1" applyBorder="1" applyAlignment="1">
      <alignment horizontal="left" vertical="center" wrapText="1" indent="1"/>
    </xf>
    <xf numFmtId="0" fontId="27" fillId="0" borderId="6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7" fillId="0" borderId="9" xfId="0" applyFont="1" applyBorder="1" applyAlignment="1">
      <alignment wrapText="1"/>
    </xf>
    <xf numFmtId="0" fontId="27" fillId="0" borderId="7" xfId="0" applyFont="1" applyBorder="1" applyAlignment="1">
      <alignment vertical="center" wrapText="1"/>
    </xf>
    <xf numFmtId="0" fontId="28" fillId="0" borderId="65" xfId="0" applyFont="1" applyBorder="1" applyAlignment="1">
      <alignment vertical="center" wrapText="1"/>
    </xf>
    <xf numFmtId="164" fontId="35" fillId="0" borderId="36" xfId="0" applyNumberFormat="1" applyFont="1" applyBorder="1"/>
    <xf numFmtId="0" fontId="8" fillId="0" borderId="36" xfId="0" applyFont="1" applyBorder="1" applyAlignment="1">
      <alignment horizontal="right"/>
    </xf>
    <xf numFmtId="0" fontId="21" fillId="0" borderId="15" xfId="0" applyFont="1" applyBorder="1" applyAlignment="1">
      <alignment horizontal="left" vertical="center" wrapText="1" indent="1"/>
    </xf>
    <xf numFmtId="0" fontId="21" fillId="0" borderId="60" xfId="0" applyFont="1" applyBorder="1" applyAlignment="1">
      <alignment vertical="center" wrapText="1"/>
    </xf>
    <xf numFmtId="49" fontId="23" fillId="0" borderId="11" xfId="0" applyNumberFormat="1" applyFont="1" applyBorder="1" applyAlignment="1">
      <alignment horizontal="left" vertical="center" wrapText="1" indent="1"/>
    </xf>
    <xf numFmtId="0" fontId="23" fillId="0" borderId="61" xfId="0" applyFont="1" applyBorder="1" applyAlignment="1">
      <alignment horizontal="left" vertical="center" wrapText="1" indent="1"/>
    </xf>
    <xf numFmtId="0" fontId="23" fillId="0" borderId="35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23" fillId="0" borderId="5" xfId="0" applyFont="1" applyBorder="1" applyAlignment="1">
      <alignment horizontal="left" vertical="center" wrapText="1" indent="1"/>
    </xf>
    <xf numFmtId="0" fontId="23" fillId="0" borderId="35" xfId="0" applyFont="1" applyBorder="1" applyAlignment="1">
      <alignment horizontal="left" indent="6"/>
    </xf>
    <xf numFmtId="0" fontId="23" fillId="0" borderId="35" xfId="0" applyFont="1" applyBorder="1" applyAlignment="1">
      <alignment horizontal="left" vertical="center" wrapText="1" indent="6"/>
    </xf>
    <xf numFmtId="0" fontId="23" fillId="0" borderId="62" xfId="0" applyFont="1" applyBorder="1" applyAlignment="1">
      <alignment horizontal="left" vertical="center" wrapText="1" indent="6"/>
    </xf>
    <xf numFmtId="49" fontId="23" fillId="0" borderId="8" xfId="0" applyNumberFormat="1" applyFont="1" applyBorder="1" applyAlignment="1">
      <alignment horizontal="left" vertical="center" wrapText="1" indent="1"/>
    </xf>
    <xf numFmtId="0" fontId="23" fillId="0" borderId="63" xfId="0" applyFont="1" applyBorder="1" applyAlignment="1">
      <alignment horizontal="left" vertical="center" wrapText="1" indent="6"/>
    </xf>
    <xf numFmtId="49" fontId="23" fillId="0" borderId="22" xfId="0" applyNumberFormat="1" applyFont="1" applyBorder="1" applyAlignment="1">
      <alignment horizontal="left" vertical="center" wrapText="1" indent="1"/>
    </xf>
    <xf numFmtId="0" fontId="23" fillId="0" borderId="64" xfId="0" applyFont="1" applyBorder="1" applyAlignment="1">
      <alignment horizontal="left" vertical="center" wrapText="1" indent="6"/>
    </xf>
    <xf numFmtId="0" fontId="21" fillId="0" borderId="22" xfId="0" applyFont="1" applyBorder="1" applyAlignment="1">
      <alignment horizontal="left" vertical="center" wrapText="1" indent="1"/>
    </xf>
    <xf numFmtId="0" fontId="21" fillId="0" borderId="65" xfId="0" applyFont="1" applyBorder="1" applyAlignment="1">
      <alignment vertical="center" wrapText="1"/>
    </xf>
    <xf numFmtId="0" fontId="23" fillId="0" borderId="62" xfId="0" applyFont="1" applyBorder="1" applyAlignment="1">
      <alignment horizontal="left" vertical="center" wrapText="1" indent="1"/>
    </xf>
    <xf numFmtId="0" fontId="23" fillId="0" borderId="63" xfId="0" applyFont="1" applyBorder="1" applyAlignment="1">
      <alignment horizontal="left" vertical="center" wrapText="1" indent="1"/>
    </xf>
    <xf numFmtId="0" fontId="27" fillId="0" borderId="63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1"/>
    </xf>
    <xf numFmtId="0" fontId="29" fillId="0" borderId="50" xfId="0" applyFont="1" applyBorder="1" applyAlignment="1">
      <alignment horizontal="left" vertical="center" wrapText="1" indent="1"/>
    </xf>
    <xf numFmtId="0" fontId="29" fillId="0" borderId="65" xfId="0" applyFont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 indent="1"/>
    </xf>
    <xf numFmtId="0" fontId="26" fillId="0" borderId="65" xfId="0" applyFont="1" applyBorder="1" applyAlignment="1">
      <alignment horizontal="left" vertical="center" wrapText="1" indent="1"/>
    </xf>
    <xf numFmtId="164" fontId="35" fillId="0" borderId="36" xfId="0" applyNumberFormat="1" applyFont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right" vertical="center" indent="1"/>
    </xf>
    <xf numFmtId="0" fontId="0" fillId="0" borderId="25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49" fontId="0" fillId="0" borderId="25" xfId="0" applyNumberFormat="1" applyFont="1" applyFill="1" applyBorder="1" applyAlignment="1">
      <alignment vertical="center"/>
    </xf>
    <xf numFmtId="0" fontId="10" fillId="0" borderId="38" xfId="0" applyFont="1" applyFill="1" applyBorder="1" applyAlignment="1" applyProtection="1">
      <alignment vertical="center" wrapText="1"/>
    </xf>
    <xf numFmtId="0" fontId="0" fillId="0" borderId="57" xfId="0" applyFill="1" applyBorder="1" applyAlignment="1" applyProtection="1">
      <alignment horizontal="left" vertical="center" wrapText="1"/>
    </xf>
    <xf numFmtId="0" fontId="0" fillId="0" borderId="57" xfId="0" applyFill="1" applyBorder="1" applyAlignment="1" applyProtection="1">
      <alignment horizontal="right" vertical="center" wrapText="1" indent="1"/>
    </xf>
    <xf numFmtId="0" fontId="10" fillId="0" borderId="25" xfId="0" applyFont="1" applyBorder="1" applyAlignment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21" fillId="0" borderId="0" xfId="0" applyNumberFormat="1" applyFont="1" applyBorder="1" applyAlignment="1">
      <alignment horizontal="right" vertical="center" wrapText="1" indent="1"/>
    </xf>
    <xf numFmtId="0" fontId="32" fillId="0" borderId="6" xfId="4" applyFont="1" applyFill="1" applyBorder="1" applyAlignment="1">
      <alignment horizontal="center" vertical="center" wrapText="1"/>
    </xf>
    <xf numFmtId="0" fontId="27" fillId="0" borderId="2" xfId="0" applyNumberFormat="1" applyFont="1" applyBorder="1" applyAlignment="1" applyProtection="1">
      <alignment horizontal="left" wrapText="1" indent="1"/>
    </xf>
    <xf numFmtId="0" fontId="27" fillId="9" borderId="6" xfId="0" applyFont="1" applyFill="1" applyBorder="1" applyAlignment="1" applyProtection="1">
      <alignment horizontal="left" vertical="center" wrapText="1" indent="1"/>
    </xf>
    <xf numFmtId="164" fontId="30" fillId="9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9" borderId="53" xfId="4" applyNumberFormat="1" applyFont="1" applyFill="1" applyBorder="1" applyAlignment="1" applyProtection="1">
      <alignment horizontal="right" vertical="center" wrapText="1" indent="1"/>
      <protection locked="0"/>
    </xf>
    <xf numFmtId="49" fontId="17" fillId="9" borderId="0" xfId="4" applyNumberFormat="1" applyFont="1" applyFill="1" applyProtection="1"/>
    <xf numFmtId="164" fontId="30" fillId="9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9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9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9" borderId="13" xfId="4" applyFont="1" applyFill="1" applyBorder="1" applyAlignment="1" applyProtection="1">
      <alignment horizontal="left" vertical="center" wrapText="1" indent="1"/>
    </xf>
    <xf numFmtId="0" fontId="21" fillId="9" borderId="14" xfId="4" applyFont="1" applyFill="1" applyBorder="1" applyAlignment="1" applyProtection="1">
      <alignment horizontal="left" vertical="center" wrapText="1" indent="1"/>
    </xf>
    <xf numFmtId="164" fontId="21" fillId="9" borderId="14" xfId="4" applyNumberFormat="1" applyFont="1" applyFill="1" applyBorder="1" applyAlignment="1" applyProtection="1">
      <alignment horizontal="right" vertical="center" wrapText="1" indent="1"/>
    </xf>
    <xf numFmtId="164" fontId="21" fillId="9" borderId="23" xfId="0" applyNumberFormat="1" applyFont="1" applyFill="1" applyBorder="1" applyAlignment="1">
      <alignment horizontal="right" vertical="center" wrapText="1" indent="1"/>
    </xf>
    <xf numFmtId="0" fontId="17" fillId="9" borderId="0" xfId="4" applyFont="1" applyFill="1" applyProtection="1"/>
    <xf numFmtId="0" fontId="28" fillId="9" borderId="34" xfId="0" applyFont="1" applyFill="1" applyBorder="1" applyAlignment="1" applyProtection="1">
      <alignment horizontal="left" vertical="center" wrapText="1" indent="1"/>
    </xf>
    <xf numFmtId="164" fontId="29" fillId="9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9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9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9" borderId="34" xfId="4" applyNumberFormat="1" applyFont="1" applyFill="1" applyBorder="1" applyAlignment="1" applyProtection="1">
      <alignment horizontal="right" vertical="center" wrapText="1" indent="1"/>
    </xf>
    <xf numFmtId="164" fontId="21" fillId="9" borderId="34" xfId="0" applyNumberFormat="1" applyFont="1" applyFill="1" applyBorder="1" applyAlignment="1">
      <alignment horizontal="right" vertical="center" wrapText="1" indent="1"/>
    </xf>
    <xf numFmtId="164" fontId="29" fillId="9" borderId="14" xfId="4" applyNumberFormat="1" applyFont="1" applyFill="1" applyBorder="1" applyAlignment="1" applyProtection="1">
      <alignment horizontal="right" vertical="center" wrapText="1" indent="1"/>
    </xf>
    <xf numFmtId="164" fontId="29" fillId="9" borderId="14" xfId="0" applyNumberFormat="1" applyFont="1" applyFill="1" applyBorder="1" applyAlignment="1">
      <alignment horizontal="right" vertical="center" wrapText="1" indent="1"/>
    </xf>
    <xf numFmtId="164" fontId="29" fillId="9" borderId="50" xfId="0" applyNumberFormat="1" applyFont="1" applyFill="1" applyBorder="1" applyAlignment="1">
      <alignment horizontal="right" vertical="center" wrapText="1" indent="1"/>
    </xf>
    <xf numFmtId="164" fontId="29" fillId="9" borderId="43" xfId="0" applyNumberFormat="1" applyFont="1" applyFill="1" applyBorder="1" applyAlignment="1">
      <alignment horizontal="right" vertical="center" wrapText="1" indent="1"/>
    </xf>
    <xf numFmtId="164" fontId="21" fillId="9" borderId="14" xfId="0" applyNumberFormat="1" applyFont="1" applyFill="1" applyBorder="1" applyAlignment="1">
      <alignment horizontal="right" vertical="center" wrapText="1" indent="1"/>
    </xf>
    <xf numFmtId="164" fontId="21" fillId="9" borderId="50" xfId="0" applyNumberFormat="1" applyFont="1" applyFill="1" applyBorder="1" applyAlignment="1">
      <alignment horizontal="right" vertical="center" wrapText="1" indent="1"/>
    </xf>
    <xf numFmtId="0" fontId="28" fillId="9" borderId="14" xfId="0" applyFont="1" applyFill="1" applyBorder="1" applyAlignment="1" applyProtection="1">
      <alignment horizontal="left" vertical="center" wrapText="1" indent="1"/>
    </xf>
    <xf numFmtId="164" fontId="14" fillId="0" borderId="0" xfId="4" applyNumberFormat="1" applyFill="1" applyProtection="1"/>
    <xf numFmtId="0" fontId="28" fillId="9" borderId="13" xfId="0" applyFont="1" applyFill="1" applyBorder="1" applyAlignment="1" applyProtection="1">
      <alignment vertical="center" wrapText="1"/>
    </xf>
    <xf numFmtId="164" fontId="21" fillId="9" borderId="43" xfId="4" applyNumberFormat="1" applyFont="1" applyFill="1" applyBorder="1" applyAlignment="1" applyProtection="1">
      <alignment horizontal="right" vertical="center" wrapText="1" indent="1"/>
    </xf>
    <xf numFmtId="164" fontId="21" fillId="9" borderId="65" xfId="0" applyNumberFormat="1" applyFont="1" applyFill="1" applyBorder="1" applyAlignment="1">
      <alignment horizontal="right" vertical="center" wrapText="1" indent="1"/>
    </xf>
    <xf numFmtId="164" fontId="21" fillId="9" borderId="57" xfId="0" applyNumberFormat="1" applyFont="1" applyFill="1" applyBorder="1" applyAlignment="1">
      <alignment horizontal="right" vertical="center" wrapText="1" indent="1"/>
    </xf>
    <xf numFmtId="164" fontId="21" fillId="9" borderId="43" xfId="0" applyNumberFormat="1" applyFont="1" applyFill="1" applyBorder="1" applyAlignment="1">
      <alignment horizontal="right" vertical="center" wrapText="1" indent="1"/>
    </xf>
    <xf numFmtId="164" fontId="21" fillId="10" borderId="21" xfId="4" applyNumberFormat="1" applyFont="1" applyFill="1" applyBorder="1" applyAlignment="1" applyProtection="1">
      <alignment horizontal="right" vertical="center" wrapText="1" indent="1"/>
    </xf>
    <xf numFmtId="164" fontId="29" fillId="10" borderId="21" xfId="4" applyNumberFormat="1" applyFont="1" applyFill="1" applyBorder="1" applyAlignment="1" applyProtection="1">
      <alignment horizontal="right" vertical="center" wrapText="1" indent="1"/>
    </xf>
    <xf numFmtId="49" fontId="43" fillId="0" borderId="37" xfId="0" applyNumberFormat="1" applyFont="1" applyFill="1" applyBorder="1" applyAlignment="1" applyProtection="1">
      <alignment horizontal="right" vertical="center" indent="1"/>
    </xf>
    <xf numFmtId="0" fontId="36" fillId="0" borderId="0" xfId="0" applyFont="1" applyAlignment="1" applyProtection="1">
      <alignment horizontal="right" vertical="top"/>
      <protection locked="0"/>
    </xf>
    <xf numFmtId="164" fontId="44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0" applyFont="1" applyAlignment="1" applyProtection="1">
      <alignment horizontal="right" vertical="top"/>
      <protection locked="0"/>
    </xf>
    <xf numFmtId="0" fontId="0" fillId="0" borderId="25" xfId="0" applyFill="1" applyBorder="1" applyAlignment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center" vertical="center" wrapText="1"/>
    </xf>
    <xf numFmtId="164" fontId="21" fillId="0" borderId="80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vertical="center" wrapText="1"/>
    </xf>
    <xf numFmtId="164" fontId="23" fillId="0" borderId="49" xfId="0" applyNumberFormat="1" applyFont="1" applyFill="1" applyBorder="1" applyAlignment="1" applyProtection="1">
      <alignment vertical="center" wrapText="1"/>
    </xf>
    <xf numFmtId="164" fontId="21" fillId="0" borderId="23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 applyProtection="1">
      <alignment vertical="center" wrapText="1"/>
    </xf>
    <xf numFmtId="164" fontId="0" fillId="0" borderId="2" xfId="0" applyNumberFormat="1" applyFill="1" applyBorder="1" applyAlignment="1">
      <alignment vertical="center" wrapText="1"/>
    </xf>
    <xf numFmtId="49" fontId="0" fillId="0" borderId="25" xfId="0" applyNumberFormat="1" applyFill="1" applyBorder="1" applyAlignment="1">
      <alignment vertical="center"/>
    </xf>
    <xf numFmtId="164" fontId="23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Border="1" applyAlignment="1" applyProtection="1">
      <alignment horizontal="left" wrapText="1" indent="1"/>
    </xf>
    <xf numFmtId="164" fontId="23" fillId="0" borderId="0" xfId="4" applyNumberFormat="1" applyFont="1" applyFill="1" applyBorder="1" applyAlignment="1" applyProtection="1">
      <alignment horizontal="right" vertical="center" wrapText="1" indent="1"/>
    </xf>
    <xf numFmtId="164" fontId="23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NumberFormat="1" applyFont="1" applyBorder="1" applyAlignment="1" applyProtection="1">
      <alignment horizontal="left" wrapText="1" indent="1"/>
    </xf>
    <xf numFmtId="0" fontId="27" fillId="0" borderId="0" xfId="0" applyFont="1" applyBorder="1" applyAlignment="1" applyProtection="1">
      <alignment horizontal="left" vertical="center" wrapText="1" indent="1"/>
    </xf>
    <xf numFmtId="3" fontId="46" fillId="0" borderId="2" xfId="6" applyNumberFormat="1" applyFont="1" applyBorder="1"/>
    <xf numFmtId="49" fontId="2" fillId="0" borderId="2" xfId="6" applyNumberFormat="1" applyBorder="1"/>
    <xf numFmtId="167" fontId="23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65" xfId="0" applyNumberFormat="1" applyFont="1" applyBorder="1" applyAlignment="1">
      <alignment horizontal="right" vertical="center" wrapText="1" indent="1"/>
    </xf>
    <xf numFmtId="164" fontId="30" fillId="0" borderId="57" xfId="0" applyNumberFormat="1" applyFont="1" applyBorder="1" applyAlignment="1">
      <alignment horizontal="right" vertical="center" wrapText="1" indent="1"/>
    </xf>
    <xf numFmtId="1" fontId="2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6" applyNumberFormat="1" applyFont="1" applyBorder="1"/>
    <xf numFmtId="49" fontId="43" fillId="0" borderId="0" xfId="0" applyNumberFormat="1" applyFont="1" applyFill="1" applyBorder="1" applyAlignment="1" applyProtection="1">
      <alignment horizontal="right" vertical="center" wrapText="1" indent="1"/>
    </xf>
    <xf numFmtId="164" fontId="23" fillId="11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9" borderId="21" xfId="4" applyNumberFormat="1" applyFont="1" applyFill="1" applyBorder="1" applyAlignment="1" applyProtection="1">
      <alignment horizontal="right" vertical="center" wrapText="1" indent="1"/>
    </xf>
    <xf numFmtId="164" fontId="23" fillId="9" borderId="31" xfId="4" applyNumberFormat="1" applyFont="1" applyFill="1" applyBorder="1" applyAlignment="1" applyProtection="1">
      <alignment horizontal="right" vertical="center" wrapText="1" indent="1"/>
    </xf>
    <xf numFmtId="164" fontId="23" fillId="9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9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Border="1" applyAlignment="1" applyProtection="1">
      <alignment horizontal="right" vertical="center" wrapText="1" indent="1"/>
    </xf>
    <xf numFmtId="0" fontId="10" fillId="0" borderId="58" xfId="0" applyFont="1" applyFill="1" applyBorder="1" applyAlignment="1" applyProtection="1">
      <alignment horizontal="right" vertical="center" wrapText="1" indent="1"/>
    </xf>
    <xf numFmtId="0" fontId="21" fillId="0" borderId="34" xfId="0" applyFont="1" applyFill="1" applyBorder="1" applyAlignment="1" applyProtection="1">
      <alignment horizontal="center" vertical="center" wrapText="1"/>
    </xf>
    <xf numFmtId="164" fontId="21" fillId="0" borderId="40" xfId="0" applyNumberFormat="1" applyFont="1" applyFill="1" applyBorder="1" applyAlignment="1" applyProtection="1">
      <alignment horizontal="right" vertical="center" wrapText="1" indent="1"/>
    </xf>
    <xf numFmtId="164" fontId="21" fillId="5" borderId="34" xfId="4" applyNumberFormat="1" applyFont="1" applyFill="1" applyBorder="1" applyAlignment="1" applyProtection="1">
      <alignment horizontal="right" vertical="center" wrapText="1" indent="1"/>
    </xf>
    <xf numFmtId="164" fontId="23" fillId="0" borderId="81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6" borderId="45" xfId="4" applyNumberFormat="1" applyFont="1" applyFill="1" applyBorder="1" applyAlignment="1" applyProtection="1">
      <alignment horizontal="right" vertical="center" wrapText="1" indent="1"/>
    </xf>
    <xf numFmtId="164" fontId="23" fillId="6" borderId="49" xfId="4" applyNumberFormat="1" applyFont="1" applyFill="1" applyBorder="1" applyAlignment="1" applyProtection="1">
      <alignment horizontal="right" vertical="center" wrapText="1" indent="1"/>
    </xf>
    <xf numFmtId="164" fontId="23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5" borderId="34" xfId="4" applyNumberFormat="1" applyFont="1" applyFill="1" applyBorder="1" applyAlignment="1" applyProtection="1">
      <alignment horizontal="right" vertical="center" wrapText="1" indent="1"/>
    </xf>
    <xf numFmtId="164" fontId="23" fillId="9" borderId="81" xfId="4" applyNumberFormat="1" applyFont="1" applyFill="1" applyBorder="1" applyAlignment="1" applyProtection="1">
      <alignment horizontal="right" vertical="center" wrapText="1" indent="1"/>
    </xf>
    <xf numFmtId="164" fontId="23" fillId="9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8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49" fontId="43" fillId="0" borderId="67" xfId="0" applyNumberFormat="1" applyFont="1" applyFill="1" applyBorder="1" applyAlignment="1" applyProtection="1">
      <alignment horizontal="right" vertical="center" wrapText="1" indent="1"/>
    </xf>
    <xf numFmtId="164" fontId="21" fillId="0" borderId="42" xfId="0" applyNumberFormat="1" applyFont="1" applyFill="1" applyBorder="1" applyAlignment="1" applyProtection="1">
      <alignment horizontal="right" vertical="center" wrapText="1" indent="1"/>
    </xf>
    <xf numFmtId="164" fontId="21" fillId="5" borderId="58" xfId="4" applyNumberFormat="1" applyFont="1" applyFill="1" applyBorder="1" applyAlignment="1" applyProtection="1">
      <alignment horizontal="right" vertical="center" wrapText="1" indent="1"/>
    </xf>
    <xf numFmtId="164" fontId="23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11" borderId="81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5" borderId="34" xfId="0" applyNumberFormat="1" applyFont="1" applyFill="1" applyBorder="1" applyAlignment="1" applyProtection="1">
      <alignment horizontal="right" vertical="center" wrapText="1" indent="1"/>
    </xf>
    <xf numFmtId="164" fontId="26" fillId="5" borderId="34" xfId="0" quotePrefix="1" applyNumberFormat="1" applyFont="1" applyFill="1" applyBorder="1" applyAlignment="1" applyProtection="1">
      <alignment horizontal="right" vertical="center" wrapText="1" indent="1"/>
    </xf>
    <xf numFmtId="3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0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right" vertical="center" wrapText="1" indent="1"/>
    </xf>
    <xf numFmtId="0" fontId="21" fillId="0" borderId="2" xfId="0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horizontal="right" vertical="center" wrapText="1" indent="1"/>
    </xf>
    <xf numFmtId="164" fontId="21" fillId="5" borderId="2" xfId="4" applyNumberFormat="1" applyFont="1" applyFill="1" applyBorder="1" applyAlignment="1" applyProtection="1">
      <alignment horizontal="right" vertical="center" wrapText="1" indent="1"/>
    </xf>
    <xf numFmtId="164" fontId="23" fillId="6" borderId="2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49" fontId="43" fillId="0" borderId="2" xfId="0" applyNumberFormat="1" applyFont="1" applyFill="1" applyBorder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horizontal="right" vertical="center" wrapText="1" indent="1"/>
    </xf>
    <xf numFmtId="3" fontId="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10" borderId="23" xfId="0" applyFont="1" applyFill="1" applyBorder="1" applyAlignment="1" applyProtection="1">
      <alignment horizontal="left" vertical="center" wrapText="1" indent="1"/>
    </xf>
    <xf numFmtId="164" fontId="26" fillId="10" borderId="14" xfId="0" quotePrefix="1" applyNumberFormat="1" applyFont="1" applyFill="1" applyBorder="1" applyAlignment="1" applyProtection="1">
      <alignment horizontal="right" vertical="center" wrapText="1" indent="1"/>
    </xf>
    <xf numFmtId="164" fontId="26" fillId="10" borderId="23" xfId="0" applyNumberFormat="1" applyFont="1" applyFill="1" applyBorder="1" applyAlignment="1">
      <alignment horizontal="right" vertical="center" wrapText="1" indent="1"/>
    </xf>
    <xf numFmtId="164" fontId="26" fillId="10" borderId="65" xfId="0" applyNumberFormat="1" applyFont="1" applyFill="1" applyBorder="1" applyAlignment="1">
      <alignment horizontal="right" vertical="center" wrapText="1" indent="1"/>
    </xf>
    <xf numFmtId="0" fontId="28" fillId="10" borderId="23" xfId="0" applyFont="1" applyFill="1" applyBorder="1" applyAlignment="1" applyProtection="1">
      <alignment vertical="center" wrapText="1"/>
    </xf>
    <xf numFmtId="164" fontId="29" fillId="10" borderId="14" xfId="4" applyNumberFormat="1" applyFont="1" applyFill="1" applyBorder="1" applyAlignment="1" applyProtection="1">
      <alignment horizontal="right" vertical="center" wrapText="1" indent="1"/>
    </xf>
    <xf numFmtId="164" fontId="29" fillId="10" borderId="23" xfId="0" applyNumberFormat="1" applyFont="1" applyFill="1" applyBorder="1" applyAlignment="1">
      <alignment horizontal="right" vertical="center" wrapText="1" indent="1"/>
    </xf>
    <xf numFmtId="164" fontId="29" fillId="10" borderId="65" xfId="0" applyNumberFormat="1" applyFont="1" applyFill="1" applyBorder="1" applyAlignment="1">
      <alignment horizontal="right" vertical="center" wrapText="1" indent="1"/>
    </xf>
    <xf numFmtId="164" fontId="21" fillId="0" borderId="80" xfId="0" applyNumberFormat="1" applyFont="1" applyBorder="1" applyAlignment="1">
      <alignment horizontal="right" vertical="center" wrapText="1" indent="1"/>
    </xf>
    <xf numFmtId="164" fontId="30" fillId="0" borderId="0" xfId="0" applyNumberFormat="1" applyFont="1" applyBorder="1" applyAlignment="1">
      <alignment horizontal="right" vertical="center" wrapText="1" indent="1"/>
    </xf>
    <xf numFmtId="164" fontId="32" fillId="12" borderId="13" xfId="0" applyNumberFormat="1" applyFont="1" applyFill="1" applyBorder="1" applyAlignment="1" applyProtection="1">
      <alignment horizontal="left" vertical="center" wrapText="1" indent="1"/>
    </xf>
    <xf numFmtId="164" fontId="32" fillId="12" borderId="14" xfId="0" applyNumberFormat="1" applyFont="1" applyFill="1" applyBorder="1" applyAlignment="1" applyProtection="1">
      <alignment horizontal="right" vertical="center" wrapText="1" indent="1"/>
    </xf>
    <xf numFmtId="164" fontId="32" fillId="12" borderId="43" xfId="0" applyNumberFormat="1" applyFont="1" applyFill="1" applyBorder="1" applyAlignment="1" applyProtection="1">
      <alignment horizontal="right" vertical="center" wrapText="1" indent="1"/>
    </xf>
    <xf numFmtId="164" fontId="32" fillId="12" borderId="21" xfId="0" applyNumberFormat="1" applyFont="1" applyFill="1" applyBorder="1" applyAlignment="1" applyProtection="1">
      <alignment horizontal="right" vertical="center" wrapText="1" indent="1"/>
    </xf>
    <xf numFmtId="0" fontId="0" fillId="0" borderId="25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 applyProtection="1">
      <alignment horizontal="left" vertical="center" wrapText="1"/>
    </xf>
    <xf numFmtId="0" fontId="21" fillId="12" borderId="13" xfId="4" applyFont="1" applyFill="1" applyBorder="1" applyAlignment="1" applyProtection="1">
      <alignment horizontal="left" vertical="center" wrapText="1" indent="1"/>
    </xf>
    <xf numFmtId="0" fontId="21" fillId="12" borderId="14" xfId="4" applyFont="1" applyFill="1" applyBorder="1" applyAlignment="1" applyProtection="1">
      <alignment horizontal="left" vertical="center" wrapText="1" indent="1"/>
    </xf>
    <xf numFmtId="164" fontId="29" fillId="12" borderId="14" xfId="4" applyNumberFormat="1" applyFont="1" applyFill="1" applyBorder="1" applyAlignment="1" applyProtection="1">
      <alignment horizontal="right" vertical="center" wrapText="1" indent="1"/>
    </xf>
    <xf numFmtId="0" fontId="28" fillId="12" borderId="13" xfId="0" applyFont="1" applyFill="1" applyBorder="1" applyAlignment="1" applyProtection="1">
      <alignment vertical="center" wrapText="1"/>
    </xf>
    <xf numFmtId="0" fontId="28" fillId="12" borderId="14" xfId="0" applyFont="1" applyFill="1" applyBorder="1" applyAlignment="1" applyProtection="1">
      <alignment vertical="center" wrapText="1"/>
    </xf>
    <xf numFmtId="0" fontId="28" fillId="12" borderId="22" xfId="0" applyFont="1" applyFill="1" applyBorder="1" applyAlignment="1" applyProtection="1">
      <alignment vertical="center" wrapText="1"/>
    </xf>
    <xf numFmtId="0" fontId="28" fillId="12" borderId="23" xfId="0" applyFont="1" applyFill="1" applyBorder="1" applyAlignment="1" applyProtection="1">
      <alignment vertical="center" wrapText="1"/>
    </xf>
    <xf numFmtId="0" fontId="29" fillId="12" borderId="14" xfId="4" applyFont="1" applyFill="1" applyBorder="1" applyAlignment="1" applyProtection="1">
      <alignment horizontal="left" vertical="center" wrapText="1" indent="1"/>
    </xf>
    <xf numFmtId="164" fontId="21" fillId="12" borderId="14" xfId="4" applyNumberFormat="1" applyFont="1" applyFill="1" applyBorder="1" applyAlignment="1" applyProtection="1">
      <alignment horizontal="right" vertical="center" wrapText="1" indent="1"/>
    </xf>
    <xf numFmtId="164" fontId="26" fillId="12" borderId="14" xfId="0" quotePrefix="1" applyNumberFormat="1" applyFont="1" applyFill="1" applyBorder="1" applyAlignment="1" applyProtection="1">
      <alignment horizontal="right" vertical="center" wrapText="1" indent="1"/>
    </xf>
    <xf numFmtId="49" fontId="14" fillId="12" borderId="0" xfId="4" applyNumberFormat="1" applyFill="1" applyProtection="1"/>
    <xf numFmtId="164" fontId="26" fillId="12" borderId="14" xfId="0" applyNumberFormat="1" applyFont="1" applyFill="1" applyBorder="1" applyAlignment="1">
      <alignment horizontal="right" vertical="center" wrapText="1" indent="1"/>
    </xf>
    <xf numFmtId="164" fontId="26" fillId="12" borderId="50" xfId="0" applyNumberFormat="1" applyFont="1" applyFill="1" applyBorder="1" applyAlignment="1">
      <alignment horizontal="right" vertical="center" wrapText="1" indent="1"/>
    </xf>
    <xf numFmtId="0" fontId="28" fillId="12" borderId="22" xfId="0" applyFont="1" applyFill="1" applyBorder="1" applyAlignment="1" applyProtection="1">
      <alignment horizontal="left" vertical="center" wrapText="1" indent="1"/>
    </xf>
    <xf numFmtId="0" fontId="26" fillId="12" borderId="23" xfId="0" applyFont="1" applyFill="1" applyBorder="1" applyAlignment="1" applyProtection="1">
      <alignment horizontal="left" vertical="center" wrapText="1" indent="1"/>
    </xf>
    <xf numFmtId="0" fontId="21" fillId="12" borderId="13" xfId="4" applyFont="1" applyFill="1" applyBorder="1" applyAlignment="1" applyProtection="1">
      <alignment horizontal="center" vertical="center" wrapText="1"/>
    </xf>
    <xf numFmtId="164" fontId="29" fillId="12" borderId="21" xfId="4" applyNumberFormat="1" applyFont="1" applyFill="1" applyBorder="1" applyAlignment="1" applyProtection="1">
      <alignment horizontal="right" vertical="center" wrapText="1" indent="1"/>
    </xf>
    <xf numFmtId="164" fontId="29" fillId="12" borderId="34" xfId="4" applyNumberFormat="1" applyFont="1" applyFill="1" applyBorder="1" applyAlignment="1" applyProtection="1">
      <alignment horizontal="right" vertical="center" wrapText="1" indent="1"/>
    </xf>
    <xf numFmtId="0" fontId="28" fillId="12" borderId="13" xfId="0" applyFont="1" applyFill="1" applyBorder="1" applyAlignment="1" applyProtection="1">
      <alignment horizontal="center" wrapText="1"/>
    </xf>
    <xf numFmtId="0" fontId="28" fillId="12" borderId="14" xfId="0" applyFont="1" applyFill="1" applyBorder="1" applyAlignment="1" applyProtection="1">
      <alignment wrapText="1"/>
    </xf>
    <xf numFmtId="164" fontId="29" fillId="12" borderId="2" xfId="4" applyNumberFormat="1" applyFont="1" applyFill="1" applyBorder="1" applyAlignment="1" applyProtection="1">
      <alignment horizontal="right" vertical="center" wrapText="1" indent="1"/>
    </xf>
    <xf numFmtId="0" fontId="28" fillId="12" borderId="22" xfId="0" applyFont="1" applyFill="1" applyBorder="1" applyAlignment="1" applyProtection="1">
      <alignment horizontal="center" wrapText="1"/>
    </xf>
    <xf numFmtId="0" fontId="28" fillId="12" borderId="23" xfId="0" applyFont="1" applyFill="1" applyBorder="1" applyAlignment="1" applyProtection="1">
      <alignment wrapText="1"/>
    </xf>
    <xf numFmtId="164" fontId="32" fillId="12" borderId="21" xfId="4" applyNumberFormat="1" applyFont="1" applyFill="1" applyBorder="1" applyAlignment="1" applyProtection="1">
      <alignment horizontal="right" vertical="center" wrapText="1" indent="1"/>
    </xf>
    <xf numFmtId="164" fontId="0" fillId="12" borderId="2" xfId="4" applyNumberFormat="1" applyFont="1" applyFill="1" applyBorder="1" applyAlignment="1" applyProtection="1">
      <alignment horizontal="right" vertical="center" wrapText="1" indent="1"/>
    </xf>
    <xf numFmtId="164" fontId="23" fillId="12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12" borderId="21" xfId="4" applyNumberFormat="1" applyFont="1" applyFill="1" applyBorder="1" applyAlignment="1" applyProtection="1">
      <alignment horizontal="right" vertical="center" wrapText="1" indent="1"/>
    </xf>
    <xf numFmtId="164" fontId="21" fillId="12" borderId="34" xfId="4" applyNumberFormat="1" applyFont="1" applyFill="1" applyBorder="1" applyAlignment="1" applyProtection="1">
      <alignment horizontal="right" vertical="center" wrapText="1" indent="1"/>
    </xf>
    <xf numFmtId="164" fontId="26" fillId="12" borderId="21" xfId="0" quotePrefix="1" applyNumberFormat="1" applyFont="1" applyFill="1" applyBorder="1" applyAlignment="1" applyProtection="1">
      <alignment horizontal="right" vertical="center" wrapText="1" indent="1"/>
    </xf>
    <xf numFmtId="164" fontId="26" fillId="12" borderId="34" xfId="0" quotePrefix="1" applyNumberFormat="1" applyFont="1" applyFill="1" applyBorder="1" applyAlignment="1" applyProtection="1">
      <alignment horizontal="right" vertical="center" wrapText="1" indent="1"/>
    </xf>
    <xf numFmtId="164" fontId="21" fillId="9" borderId="2" xfId="4" applyNumberFormat="1" applyFont="1" applyFill="1" applyBorder="1" applyAlignment="1" applyProtection="1">
      <alignment horizontal="right" vertical="center" wrapText="1" indent="1"/>
    </xf>
    <xf numFmtId="164" fontId="23" fillId="9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9" borderId="2" xfId="4" applyNumberFormat="1" applyFont="1" applyFill="1" applyBorder="1" applyAlignment="1" applyProtection="1">
      <alignment horizontal="right" vertical="center" wrapText="1" indent="1"/>
    </xf>
    <xf numFmtId="164" fontId="23" fillId="9" borderId="2" xfId="4" applyNumberFormat="1" applyFont="1" applyFill="1" applyBorder="1" applyAlignment="1" applyProtection="1">
      <alignment horizontal="right" vertical="center" wrapText="1" indent="1"/>
    </xf>
    <xf numFmtId="164" fontId="28" fillId="9" borderId="2" xfId="0" applyNumberFormat="1" applyFont="1" applyFill="1" applyBorder="1" applyAlignment="1" applyProtection="1">
      <alignment horizontal="right" vertical="center" wrapText="1" indent="1"/>
    </xf>
    <xf numFmtId="164" fontId="26" fillId="9" borderId="2" xfId="0" quotePrefix="1" applyNumberFormat="1" applyFont="1" applyFill="1" applyBorder="1" applyAlignment="1" applyProtection="1">
      <alignment horizontal="right" vertical="center" wrapText="1" indent="1"/>
    </xf>
    <xf numFmtId="164" fontId="29" fillId="12" borderId="13" xfId="0" applyNumberFormat="1" applyFont="1" applyFill="1" applyBorder="1" applyAlignment="1" applyProtection="1">
      <alignment horizontal="left" vertical="center" wrapText="1" indent="1"/>
    </xf>
    <xf numFmtId="164" fontId="29" fillId="12" borderId="14" xfId="0" applyNumberFormat="1" applyFont="1" applyFill="1" applyBorder="1" applyAlignment="1" applyProtection="1">
      <alignment horizontal="right" vertical="center" wrapText="1" indent="1"/>
    </xf>
    <xf numFmtId="0" fontId="25" fillId="0" borderId="0" xfId="4" applyFont="1" applyFill="1" applyAlignment="1" applyProtection="1">
      <alignment horizontal="center"/>
    </xf>
    <xf numFmtId="0" fontId="14" fillId="0" borderId="0" xfId="4" applyFont="1" applyFill="1" applyAlignment="1">
      <alignment horizontal="right"/>
    </xf>
    <xf numFmtId="0" fontId="14" fillId="0" borderId="0" xfId="4" applyFont="1" applyFill="1" applyAlignment="1">
      <alignment horizontal="right" vertical="center" indent="1"/>
    </xf>
    <xf numFmtId="0" fontId="14" fillId="0" borderId="0" xfId="4" applyFill="1" applyAlignment="1">
      <alignment horizontal="right"/>
    </xf>
    <xf numFmtId="0" fontId="32" fillId="0" borderId="0" xfId="4" applyFont="1" applyFill="1" applyAlignment="1">
      <alignment horizontal="center"/>
    </xf>
    <xf numFmtId="0" fontId="32" fillId="0" borderId="0" xfId="0" applyFont="1" applyAlignment="1">
      <alignment horizontal="center"/>
    </xf>
    <xf numFmtId="164" fontId="9" fillId="0" borderId="0" xfId="4" applyNumberFormat="1" applyFont="1" applyFill="1" applyBorder="1" applyAlignment="1" applyProtection="1">
      <alignment horizontal="center" vertical="center"/>
    </xf>
    <xf numFmtId="0" fontId="10" fillId="0" borderId="11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wrapText="1"/>
    </xf>
    <xf numFmtId="0" fontId="10" fillId="0" borderId="32" xfId="4" applyFont="1" applyFill="1" applyBorder="1" applyAlignment="1" applyProtection="1">
      <alignment horizontal="center" vertical="center" wrapText="1"/>
    </xf>
    <xf numFmtId="164" fontId="31" fillId="0" borderId="4" xfId="4" applyNumberFormat="1" applyFont="1" applyFill="1" applyBorder="1" applyAlignment="1" applyProtection="1">
      <alignment horizontal="center" vertical="center"/>
    </xf>
    <xf numFmtId="164" fontId="31" fillId="0" borderId="20" xfId="4" applyNumberFormat="1" applyFont="1" applyFill="1" applyBorder="1" applyAlignment="1" applyProtection="1">
      <alignment horizontal="center" vertical="center"/>
    </xf>
    <xf numFmtId="164" fontId="31" fillId="0" borderId="67" xfId="0" applyNumberFormat="1" applyFont="1" applyBorder="1" applyAlignment="1">
      <alignment horizontal="center" vertical="center"/>
    </xf>
    <xf numFmtId="164" fontId="31" fillId="0" borderId="47" xfId="0" applyNumberFormat="1" applyFont="1" applyBorder="1" applyAlignment="1">
      <alignment horizontal="center" vertical="center"/>
    </xf>
    <xf numFmtId="164" fontId="31" fillId="0" borderId="76" xfId="0" applyNumberFormat="1" applyFont="1" applyBorder="1" applyAlignment="1">
      <alignment horizontal="center" vertical="center"/>
    </xf>
    <xf numFmtId="164" fontId="31" fillId="0" borderId="77" xfId="0" applyNumberFormat="1" applyFont="1" applyBorder="1" applyAlignment="1">
      <alignment horizontal="center" vertical="center"/>
    </xf>
    <xf numFmtId="164" fontId="19" fillId="0" borderId="0" xfId="0" applyNumberFormat="1" applyFont="1" applyFill="1" applyAlignment="1" applyProtection="1">
      <alignment horizontal="center" textRotation="180" wrapText="1"/>
    </xf>
    <xf numFmtId="164" fontId="31" fillId="0" borderId="68" xfId="0" applyNumberFormat="1" applyFont="1" applyFill="1" applyBorder="1" applyAlignment="1" applyProtection="1">
      <alignment horizontal="center" vertical="center" wrapText="1"/>
    </xf>
    <xf numFmtId="164" fontId="31" fillId="0" borderId="69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textRotation="180" wrapText="1"/>
      <protection locked="0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3" fillId="0" borderId="72" xfId="4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4" fillId="0" borderId="36" xfId="0" applyFont="1" applyFill="1" applyBorder="1" applyAlignment="1" applyProtection="1">
      <alignment horizontal="right"/>
    </xf>
    <xf numFmtId="0" fontId="0" fillId="0" borderId="36" xfId="0" applyBorder="1" applyAlignment="1">
      <alignment horizontal="right"/>
    </xf>
    <xf numFmtId="164" fontId="25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1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1" fillId="0" borderId="50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32" fillId="0" borderId="0" xfId="0" applyNumberFormat="1" applyFont="1" applyFill="1" applyBorder="1" applyAlignment="1" applyProtection="1">
      <alignment horizontal="left" vertical="center" wrapText="1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7" xfId="0" applyFont="1" applyFill="1" applyBorder="1" applyAlignment="1" applyProtection="1">
      <alignment horizontal="center"/>
    </xf>
    <xf numFmtId="0" fontId="31" fillId="0" borderId="73" xfId="0" applyFont="1" applyFill="1" applyBorder="1" applyAlignment="1" applyProtection="1">
      <alignment horizontal="center"/>
    </xf>
    <xf numFmtId="0" fontId="31" fillId="0" borderId="72" xfId="0" applyFont="1" applyFill="1" applyBorder="1" applyAlignment="1" applyProtection="1">
      <alignment horizontal="center"/>
    </xf>
    <xf numFmtId="0" fontId="31" fillId="0" borderId="60" xfId="0" applyFont="1" applyFill="1" applyBorder="1" applyAlignment="1" applyProtection="1">
      <alignment horizontal="center"/>
    </xf>
    <xf numFmtId="0" fontId="30" fillId="0" borderId="51" xfId="0" applyFont="1" applyFill="1" applyBorder="1" applyAlignment="1" applyProtection="1">
      <alignment horizontal="left" indent="1"/>
      <protection locked="0"/>
    </xf>
    <xf numFmtId="0" fontId="30" fillId="0" borderId="47" xfId="0" applyFont="1" applyFill="1" applyBorder="1" applyAlignment="1" applyProtection="1">
      <alignment horizontal="left" indent="1"/>
      <protection locked="0"/>
    </xf>
    <xf numFmtId="0" fontId="30" fillId="0" borderId="61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25" fillId="0" borderId="0" xfId="4" applyFont="1" applyFill="1" applyAlignment="1">
      <alignment horizontal="center"/>
    </xf>
    <xf numFmtId="0" fontId="32" fillId="0" borderId="6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left" vertical="center" wrapText="1" indent="1"/>
    </xf>
    <xf numFmtId="0" fontId="10" fillId="0" borderId="50" xfId="0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164" fontId="10" fillId="0" borderId="41" xfId="0" applyNumberFormat="1" applyFont="1" applyFill="1" applyBorder="1" applyAlignment="1" applyProtection="1">
      <alignment horizontal="left" vertical="center" wrapText="1" indent="2"/>
    </xf>
    <xf numFmtId="164" fontId="10" fillId="0" borderId="43" xfId="0" applyNumberFormat="1" applyFont="1" applyFill="1" applyBorder="1" applyAlignment="1" applyProtection="1">
      <alignment horizontal="left" vertical="center" wrapText="1" indent="2"/>
    </xf>
    <xf numFmtId="164" fontId="10" fillId="0" borderId="68" xfId="0" applyNumberFormat="1" applyFont="1" applyFill="1" applyBorder="1" applyAlignment="1" applyProtection="1">
      <alignment horizontal="center" vertical="center"/>
    </xf>
    <xf numFmtId="164" fontId="10" fillId="0" borderId="69" xfId="0" applyNumberFormat="1" applyFont="1" applyFill="1" applyBorder="1" applyAlignment="1" applyProtection="1">
      <alignment horizontal="center" vertical="center"/>
    </xf>
    <xf numFmtId="164" fontId="10" fillId="0" borderId="51" xfId="0" applyNumberFormat="1" applyFont="1" applyFill="1" applyBorder="1" applyAlignment="1" applyProtection="1">
      <alignment horizontal="center" vertical="center"/>
    </xf>
    <xf numFmtId="164" fontId="10" fillId="0" borderId="47" xfId="0" applyNumberFormat="1" applyFont="1" applyFill="1" applyBorder="1" applyAlignment="1" applyProtection="1">
      <alignment horizontal="center" vertical="center"/>
    </xf>
    <xf numFmtId="164" fontId="10" fillId="0" borderId="55" xfId="0" applyNumberFormat="1" applyFont="1" applyFill="1" applyBorder="1" applyAlignment="1" applyProtection="1">
      <alignment horizontal="center" vertical="center"/>
    </xf>
    <xf numFmtId="164" fontId="10" fillId="0" borderId="68" xfId="0" applyNumberFormat="1" applyFont="1" applyFill="1" applyBorder="1" applyAlignment="1" applyProtection="1">
      <alignment horizontal="center" vertical="center" wrapText="1"/>
    </xf>
    <xf numFmtId="164" fontId="10" fillId="0" borderId="6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>
      <alignment horizontal="center" vertical="center"/>
    </xf>
    <xf numFmtId="0" fontId="30" fillId="0" borderId="72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12" fillId="0" borderId="0" xfId="0" applyNumberFormat="1" applyFont="1" applyFill="1" applyAlignment="1">
      <alignment horizontal="center" textRotation="180" wrapText="1"/>
    </xf>
    <xf numFmtId="164" fontId="10" fillId="0" borderId="68" xfId="0" applyNumberFormat="1" applyFont="1" applyFill="1" applyBorder="1" applyAlignment="1">
      <alignment horizontal="center" vertical="center" wrapText="1"/>
    </xf>
    <xf numFmtId="164" fontId="10" fillId="0" borderId="69" xfId="0" applyNumberFormat="1" applyFont="1" applyFill="1" applyBorder="1" applyAlignment="1">
      <alignment horizontal="center" vertical="center" wrapText="1"/>
    </xf>
    <xf numFmtId="164" fontId="10" fillId="0" borderId="68" xfId="0" applyNumberFormat="1" applyFont="1" applyFill="1" applyBorder="1" applyAlignment="1">
      <alignment horizontal="center" vertical="center"/>
    </xf>
    <xf numFmtId="164" fontId="10" fillId="0" borderId="69" xfId="0" applyNumberFormat="1" applyFont="1" applyFill="1" applyBorder="1" applyAlignment="1">
      <alignment horizontal="center" vertical="center"/>
    </xf>
    <xf numFmtId="164" fontId="10" fillId="0" borderId="73" xfId="0" applyNumberFormat="1" applyFont="1" applyFill="1" applyBorder="1" applyAlignment="1">
      <alignment horizontal="center" vertical="center" wrapText="1"/>
    </xf>
    <xf numFmtId="164" fontId="10" fillId="0" borderId="75" xfId="0" applyNumberFormat="1" applyFont="1" applyFill="1" applyBorder="1" applyAlignment="1">
      <alignment horizontal="center" vertical="center" wrapText="1"/>
    </xf>
    <xf numFmtId="164" fontId="10" fillId="0" borderId="67" xfId="0" applyNumberFormat="1" applyFont="1" applyFill="1" applyBorder="1" applyAlignment="1">
      <alignment horizontal="center" vertical="center" wrapText="1"/>
    </xf>
    <xf numFmtId="164" fontId="10" fillId="0" borderId="61" xfId="0" applyNumberFormat="1" applyFont="1" applyFill="1" applyBorder="1" applyAlignment="1">
      <alignment horizontal="center" vertical="center" wrapText="1"/>
    </xf>
    <xf numFmtId="164" fontId="10" fillId="0" borderId="74" xfId="0" applyNumberFormat="1" applyFont="1" applyFill="1" applyBorder="1" applyAlignment="1">
      <alignment horizontal="center" vertical="center" wrapText="1"/>
    </xf>
    <xf numFmtId="164" fontId="10" fillId="0" borderId="57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9" fillId="0" borderId="0" xfId="0" applyFont="1" applyAlignment="1" applyProtection="1">
      <alignment horizontal="center" textRotation="18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wrapText="1"/>
    </xf>
    <xf numFmtId="0" fontId="40" fillId="0" borderId="14" xfId="0" applyFont="1" applyBorder="1" applyAlignment="1" applyProtection="1">
      <alignment wrapText="1"/>
    </xf>
    <xf numFmtId="0" fontId="35" fillId="0" borderId="0" xfId="0" applyFont="1" applyAlignment="1" applyProtection="1">
      <alignment horizontal="right"/>
    </xf>
    <xf numFmtId="0" fontId="31" fillId="0" borderId="41" xfId="0" applyFont="1" applyBorder="1" applyAlignment="1" applyProtection="1">
      <alignment horizontal="left" vertical="center" indent="2"/>
    </xf>
    <xf numFmtId="0" fontId="31" fillId="0" borderId="50" xfId="0" applyFont="1" applyBorder="1" applyAlignment="1" applyProtection="1">
      <alignment horizontal="left" vertical="center" indent="2"/>
    </xf>
    <xf numFmtId="0" fontId="25" fillId="0" borderId="0" xfId="0" applyFont="1" applyAlignment="1">
      <alignment horizontal="center" wrapText="1"/>
    </xf>
  </cellXfs>
  <cellStyles count="7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6" xr:uid="{00000000-0005-0000-0000-000004000000}"/>
    <cellStyle name="Normál_KVRENMUNKA" xfId="4" xr:uid="{00000000-0005-0000-0000-000005000000}"/>
    <cellStyle name="Százalék" xfId="5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64"/>
  <sheetViews>
    <sheetView zoomScaleNormal="100" workbookViewId="0">
      <selection activeCell="C89" sqref="C89"/>
    </sheetView>
  </sheetViews>
  <sheetFormatPr defaultRowHeight="15.75" x14ac:dyDescent="0.25"/>
  <cols>
    <col min="1" max="1" width="10" style="304" customWidth="1"/>
    <col min="2" max="2" width="57" style="304" customWidth="1"/>
    <col min="3" max="3" width="13.5" style="305" customWidth="1"/>
    <col min="4" max="4" width="12.6640625" style="305" customWidth="1"/>
    <col min="5" max="5" width="13" style="305" customWidth="1"/>
    <col min="6" max="6" width="9.33203125" style="402" hidden="1" customWidth="1"/>
    <col min="7" max="7" width="13.83203125" style="402" customWidth="1"/>
    <col min="8" max="8" width="13.6640625" style="402" customWidth="1"/>
    <col min="9" max="9" width="15.5" style="402" customWidth="1"/>
    <col min="10" max="10" width="11.6640625" style="402" customWidth="1"/>
    <col min="11" max="11" width="12.33203125" style="402" customWidth="1"/>
    <col min="12" max="12" width="12.6640625" style="402" customWidth="1"/>
    <col min="13" max="13" width="11.83203125" style="402" customWidth="1"/>
    <col min="14" max="14" width="12.1640625" style="402" customWidth="1"/>
    <col min="15" max="15" width="11.33203125" style="402" customWidth="1"/>
    <col min="16" max="16384" width="9.33203125" style="402"/>
  </cols>
  <sheetData>
    <row r="1" spans="1:15" x14ac:dyDescent="0.25">
      <c r="A1" s="852" t="s">
        <v>648</v>
      </c>
      <c r="B1" s="852"/>
      <c r="C1" s="853"/>
      <c r="D1" s="854"/>
      <c r="E1" s="854"/>
      <c r="F1" s="854"/>
    </row>
    <row r="2" spans="1:15" x14ac:dyDescent="0.25">
      <c r="A2" s="855" t="s">
        <v>650</v>
      </c>
      <c r="B2" s="856"/>
      <c r="C2" s="856"/>
      <c r="D2" s="856"/>
      <c r="E2" s="856"/>
      <c r="F2" s="856"/>
    </row>
    <row r="3" spans="1:15" ht="15.95" customHeight="1" x14ac:dyDescent="0.25">
      <c r="A3" s="857" t="s">
        <v>373</v>
      </c>
      <c r="B3" s="857"/>
      <c r="C3" s="857"/>
      <c r="D3" s="857"/>
      <c r="E3" s="857"/>
    </row>
    <row r="4" spans="1:15" ht="15.95" customHeight="1" thickBot="1" x14ac:dyDescent="0.3">
      <c r="A4" s="403" t="s">
        <v>492</v>
      </c>
      <c r="B4" s="403"/>
      <c r="C4" s="249"/>
      <c r="D4" s="249"/>
      <c r="E4" s="249" t="s">
        <v>607</v>
      </c>
    </row>
    <row r="5" spans="1:15" ht="15.95" customHeight="1" x14ac:dyDescent="0.25">
      <c r="A5" s="858" t="s">
        <v>423</v>
      </c>
      <c r="B5" s="860" t="s">
        <v>375</v>
      </c>
      <c r="C5" s="862" t="s">
        <v>651</v>
      </c>
      <c r="D5" s="862"/>
      <c r="E5" s="863"/>
      <c r="F5" s="404"/>
      <c r="G5" s="864" t="s">
        <v>652</v>
      </c>
      <c r="H5" s="865"/>
      <c r="I5" s="866"/>
      <c r="J5" s="867" t="s">
        <v>653</v>
      </c>
      <c r="K5" s="865"/>
      <c r="L5" s="866"/>
      <c r="M5" s="867" t="s">
        <v>654</v>
      </c>
      <c r="N5" s="865"/>
      <c r="O5" s="866"/>
    </row>
    <row r="6" spans="1:15" ht="38.1" customHeight="1" thickBot="1" x14ac:dyDescent="0.3">
      <c r="A6" s="859"/>
      <c r="B6" s="861"/>
      <c r="C6" s="401" t="s">
        <v>33</v>
      </c>
      <c r="D6" s="401" t="s">
        <v>34</v>
      </c>
      <c r="E6" s="405" t="s">
        <v>305</v>
      </c>
      <c r="F6" s="404"/>
      <c r="G6" s="563" t="s">
        <v>33</v>
      </c>
      <c r="H6" s="564" t="s">
        <v>34</v>
      </c>
      <c r="I6" s="565" t="s">
        <v>305</v>
      </c>
      <c r="J6" s="563" t="s">
        <v>33</v>
      </c>
      <c r="K6" s="564" t="s">
        <v>34</v>
      </c>
      <c r="L6" s="565" t="s">
        <v>305</v>
      </c>
      <c r="M6" s="563" t="s">
        <v>33</v>
      </c>
      <c r="N6" s="564" t="s">
        <v>34</v>
      </c>
      <c r="O6" s="565" t="s">
        <v>305</v>
      </c>
    </row>
    <row r="7" spans="1:15" s="408" customFormat="1" ht="12" customHeight="1" thickBot="1" x14ac:dyDescent="0.25">
      <c r="A7" s="31" t="s">
        <v>6</v>
      </c>
      <c r="B7" s="32" t="s">
        <v>7</v>
      </c>
      <c r="C7" s="32" t="s">
        <v>8</v>
      </c>
      <c r="D7" s="32" t="s">
        <v>9</v>
      </c>
      <c r="E7" s="406" t="s">
        <v>19</v>
      </c>
      <c r="F7" s="407"/>
      <c r="G7" s="566" t="s">
        <v>8</v>
      </c>
      <c r="H7" s="567" t="s">
        <v>9</v>
      </c>
      <c r="I7" s="568" t="s">
        <v>19</v>
      </c>
      <c r="J7" s="566" t="s">
        <v>8</v>
      </c>
      <c r="K7" s="567" t="s">
        <v>9</v>
      </c>
      <c r="L7" s="568" t="s">
        <v>19</v>
      </c>
      <c r="M7" s="566" t="s">
        <v>8</v>
      </c>
      <c r="N7" s="567" t="s">
        <v>9</v>
      </c>
      <c r="O7" s="568" t="s">
        <v>19</v>
      </c>
    </row>
    <row r="8" spans="1:15" s="702" customFormat="1" ht="12" customHeight="1" thickBot="1" x14ac:dyDescent="0.25">
      <c r="A8" s="698" t="s">
        <v>376</v>
      </c>
      <c r="B8" s="699" t="s">
        <v>35</v>
      </c>
      <c r="C8" s="700">
        <f>C9+C10+C11+C12+C13+C15+C14+C16</f>
        <v>156269566</v>
      </c>
      <c r="D8" s="700">
        <f t="shared" ref="D8:F8" si="0">D9+D10+D11+D12+D13+D15+D14+D16</f>
        <v>181474693</v>
      </c>
      <c r="E8" s="700">
        <f t="shared" si="0"/>
        <v>171676699</v>
      </c>
      <c r="F8" s="700">
        <f t="shared" si="0"/>
        <v>27</v>
      </c>
      <c r="G8" s="700">
        <f>G9+G10+G11+G12+G13+G15+G14+G16</f>
        <v>156269566</v>
      </c>
      <c r="H8" s="700">
        <f t="shared" ref="H8" si="1">H9+H10+H11+H12+H13+H15+H14+H16</f>
        <v>181474693</v>
      </c>
      <c r="I8" s="700">
        <f t="shared" ref="I8" si="2">I9+I10+I11+I12+I13+I15+I14+I16</f>
        <v>171676699</v>
      </c>
      <c r="J8" s="701">
        <f t="shared" ref="J8:O8" si="3">SUM(J9:J15)</f>
        <v>0</v>
      </c>
      <c r="K8" s="701">
        <f t="shared" si="3"/>
        <v>0</v>
      </c>
      <c r="L8" s="701">
        <f t="shared" si="3"/>
        <v>0</v>
      </c>
      <c r="M8" s="701">
        <f t="shared" si="3"/>
        <v>27846400</v>
      </c>
      <c r="N8" s="701">
        <f t="shared" si="3"/>
        <v>31446400</v>
      </c>
      <c r="O8" s="701">
        <f t="shared" si="3"/>
        <v>29329490</v>
      </c>
    </row>
    <row r="9" spans="1:15" s="410" customFormat="1" ht="12" customHeight="1" x14ac:dyDescent="0.2">
      <c r="A9" s="11" t="s">
        <v>442</v>
      </c>
      <c r="B9" s="411" t="s">
        <v>37</v>
      </c>
      <c r="C9" s="316">
        <v>57387730</v>
      </c>
      <c r="D9" s="316">
        <v>58505078</v>
      </c>
      <c r="E9" s="412">
        <v>58505078</v>
      </c>
      <c r="F9" s="409" t="s">
        <v>38</v>
      </c>
      <c r="G9" s="316">
        <v>57387730</v>
      </c>
      <c r="H9" s="316">
        <v>58505078</v>
      </c>
      <c r="I9" s="412">
        <v>58505078</v>
      </c>
      <c r="J9" s="519"/>
      <c r="K9" s="542"/>
      <c r="L9" s="521"/>
      <c r="M9" s="519">
        <v>27846400</v>
      </c>
      <c r="N9" s="542">
        <v>31446400</v>
      </c>
      <c r="O9" s="521">
        <v>29329490</v>
      </c>
    </row>
    <row r="10" spans="1:15" s="410" customFormat="1" ht="12" customHeight="1" x14ac:dyDescent="0.2">
      <c r="A10" s="10" t="s">
        <v>443</v>
      </c>
      <c r="B10" s="413" t="s">
        <v>39</v>
      </c>
      <c r="C10" s="314">
        <v>34517096</v>
      </c>
      <c r="D10" s="314">
        <v>34812711</v>
      </c>
      <c r="E10" s="414">
        <v>34812711</v>
      </c>
      <c r="F10" s="409" t="s">
        <v>40</v>
      </c>
      <c r="G10" s="314">
        <v>34517096</v>
      </c>
      <c r="H10" s="314">
        <v>34812711</v>
      </c>
      <c r="I10" s="414">
        <v>34812711</v>
      </c>
      <c r="J10" s="519"/>
      <c r="K10" s="542"/>
      <c r="L10" s="521"/>
      <c r="M10" s="519"/>
      <c r="N10" s="542"/>
      <c r="O10" s="521"/>
    </row>
    <row r="11" spans="1:15" s="410" customFormat="1" ht="12" customHeight="1" x14ac:dyDescent="0.2">
      <c r="A11" s="10" t="s">
        <v>444</v>
      </c>
      <c r="B11" s="413" t="s">
        <v>41</v>
      </c>
      <c r="C11" s="314">
        <v>15641860</v>
      </c>
      <c r="D11" s="314">
        <v>14990920</v>
      </c>
      <c r="E11" s="414">
        <v>14990920</v>
      </c>
      <c r="F11" s="409" t="s">
        <v>42</v>
      </c>
      <c r="G11" s="314">
        <v>15641860</v>
      </c>
      <c r="H11" s="314">
        <v>14990920</v>
      </c>
      <c r="I11" s="414">
        <v>14990920</v>
      </c>
      <c r="J11" s="519"/>
      <c r="K11" s="542"/>
      <c r="L11" s="521"/>
      <c r="M11" s="519"/>
      <c r="N11" s="542"/>
      <c r="O11" s="521"/>
    </row>
    <row r="12" spans="1:15" s="410" customFormat="1" ht="12" customHeight="1" x14ac:dyDescent="0.2">
      <c r="A12" s="10" t="s">
        <v>445</v>
      </c>
      <c r="B12" s="413" t="s">
        <v>43</v>
      </c>
      <c r="C12" s="314">
        <v>2327880</v>
      </c>
      <c r="D12" s="314">
        <v>2771879</v>
      </c>
      <c r="E12" s="414">
        <v>2771879</v>
      </c>
      <c r="F12" s="409" t="s">
        <v>44</v>
      </c>
      <c r="G12" s="314">
        <v>2327880</v>
      </c>
      <c r="H12" s="314">
        <v>2771879</v>
      </c>
      <c r="I12" s="414">
        <v>2771879</v>
      </c>
      <c r="J12" s="519"/>
      <c r="K12" s="542"/>
      <c r="L12" s="521"/>
      <c r="M12" s="519"/>
      <c r="N12" s="542"/>
      <c r="O12" s="521"/>
    </row>
    <row r="13" spans="1:15" s="410" customFormat="1" ht="12" customHeight="1" x14ac:dyDescent="0.2">
      <c r="A13" s="10"/>
      <c r="B13" s="413" t="s">
        <v>649</v>
      </c>
      <c r="C13" s="314">
        <v>0</v>
      </c>
      <c r="D13" s="314">
        <v>21435773</v>
      </c>
      <c r="E13" s="414">
        <v>21435773</v>
      </c>
      <c r="F13" s="409"/>
      <c r="G13" s="314">
        <v>0</v>
      </c>
      <c r="H13" s="314">
        <v>21435773</v>
      </c>
      <c r="I13" s="414">
        <v>21435773</v>
      </c>
      <c r="J13" s="519"/>
      <c r="K13" s="542"/>
      <c r="L13" s="521"/>
      <c r="M13" s="519"/>
      <c r="N13" s="542"/>
      <c r="O13" s="521"/>
    </row>
    <row r="14" spans="1:15" s="410" customFormat="1" ht="12" customHeight="1" x14ac:dyDescent="0.2">
      <c r="A14" s="10" t="s">
        <v>489</v>
      </c>
      <c r="B14" s="413" t="s">
        <v>608</v>
      </c>
      <c r="C14" s="314">
        <v>0</v>
      </c>
      <c r="D14" s="314">
        <v>2563332</v>
      </c>
      <c r="E14" s="414">
        <v>2563332</v>
      </c>
      <c r="F14" s="409" t="s">
        <v>46</v>
      </c>
      <c r="G14" s="314">
        <v>0</v>
      </c>
      <c r="H14" s="314">
        <v>2563332</v>
      </c>
      <c r="I14" s="414">
        <v>2563332</v>
      </c>
      <c r="J14" s="519"/>
      <c r="K14" s="542"/>
      <c r="L14" s="521"/>
      <c r="M14" s="519"/>
      <c r="N14" s="542"/>
      <c r="O14" s="521"/>
    </row>
    <row r="15" spans="1:15" s="410" customFormat="1" ht="12" customHeight="1" thickBot="1" x14ac:dyDescent="0.25">
      <c r="A15" s="12" t="s">
        <v>446</v>
      </c>
      <c r="B15" s="415" t="s">
        <v>59</v>
      </c>
      <c r="F15" s="409" t="s">
        <v>48</v>
      </c>
      <c r="J15" s="520"/>
      <c r="K15" s="543"/>
      <c r="L15" s="522"/>
      <c r="M15" s="520"/>
      <c r="N15" s="543"/>
      <c r="O15" s="522"/>
    </row>
    <row r="16" spans="1:15" s="702" customFormat="1" ht="21.75" customHeight="1" thickBot="1" x14ac:dyDescent="0.25">
      <c r="A16" s="698" t="s">
        <v>377</v>
      </c>
      <c r="B16" s="703" t="s">
        <v>49</v>
      </c>
      <c r="C16" s="704">
        <f t="shared" ref="C16:I16" si="4">SUM(C17:C22)</f>
        <v>46395000</v>
      </c>
      <c r="D16" s="704">
        <f t="shared" si="4"/>
        <v>46395000</v>
      </c>
      <c r="E16" s="704">
        <f t="shared" si="4"/>
        <v>36597006</v>
      </c>
      <c r="F16" s="704">
        <f t="shared" si="4"/>
        <v>0</v>
      </c>
      <c r="G16" s="704">
        <f t="shared" si="4"/>
        <v>46395000</v>
      </c>
      <c r="H16" s="704">
        <f t="shared" si="4"/>
        <v>46395000</v>
      </c>
      <c r="I16" s="704">
        <f t="shared" si="4"/>
        <v>36597006</v>
      </c>
      <c r="J16" s="705"/>
      <c r="K16" s="706"/>
      <c r="L16" s="706"/>
      <c r="M16" s="705"/>
      <c r="N16" s="706"/>
      <c r="O16" s="706"/>
    </row>
    <row r="17" spans="1:15" s="410" customFormat="1" ht="12" customHeight="1" x14ac:dyDescent="0.2">
      <c r="A17" s="11" t="s">
        <v>448</v>
      </c>
      <c r="B17" s="411" t="s">
        <v>51</v>
      </c>
      <c r="C17" s="316">
        <v>0</v>
      </c>
      <c r="D17" s="316"/>
      <c r="E17" s="412"/>
      <c r="F17" s="409" t="s">
        <v>52</v>
      </c>
      <c r="G17" s="316">
        <v>0</v>
      </c>
      <c r="H17" s="316"/>
      <c r="I17" s="412"/>
      <c r="J17" s="519"/>
      <c r="K17" s="542"/>
      <c r="L17" s="521"/>
      <c r="M17" s="519"/>
      <c r="N17" s="542"/>
      <c r="O17" s="521"/>
    </row>
    <row r="18" spans="1:15" s="410" customFormat="1" ht="12" customHeight="1" x14ac:dyDescent="0.2">
      <c r="A18" s="10" t="s">
        <v>449</v>
      </c>
      <c r="B18" s="413" t="s">
        <v>53</v>
      </c>
      <c r="C18" s="314">
        <v>0</v>
      </c>
      <c r="D18" s="314">
        <v>0</v>
      </c>
      <c r="E18" s="414">
        <v>0</v>
      </c>
      <c r="F18" s="409" t="s">
        <v>54</v>
      </c>
      <c r="G18" s="314">
        <v>0</v>
      </c>
      <c r="H18" s="314">
        <v>0</v>
      </c>
      <c r="I18" s="414">
        <v>0</v>
      </c>
      <c r="J18" s="519"/>
      <c r="K18" s="542"/>
      <c r="L18" s="521"/>
      <c r="M18" s="519"/>
      <c r="N18" s="542"/>
      <c r="O18" s="521"/>
    </row>
    <row r="19" spans="1:15" s="410" customFormat="1" ht="12" customHeight="1" x14ac:dyDescent="0.2">
      <c r="A19" s="10" t="s">
        <v>450</v>
      </c>
      <c r="B19" s="413" t="s">
        <v>55</v>
      </c>
      <c r="C19" s="314">
        <v>0</v>
      </c>
      <c r="D19" s="314">
        <v>0</v>
      </c>
      <c r="E19" s="414">
        <v>0</v>
      </c>
      <c r="F19" s="409" t="s">
        <v>56</v>
      </c>
      <c r="G19" s="314">
        <v>0</v>
      </c>
      <c r="H19" s="314">
        <v>0</v>
      </c>
      <c r="I19" s="414">
        <v>0</v>
      </c>
      <c r="J19" s="519"/>
      <c r="K19" s="542"/>
      <c r="L19" s="521"/>
      <c r="M19" s="519"/>
      <c r="N19" s="542"/>
      <c r="O19" s="521"/>
    </row>
    <row r="20" spans="1:15" s="410" customFormat="1" ht="12" customHeight="1" x14ac:dyDescent="0.2">
      <c r="A20" s="10" t="s">
        <v>451</v>
      </c>
      <c r="B20" s="413" t="s">
        <v>57</v>
      </c>
      <c r="C20" s="314">
        <v>0</v>
      </c>
      <c r="D20" s="314">
        <v>0</v>
      </c>
      <c r="E20" s="414">
        <v>0</v>
      </c>
      <c r="F20" s="409" t="s">
        <v>58</v>
      </c>
      <c r="G20" s="314">
        <v>0</v>
      </c>
      <c r="H20" s="314">
        <v>0</v>
      </c>
      <c r="I20" s="414">
        <v>0</v>
      </c>
      <c r="J20" s="519"/>
      <c r="K20" s="542"/>
      <c r="L20" s="521"/>
      <c r="M20" s="519"/>
      <c r="N20" s="542"/>
      <c r="O20" s="521"/>
    </row>
    <row r="21" spans="1:15" s="410" customFormat="1" ht="12" customHeight="1" x14ac:dyDescent="0.2">
      <c r="A21" s="10" t="s">
        <v>452</v>
      </c>
      <c r="B21" s="413" t="s">
        <v>59</v>
      </c>
      <c r="C21" s="317">
        <v>46395000</v>
      </c>
      <c r="D21" s="317">
        <v>46395000</v>
      </c>
      <c r="E21" s="416">
        <v>36597006</v>
      </c>
      <c r="F21" s="409" t="s">
        <v>60</v>
      </c>
      <c r="G21" s="317">
        <v>46395000</v>
      </c>
      <c r="H21" s="317">
        <v>46395000</v>
      </c>
      <c r="I21" s="416">
        <v>36597006</v>
      </c>
      <c r="J21" s="519"/>
      <c r="K21" s="542"/>
      <c r="L21" s="521"/>
      <c r="M21" s="519"/>
      <c r="N21" s="542"/>
      <c r="O21" s="521"/>
    </row>
    <row r="22" spans="1:15" s="410" customFormat="1" ht="12" customHeight="1" thickBot="1" x14ac:dyDescent="0.25">
      <c r="A22" s="12" t="s">
        <v>458</v>
      </c>
      <c r="B22" s="415" t="s">
        <v>61</v>
      </c>
      <c r="C22" s="317">
        <v>0</v>
      </c>
      <c r="D22" s="317">
        <v>0</v>
      </c>
      <c r="E22" s="416">
        <v>0</v>
      </c>
      <c r="F22" s="409" t="s">
        <v>62</v>
      </c>
      <c r="G22" s="317">
        <v>0</v>
      </c>
      <c r="H22" s="317">
        <v>0</v>
      </c>
      <c r="I22" s="416">
        <v>0</v>
      </c>
      <c r="J22" s="520"/>
      <c r="K22" s="543"/>
      <c r="L22" s="522"/>
      <c r="M22" s="520"/>
      <c r="N22" s="543"/>
      <c r="O22" s="522"/>
    </row>
    <row r="23" spans="1:15" s="702" customFormat="1" ht="21" customHeight="1" thickBot="1" x14ac:dyDescent="0.25">
      <c r="A23" s="698" t="s">
        <v>378</v>
      </c>
      <c r="B23" s="699" t="s">
        <v>63</v>
      </c>
      <c r="C23" s="707"/>
      <c r="D23" s="704">
        <f>D24+D28</f>
        <v>125069624</v>
      </c>
      <c r="E23" s="704">
        <f>E24+E28</f>
        <v>132317530</v>
      </c>
      <c r="F23" s="704">
        <f t="shared" ref="F23:I23" si="5">F24+F28</f>
        <v>36</v>
      </c>
      <c r="G23" s="704">
        <f t="shared" si="5"/>
        <v>0</v>
      </c>
      <c r="H23" s="704">
        <f t="shared" si="5"/>
        <v>36669201</v>
      </c>
      <c r="I23" s="704">
        <f t="shared" si="5"/>
        <v>36669201</v>
      </c>
      <c r="J23" s="704">
        <f t="shared" ref="J23" si="6">J24+J28</f>
        <v>0</v>
      </c>
      <c r="K23" s="704">
        <f t="shared" ref="K23" si="7">K24+K28</f>
        <v>88400423</v>
      </c>
      <c r="L23" s="704">
        <f t="shared" ref="L23" si="8">L24+L28</f>
        <v>95648329</v>
      </c>
      <c r="M23" s="708"/>
      <c r="N23" s="705"/>
      <c r="O23" s="706"/>
    </row>
    <row r="24" spans="1:15" s="410" customFormat="1" ht="12" customHeight="1" x14ac:dyDescent="0.2">
      <c r="A24" s="11" t="s">
        <v>431</v>
      </c>
      <c r="B24" s="411" t="s">
        <v>65</v>
      </c>
      <c r="C24" s="316"/>
      <c r="D24" s="316">
        <v>30680611</v>
      </c>
      <c r="E24" s="412">
        <v>30680611</v>
      </c>
      <c r="F24" s="409" t="s">
        <v>66</v>
      </c>
      <c r="G24" s="519"/>
      <c r="H24" s="316">
        <v>30680611</v>
      </c>
      <c r="I24" s="412">
        <v>30680611</v>
      </c>
      <c r="J24" s="519"/>
      <c r="K24" s="542"/>
      <c r="L24" s="521"/>
      <c r="M24" s="519"/>
      <c r="N24" s="542"/>
      <c r="O24" s="521"/>
    </row>
    <row r="25" spans="1:15" s="410" customFormat="1" ht="12" customHeight="1" x14ac:dyDescent="0.2">
      <c r="A25" s="10" t="s">
        <v>432</v>
      </c>
      <c r="B25" s="413" t="s">
        <v>67</v>
      </c>
      <c r="C25" s="314"/>
      <c r="D25" s="314"/>
      <c r="E25" s="414"/>
      <c r="F25" s="409" t="s">
        <v>68</v>
      </c>
      <c r="G25" s="519"/>
      <c r="H25" s="314"/>
      <c r="I25" s="414"/>
      <c r="J25" s="519"/>
      <c r="K25" s="542"/>
      <c r="L25" s="521"/>
      <c r="M25" s="519"/>
      <c r="N25" s="542"/>
      <c r="O25" s="521"/>
    </row>
    <row r="26" spans="1:15" s="410" customFormat="1" ht="12" customHeight="1" x14ac:dyDescent="0.2">
      <c r="A26" s="10" t="s">
        <v>433</v>
      </c>
      <c r="B26" s="413" t="s">
        <v>69</v>
      </c>
      <c r="C26" s="314"/>
      <c r="D26" s="314"/>
      <c r="E26" s="414"/>
      <c r="F26" s="409" t="s">
        <v>70</v>
      </c>
      <c r="G26" s="519"/>
      <c r="H26" s="314"/>
      <c r="I26" s="414"/>
      <c r="J26" s="519"/>
      <c r="K26" s="542"/>
      <c r="L26" s="521"/>
      <c r="M26" s="519"/>
      <c r="N26" s="542"/>
      <c r="O26" s="521"/>
    </row>
    <row r="27" spans="1:15" s="410" customFormat="1" ht="12" customHeight="1" x14ac:dyDescent="0.2">
      <c r="A27" s="10" t="s">
        <v>434</v>
      </c>
      <c r="B27" s="413" t="s">
        <v>71</v>
      </c>
      <c r="C27" s="314"/>
      <c r="D27" s="314"/>
      <c r="E27" s="414"/>
      <c r="F27" s="409" t="s">
        <v>72</v>
      </c>
      <c r="G27" s="519"/>
      <c r="H27" s="314"/>
      <c r="I27" s="414"/>
      <c r="J27" s="519"/>
      <c r="K27" s="542"/>
      <c r="L27" s="521"/>
      <c r="M27" s="519"/>
      <c r="N27" s="542"/>
      <c r="O27" s="521"/>
    </row>
    <row r="28" spans="1:15" s="410" customFormat="1" ht="12" customHeight="1" x14ac:dyDescent="0.2">
      <c r="A28" s="10" t="s">
        <v>511</v>
      </c>
      <c r="B28" s="413" t="s">
        <v>73</v>
      </c>
      <c r="C28" s="314"/>
      <c r="D28" s="314">
        <v>94389013</v>
      </c>
      <c r="E28" s="414">
        <v>101636919</v>
      </c>
      <c r="F28" s="409" t="s">
        <v>74</v>
      </c>
      <c r="G28" s="519"/>
      <c r="H28" s="314">
        <v>5988590</v>
      </c>
      <c r="I28" s="414">
        <v>5988590</v>
      </c>
      <c r="J28" s="519"/>
      <c r="K28" s="542">
        <v>88400423</v>
      </c>
      <c r="L28" s="521">
        <v>95648329</v>
      </c>
      <c r="M28" s="519"/>
      <c r="N28" s="542"/>
      <c r="O28" s="521"/>
    </row>
    <row r="29" spans="1:15" s="410" customFormat="1" ht="12" customHeight="1" thickBot="1" x14ac:dyDescent="0.25">
      <c r="A29" s="12" t="s">
        <v>512</v>
      </c>
      <c r="B29" s="240" t="s">
        <v>75</v>
      </c>
      <c r="C29" s="317"/>
      <c r="D29" s="317">
        <v>20859644</v>
      </c>
      <c r="E29" s="416">
        <v>20859644</v>
      </c>
      <c r="F29" s="409" t="s">
        <v>76</v>
      </c>
      <c r="G29" s="520"/>
      <c r="H29" s="543"/>
      <c r="I29" s="522"/>
      <c r="J29" s="520"/>
      <c r="K29" s="543"/>
      <c r="L29" s="522"/>
      <c r="M29" s="520"/>
      <c r="N29" s="543"/>
      <c r="O29" s="522"/>
    </row>
    <row r="30" spans="1:15" s="702" customFormat="1" ht="12" customHeight="1" thickBot="1" x14ac:dyDescent="0.25">
      <c r="A30" s="698" t="s">
        <v>513</v>
      </c>
      <c r="B30" s="699" t="s">
        <v>77</v>
      </c>
      <c r="C30" s="709">
        <f>C31+C34+C36</f>
        <v>13400000</v>
      </c>
      <c r="D30" s="709">
        <f t="shared" ref="D30:E30" si="9">D31+D34+D36</f>
        <v>13400000</v>
      </c>
      <c r="E30" s="709">
        <f t="shared" si="9"/>
        <v>15067101</v>
      </c>
      <c r="F30" s="709">
        <f t="shared" ref="F30" si="10">F31+F34+F36</f>
        <v>77</v>
      </c>
      <c r="G30" s="709">
        <f t="shared" ref="G30" si="11">G31+G34+G36</f>
        <v>13400000</v>
      </c>
      <c r="H30" s="709">
        <f t="shared" ref="H30" si="12">H31+H34+H36</f>
        <v>13400000</v>
      </c>
      <c r="I30" s="709">
        <f t="shared" ref="I30" si="13">I31+I34+I36</f>
        <v>15067101</v>
      </c>
      <c r="J30" s="710"/>
      <c r="K30" s="711"/>
      <c r="L30" s="712"/>
      <c r="M30" s="710"/>
      <c r="N30" s="711"/>
      <c r="O30" s="712"/>
    </row>
    <row r="31" spans="1:15" s="410" customFormat="1" ht="12" customHeight="1" x14ac:dyDescent="0.2">
      <c r="A31" s="11" t="s">
        <v>79</v>
      </c>
      <c r="B31" s="411" t="s">
        <v>609</v>
      </c>
      <c r="C31" s="417">
        <f>SUM(C32:C33)</f>
        <v>11000000</v>
      </c>
      <c r="D31" s="417">
        <f t="shared" ref="D31:E31" si="14">SUM(D32:D33)</f>
        <v>11000000</v>
      </c>
      <c r="E31" s="417">
        <f t="shared" si="14"/>
        <v>12801310</v>
      </c>
      <c r="F31" s="409" t="s">
        <v>81</v>
      </c>
      <c r="G31" s="417">
        <f>SUM(G32:G33)</f>
        <v>11000000</v>
      </c>
      <c r="H31" s="417">
        <f t="shared" ref="H31:I31" si="15">SUM(H32:H33)</f>
        <v>11000000</v>
      </c>
      <c r="I31" s="417">
        <f t="shared" si="15"/>
        <v>12801310</v>
      </c>
      <c r="J31" s="523"/>
      <c r="K31" s="573"/>
      <c r="L31" s="524"/>
      <c r="M31" s="523"/>
      <c r="N31" s="573"/>
      <c r="O31" s="524"/>
    </row>
    <row r="32" spans="1:15" s="410" customFormat="1" ht="12" customHeight="1" x14ac:dyDescent="0.2">
      <c r="A32" s="10" t="s">
        <v>82</v>
      </c>
      <c r="B32" s="413" t="s">
        <v>83</v>
      </c>
      <c r="C32" s="314">
        <v>0</v>
      </c>
      <c r="D32" s="314"/>
      <c r="E32" s="414"/>
      <c r="F32" s="409" t="s">
        <v>84</v>
      </c>
      <c r="G32" s="314">
        <v>0</v>
      </c>
      <c r="H32" s="314"/>
      <c r="I32" s="414"/>
      <c r="J32" s="519"/>
      <c r="K32" s="542"/>
      <c r="L32" s="521"/>
      <c r="M32" s="519"/>
      <c r="N32" s="542"/>
      <c r="O32" s="521"/>
    </row>
    <row r="33" spans="1:15" s="410" customFormat="1" ht="12" customHeight="1" x14ac:dyDescent="0.2">
      <c r="A33" s="10" t="s">
        <v>85</v>
      </c>
      <c r="B33" s="690" t="s">
        <v>610</v>
      </c>
      <c r="C33" s="314">
        <v>11000000</v>
      </c>
      <c r="D33" s="314">
        <v>11000000</v>
      </c>
      <c r="E33" s="414">
        <v>12801310</v>
      </c>
      <c r="F33" s="409" t="s">
        <v>87</v>
      </c>
      <c r="G33" s="314">
        <v>11000000</v>
      </c>
      <c r="H33" s="314">
        <v>11000000</v>
      </c>
      <c r="I33" s="414">
        <v>12801310</v>
      </c>
      <c r="J33" s="519"/>
      <c r="K33" s="542"/>
      <c r="L33" s="521"/>
      <c r="M33" s="519"/>
      <c r="N33" s="542"/>
      <c r="O33" s="521"/>
    </row>
    <row r="34" spans="1:15" s="410" customFormat="1" ht="12" customHeight="1" x14ac:dyDescent="0.2">
      <c r="A34" s="10" t="s">
        <v>88</v>
      </c>
      <c r="B34" s="413" t="s">
        <v>89</v>
      </c>
      <c r="C34" s="314">
        <v>2300000</v>
      </c>
      <c r="D34" s="314">
        <v>2300000</v>
      </c>
      <c r="E34" s="414">
        <v>2165458</v>
      </c>
      <c r="F34" s="409" t="s">
        <v>90</v>
      </c>
      <c r="G34" s="314">
        <v>2300000</v>
      </c>
      <c r="H34" s="314">
        <v>2300000</v>
      </c>
      <c r="I34" s="414">
        <v>2165458</v>
      </c>
      <c r="J34" s="519"/>
      <c r="K34" s="542"/>
      <c r="L34" s="521"/>
      <c r="M34" s="519"/>
      <c r="N34" s="542"/>
      <c r="O34" s="521"/>
    </row>
    <row r="35" spans="1:15" s="410" customFormat="1" ht="12" customHeight="1" x14ac:dyDescent="0.2">
      <c r="A35" s="10" t="s">
        <v>91</v>
      </c>
      <c r="B35" s="413" t="s">
        <v>332</v>
      </c>
      <c r="C35" s="314">
        <v>0</v>
      </c>
      <c r="D35" s="314"/>
      <c r="E35" s="414"/>
      <c r="F35" s="409" t="s">
        <v>93</v>
      </c>
      <c r="G35" s="314">
        <v>0</v>
      </c>
      <c r="H35" s="314"/>
      <c r="I35" s="414"/>
      <c r="J35" s="519"/>
      <c r="K35" s="542"/>
      <c r="L35" s="521"/>
      <c r="M35" s="519"/>
      <c r="N35" s="542"/>
      <c r="O35" s="521"/>
    </row>
    <row r="36" spans="1:15" s="410" customFormat="1" ht="12" customHeight="1" thickBot="1" x14ac:dyDescent="0.25">
      <c r="A36" s="12" t="s">
        <v>94</v>
      </c>
      <c r="B36" s="240" t="s">
        <v>95</v>
      </c>
      <c r="C36" s="317">
        <v>100000</v>
      </c>
      <c r="D36" s="317">
        <v>100000</v>
      </c>
      <c r="E36" s="416">
        <v>100333</v>
      </c>
      <c r="F36" s="409" t="s">
        <v>96</v>
      </c>
      <c r="G36" s="317">
        <v>100000</v>
      </c>
      <c r="H36" s="317">
        <v>100000</v>
      </c>
      <c r="I36" s="416">
        <v>100333</v>
      </c>
      <c r="J36" s="520"/>
      <c r="K36" s="543"/>
      <c r="L36" s="522"/>
      <c r="M36" s="520"/>
      <c r="N36" s="543"/>
      <c r="O36" s="522"/>
    </row>
    <row r="37" spans="1:15" s="702" customFormat="1" ht="12" customHeight="1" thickBot="1" x14ac:dyDescent="0.25">
      <c r="A37" s="698" t="s">
        <v>380</v>
      </c>
      <c r="B37" s="699" t="s">
        <v>97</v>
      </c>
      <c r="C37" s="700">
        <f>SUM(C38:C47)</f>
        <v>6836800</v>
      </c>
      <c r="D37" s="700">
        <f>SUM(D38:D47)</f>
        <v>10090333</v>
      </c>
      <c r="E37" s="700">
        <f>SUM(E38:E47)</f>
        <v>9719413</v>
      </c>
      <c r="F37" s="700">
        <f t="shared" ref="F37:L37" si="16">SUM(F38:F47)</f>
        <v>0</v>
      </c>
      <c r="G37" s="700">
        <f t="shared" si="16"/>
        <v>100000</v>
      </c>
      <c r="H37" s="700">
        <f t="shared" si="16"/>
        <v>3353533</v>
      </c>
      <c r="I37" s="700">
        <f t="shared" si="16"/>
        <v>3051386</v>
      </c>
      <c r="J37" s="700">
        <f t="shared" si="16"/>
        <v>6736800</v>
      </c>
      <c r="K37" s="700">
        <f t="shared" si="16"/>
        <v>6736800</v>
      </c>
      <c r="L37" s="700">
        <f t="shared" si="16"/>
        <v>6668027</v>
      </c>
      <c r="M37" s="713"/>
      <c r="N37" s="714"/>
      <c r="O37" s="714"/>
    </row>
    <row r="38" spans="1:15" s="410" customFormat="1" ht="12" customHeight="1" x14ac:dyDescent="0.2">
      <c r="A38" s="11" t="s">
        <v>435</v>
      </c>
      <c r="B38" s="411" t="s">
        <v>99</v>
      </c>
      <c r="C38" s="316">
        <v>0</v>
      </c>
      <c r="D38" s="316">
        <v>0</v>
      </c>
      <c r="E38" s="412">
        <v>0</v>
      </c>
      <c r="F38" s="409" t="s">
        <v>100</v>
      </c>
      <c r="G38" s="519"/>
      <c r="H38" s="542"/>
      <c r="I38" s="521"/>
      <c r="J38" s="519"/>
      <c r="K38" s="542"/>
      <c r="L38" s="521"/>
      <c r="M38" s="519"/>
      <c r="N38" s="542"/>
      <c r="O38" s="521"/>
    </row>
    <row r="39" spans="1:15" s="410" customFormat="1" ht="12" customHeight="1" x14ac:dyDescent="0.2">
      <c r="A39" s="10" t="s">
        <v>436</v>
      </c>
      <c r="B39" s="413" t="s">
        <v>101</v>
      </c>
      <c r="C39" s="314">
        <v>0</v>
      </c>
      <c r="D39" s="314">
        <v>0</v>
      </c>
      <c r="E39" s="414">
        <v>16000</v>
      </c>
      <c r="F39" s="409" t="s">
        <v>102</v>
      </c>
      <c r="G39" s="314"/>
      <c r="H39" s="314"/>
      <c r="I39" s="414">
        <v>16000</v>
      </c>
      <c r="J39" s="519"/>
      <c r="K39" s="542"/>
      <c r="L39" s="521"/>
      <c r="M39" s="519"/>
      <c r="N39" s="542"/>
      <c r="O39" s="521"/>
    </row>
    <row r="40" spans="1:15" s="410" customFormat="1" ht="12" customHeight="1" x14ac:dyDescent="0.2">
      <c r="A40" s="10" t="s">
        <v>437</v>
      </c>
      <c r="B40" s="413" t="s">
        <v>103</v>
      </c>
      <c r="C40" s="314">
        <v>1400000</v>
      </c>
      <c r="D40" s="314">
        <v>1400000</v>
      </c>
      <c r="E40" s="414">
        <v>2943716</v>
      </c>
      <c r="F40" s="409" t="s">
        <v>104</v>
      </c>
      <c r="G40" s="519"/>
      <c r="H40" s="542"/>
      <c r="I40" s="521"/>
      <c r="J40" s="314">
        <v>1400000</v>
      </c>
      <c r="K40" s="314">
        <v>1400000</v>
      </c>
      <c r="L40" s="414">
        <v>2943716</v>
      </c>
      <c r="M40" s="519"/>
      <c r="N40" s="542"/>
      <c r="O40" s="521"/>
    </row>
    <row r="41" spans="1:15" s="410" customFormat="1" ht="12" customHeight="1" x14ac:dyDescent="0.2">
      <c r="A41" s="10" t="s">
        <v>515</v>
      </c>
      <c r="B41" s="413" t="s">
        <v>105</v>
      </c>
      <c r="C41" s="314">
        <v>5336800</v>
      </c>
      <c r="D41" s="314">
        <v>5336800</v>
      </c>
      <c r="E41" s="414">
        <v>3724311</v>
      </c>
      <c r="F41" s="409" t="s">
        <v>106</v>
      </c>
      <c r="G41" s="519"/>
      <c r="H41" s="542"/>
      <c r="I41" s="521"/>
      <c r="J41" s="314">
        <v>5336800</v>
      </c>
      <c r="K41" s="314">
        <v>5336800</v>
      </c>
      <c r="L41" s="414">
        <v>3724311</v>
      </c>
      <c r="M41" s="519"/>
      <c r="N41" s="542"/>
      <c r="O41" s="521"/>
    </row>
    <row r="42" spans="1:15" s="410" customFormat="1" ht="12" customHeight="1" x14ac:dyDescent="0.2">
      <c r="A42" s="10" t="s">
        <v>516</v>
      </c>
      <c r="B42" s="413" t="s">
        <v>107</v>
      </c>
      <c r="C42" s="314">
        <v>0</v>
      </c>
      <c r="D42" s="314">
        <v>642223</v>
      </c>
      <c r="E42" s="414">
        <v>233965</v>
      </c>
      <c r="F42" s="409" t="s">
        <v>108</v>
      </c>
      <c r="G42" s="314">
        <v>0</v>
      </c>
      <c r="H42" s="314">
        <v>642223</v>
      </c>
      <c r="I42" s="414">
        <v>233965</v>
      </c>
      <c r="J42" s="519"/>
      <c r="K42" s="542"/>
      <c r="L42" s="521"/>
      <c r="M42" s="519"/>
      <c r="N42" s="542"/>
      <c r="O42" s="521"/>
    </row>
    <row r="43" spans="1:15" s="410" customFormat="1" ht="12" customHeight="1" x14ac:dyDescent="0.2">
      <c r="A43" s="10" t="s">
        <v>517</v>
      </c>
      <c r="B43" s="413" t="s">
        <v>109</v>
      </c>
      <c r="C43" s="314">
        <v>100000</v>
      </c>
      <c r="D43" s="314">
        <v>100000</v>
      </c>
      <c r="E43" s="414">
        <v>132107</v>
      </c>
      <c r="F43" s="409" t="s">
        <v>110</v>
      </c>
      <c r="G43" s="314">
        <v>100000</v>
      </c>
      <c r="H43" s="314">
        <v>100000</v>
      </c>
      <c r="I43" s="414">
        <v>132107</v>
      </c>
      <c r="J43" s="519"/>
      <c r="K43" s="542">
        <v>0</v>
      </c>
      <c r="L43" s="521">
        <v>0</v>
      </c>
      <c r="M43" s="519"/>
      <c r="N43" s="542"/>
      <c r="O43" s="521"/>
    </row>
    <row r="44" spans="1:15" s="410" customFormat="1" ht="12" customHeight="1" x14ac:dyDescent="0.2">
      <c r="A44" s="10" t="s">
        <v>518</v>
      </c>
      <c r="B44" s="413" t="s">
        <v>111</v>
      </c>
      <c r="C44" s="314">
        <v>0</v>
      </c>
      <c r="D44" s="314">
        <v>525000</v>
      </c>
      <c r="E44" s="414">
        <v>525000</v>
      </c>
      <c r="F44" s="409" t="s">
        <v>112</v>
      </c>
      <c r="G44" s="314">
        <v>0</v>
      </c>
      <c r="H44" s="314">
        <v>525000</v>
      </c>
      <c r="I44" s="414">
        <v>525000</v>
      </c>
      <c r="J44" s="519"/>
      <c r="K44" s="542"/>
      <c r="L44" s="521"/>
      <c r="M44" s="519"/>
      <c r="N44" s="542"/>
      <c r="O44" s="521"/>
    </row>
    <row r="45" spans="1:15" s="410" customFormat="1" ht="12" customHeight="1" x14ac:dyDescent="0.2">
      <c r="A45" s="10" t="s">
        <v>519</v>
      </c>
      <c r="B45" s="413" t="s">
        <v>113</v>
      </c>
      <c r="C45" s="314">
        <v>0</v>
      </c>
      <c r="D45" s="314">
        <v>0</v>
      </c>
      <c r="E45" s="414">
        <v>0</v>
      </c>
      <c r="F45" s="409" t="s">
        <v>114</v>
      </c>
      <c r="G45" s="314">
        <v>0</v>
      </c>
      <c r="H45" s="314">
        <v>0</v>
      </c>
      <c r="I45" s="414">
        <v>0</v>
      </c>
      <c r="J45" s="519"/>
      <c r="K45" s="542"/>
      <c r="L45" s="521"/>
      <c r="M45" s="519"/>
      <c r="N45" s="542"/>
      <c r="O45" s="521"/>
    </row>
    <row r="46" spans="1:15" s="410" customFormat="1" ht="12" customHeight="1" x14ac:dyDescent="0.2">
      <c r="A46" s="10" t="s">
        <v>115</v>
      </c>
      <c r="B46" s="413" t="s">
        <v>116</v>
      </c>
      <c r="C46" s="318">
        <v>0</v>
      </c>
      <c r="D46" s="318">
        <v>0</v>
      </c>
      <c r="E46" s="419">
        <v>0</v>
      </c>
      <c r="F46" s="409" t="s">
        <v>117</v>
      </c>
      <c r="G46" s="318">
        <v>0</v>
      </c>
      <c r="H46" s="318">
        <v>0</v>
      </c>
      <c r="I46" s="419">
        <v>0</v>
      </c>
      <c r="J46" s="526"/>
      <c r="K46" s="574"/>
      <c r="L46" s="528"/>
      <c r="M46" s="526"/>
      <c r="N46" s="574"/>
      <c r="O46" s="528"/>
    </row>
    <row r="47" spans="1:15" s="410" customFormat="1" ht="12" customHeight="1" thickBot="1" x14ac:dyDescent="0.25">
      <c r="A47" s="12" t="s">
        <v>118</v>
      </c>
      <c r="B47" s="415" t="s">
        <v>119</v>
      </c>
      <c r="C47" s="319">
        <v>0</v>
      </c>
      <c r="D47" s="319">
        <v>2086310</v>
      </c>
      <c r="E47" s="420">
        <v>2144314</v>
      </c>
      <c r="F47" s="409" t="s">
        <v>120</v>
      </c>
      <c r="G47" s="319">
        <v>0</v>
      </c>
      <c r="H47" s="319">
        <v>2086310</v>
      </c>
      <c r="I47" s="420">
        <v>2144314</v>
      </c>
      <c r="J47" s="527"/>
      <c r="K47" s="575"/>
      <c r="L47" s="529"/>
      <c r="M47" s="527"/>
      <c r="N47" s="575"/>
      <c r="O47" s="529"/>
    </row>
    <row r="48" spans="1:15" s="702" customFormat="1" ht="12" customHeight="1" thickBot="1" x14ac:dyDescent="0.25">
      <c r="A48" s="698" t="s">
        <v>381</v>
      </c>
      <c r="B48" s="699" t="s">
        <v>121</v>
      </c>
      <c r="C48" s="700">
        <f>SUM(C49:C53)</f>
        <v>17000000</v>
      </c>
      <c r="D48" s="700">
        <f>SUM(D49:D53)</f>
        <v>17000000</v>
      </c>
      <c r="E48" s="700">
        <f>SUM(E49:E53)</f>
        <v>2000000</v>
      </c>
      <c r="F48" s="700">
        <f t="shared" ref="F48:L48" si="17">SUM(F49:F53)</f>
        <v>0</v>
      </c>
      <c r="G48" s="700">
        <f t="shared" si="17"/>
        <v>0</v>
      </c>
      <c r="H48" s="700">
        <f t="shared" si="17"/>
        <v>0</v>
      </c>
      <c r="I48" s="700">
        <f t="shared" si="17"/>
        <v>0</v>
      </c>
      <c r="J48" s="700">
        <f t="shared" si="17"/>
        <v>17000000</v>
      </c>
      <c r="K48" s="700">
        <f t="shared" si="17"/>
        <v>17000000</v>
      </c>
      <c r="L48" s="700">
        <f t="shared" si="17"/>
        <v>2000000</v>
      </c>
      <c r="M48" s="713"/>
      <c r="N48" s="714"/>
      <c r="O48" s="714"/>
    </row>
    <row r="49" spans="1:15" s="410" customFormat="1" ht="12" customHeight="1" x14ac:dyDescent="0.2">
      <c r="A49" s="11" t="s">
        <v>438</v>
      </c>
      <c r="B49" s="411" t="s">
        <v>123</v>
      </c>
      <c r="C49" s="321">
        <v>0</v>
      </c>
      <c r="D49" s="321">
        <v>0</v>
      </c>
      <c r="E49" s="421">
        <v>0</v>
      </c>
      <c r="F49" s="409" t="s">
        <v>124</v>
      </c>
      <c r="G49" s="526"/>
      <c r="H49" s="574"/>
      <c r="I49" s="528"/>
      <c r="J49" s="526"/>
      <c r="K49" s="574"/>
      <c r="L49" s="528"/>
      <c r="M49" s="526"/>
      <c r="N49" s="574"/>
      <c r="O49" s="528"/>
    </row>
    <row r="50" spans="1:15" s="410" customFormat="1" ht="12" customHeight="1" x14ac:dyDescent="0.2">
      <c r="A50" s="10" t="s">
        <v>439</v>
      </c>
      <c r="B50" s="413" t="s">
        <v>125</v>
      </c>
      <c r="C50" s="318">
        <v>17000000</v>
      </c>
      <c r="D50" s="318">
        <v>17000000</v>
      </c>
      <c r="E50" s="419">
        <v>2000000</v>
      </c>
      <c r="F50" s="409" t="s">
        <v>126</v>
      </c>
      <c r="G50" s="526"/>
      <c r="H50" s="574"/>
      <c r="I50" s="528"/>
      <c r="J50" s="318">
        <v>17000000</v>
      </c>
      <c r="K50" s="318">
        <v>17000000</v>
      </c>
      <c r="L50" s="419">
        <v>2000000</v>
      </c>
      <c r="M50" s="526"/>
      <c r="N50" s="574"/>
      <c r="O50" s="528"/>
    </row>
    <row r="51" spans="1:15" s="410" customFormat="1" ht="12" customHeight="1" x14ac:dyDescent="0.2">
      <c r="A51" s="10" t="s">
        <v>127</v>
      </c>
      <c r="B51" s="413" t="s">
        <v>128</v>
      </c>
      <c r="C51" s="318">
        <v>0</v>
      </c>
      <c r="D51" s="318">
        <v>0</v>
      </c>
      <c r="E51" s="419">
        <v>0</v>
      </c>
      <c r="F51" s="409" t="s">
        <v>129</v>
      </c>
      <c r="G51" s="526"/>
      <c r="H51" s="574"/>
      <c r="I51" s="528"/>
      <c r="J51" s="526"/>
      <c r="K51" s="574"/>
      <c r="L51" s="528"/>
      <c r="M51" s="526"/>
      <c r="N51" s="574"/>
      <c r="O51" s="528"/>
    </row>
    <row r="52" spans="1:15" s="410" customFormat="1" ht="12" customHeight="1" x14ac:dyDescent="0.2">
      <c r="A52" s="10" t="s">
        <v>130</v>
      </c>
      <c r="B52" s="413" t="s">
        <v>131</v>
      </c>
      <c r="C52" s="318">
        <v>0</v>
      </c>
      <c r="D52" s="318">
        <v>0</v>
      </c>
      <c r="E52" s="419">
        <v>0</v>
      </c>
      <c r="F52" s="409" t="s">
        <v>132</v>
      </c>
      <c r="G52" s="526"/>
      <c r="H52" s="574"/>
      <c r="I52" s="528"/>
      <c r="J52" s="526"/>
      <c r="K52" s="574"/>
      <c r="L52" s="528"/>
      <c r="M52" s="526"/>
      <c r="N52" s="574"/>
      <c r="O52" s="528"/>
    </row>
    <row r="53" spans="1:15" s="410" customFormat="1" ht="12" customHeight="1" thickBot="1" x14ac:dyDescent="0.25">
      <c r="A53" s="12" t="s">
        <v>133</v>
      </c>
      <c r="B53" s="415" t="s">
        <v>134</v>
      </c>
      <c r="C53" s="319">
        <v>0</v>
      </c>
      <c r="D53" s="319">
        <v>0</v>
      </c>
      <c r="E53" s="420">
        <v>0</v>
      </c>
      <c r="F53" s="409" t="s">
        <v>135</v>
      </c>
      <c r="G53" s="527"/>
      <c r="H53" s="575"/>
      <c r="I53" s="529"/>
      <c r="J53" s="527"/>
      <c r="K53" s="575"/>
      <c r="L53" s="529"/>
      <c r="M53" s="527"/>
      <c r="N53" s="575"/>
      <c r="O53" s="529"/>
    </row>
    <row r="54" spans="1:15" s="702" customFormat="1" ht="17.25" customHeight="1" thickBot="1" x14ac:dyDescent="0.25">
      <c r="A54" s="698" t="s">
        <v>520</v>
      </c>
      <c r="B54" s="699" t="s">
        <v>136</v>
      </c>
      <c r="C54" s="700">
        <f>SUM(C55:C58)</f>
        <v>0</v>
      </c>
      <c r="D54" s="700">
        <f>SUM(D55:D58)</f>
        <v>0</v>
      </c>
      <c r="E54" s="700">
        <f>SUM(E55:E58)</f>
        <v>0</v>
      </c>
      <c r="F54" s="694" t="s">
        <v>137</v>
      </c>
      <c r="G54" s="713"/>
      <c r="H54" s="714"/>
      <c r="I54" s="714"/>
      <c r="J54" s="713"/>
      <c r="K54" s="714"/>
      <c r="L54" s="714"/>
      <c r="M54" s="713"/>
      <c r="N54" s="714"/>
      <c r="O54" s="714"/>
    </row>
    <row r="55" spans="1:15" s="410" customFormat="1" ht="12" customHeight="1" x14ac:dyDescent="0.2">
      <c r="A55" s="11" t="s">
        <v>440</v>
      </c>
      <c r="B55" s="411" t="s">
        <v>138</v>
      </c>
      <c r="C55" s="316"/>
      <c r="D55" s="316"/>
      <c r="E55" s="412"/>
      <c r="F55" s="409"/>
      <c r="G55" s="519"/>
      <c r="H55" s="542"/>
      <c r="I55" s="521"/>
      <c r="J55" s="519"/>
      <c r="K55" s="542"/>
      <c r="L55" s="521"/>
      <c r="M55" s="519"/>
      <c r="N55" s="542"/>
      <c r="O55" s="521"/>
    </row>
    <row r="56" spans="1:15" s="410" customFormat="1" ht="12" customHeight="1" x14ac:dyDescent="0.2">
      <c r="A56" s="10" t="s">
        <v>441</v>
      </c>
      <c r="B56" s="413" t="s">
        <v>140</v>
      </c>
      <c r="C56" s="314"/>
      <c r="D56" s="314"/>
      <c r="E56" s="414"/>
      <c r="F56" s="409"/>
      <c r="G56" s="519"/>
      <c r="H56" s="542"/>
      <c r="I56" s="521"/>
      <c r="J56" s="519"/>
      <c r="K56" s="542"/>
      <c r="L56" s="521"/>
      <c r="M56" s="519"/>
      <c r="N56" s="542"/>
      <c r="O56" s="521"/>
    </row>
    <row r="57" spans="1:15" s="410" customFormat="1" ht="12" customHeight="1" x14ac:dyDescent="0.2">
      <c r="A57" s="10" t="s">
        <v>142</v>
      </c>
      <c r="B57" s="413" t="s">
        <v>143</v>
      </c>
      <c r="C57" s="314"/>
      <c r="D57" s="314"/>
      <c r="E57" s="414"/>
      <c r="F57" s="409"/>
      <c r="G57" s="519"/>
      <c r="H57" s="542"/>
      <c r="I57" s="521"/>
      <c r="J57" s="519"/>
      <c r="K57" s="542"/>
      <c r="L57" s="521"/>
      <c r="M57" s="519"/>
      <c r="N57" s="542"/>
      <c r="O57" s="521"/>
    </row>
    <row r="58" spans="1:15" s="410" customFormat="1" ht="12" customHeight="1" thickBot="1" x14ac:dyDescent="0.25">
      <c r="A58" s="12" t="s">
        <v>145</v>
      </c>
      <c r="B58" s="415" t="s">
        <v>146</v>
      </c>
      <c r="C58" s="317"/>
      <c r="D58" s="317"/>
      <c r="E58" s="416"/>
      <c r="F58" s="409"/>
      <c r="G58" s="520"/>
      <c r="H58" s="543"/>
      <c r="I58" s="522"/>
      <c r="J58" s="520"/>
      <c r="K58" s="543"/>
      <c r="L58" s="522"/>
      <c r="M58" s="520"/>
      <c r="N58" s="543"/>
      <c r="O58" s="522"/>
    </row>
    <row r="59" spans="1:15" s="702" customFormat="1" ht="12" customHeight="1" thickBot="1" x14ac:dyDescent="0.25">
      <c r="A59" s="698" t="s">
        <v>383</v>
      </c>
      <c r="B59" s="715" t="s">
        <v>148</v>
      </c>
      <c r="C59" s="700">
        <f>SUM(C60:C63)</f>
        <v>0</v>
      </c>
      <c r="D59" s="700">
        <f>SUM(D60:D63)</f>
        <v>2590866</v>
      </c>
      <c r="E59" s="700">
        <f>SUM(E60:E63)</f>
        <v>2590866</v>
      </c>
      <c r="F59" s="694" t="s">
        <v>149</v>
      </c>
      <c r="G59" s="713"/>
      <c r="H59" s="714"/>
      <c r="I59" s="714"/>
      <c r="J59" s="713"/>
      <c r="K59" s="714"/>
      <c r="L59" s="714"/>
      <c r="M59" s="713"/>
      <c r="N59" s="714"/>
      <c r="O59" s="714"/>
    </row>
    <row r="60" spans="1:15" s="410" customFormat="1" ht="12" customHeight="1" x14ac:dyDescent="0.2">
      <c r="A60" s="11" t="s">
        <v>521</v>
      </c>
      <c r="B60" s="411" t="s">
        <v>150</v>
      </c>
      <c r="C60" s="318">
        <v>0</v>
      </c>
      <c r="D60" s="318">
        <v>0</v>
      </c>
      <c r="E60" s="419">
        <v>0</v>
      </c>
      <c r="F60" s="409" t="s">
        <v>151</v>
      </c>
      <c r="G60" s="530"/>
      <c r="H60" s="576"/>
      <c r="I60" s="535"/>
      <c r="J60" s="530"/>
      <c r="K60" s="576"/>
      <c r="L60" s="535"/>
      <c r="M60" s="530"/>
      <c r="N60" s="576"/>
      <c r="O60" s="535"/>
    </row>
    <row r="61" spans="1:15" s="410" customFormat="1" ht="12" customHeight="1" x14ac:dyDescent="0.2">
      <c r="A61" s="10" t="s">
        <v>522</v>
      </c>
      <c r="B61" s="413" t="s">
        <v>152</v>
      </c>
      <c r="C61" s="318">
        <v>0</v>
      </c>
      <c r="D61" s="318">
        <v>0</v>
      </c>
      <c r="E61" s="419">
        <v>0</v>
      </c>
      <c r="F61" s="409" t="s">
        <v>153</v>
      </c>
      <c r="G61" s="526"/>
      <c r="H61" s="574"/>
      <c r="I61" s="528"/>
      <c r="J61" s="526"/>
      <c r="K61" s="574"/>
      <c r="L61" s="528"/>
      <c r="M61" s="526"/>
      <c r="N61" s="574"/>
      <c r="O61" s="528"/>
    </row>
    <row r="62" spans="1:15" s="410" customFormat="1" ht="12" customHeight="1" x14ac:dyDescent="0.2">
      <c r="A62" s="10" t="s">
        <v>281</v>
      </c>
      <c r="B62" s="413" t="s">
        <v>154</v>
      </c>
      <c r="C62" s="318">
        <v>0</v>
      </c>
      <c r="D62" s="318">
        <v>2590866</v>
      </c>
      <c r="E62" s="419">
        <v>2590866</v>
      </c>
      <c r="F62" s="409" t="s">
        <v>155</v>
      </c>
      <c r="J62" s="318">
        <v>0</v>
      </c>
      <c r="K62" s="318">
        <v>2590866</v>
      </c>
      <c r="L62" s="419">
        <v>2590866</v>
      </c>
      <c r="M62" s="526"/>
      <c r="N62" s="574"/>
      <c r="O62" s="528"/>
    </row>
    <row r="63" spans="1:15" s="410" customFormat="1" ht="12" customHeight="1" thickBot="1" x14ac:dyDescent="0.25">
      <c r="A63" s="12" t="s">
        <v>156</v>
      </c>
      <c r="B63" s="415" t="s">
        <v>157</v>
      </c>
      <c r="C63" s="318">
        <v>0</v>
      </c>
      <c r="D63" s="318">
        <v>0</v>
      </c>
      <c r="E63" s="419">
        <v>0</v>
      </c>
      <c r="F63" s="409" t="s">
        <v>158</v>
      </c>
      <c r="G63" s="526"/>
      <c r="H63" s="574"/>
      <c r="I63" s="528"/>
      <c r="J63" s="526"/>
      <c r="K63" s="574"/>
      <c r="L63" s="528"/>
      <c r="M63" s="526"/>
      <c r="N63" s="574"/>
      <c r="O63" s="528"/>
    </row>
    <row r="64" spans="1:15" s="410" customFormat="1" ht="12" customHeight="1" thickBot="1" x14ac:dyDescent="0.25">
      <c r="A64" s="813" t="s">
        <v>384</v>
      </c>
      <c r="B64" s="814" t="s">
        <v>159</v>
      </c>
      <c r="C64" s="815">
        <f>SUM(C8+C23+C30+C37+C48+C54+C59)</f>
        <v>193506366</v>
      </c>
      <c r="D64" s="815">
        <f t="shared" ref="D64:O64" si="18">SUM(D8+D23+D30+D37+D48+D54+D59)</f>
        <v>349625516</v>
      </c>
      <c r="E64" s="815">
        <f t="shared" si="18"/>
        <v>333371609</v>
      </c>
      <c r="F64" s="815">
        <f t="shared" si="18"/>
        <v>237</v>
      </c>
      <c r="G64" s="815">
        <f t="shared" si="18"/>
        <v>169769566</v>
      </c>
      <c r="H64" s="815">
        <f t="shared" si="18"/>
        <v>234897427</v>
      </c>
      <c r="I64" s="815">
        <f t="shared" si="18"/>
        <v>226464387</v>
      </c>
      <c r="J64" s="815">
        <f t="shared" si="18"/>
        <v>23736800</v>
      </c>
      <c r="K64" s="815">
        <f t="shared" si="18"/>
        <v>112137223</v>
      </c>
      <c r="L64" s="815">
        <f t="shared" si="18"/>
        <v>104316356</v>
      </c>
      <c r="M64" s="815">
        <f t="shared" si="18"/>
        <v>27846400</v>
      </c>
      <c r="N64" s="815">
        <f t="shared" si="18"/>
        <v>31446400</v>
      </c>
      <c r="O64" s="815">
        <f t="shared" si="18"/>
        <v>29329490</v>
      </c>
    </row>
    <row r="65" spans="1:15" s="702" customFormat="1" ht="12" customHeight="1" thickBot="1" x14ac:dyDescent="0.25">
      <c r="A65" s="717" t="s">
        <v>160</v>
      </c>
      <c r="B65" s="715" t="s">
        <v>161</v>
      </c>
      <c r="C65" s="700">
        <f>C67</f>
        <v>0</v>
      </c>
      <c r="D65" s="700">
        <f>D67</f>
        <v>107604696</v>
      </c>
      <c r="E65" s="718">
        <f>E67</f>
        <v>109584022</v>
      </c>
      <c r="F65" s="718" t="str">
        <f t="shared" ref="F65:L65" si="19">F67</f>
        <v>059</v>
      </c>
      <c r="G65" s="718">
        <f t="shared" si="19"/>
        <v>0</v>
      </c>
      <c r="H65" s="718">
        <f t="shared" si="19"/>
        <v>0</v>
      </c>
      <c r="I65" s="718">
        <f t="shared" si="19"/>
        <v>0</v>
      </c>
      <c r="J65" s="718">
        <f t="shared" si="19"/>
        <v>0</v>
      </c>
      <c r="K65" s="718">
        <f t="shared" si="19"/>
        <v>107604696</v>
      </c>
      <c r="L65" s="718">
        <f t="shared" si="19"/>
        <v>109584022</v>
      </c>
      <c r="M65" s="701"/>
      <c r="N65" s="719"/>
      <c r="O65" s="720"/>
    </row>
    <row r="66" spans="1:15" s="410" customFormat="1" ht="12" customHeight="1" x14ac:dyDescent="0.2">
      <c r="A66" s="11" t="s">
        <v>163</v>
      </c>
      <c r="B66" s="411" t="s">
        <v>164</v>
      </c>
      <c r="C66" s="318">
        <v>0</v>
      </c>
      <c r="D66" s="318">
        <v>0</v>
      </c>
      <c r="E66" s="419">
        <v>0</v>
      </c>
      <c r="F66" s="409" t="s">
        <v>165</v>
      </c>
      <c r="G66" s="530"/>
      <c r="H66" s="576"/>
      <c r="I66" s="535"/>
      <c r="J66" s="530"/>
      <c r="K66" s="576"/>
      <c r="L66" s="535"/>
      <c r="M66" s="530"/>
      <c r="N66" s="576"/>
      <c r="O66" s="535"/>
    </row>
    <row r="67" spans="1:15" s="410" customFormat="1" ht="12" customHeight="1" x14ac:dyDescent="0.2">
      <c r="A67" s="10" t="s">
        <v>166</v>
      </c>
      <c r="B67" s="413" t="s">
        <v>167</v>
      </c>
      <c r="C67" s="318">
        <v>0</v>
      </c>
      <c r="D67" s="318">
        <v>107604696</v>
      </c>
      <c r="E67" s="419">
        <v>109584022</v>
      </c>
      <c r="F67" s="409" t="s">
        <v>168</v>
      </c>
      <c r="G67" s="526"/>
      <c r="H67" s="574"/>
      <c r="I67" s="528"/>
      <c r="J67" s="318">
        <v>0</v>
      </c>
      <c r="K67" s="318">
        <f>D67</f>
        <v>107604696</v>
      </c>
      <c r="L67" s="419">
        <f>E67</f>
        <v>109584022</v>
      </c>
      <c r="M67" s="526"/>
      <c r="N67" s="574"/>
      <c r="O67" s="528"/>
    </row>
    <row r="68" spans="1:15" s="410" customFormat="1" ht="12" customHeight="1" thickBot="1" x14ac:dyDescent="0.25">
      <c r="A68" s="12" t="s">
        <v>169</v>
      </c>
      <c r="B68" s="423" t="s">
        <v>170</v>
      </c>
      <c r="C68" s="318">
        <v>0</v>
      </c>
      <c r="D68" s="318">
        <v>0</v>
      </c>
      <c r="E68" s="419">
        <v>0</v>
      </c>
      <c r="F68" s="409" t="s">
        <v>171</v>
      </c>
      <c r="G68" s="526"/>
      <c r="H68" s="574"/>
      <c r="I68" s="528"/>
      <c r="J68" s="526"/>
      <c r="K68" s="574"/>
      <c r="L68" s="528"/>
      <c r="M68" s="526"/>
      <c r="N68" s="574"/>
      <c r="O68" s="528"/>
    </row>
    <row r="69" spans="1:15" s="702" customFormat="1" ht="12" customHeight="1" thickBot="1" x14ac:dyDescent="0.25">
      <c r="A69" s="717" t="s">
        <v>172</v>
      </c>
      <c r="B69" s="715" t="s">
        <v>173</v>
      </c>
      <c r="C69" s="700"/>
      <c r="D69" s="700"/>
      <c r="E69" s="718"/>
      <c r="F69" s="694" t="s">
        <v>174</v>
      </c>
      <c r="G69" s="713"/>
      <c r="H69" s="714"/>
      <c r="I69" s="721"/>
      <c r="J69" s="713"/>
      <c r="K69" s="714"/>
      <c r="L69" s="721"/>
      <c r="M69" s="713"/>
      <c r="N69" s="714"/>
      <c r="O69" s="721"/>
    </row>
    <row r="70" spans="1:15" s="410" customFormat="1" ht="13.5" customHeight="1" x14ac:dyDescent="0.2">
      <c r="A70" s="11" t="s">
        <v>490</v>
      </c>
      <c r="B70" s="411" t="s">
        <v>175</v>
      </c>
      <c r="C70" s="318">
        <v>0</v>
      </c>
      <c r="D70" s="318">
        <v>0</v>
      </c>
      <c r="E70" s="419">
        <v>0</v>
      </c>
      <c r="F70" s="409" t="s">
        <v>176</v>
      </c>
      <c r="G70" s="530"/>
      <c r="H70" s="576"/>
      <c r="I70" s="535"/>
      <c r="J70" s="530"/>
      <c r="K70" s="576"/>
      <c r="L70" s="535"/>
      <c r="M70" s="530"/>
      <c r="N70" s="576"/>
      <c r="O70" s="535"/>
    </row>
    <row r="71" spans="1:15" s="410" customFormat="1" ht="12" customHeight="1" x14ac:dyDescent="0.2">
      <c r="A71" s="10" t="s">
        <v>491</v>
      </c>
      <c r="B71" s="413" t="s">
        <v>177</v>
      </c>
      <c r="C71" s="318">
        <v>0</v>
      </c>
      <c r="D71" s="318">
        <v>0</v>
      </c>
      <c r="E71" s="419">
        <v>0</v>
      </c>
      <c r="F71" s="409" t="s">
        <v>178</v>
      </c>
      <c r="G71" s="526"/>
      <c r="H71" s="574"/>
      <c r="I71" s="528"/>
      <c r="J71" s="526"/>
      <c r="K71" s="574"/>
      <c r="L71" s="528"/>
      <c r="M71" s="526"/>
      <c r="N71" s="574"/>
      <c r="O71" s="528"/>
    </row>
    <row r="72" spans="1:15" s="410" customFormat="1" ht="12" customHeight="1" x14ac:dyDescent="0.2">
      <c r="A72" s="10" t="s">
        <v>179</v>
      </c>
      <c r="B72" s="413" t="s">
        <v>180</v>
      </c>
      <c r="C72" s="318">
        <v>0</v>
      </c>
      <c r="D72" s="318">
        <v>0</v>
      </c>
      <c r="E72" s="419">
        <v>0</v>
      </c>
      <c r="F72" s="409" t="s">
        <v>181</v>
      </c>
      <c r="G72" s="526"/>
      <c r="H72" s="574"/>
      <c r="I72" s="528"/>
      <c r="J72" s="526"/>
      <c r="K72" s="574"/>
      <c r="L72" s="528"/>
      <c r="M72" s="526"/>
      <c r="N72" s="574"/>
      <c r="O72" s="528"/>
    </row>
    <row r="73" spans="1:15" s="410" customFormat="1" ht="12" customHeight="1" thickBot="1" x14ac:dyDescent="0.25">
      <c r="A73" s="12" t="s">
        <v>182</v>
      </c>
      <c r="B73" s="415" t="s">
        <v>183</v>
      </c>
      <c r="C73" s="318">
        <v>0</v>
      </c>
      <c r="D73" s="318">
        <v>0</v>
      </c>
      <c r="E73" s="419">
        <v>0</v>
      </c>
      <c r="F73" s="409" t="s">
        <v>184</v>
      </c>
      <c r="G73" s="526"/>
      <c r="H73" s="574"/>
      <c r="I73" s="528"/>
      <c r="J73" s="526"/>
      <c r="K73" s="574"/>
      <c r="L73" s="528"/>
      <c r="M73" s="526"/>
      <c r="N73" s="574"/>
      <c r="O73" s="528"/>
    </row>
    <row r="74" spans="1:15" s="702" customFormat="1" ht="12" customHeight="1" thickBot="1" x14ac:dyDescent="0.25">
      <c r="A74" s="717" t="s">
        <v>185</v>
      </c>
      <c r="B74" s="715" t="s">
        <v>186</v>
      </c>
      <c r="C74" s="700">
        <f>SUM(C75+C76)</f>
        <v>0</v>
      </c>
      <c r="D74" s="700">
        <f>SUM(D75+D76)</f>
        <v>11632496</v>
      </c>
      <c r="E74" s="700">
        <f>SUM(E75+E76)</f>
        <v>11632496</v>
      </c>
      <c r="F74" s="694" t="s">
        <v>187</v>
      </c>
      <c r="G74" s="713"/>
      <c r="H74" s="714"/>
      <c r="I74" s="714"/>
      <c r="J74" s="713"/>
      <c r="K74" s="714">
        <f>K75</f>
        <v>11632496</v>
      </c>
      <c r="L74" s="714">
        <f>L75</f>
        <v>11632496</v>
      </c>
      <c r="M74" s="713"/>
      <c r="N74" s="714"/>
      <c r="O74" s="714"/>
    </row>
    <row r="75" spans="1:15" s="410" customFormat="1" ht="12" customHeight="1" x14ac:dyDescent="0.2">
      <c r="A75" s="11" t="s">
        <v>188</v>
      </c>
      <c r="B75" s="411" t="s">
        <v>189</v>
      </c>
      <c r="C75" s="318"/>
      <c r="D75" s="318">
        <v>11632496</v>
      </c>
      <c r="E75" s="419">
        <v>11632496</v>
      </c>
      <c r="F75" s="409" t="s">
        <v>190</v>
      </c>
      <c r="G75" s="530"/>
      <c r="H75" s="576"/>
      <c r="I75" s="535"/>
      <c r="J75" s="318"/>
      <c r="K75" s="318">
        <f>D75</f>
        <v>11632496</v>
      </c>
      <c r="L75" s="419">
        <f>E75</f>
        <v>11632496</v>
      </c>
      <c r="M75" s="530"/>
      <c r="N75" s="576"/>
      <c r="O75" s="535"/>
    </row>
    <row r="76" spans="1:15" s="410" customFormat="1" ht="12" customHeight="1" thickBot="1" x14ac:dyDescent="0.25">
      <c r="A76" s="12" t="s">
        <v>191</v>
      </c>
      <c r="B76" s="415" t="s">
        <v>192</v>
      </c>
      <c r="C76" s="318">
        <v>0</v>
      </c>
      <c r="D76" s="318">
        <v>0</v>
      </c>
      <c r="E76" s="419">
        <v>0</v>
      </c>
      <c r="F76" s="409" t="s">
        <v>193</v>
      </c>
      <c r="G76" s="526"/>
      <c r="H76" s="574"/>
      <c r="I76" s="528"/>
      <c r="J76" s="526"/>
      <c r="K76" s="574"/>
      <c r="L76" s="528"/>
      <c r="M76" s="526"/>
      <c r="N76" s="574"/>
      <c r="O76" s="528"/>
    </row>
    <row r="77" spans="1:15" s="702" customFormat="1" ht="12" customHeight="1" thickBot="1" x14ac:dyDescent="0.25">
      <c r="A77" s="717" t="s">
        <v>194</v>
      </c>
      <c r="B77" s="715" t="s">
        <v>195</v>
      </c>
      <c r="C77" s="700">
        <f>SUM(C78:C80)</f>
        <v>0</v>
      </c>
      <c r="D77" s="700">
        <f>SUM(D78:D80)</f>
        <v>4145517</v>
      </c>
      <c r="E77" s="700">
        <f>SUM(E78:E80)</f>
        <v>4145517</v>
      </c>
      <c r="F77" s="700">
        <f>SUM(F78:F80)</f>
        <v>0</v>
      </c>
      <c r="G77" s="713"/>
      <c r="H77" s="714">
        <f>H78+H80</f>
        <v>4145517</v>
      </c>
      <c r="I77" s="714">
        <f>I78+I80</f>
        <v>4145517</v>
      </c>
      <c r="J77" s="713">
        <f>J80</f>
        <v>0</v>
      </c>
      <c r="K77" s="714">
        <f>K80</f>
        <v>0</v>
      </c>
      <c r="L77" s="714">
        <f>L80</f>
        <v>0</v>
      </c>
      <c r="M77" s="713"/>
      <c r="N77" s="714"/>
      <c r="O77" s="714"/>
    </row>
    <row r="78" spans="1:15" s="410" customFormat="1" ht="12" customHeight="1" x14ac:dyDescent="0.2">
      <c r="A78" s="11" t="s">
        <v>196</v>
      </c>
      <c r="B78" s="411" t="s">
        <v>197</v>
      </c>
      <c r="C78" s="318">
        <v>0</v>
      </c>
      <c r="D78" s="318">
        <v>4145517</v>
      </c>
      <c r="E78" s="419">
        <v>4145517</v>
      </c>
      <c r="F78" s="409" t="s">
        <v>198</v>
      </c>
      <c r="G78" s="318">
        <v>0</v>
      </c>
      <c r="H78" s="318">
        <f>D78</f>
        <v>4145517</v>
      </c>
      <c r="I78" s="419">
        <f>E78</f>
        <v>4145517</v>
      </c>
      <c r="J78" s="530"/>
      <c r="K78" s="576"/>
      <c r="L78" s="535"/>
      <c r="M78" s="530"/>
      <c r="N78" s="576"/>
      <c r="O78" s="535"/>
    </row>
    <row r="79" spans="1:15" s="410" customFormat="1" ht="12" customHeight="1" x14ac:dyDescent="0.2">
      <c r="A79" s="10" t="s">
        <v>199</v>
      </c>
      <c r="B79" s="413" t="s">
        <v>200</v>
      </c>
      <c r="C79" s="318">
        <v>0</v>
      </c>
      <c r="D79" s="318">
        <v>0</v>
      </c>
      <c r="E79" s="419">
        <v>0</v>
      </c>
      <c r="F79" s="409" t="s">
        <v>201</v>
      </c>
      <c r="G79" s="526"/>
      <c r="H79" s="574"/>
      <c r="I79" s="528"/>
      <c r="J79" s="526"/>
      <c r="K79" s="574"/>
      <c r="L79" s="528"/>
      <c r="M79" s="526"/>
      <c r="N79" s="574"/>
      <c r="O79" s="528"/>
    </row>
    <row r="80" spans="1:15" s="410" customFormat="1" ht="12" customHeight="1" thickBot="1" x14ac:dyDescent="0.25">
      <c r="A80" s="12" t="s">
        <v>202</v>
      </c>
      <c r="B80" s="691" t="s">
        <v>333</v>
      </c>
      <c r="C80" s="692"/>
      <c r="D80" s="692"/>
      <c r="E80" s="693"/>
      <c r="F80" s="694"/>
      <c r="G80" s="695"/>
      <c r="H80" s="696"/>
      <c r="I80" s="697"/>
      <c r="J80" s="526"/>
      <c r="K80" s="574"/>
      <c r="L80" s="528"/>
      <c r="M80" s="526"/>
      <c r="N80" s="574"/>
      <c r="O80" s="528"/>
    </row>
    <row r="81" spans="1:15" s="702" customFormat="1" ht="12" customHeight="1" thickBot="1" x14ac:dyDescent="0.25">
      <c r="A81" s="717" t="s">
        <v>205</v>
      </c>
      <c r="B81" s="715" t="s">
        <v>206</v>
      </c>
      <c r="C81" s="700"/>
      <c r="D81" s="700"/>
      <c r="E81" s="718"/>
      <c r="F81" s="694" t="s">
        <v>207</v>
      </c>
      <c r="G81" s="713"/>
      <c r="H81" s="714"/>
      <c r="I81" s="721"/>
      <c r="J81" s="713"/>
      <c r="K81" s="714"/>
      <c r="L81" s="721"/>
      <c r="M81" s="713"/>
      <c r="N81" s="714"/>
      <c r="O81" s="721"/>
    </row>
    <row r="82" spans="1:15" s="410" customFormat="1" ht="12" customHeight="1" x14ac:dyDescent="0.2">
      <c r="A82" s="424" t="s">
        <v>208</v>
      </c>
      <c r="B82" s="411" t="s">
        <v>209</v>
      </c>
      <c r="C82" s="318">
        <v>0</v>
      </c>
      <c r="D82" s="318">
        <v>0</v>
      </c>
      <c r="E82" s="419">
        <v>0</v>
      </c>
      <c r="F82" s="409" t="s">
        <v>210</v>
      </c>
      <c r="G82" s="530"/>
      <c r="H82" s="576"/>
      <c r="I82" s="535"/>
      <c r="J82" s="530"/>
      <c r="K82" s="576"/>
      <c r="L82" s="535"/>
      <c r="M82" s="530"/>
      <c r="N82" s="576"/>
      <c r="O82" s="535"/>
    </row>
    <row r="83" spans="1:15" s="410" customFormat="1" ht="12" customHeight="1" x14ac:dyDescent="0.2">
      <c r="A83" s="425" t="s">
        <v>211</v>
      </c>
      <c r="B83" s="413" t="s">
        <v>212</v>
      </c>
      <c r="C83" s="318">
        <v>0</v>
      </c>
      <c r="D83" s="318">
        <v>0</v>
      </c>
      <c r="E83" s="419">
        <v>0</v>
      </c>
      <c r="F83" s="409" t="s">
        <v>213</v>
      </c>
      <c r="G83" s="526"/>
      <c r="H83" s="574"/>
      <c r="I83" s="528"/>
      <c r="J83" s="526"/>
      <c r="K83" s="574"/>
      <c r="L83" s="528"/>
      <c r="M83" s="526"/>
      <c r="N83" s="574"/>
      <c r="O83" s="528"/>
    </row>
    <row r="84" spans="1:15" s="410" customFormat="1" ht="12" customHeight="1" x14ac:dyDescent="0.2">
      <c r="A84" s="425" t="s">
        <v>214</v>
      </c>
      <c r="B84" s="413" t="s">
        <v>215</v>
      </c>
      <c r="C84" s="318">
        <v>0</v>
      </c>
      <c r="D84" s="318">
        <v>0</v>
      </c>
      <c r="E84" s="419">
        <v>0</v>
      </c>
      <c r="F84" s="409" t="s">
        <v>216</v>
      </c>
      <c r="G84" s="526"/>
      <c r="H84" s="574"/>
      <c r="I84" s="528"/>
      <c r="J84" s="526"/>
      <c r="K84" s="574"/>
      <c r="L84" s="528"/>
      <c r="M84" s="526"/>
      <c r="N84" s="574"/>
      <c r="O84" s="528"/>
    </row>
    <row r="85" spans="1:15" s="410" customFormat="1" ht="12" customHeight="1" thickBot="1" x14ac:dyDescent="0.25">
      <c r="A85" s="426" t="s">
        <v>217</v>
      </c>
      <c r="B85" s="240" t="s">
        <v>218</v>
      </c>
      <c r="C85" s="318">
        <v>0</v>
      </c>
      <c r="D85" s="318">
        <v>0</v>
      </c>
      <c r="E85" s="419">
        <v>0</v>
      </c>
      <c r="F85" s="409" t="s">
        <v>219</v>
      </c>
      <c r="G85" s="526"/>
      <c r="H85" s="574"/>
      <c r="I85" s="528"/>
      <c r="J85" s="526"/>
      <c r="K85" s="574"/>
      <c r="L85" s="528"/>
      <c r="M85" s="526"/>
      <c r="N85" s="574"/>
      <c r="O85" s="528"/>
    </row>
    <row r="86" spans="1:15" s="410" customFormat="1" ht="12" customHeight="1" thickBot="1" x14ac:dyDescent="0.25">
      <c r="A86" s="422" t="s">
        <v>220</v>
      </c>
      <c r="B86" s="238" t="s">
        <v>221</v>
      </c>
      <c r="C86" s="427">
        <v>0</v>
      </c>
      <c r="D86" s="427">
        <v>0</v>
      </c>
      <c r="E86" s="428">
        <v>0</v>
      </c>
      <c r="F86" s="409" t="s">
        <v>222</v>
      </c>
      <c r="G86" s="533"/>
      <c r="H86" s="577"/>
      <c r="I86" s="538"/>
      <c r="J86" s="533"/>
      <c r="K86" s="577"/>
      <c r="L86" s="538"/>
      <c r="M86" s="533"/>
      <c r="N86" s="577"/>
      <c r="O86" s="538"/>
    </row>
    <row r="87" spans="1:15" s="702" customFormat="1" ht="12" customHeight="1" thickBot="1" x14ac:dyDescent="0.25">
      <c r="A87" s="816" t="s">
        <v>223</v>
      </c>
      <c r="B87" s="817" t="s">
        <v>224</v>
      </c>
      <c r="C87" s="815">
        <f>C65+C74+C77+C81+C86</f>
        <v>0</v>
      </c>
      <c r="D87" s="815">
        <f t="shared" ref="D87:O87" si="20">D65+D74+D77+D81+D86</f>
        <v>123382709</v>
      </c>
      <c r="E87" s="815">
        <f t="shared" si="20"/>
        <v>125362035</v>
      </c>
      <c r="F87" s="815">
        <f t="shared" si="20"/>
        <v>276</v>
      </c>
      <c r="G87" s="815">
        <f t="shared" si="20"/>
        <v>0</v>
      </c>
      <c r="H87" s="815">
        <f t="shared" si="20"/>
        <v>4145517</v>
      </c>
      <c r="I87" s="815">
        <f t="shared" si="20"/>
        <v>4145517</v>
      </c>
      <c r="J87" s="815">
        <f t="shared" si="20"/>
        <v>0</v>
      </c>
      <c r="K87" s="815">
        <f t="shared" si="20"/>
        <v>119237192</v>
      </c>
      <c r="L87" s="815">
        <f t="shared" si="20"/>
        <v>121216518</v>
      </c>
      <c r="M87" s="815">
        <f t="shared" si="20"/>
        <v>0</v>
      </c>
      <c r="N87" s="815">
        <f t="shared" si="20"/>
        <v>0</v>
      </c>
      <c r="O87" s="815">
        <f t="shared" si="20"/>
        <v>0</v>
      </c>
    </row>
    <row r="88" spans="1:15" s="410" customFormat="1" ht="19.5" customHeight="1" thickBot="1" x14ac:dyDescent="0.25">
      <c r="A88" s="818" t="s">
        <v>225</v>
      </c>
      <c r="B88" s="819" t="s">
        <v>226</v>
      </c>
      <c r="C88" s="815">
        <f>SUM(C64+C87)</f>
        <v>193506366</v>
      </c>
      <c r="D88" s="815">
        <f>SUM(D64+D87)</f>
        <v>473008225</v>
      </c>
      <c r="E88" s="815">
        <f>SUM(E64+E87)</f>
        <v>458733644</v>
      </c>
      <c r="F88" s="815">
        <f t="shared" ref="F88:O88" si="21">SUM(F64+F87)</f>
        <v>513</v>
      </c>
      <c r="G88" s="815">
        <f t="shared" si="21"/>
        <v>169769566</v>
      </c>
      <c r="H88" s="815">
        <f t="shared" si="21"/>
        <v>239042944</v>
      </c>
      <c r="I88" s="815">
        <f t="shared" si="21"/>
        <v>230609904</v>
      </c>
      <c r="J88" s="815">
        <f t="shared" si="21"/>
        <v>23736800</v>
      </c>
      <c r="K88" s="815">
        <f t="shared" si="21"/>
        <v>231374415</v>
      </c>
      <c r="L88" s="815">
        <f t="shared" si="21"/>
        <v>225532874</v>
      </c>
      <c r="M88" s="815">
        <f t="shared" si="21"/>
        <v>27846400</v>
      </c>
      <c r="N88" s="815">
        <f t="shared" si="21"/>
        <v>31446400</v>
      </c>
      <c r="O88" s="815">
        <f t="shared" si="21"/>
        <v>29329490</v>
      </c>
    </row>
    <row r="89" spans="1:15" s="410" customFormat="1" ht="12" customHeight="1" x14ac:dyDescent="0.2">
      <c r="A89" s="432"/>
      <c r="B89" s="432"/>
      <c r="C89" s="433"/>
      <c r="D89" s="433"/>
      <c r="E89" s="433"/>
      <c r="F89" s="409"/>
    </row>
    <row r="90" spans="1:15" ht="16.5" customHeight="1" x14ac:dyDescent="0.25">
      <c r="A90" s="857" t="s">
        <v>405</v>
      </c>
      <c r="B90" s="857"/>
      <c r="C90" s="857"/>
      <c r="D90" s="857"/>
      <c r="E90" s="857"/>
      <c r="F90" s="404"/>
      <c r="I90" s="716"/>
    </row>
    <row r="91" spans="1:15" s="436" customFormat="1" ht="16.5" customHeight="1" thickBot="1" x14ac:dyDescent="0.3">
      <c r="A91" s="434"/>
      <c r="B91" s="434"/>
      <c r="C91" s="399"/>
      <c r="D91" s="399"/>
      <c r="E91" s="399" t="s">
        <v>633</v>
      </c>
      <c r="F91" s="435"/>
    </row>
    <row r="92" spans="1:15" s="436" customFormat="1" ht="16.5" customHeight="1" x14ac:dyDescent="0.25">
      <c r="A92" s="858" t="s">
        <v>423</v>
      </c>
      <c r="B92" s="860" t="s">
        <v>227</v>
      </c>
      <c r="C92" s="862" t="s">
        <v>651</v>
      </c>
      <c r="D92" s="862"/>
      <c r="E92" s="863"/>
      <c r="F92" s="435"/>
      <c r="G92" s="864" t="s">
        <v>652</v>
      </c>
      <c r="H92" s="865"/>
      <c r="I92" s="866"/>
      <c r="J92" s="867" t="s">
        <v>651</v>
      </c>
      <c r="K92" s="865"/>
      <c r="L92" s="866"/>
      <c r="M92" s="864" t="s">
        <v>651</v>
      </c>
      <c r="N92" s="865"/>
      <c r="O92" s="866"/>
    </row>
    <row r="93" spans="1:15" ht="38.1" customHeight="1" thickBot="1" x14ac:dyDescent="0.3">
      <c r="A93" s="859"/>
      <c r="B93" s="861"/>
      <c r="C93" s="401" t="s">
        <v>33</v>
      </c>
      <c r="D93" s="401" t="s">
        <v>34</v>
      </c>
      <c r="E93" s="405" t="s">
        <v>305</v>
      </c>
      <c r="F93" s="404"/>
      <c r="G93" s="563" t="s">
        <v>33</v>
      </c>
      <c r="H93" s="564" t="s">
        <v>34</v>
      </c>
      <c r="I93" s="565" t="s">
        <v>305</v>
      </c>
      <c r="J93" s="563" t="s">
        <v>33</v>
      </c>
      <c r="K93" s="564" t="s">
        <v>34</v>
      </c>
      <c r="L93" s="565" t="s">
        <v>305</v>
      </c>
      <c r="M93" s="563" t="s">
        <v>33</v>
      </c>
      <c r="N93" s="564" t="s">
        <v>34</v>
      </c>
      <c r="O93" s="565" t="s">
        <v>305</v>
      </c>
    </row>
    <row r="94" spans="1:15" s="408" customFormat="1" ht="12" customHeight="1" thickBot="1" x14ac:dyDescent="0.25">
      <c r="A94" s="31" t="s">
        <v>6</v>
      </c>
      <c r="B94" s="32" t="s">
        <v>7</v>
      </c>
      <c r="C94" s="32" t="s">
        <v>8</v>
      </c>
      <c r="D94" s="32" t="s">
        <v>9</v>
      </c>
      <c r="E94" s="33" t="s">
        <v>19</v>
      </c>
      <c r="F94" s="407"/>
      <c r="G94" s="566" t="s">
        <v>8</v>
      </c>
      <c r="H94" s="567" t="s">
        <v>9</v>
      </c>
      <c r="I94" s="568" t="s">
        <v>19</v>
      </c>
      <c r="J94" s="566" t="s">
        <v>8</v>
      </c>
      <c r="K94" s="567" t="s">
        <v>9</v>
      </c>
      <c r="L94" s="568" t="s">
        <v>19</v>
      </c>
      <c r="M94" s="566" t="s">
        <v>8</v>
      </c>
      <c r="N94" s="567" t="s">
        <v>9</v>
      </c>
      <c r="O94" s="568" t="s">
        <v>19</v>
      </c>
    </row>
    <row r="95" spans="1:15" ht="12" customHeight="1" thickBot="1" x14ac:dyDescent="0.3">
      <c r="A95" s="18" t="s">
        <v>376</v>
      </c>
      <c r="B95" s="25" t="s">
        <v>228</v>
      </c>
      <c r="C95" s="312">
        <f>SUM(C96:C100)</f>
        <v>122984966</v>
      </c>
      <c r="D95" s="312">
        <f>SUM(D96:D100)</f>
        <v>190257444</v>
      </c>
      <c r="E95" s="312">
        <f>SUM(E96:E100)</f>
        <v>136371230</v>
      </c>
      <c r="F95" s="404" t="s">
        <v>36</v>
      </c>
      <c r="G95" s="579">
        <f>G96+G97+G98+G99+G100</f>
        <v>122984966</v>
      </c>
      <c r="H95" s="580">
        <f>H96+H97+H98+H99+H100</f>
        <v>190257444</v>
      </c>
      <c r="I95" s="580">
        <f>I96+I97+I98+I99+I100</f>
        <v>136371230</v>
      </c>
      <c r="J95" s="579">
        <f>J96+J97+J98+J100</f>
        <v>0</v>
      </c>
      <c r="K95" s="580">
        <f>K96+K97+K98+K100</f>
        <v>0</v>
      </c>
      <c r="L95" s="580">
        <f>L96+L97+L98+L100</f>
        <v>0</v>
      </c>
      <c r="M95" s="579">
        <f>M96+M97+M98</f>
        <v>0</v>
      </c>
      <c r="N95" s="580">
        <f>N96+N97+N98</f>
        <v>0</v>
      </c>
      <c r="O95" s="580">
        <f>O96+O97+O98</f>
        <v>0</v>
      </c>
    </row>
    <row r="96" spans="1:15" ht="12" customHeight="1" x14ac:dyDescent="0.25">
      <c r="A96" s="13" t="s">
        <v>442</v>
      </c>
      <c r="B96" s="6" t="s">
        <v>406</v>
      </c>
      <c r="C96" s="315">
        <v>53353900</v>
      </c>
      <c r="D96" s="315">
        <v>59004720</v>
      </c>
      <c r="E96" s="437">
        <v>48964948</v>
      </c>
      <c r="F96" s="404" t="s">
        <v>38</v>
      </c>
      <c r="G96" s="315">
        <v>53353900</v>
      </c>
      <c r="H96" s="315">
        <v>59004720</v>
      </c>
      <c r="I96" s="437">
        <v>48964948</v>
      </c>
      <c r="J96" s="539"/>
      <c r="K96" s="540"/>
      <c r="L96" s="541"/>
      <c r="M96" s="539"/>
      <c r="N96" s="540"/>
      <c r="O96" s="541"/>
    </row>
    <row r="97" spans="1:15" ht="12" customHeight="1" x14ac:dyDescent="0.25">
      <c r="A97" s="10" t="s">
        <v>443</v>
      </c>
      <c r="B97" s="4" t="s">
        <v>523</v>
      </c>
      <c r="C97" s="314">
        <v>11744700</v>
      </c>
      <c r="D97" s="314">
        <v>11799880</v>
      </c>
      <c r="E97" s="414">
        <v>11202439</v>
      </c>
      <c r="F97" s="404" t="s">
        <v>40</v>
      </c>
      <c r="G97" s="314">
        <v>11744700</v>
      </c>
      <c r="H97" s="314">
        <v>11799880</v>
      </c>
      <c r="I97" s="414">
        <v>11202439</v>
      </c>
      <c r="J97" s="519"/>
      <c r="K97" s="542"/>
      <c r="L97" s="521"/>
      <c r="M97" s="519"/>
      <c r="N97" s="542"/>
      <c r="O97" s="521"/>
    </row>
    <row r="98" spans="1:15" ht="12" customHeight="1" x14ac:dyDescent="0.25">
      <c r="A98" s="10" t="s">
        <v>444</v>
      </c>
      <c r="B98" s="4" t="s">
        <v>481</v>
      </c>
      <c r="C98" s="317">
        <v>42753366</v>
      </c>
      <c r="D98" s="317">
        <v>90811442</v>
      </c>
      <c r="E98" s="416">
        <v>50260441</v>
      </c>
      <c r="F98" s="404" t="s">
        <v>42</v>
      </c>
      <c r="G98" s="317">
        <v>42753366</v>
      </c>
      <c r="H98" s="317">
        <v>90811442</v>
      </c>
      <c r="I98" s="416">
        <v>50260441</v>
      </c>
      <c r="J98" s="520"/>
      <c r="K98" s="543"/>
      <c r="L98" s="522"/>
      <c r="M98" s="520"/>
      <c r="N98" s="543"/>
      <c r="O98" s="522"/>
    </row>
    <row r="99" spans="1:15" ht="12" customHeight="1" x14ac:dyDescent="0.25">
      <c r="A99" s="10" t="s">
        <v>445</v>
      </c>
      <c r="B99" s="7" t="s">
        <v>524</v>
      </c>
      <c r="C99" s="317">
        <v>13933000</v>
      </c>
      <c r="D99" s="317">
        <v>12985070</v>
      </c>
      <c r="E99" s="416">
        <v>10298910</v>
      </c>
      <c r="F99" s="404" t="s">
        <v>44</v>
      </c>
      <c r="G99" s="317">
        <v>13933000</v>
      </c>
      <c r="H99" s="317">
        <v>12985070</v>
      </c>
      <c r="I99" s="416">
        <v>10298910</v>
      </c>
      <c r="J99" s="544"/>
      <c r="K99" s="545"/>
      <c r="L99" s="546"/>
      <c r="M99" s="544"/>
      <c r="N99" s="545"/>
      <c r="O99" s="546"/>
    </row>
    <row r="100" spans="1:15" ht="12" customHeight="1" x14ac:dyDescent="0.25">
      <c r="A100" s="10" t="s">
        <v>453</v>
      </c>
      <c r="B100" s="15" t="s">
        <v>525</v>
      </c>
      <c r="C100" s="317">
        <v>1200000</v>
      </c>
      <c r="D100" s="317">
        <v>15656332</v>
      </c>
      <c r="E100" s="317">
        <v>15644492</v>
      </c>
      <c r="F100" s="404" t="s">
        <v>46</v>
      </c>
      <c r="G100" s="317">
        <v>1200000</v>
      </c>
      <c r="H100" s="317">
        <v>15656332</v>
      </c>
      <c r="I100" s="317">
        <v>15644492</v>
      </c>
      <c r="J100" s="544"/>
      <c r="K100" s="545"/>
      <c r="L100" s="545"/>
      <c r="M100" s="544"/>
      <c r="N100" s="545"/>
      <c r="O100" s="545"/>
    </row>
    <row r="101" spans="1:15" ht="12" customHeight="1" x14ac:dyDescent="0.25">
      <c r="A101" s="10" t="s">
        <v>446</v>
      </c>
      <c r="B101" s="4" t="s">
        <v>229</v>
      </c>
      <c r="C101" s="317">
        <v>0</v>
      </c>
      <c r="D101" s="317">
        <v>15256332</v>
      </c>
      <c r="E101" s="416">
        <v>15256332</v>
      </c>
      <c r="F101" s="404" t="s">
        <v>48</v>
      </c>
      <c r="G101" s="317">
        <v>0</v>
      </c>
      <c r="H101" s="317">
        <v>15256332</v>
      </c>
      <c r="I101" s="416">
        <v>15256332</v>
      </c>
      <c r="J101" s="544"/>
      <c r="K101" s="545"/>
      <c r="L101" s="546"/>
      <c r="M101" s="544"/>
      <c r="N101" s="545"/>
      <c r="O101" s="546"/>
    </row>
    <row r="102" spans="1:15" ht="12" customHeight="1" x14ac:dyDescent="0.25">
      <c r="A102" s="10" t="s">
        <v>447</v>
      </c>
      <c r="B102" s="128" t="s">
        <v>230</v>
      </c>
      <c r="C102" s="317">
        <v>0</v>
      </c>
      <c r="D102" s="317">
        <v>0</v>
      </c>
      <c r="E102" s="416">
        <v>0</v>
      </c>
      <c r="F102" s="404" t="s">
        <v>50</v>
      </c>
      <c r="G102" s="317">
        <v>0</v>
      </c>
      <c r="H102" s="317">
        <v>0</v>
      </c>
      <c r="I102" s="416">
        <v>0</v>
      </c>
      <c r="J102" s="544"/>
      <c r="K102" s="545"/>
      <c r="L102" s="546"/>
      <c r="M102" s="544"/>
      <c r="N102" s="545"/>
      <c r="O102" s="546"/>
    </row>
    <row r="103" spans="1:15" ht="21" customHeight="1" x14ac:dyDescent="0.25">
      <c r="A103" s="10" t="s">
        <v>454</v>
      </c>
      <c r="B103" s="129" t="s">
        <v>231</v>
      </c>
      <c r="C103" s="317">
        <v>0</v>
      </c>
      <c r="D103" s="317">
        <v>0</v>
      </c>
      <c r="E103" s="416">
        <v>0</v>
      </c>
      <c r="F103" s="404" t="s">
        <v>52</v>
      </c>
      <c r="G103" s="317">
        <v>0</v>
      </c>
      <c r="H103" s="317">
        <v>0</v>
      </c>
      <c r="I103" s="416">
        <v>0</v>
      </c>
      <c r="J103" s="544"/>
      <c r="K103" s="545"/>
      <c r="L103" s="546"/>
      <c r="M103" s="544"/>
      <c r="N103" s="545"/>
      <c r="O103" s="546"/>
    </row>
    <row r="104" spans="1:15" ht="16.5" customHeight="1" x14ac:dyDescent="0.25">
      <c r="A104" s="10" t="s">
        <v>455</v>
      </c>
      <c r="B104" s="129" t="s">
        <v>232</v>
      </c>
      <c r="C104" s="317">
        <v>0</v>
      </c>
      <c r="D104" s="317">
        <v>0</v>
      </c>
      <c r="E104" s="416">
        <v>0</v>
      </c>
      <c r="F104" s="404" t="s">
        <v>54</v>
      </c>
      <c r="G104" s="317">
        <v>0</v>
      </c>
      <c r="H104" s="317">
        <v>0</v>
      </c>
      <c r="I104" s="416">
        <v>0</v>
      </c>
      <c r="J104" s="544"/>
      <c r="K104" s="545"/>
      <c r="L104" s="546"/>
      <c r="M104" s="544"/>
      <c r="N104" s="545"/>
      <c r="O104" s="546"/>
    </row>
    <row r="105" spans="1:15" ht="12" customHeight="1" x14ac:dyDescent="0.25">
      <c r="A105" s="10" t="s">
        <v>456</v>
      </c>
      <c r="B105" s="128" t="s">
        <v>233</v>
      </c>
      <c r="C105" s="317">
        <v>0</v>
      </c>
      <c r="D105" s="317">
        <v>0</v>
      </c>
      <c r="E105" s="416">
        <v>0</v>
      </c>
      <c r="F105" s="404" t="s">
        <v>56</v>
      </c>
      <c r="G105" s="317">
        <v>0</v>
      </c>
      <c r="H105" s="317">
        <v>0</v>
      </c>
      <c r="I105" s="416">
        <v>0</v>
      </c>
      <c r="J105" s="544"/>
      <c r="K105" s="545"/>
      <c r="L105" s="546"/>
      <c r="M105" s="544"/>
      <c r="N105" s="545"/>
      <c r="O105" s="546"/>
    </row>
    <row r="106" spans="1:15" ht="12" customHeight="1" x14ac:dyDescent="0.25">
      <c r="A106" s="10" t="s">
        <v>457</v>
      </c>
      <c r="B106" s="128" t="s">
        <v>234</v>
      </c>
      <c r="C106" s="317">
        <v>0</v>
      </c>
      <c r="D106" s="317">
        <v>0</v>
      </c>
      <c r="E106" s="416">
        <v>0</v>
      </c>
      <c r="F106" s="404" t="s">
        <v>58</v>
      </c>
      <c r="G106" s="317">
        <v>0</v>
      </c>
      <c r="H106" s="317">
        <v>0</v>
      </c>
      <c r="I106" s="416">
        <v>0</v>
      </c>
      <c r="J106" s="544"/>
      <c r="K106" s="545"/>
      <c r="L106" s="546"/>
      <c r="M106" s="544"/>
      <c r="N106" s="545"/>
      <c r="O106" s="546"/>
    </row>
    <row r="107" spans="1:15" ht="16.5" customHeight="1" x14ac:dyDescent="0.25">
      <c r="A107" s="10" t="s">
        <v>459</v>
      </c>
      <c r="B107" s="129" t="s">
        <v>235</v>
      </c>
      <c r="C107" s="317">
        <v>0</v>
      </c>
      <c r="D107" s="317">
        <v>0</v>
      </c>
      <c r="E107" s="416">
        <v>0</v>
      </c>
      <c r="F107" s="404" t="s">
        <v>60</v>
      </c>
      <c r="G107" s="317">
        <v>0</v>
      </c>
      <c r="H107" s="317">
        <v>0</v>
      </c>
      <c r="I107" s="416">
        <v>0</v>
      </c>
      <c r="J107" s="544"/>
      <c r="K107" s="545"/>
      <c r="L107" s="546"/>
      <c r="M107" s="544"/>
      <c r="N107" s="545"/>
      <c r="O107" s="546"/>
    </row>
    <row r="108" spans="1:15" ht="12" customHeight="1" x14ac:dyDescent="0.25">
      <c r="A108" s="9" t="s">
        <v>526</v>
      </c>
      <c r="B108" s="130" t="s">
        <v>236</v>
      </c>
      <c r="C108" s="317">
        <v>0</v>
      </c>
      <c r="D108" s="317">
        <v>0</v>
      </c>
      <c r="E108" s="416">
        <v>0</v>
      </c>
      <c r="F108" s="404" t="s">
        <v>62</v>
      </c>
      <c r="G108" s="317">
        <v>0</v>
      </c>
      <c r="H108" s="317">
        <v>0</v>
      </c>
      <c r="I108" s="416">
        <v>0</v>
      </c>
      <c r="J108" s="544"/>
      <c r="K108" s="545"/>
      <c r="L108" s="546"/>
      <c r="M108" s="544"/>
      <c r="N108" s="545"/>
      <c r="O108" s="546"/>
    </row>
    <row r="109" spans="1:15" ht="12" customHeight="1" x14ac:dyDescent="0.25">
      <c r="A109" s="10" t="s">
        <v>237</v>
      </c>
      <c r="B109" s="130" t="s">
        <v>238</v>
      </c>
      <c r="C109" s="317">
        <v>0</v>
      </c>
      <c r="D109" s="317">
        <v>0</v>
      </c>
      <c r="E109" s="416">
        <v>0</v>
      </c>
      <c r="F109" s="404" t="s">
        <v>64</v>
      </c>
      <c r="G109" s="317">
        <v>0</v>
      </c>
      <c r="H109" s="317">
        <v>0</v>
      </c>
      <c r="I109" s="416">
        <v>0</v>
      </c>
      <c r="J109" s="544"/>
      <c r="K109" s="545"/>
      <c r="L109" s="546"/>
      <c r="M109" s="544"/>
      <c r="N109" s="545"/>
      <c r="O109" s="546"/>
    </row>
    <row r="110" spans="1:15" ht="21.75" customHeight="1" thickBot="1" x14ac:dyDescent="0.3">
      <c r="A110" s="14" t="s">
        <v>239</v>
      </c>
      <c r="B110" s="131" t="s">
        <v>240</v>
      </c>
      <c r="C110" s="324">
        <v>1200000</v>
      </c>
      <c r="D110" s="324">
        <v>400000</v>
      </c>
      <c r="E110" s="438">
        <v>388160</v>
      </c>
      <c r="F110" s="404" t="s">
        <v>66</v>
      </c>
      <c r="G110" s="324">
        <v>1200000</v>
      </c>
      <c r="H110" s="324">
        <v>400000</v>
      </c>
      <c r="I110" s="438">
        <v>388160</v>
      </c>
      <c r="J110" s="547"/>
      <c r="K110" s="548"/>
      <c r="L110" s="549"/>
      <c r="M110" s="547"/>
      <c r="N110" s="548"/>
      <c r="O110" s="549"/>
    </row>
    <row r="111" spans="1:15" ht="12" customHeight="1" thickBot="1" x14ac:dyDescent="0.3">
      <c r="A111" s="16" t="s">
        <v>377</v>
      </c>
      <c r="B111" s="24" t="s">
        <v>241</v>
      </c>
      <c r="C111" s="313">
        <f>SUM(C112:C116)</f>
        <v>0</v>
      </c>
      <c r="D111" s="313">
        <f>SUM(D112:D116)</f>
        <v>91487981</v>
      </c>
      <c r="E111" s="313">
        <f>SUM(E112:E116)</f>
        <v>73699599</v>
      </c>
      <c r="F111" s="404" t="s">
        <v>68</v>
      </c>
      <c r="G111" s="532">
        <f>G112</f>
        <v>0</v>
      </c>
      <c r="H111" s="550">
        <f>H112+H114</f>
        <v>38593963</v>
      </c>
      <c r="I111" s="550">
        <f>I112+I114</f>
        <v>38593963</v>
      </c>
      <c r="J111" s="532"/>
      <c r="K111" s="550">
        <f>SUM(K112:K124)</f>
        <v>52894018</v>
      </c>
      <c r="L111" s="550">
        <f>SUM(L112:L124)</f>
        <v>35105636</v>
      </c>
      <c r="M111" s="532"/>
      <c r="N111" s="550"/>
      <c r="O111" s="550"/>
    </row>
    <row r="112" spans="1:15" ht="12" customHeight="1" x14ac:dyDescent="0.25">
      <c r="A112" s="11" t="s">
        <v>448</v>
      </c>
      <c r="B112" s="4" t="s">
        <v>559</v>
      </c>
      <c r="C112" s="316">
        <v>0</v>
      </c>
      <c r="D112" s="316">
        <v>89607981</v>
      </c>
      <c r="E112" s="412">
        <v>71819599</v>
      </c>
      <c r="F112" s="404" t="s">
        <v>70</v>
      </c>
      <c r="G112" s="316">
        <v>0</v>
      </c>
      <c r="H112" s="316">
        <v>36713963</v>
      </c>
      <c r="I112" s="412">
        <f>H112</f>
        <v>36713963</v>
      </c>
      <c r="J112" s="519"/>
      <c r="K112" s="542">
        <f>D112-H112</f>
        <v>52894018</v>
      </c>
      <c r="L112" s="521">
        <f>E112-I112</f>
        <v>35105636</v>
      </c>
      <c r="M112" s="519"/>
      <c r="N112" s="542"/>
      <c r="O112" s="521"/>
    </row>
    <row r="113" spans="1:15" ht="12" customHeight="1" x14ac:dyDescent="0.25">
      <c r="A113" s="11" t="s">
        <v>449</v>
      </c>
      <c r="B113" s="8" t="s">
        <v>242</v>
      </c>
      <c r="C113" s="316">
        <v>0</v>
      </c>
      <c r="D113" s="316">
        <v>0</v>
      </c>
      <c r="E113" s="412">
        <v>0</v>
      </c>
      <c r="F113" s="404" t="s">
        <v>72</v>
      </c>
      <c r="G113" s="519"/>
      <c r="H113" s="747"/>
      <c r="I113" s="521"/>
      <c r="J113" s="519"/>
      <c r="K113" s="542"/>
      <c r="L113" s="521"/>
      <c r="M113" s="519"/>
      <c r="N113" s="542"/>
      <c r="O113" s="521"/>
    </row>
    <row r="114" spans="1:15" x14ac:dyDescent="0.25">
      <c r="A114" s="11" t="s">
        <v>450</v>
      </c>
      <c r="B114" s="8" t="s">
        <v>527</v>
      </c>
      <c r="C114" s="314">
        <v>0</v>
      </c>
      <c r="D114" s="314">
        <v>1880000</v>
      </c>
      <c r="E114" s="414">
        <v>1880000</v>
      </c>
      <c r="F114" s="404"/>
      <c r="G114" s="519"/>
      <c r="H114" s="542">
        <v>1880000</v>
      </c>
      <c r="I114" s="521">
        <v>1880000</v>
      </c>
      <c r="J114" s="519"/>
      <c r="K114" s="542"/>
      <c r="L114" s="521"/>
      <c r="M114" s="519"/>
      <c r="N114" s="542"/>
      <c r="O114" s="521"/>
    </row>
    <row r="115" spans="1:15" ht="12" customHeight="1" x14ac:dyDescent="0.25">
      <c r="A115" s="11" t="s">
        <v>451</v>
      </c>
      <c r="B115" s="8" t="s">
        <v>243</v>
      </c>
      <c r="C115" s="314">
        <v>0</v>
      </c>
      <c r="D115" s="314">
        <v>0</v>
      </c>
      <c r="E115" s="414">
        <v>0</v>
      </c>
      <c r="F115" s="404" t="s">
        <v>76</v>
      </c>
      <c r="G115" s="519"/>
      <c r="H115" s="542"/>
      <c r="I115" s="521"/>
      <c r="J115" s="519"/>
      <c r="K115" s="542"/>
      <c r="L115" s="521"/>
      <c r="M115" s="519"/>
      <c r="N115" s="542"/>
      <c r="O115" s="521"/>
    </row>
    <row r="116" spans="1:15" ht="12" customHeight="1" x14ac:dyDescent="0.25">
      <c r="A116" s="11" t="s">
        <v>452</v>
      </c>
      <c r="B116" s="240" t="s">
        <v>282</v>
      </c>
      <c r="C116" s="314">
        <v>0</v>
      </c>
      <c r="D116" s="314">
        <v>0</v>
      </c>
      <c r="E116" s="414">
        <v>0</v>
      </c>
      <c r="F116" s="404" t="s">
        <v>78</v>
      </c>
      <c r="G116" s="519"/>
      <c r="H116" s="542"/>
      <c r="I116" s="521"/>
      <c r="J116" s="519"/>
      <c r="K116" s="542"/>
      <c r="L116" s="521"/>
      <c r="M116" s="519"/>
      <c r="N116" s="542"/>
      <c r="O116" s="521"/>
    </row>
    <row r="117" spans="1:15" ht="21.75" customHeight="1" x14ac:dyDescent="0.25">
      <c r="A117" s="11" t="s">
        <v>458</v>
      </c>
      <c r="B117" s="239" t="s">
        <v>244</v>
      </c>
      <c r="C117" s="314">
        <v>0</v>
      </c>
      <c r="D117" s="314">
        <v>0</v>
      </c>
      <c r="E117" s="414">
        <v>0</v>
      </c>
      <c r="F117" s="404" t="s">
        <v>81</v>
      </c>
      <c r="G117" s="519"/>
      <c r="H117" s="542"/>
      <c r="I117" s="521"/>
      <c r="J117" s="519"/>
      <c r="K117" s="542"/>
      <c r="L117" s="521"/>
      <c r="M117" s="519"/>
      <c r="N117" s="542"/>
      <c r="O117" s="521"/>
    </row>
    <row r="118" spans="1:15" ht="24" customHeight="1" x14ac:dyDescent="0.25">
      <c r="A118" s="11" t="s">
        <v>460</v>
      </c>
      <c r="B118" s="439" t="s">
        <v>245</v>
      </c>
      <c r="C118" s="314">
        <v>0</v>
      </c>
      <c r="D118" s="314">
        <v>0</v>
      </c>
      <c r="E118" s="414">
        <v>0</v>
      </c>
      <c r="F118" s="404" t="s">
        <v>84</v>
      </c>
      <c r="G118" s="519"/>
      <c r="H118" s="542"/>
      <c r="I118" s="521"/>
      <c r="J118" s="519"/>
      <c r="K118" s="542"/>
      <c r="L118" s="521"/>
      <c r="M118" s="519"/>
      <c r="N118" s="542"/>
      <c r="O118" s="521"/>
    </row>
    <row r="119" spans="1:15" ht="17.25" customHeight="1" x14ac:dyDescent="0.25">
      <c r="A119" s="11" t="s">
        <v>528</v>
      </c>
      <c r="B119" s="129" t="s">
        <v>232</v>
      </c>
      <c r="C119" s="314">
        <v>0</v>
      </c>
      <c r="D119" s="314">
        <v>0</v>
      </c>
      <c r="E119" s="414">
        <v>0</v>
      </c>
      <c r="F119" s="404" t="s">
        <v>87</v>
      </c>
      <c r="G119" s="519"/>
      <c r="H119" s="542"/>
      <c r="I119" s="521"/>
      <c r="J119" s="519"/>
      <c r="K119" s="542"/>
      <c r="L119" s="521"/>
      <c r="M119" s="519"/>
      <c r="N119" s="542"/>
      <c r="O119" s="521"/>
    </row>
    <row r="120" spans="1:15" ht="12" customHeight="1" x14ac:dyDescent="0.25">
      <c r="A120" s="11" t="s">
        <v>529</v>
      </c>
      <c r="B120" s="129" t="s">
        <v>246</v>
      </c>
      <c r="C120" s="314">
        <v>0</v>
      </c>
      <c r="D120" s="314">
        <v>0</v>
      </c>
      <c r="E120" s="414">
        <v>0</v>
      </c>
      <c r="F120" s="404" t="s">
        <v>90</v>
      </c>
      <c r="G120" s="519"/>
      <c r="H120" s="542"/>
      <c r="I120" s="521"/>
      <c r="J120" s="519"/>
      <c r="K120" s="542"/>
      <c r="L120" s="521"/>
      <c r="M120" s="519"/>
      <c r="N120" s="542"/>
      <c r="O120" s="521"/>
    </row>
    <row r="121" spans="1:15" ht="12" customHeight="1" x14ac:dyDescent="0.25">
      <c r="A121" s="11" t="s">
        <v>530</v>
      </c>
      <c r="B121" s="129" t="s">
        <v>247</v>
      </c>
      <c r="C121" s="314">
        <v>0</v>
      </c>
      <c r="D121" s="314">
        <v>0</v>
      </c>
      <c r="E121" s="414">
        <v>0</v>
      </c>
      <c r="F121" s="404" t="s">
        <v>93</v>
      </c>
      <c r="G121" s="519"/>
      <c r="H121" s="542"/>
      <c r="I121" s="521"/>
      <c r="J121" s="519"/>
      <c r="K121" s="542"/>
      <c r="L121" s="521"/>
      <c r="M121" s="519"/>
      <c r="N121" s="542"/>
      <c r="O121" s="521"/>
    </row>
    <row r="122" spans="1:15" s="440" customFormat="1" ht="18.75" customHeight="1" x14ac:dyDescent="0.25">
      <c r="A122" s="11" t="s">
        <v>248</v>
      </c>
      <c r="B122" s="129" t="s">
        <v>235</v>
      </c>
      <c r="C122" s="314">
        <v>0</v>
      </c>
      <c r="D122" s="314">
        <v>0</v>
      </c>
      <c r="E122" s="414">
        <v>0</v>
      </c>
      <c r="F122" s="404" t="s">
        <v>96</v>
      </c>
      <c r="G122" s="519"/>
      <c r="H122" s="542"/>
      <c r="I122" s="521"/>
      <c r="J122" s="519"/>
      <c r="K122" s="542"/>
      <c r="L122" s="521"/>
      <c r="M122" s="519"/>
      <c r="N122" s="542"/>
      <c r="O122" s="521"/>
    </row>
    <row r="123" spans="1:15" ht="12" customHeight="1" x14ac:dyDescent="0.25">
      <c r="A123" s="11" t="s">
        <v>249</v>
      </c>
      <c r="B123" s="129" t="s">
        <v>250</v>
      </c>
      <c r="C123" s="314">
        <v>0</v>
      </c>
      <c r="D123" s="314">
        <v>0</v>
      </c>
      <c r="E123" s="414">
        <v>0</v>
      </c>
      <c r="F123" s="404" t="s">
        <v>98</v>
      </c>
      <c r="G123" s="519"/>
      <c r="H123" s="542"/>
      <c r="I123" s="521"/>
      <c r="J123" s="519"/>
      <c r="K123" s="542"/>
      <c r="L123" s="521"/>
      <c r="M123" s="519"/>
      <c r="N123" s="542"/>
      <c r="O123" s="521"/>
    </row>
    <row r="124" spans="1:15" ht="18" customHeight="1" thickBot="1" x14ac:dyDescent="0.3">
      <c r="A124" s="9" t="s">
        <v>251</v>
      </c>
      <c r="B124" s="129" t="s">
        <v>252</v>
      </c>
      <c r="C124" s="317">
        <v>0</v>
      </c>
      <c r="D124" s="317">
        <v>0</v>
      </c>
      <c r="E124" s="416">
        <v>0</v>
      </c>
      <c r="F124" s="404" t="s">
        <v>100</v>
      </c>
      <c r="G124" s="520"/>
      <c r="H124" s="543"/>
      <c r="I124" s="522"/>
      <c r="J124" s="520"/>
      <c r="K124" s="543"/>
      <c r="L124" s="522"/>
      <c r="M124" s="520"/>
      <c r="N124" s="543"/>
      <c r="O124" s="522"/>
    </row>
    <row r="125" spans="1:15" ht="12" customHeight="1" thickBot="1" x14ac:dyDescent="0.3">
      <c r="A125" s="16" t="s">
        <v>378</v>
      </c>
      <c r="B125" s="119" t="s">
        <v>253</v>
      </c>
      <c r="C125" s="313"/>
      <c r="D125" s="313"/>
      <c r="E125" s="219"/>
      <c r="F125" s="404" t="s">
        <v>102</v>
      </c>
      <c r="G125" s="525"/>
      <c r="H125" s="551"/>
      <c r="I125" s="537"/>
      <c r="J125" s="525"/>
      <c r="K125" s="551"/>
      <c r="L125" s="537"/>
      <c r="M125" s="525"/>
      <c r="N125" s="551"/>
      <c r="O125" s="537"/>
    </row>
    <row r="126" spans="1:15" ht="12" customHeight="1" x14ac:dyDescent="0.25">
      <c r="A126" s="11" t="s">
        <v>431</v>
      </c>
      <c r="B126" s="5" t="s">
        <v>413</v>
      </c>
      <c r="C126" s="316"/>
      <c r="D126" s="316"/>
      <c r="E126" s="412"/>
      <c r="F126" s="404" t="s">
        <v>104</v>
      </c>
      <c r="G126" s="519"/>
      <c r="H126" s="542"/>
      <c r="I126" s="521"/>
      <c r="J126" s="519"/>
      <c r="K126" s="542"/>
      <c r="L126" s="521"/>
      <c r="M126" s="519"/>
      <c r="N126" s="542"/>
      <c r="O126" s="521"/>
    </row>
    <row r="127" spans="1:15" ht="12" customHeight="1" thickBot="1" x14ac:dyDescent="0.3">
      <c r="A127" s="12" t="s">
        <v>432</v>
      </c>
      <c r="B127" s="8" t="s">
        <v>414</v>
      </c>
      <c r="C127" s="317">
        <v>0</v>
      </c>
      <c r="D127" s="317">
        <v>0</v>
      </c>
      <c r="E127" s="416">
        <v>0</v>
      </c>
      <c r="F127" s="404" t="s">
        <v>106</v>
      </c>
      <c r="G127" s="520"/>
      <c r="H127" s="543"/>
      <c r="I127" s="522"/>
      <c r="J127" s="520"/>
      <c r="K127" s="543"/>
      <c r="L127" s="522"/>
      <c r="M127" s="520"/>
      <c r="N127" s="543"/>
      <c r="O127" s="522"/>
    </row>
    <row r="128" spans="1:15" ht="12" customHeight="1" thickBot="1" x14ac:dyDescent="0.3">
      <c r="A128" s="813" t="s">
        <v>379</v>
      </c>
      <c r="B128" s="820" t="s">
        <v>254</v>
      </c>
      <c r="C128" s="821">
        <f>SUM(C95+C111+C125)</f>
        <v>122984966</v>
      </c>
      <c r="D128" s="821">
        <f>SUM(D95+D111+D125)</f>
        <v>281745425</v>
      </c>
      <c r="E128" s="821">
        <f>SUM(E95+E111+E125)</f>
        <v>210070829</v>
      </c>
      <c r="F128" s="821">
        <f t="shared" ref="F128:O128" si="22">SUM(F95+F111+F125)</f>
        <v>49</v>
      </c>
      <c r="G128" s="821">
        <f t="shared" si="22"/>
        <v>122984966</v>
      </c>
      <c r="H128" s="821">
        <f t="shared" si="22"/>
        <v>228851407</v>
      </c>
      <c r="I128" s="821">
        <f t="shared" si="22"/>
        <v>174965193</v>
      </c>
      <c r="J128" s="821">
        <f t="shared" si="22"/>
        <v>0</v>
      </c>
      <c r="K128" s="821">
        <f t="shared" si="22"/>
        <v>52894018</v>
      </c>
      <c r="L128" s="821">
        <f t="shared" si="22"/>
        <v>35105636</v>
      </c>
      <c r="M128" s="821">
        <f t="shared" si="22"/>
        <v>0</v>
      </c>
      <c r="N128" s="821">
        <f t="shared" si="22"/>
        <v>0</v>
      </c>
      <c r="O128" s="821">
        <f t="shared" si="22"/>
        <v>0</v>
      </c>
    </row>
    <row r="129" spans="1:15" ht="23.25" customHeight="1" thickBot="1" x14ac:dyDescent="0.3">
      <c r="A129" s="16" t="s">
        <v>380</v>
      </c>
      <c r="B129" s="119" t="s">
        <v>255</v>
      </c>
      <c r="C129" s="313">
        <f>C131+C132</f>
        <v>0</v>
      </c>
      <c r="D129" s="313">
        <f>D131+D132</f>
        <v>109584022</v>
      </c>
      <c r="E129" s="219">
        <f>E131+E132</f>
        <v>109584022</v>
      </c>
      <c r="F129" s="404" t="s">
        <v>110</v>
      </c>
      <c r="G129" s="532">
        <f>G132</f>
        <v>0</v>
      </c>
      <c r="H129" s="550">
        <f>H132</f>
        <v>0</v>
      </c>
      <c r="I129" s="536">
        <f>I132</f>
        <v>0</v>
      </c>
      <c r="J129" s="532">
        <f>J131+J132</f>
        <v>0</v>
      </c>
      <c r="K129" s="550">
        <f>D129</f>
        <v>109584022</v>
      </c>
      <c r="L129" s="536">
        <f>E129</f>
        <v>109584022</v>
      </c>
      <c r="M129" s="532"/>
      <c r="N129" s="550"/>
      <c r="O129" s="536"/>
    </row>
    <row r="130" spans="1:15" ht="12" customHeight="1" thickBot="1" x14ac:dyDescent="0.3">
      <c r="A130" s="11" t="s">
        <v>435</v>
      </c>
      <c r="B130" s="5" t="s">
        <v>256</v>
      </c>
      <c r="C130" s="314">
        <v>0</v>
      </c>
      <c r="D130" s="314">
        <v>0</v>
      </c>
      <c r="E130" s="414">
        <v>0</v>
      </c>
      <c r="F130" s="404" t="s">
        <v>112</v>
      </c>
      <c r="G130" s="552"/>
      <c r="H130" s="553"/>
      <c r="I130" s="554"/>
      <c r="J130" s="552"/>
      <c r="K130" s="550">
        <f t="shared" ref="K130:K131" si="23">D130</f>
        <v>0</v>
      </c>
      <c r="L130" s="536">
        <f t="shared" ref="L130:L131" si="24">E130</f>
        <v>0</v>
      </c>
      <c r="M130" s="552"/>
      <c r="N130" s="553"/>
      <c r="O130" s="554"/>
    </row>
    <row r="131" spans="1:15" ht="12" customHeight="1" thickBot="1" x14ac:dyDescent="0.3">
      <c r="A131" s="11" t="s">
        <v>436</v>
      </c>
      <c r="B131" s="5" t="s">
        <v>257</v>
      </c>
      <c r="C131" s="314">
        <v>0</v>
      </c>
      <c r="D131" s="314">
        <v>109584022</v>
      </c>
      <c r="E131" s="414">
        <v>109584022</v>
      </c>
      <c r="F131" s="404" t="s">
        <v>114</v>
      </c>
      <c r="G131" s="519"/>
      <c r="H131" s="542"/>
      <c r="I131" s="521"/>
      <c r="J131" s="314">
        <v>0</v>
      </c>
      <c r="K131" s="748">
        <f t="shared" si="23"/>
        <v>109584022</v>
      </c>
      <c r="L131" s="749">
        <f t="shared" si="24"/>
        <v>109584022</v>
      </c>
      <c r="M131" s="519"/>
      <c r="N131" s="542"/>
      <c r="O131" s="521"/>
    </row>
    <row r="132" spans="1:15" ht="12" customHeight="1" thickBot="1" x14ac:dyDescent="0.3">
      <c r="A132" s="9" t="s">
        <v>437</v>
      </c>
      <c r="B132" s="3" t="s">
        <v>258</v>
      </c>
      <c r="C132" s="314"/>
      <c r="D132" s="314"/>
      <c r="E132" s="414"/>
      <c r="F132" s="404"/>
      <c r="G132" s="519"/>
      <c r="H132" s="542"/>
      <c r="I132" s="521"/>
      <c r="J132" s="519"/>
      <c r="K132" s="542"/>
      <c r="L132" s="521"/>
      <c r="M132" s="519"/>
      <c r="N132" s="542"/>
      <c r="O132" s="521"/>
    </row>
    <row r="133" spans="1:15" ht="12" customHeight="1" thickBot="1" x14ac:dyDescent="0.3">
      <c r="A133" s="16" t="s">
        <v>381</v>
      </c>
      <c r="B133" s="119" t="s">
        <v>259</v>
      </c>
      <c r="C133" s="313">
        <f>SUM(C134:C137)</f>
        <v>0</v>
      </c>
      <c r="D133" s="313">
        <v>0</v>
      </c>
      <c r="E133" s="313">
        <v>0</v>
      </c>
      <c r="F133" s="404" t="s">
        <v>120</v>
      </c>
      <c r="G133" s="525"/>
      <c r="H133" s="551"/>
      <c r="I133" s="551"/>
      <c r="J133" s="525"/>
      <c r="K133" s="551"/>
      <c r="L133" s="551"/>
      <c r="M133" s="525"/>
      <c r="N133" s="551"/>
      <c r="O133" s="551"/>
    </row>
    <row r="134" spans="1:15" ht="12" customHeight="1" x14ac:dyDescent="0.25">
      <c r="A134" s="11" t="s">
        <v>438</v>
      </c>
      <c r="B134" s="5" t="s">
        <v>260</v>
      </c>
      <c r="C134" s="314">
        <v>0</v>
      </c>
      <c r="D134" s="314">
        <v>0</v>
      </c>
      <c r="E134" s="414">
        <v>0</v>
      </c>
      <c r="F134" s="404" t="s">
        <v>122</v>
      </c>
      <c r="G134" s="552"/>
      <c r="H134" s="553"/>
      <c r="I134" s="554"/>
      <c r="J134" s="552"/>
      <c r="K134" s="553"/>
      <c r="L134" s="554"/>
      <c r="M134" s="552"/>
      <c r="N134" s="553"/>
      <c r="O134" s="554"/>
    </row>
    <row r="135" spans="1:15" ht="12" customHeight="1" x14ac:dyDescent="0.25">
      <c r="A135" s="11" t="s">
        <v>439</v>
      </c>
      <c r="B135" s="5" t="s">
        <v>261</v>
      </c>
      <c r="C135" s="314">
        <v>0</v>
      </c>
      <c r="D135" s="314">
        <v>0</v>
      </c>
      <c r="E135" s="414">
        <v>0</v>
      </c>
      <c r="F135" s="404" t="s">
        <v>124</v>
      </c>
      <c r="G135" s="519"/>
      <c r="H135" s="542"/>
      <c r="I135" s="521"/>
      <c r="J135" s="519"/>
      <c r="K135" s="542"/>
      <c r="L135" s="521"/>
      <c r="M135" s="519"/>
      <c r="N135" s="542"/>
      <c r="O135" s="521"/>
    </row>
    <row r="136" spans="1:15" ht="12" customHeight="1" x14ac:dyDescent="0.25">
      <c r="A136" s="11" t="s">
        <v>127</v>
      </c>
      <c r="B136" s="5" t="s">
        <v>262</v>
      </c>
      <c r="C136" s="314">
        <v>0</v>
      </c>
      <c r="D136" s="314">
        <v>0</v>
      </c>
      <c r="E136" s="414">
        <v>0</v>
      </c>
      <c r="F136" s="404" t="s">
        <v>126</v>
      </c>
      <c r="G136" s="519"/>
      <c r="H136" s="542"/>
      <c r="I136" s="521"/>
      <c r="J136" s="519"/>
      <c r="K136" s="542"/>
      <c r="L136" s="521"/>
      <c r="M136" s="519"/>
      <c r="N136" s="542"/>
      <c r="O136" s="521"/>
    </row>
    <row r="137" spans="1:15" ht="12" customHeight="1" thickBot="1" x14ac:dyDescent="0.3">
      <c r="A137" s="9" t="s">
        <v>130</v>
      </c>
      <c r="B137" s="3" t="s">
        <v>263</v>
      </c>
      <c r="C137" s="314">
        <v>0</v>
      </c>
      <c r="D137" s="314">
        <v>0</v>
      </c>
      <c r="E137" s="414">
        <v>0</v>
      </c>
      <c r="F137" s="404" t="s">
        <v>129</v>
      </c>
      <c r="G137" s="519"/>
      <c r="H137" s="542"/>
      <c r="I137" s="521"/>
      <c r="J137" s="519"/>
      <c r="K137" s="542"/>
      <c r="L137" s="521"/>
      <c r="M137" s="519"/>
      <c r="N137" s="542"/>
      <c r="O137" s="521"/>
    </row>
    <row r="138" spans="1:15" ht="12" customHeight="1" thickBot="1" x14ac:dyDescent="0.3">
      <c r="A138" s="16" t="s">
        <v>382</v>
      </c>
      <c r="B138" s="119" t="s">
        <v>264</v>
      </c>
      <c r="C138" s="323">
        <f>SUM(C139:C142)</f>
        <v>70521400</v>
      </c>
      <c r="D138" s="323">
        <f>SUM(D139:D142)</f>
        <v>81678778</v>
      </c>
      <c r="E138" s="323">
        <f>SUM(E139:E142)</f>
        <v>79012185</v>
      </c>
      <c r="F138" s="404" t="s">
        <v>132</v>
      </c>
      <c r="G138" s="531">
        <f>G142</f>
        <v>70521400</v>
      </c>
      <c r="H138" s="555">
        <f>H140+H142</f>
        <v>81678778</v>
      </c>
      <c r="I138" s="555">
        <f>I140+I142</f>
        <v>79012185</v>
      </c>
      <c r="J138" s="531"/>
      <c r="K138" s="555"/>
      <c r="L138" s="555"/>
      <c r="M138" s="531"/>
      <c r="N138" s="555"/>
      <c r="O138" s="555"/>
    </row>
    <row r="139" spans="1:15" ht="12" customHeight="1" x14ac:dyDescent="0.25">
      <c r="A139" s="11" t="s">
        <v>440</v>
      </c>
      <c r="B139" s="5" t="s">
        <v>265</v>
      </c>
      <c r="C139" s="314">
        <v>0</v>
      </c>
      <c r="D139" s="314">
        <v>0</v>
      </c>
      <c r="E139" s="414">
        <v>0</v>
      </c>
      <c r="F139" s="404" t="s">
        <v>135</v>
      </c>
      <c r="G139" s="314">
        <v>0</v>
      </c>
      <c r="H139" s="314">
        <v>0</v>
      </c>
      <c r="I139" s="414">
        <v>0</v>
      </c>
      <c r="J139" s="552"/>
      <c r="K139" s="553"/>
      <c r="L139" s="554"/>
      <c r="M139" s="552"/>
      <c r="N139" s="553"/>
      <c r="O139" s="554"/>
    </row>
    <row r="140" spans="1:15" ht="12" customHeight="1" x14ac:dyDescent="0.25">
      <c r="A140" s="11" t="s">
        <v>441</v>
      </c>
      <c r="B140" s="5" t="s">
        <v>266</v>
      </c>
      <c r="C140" s="314"/>
      <c r="D140" s="314">
        <v>3887378</v>
      </c>
      <c r="E140" s="414">
        <v>3887378</v>
      </c>
      <c r="F140" s="404" t="s">
        <v>137</v>
      </c>
      <c r="G140" s="314"/>
      <c r="H140" s="314">
        <v>3887378</v>
      </c>
      <c r="I140" s="414">
        <v>3887378</v>
      </c>
      <c r="J140" s="519"/>
      <c r="K140" s="542"/>
      <c r="L140" s="521"/>
      <c r="M140" s="519"/>
      <c r="N140" s="542"/>
      <c r="O140" s="521"/>
    </row>
    <row r="141" spans="1:15" ht="12" customHeight="1" x14ac:dyDescent="0.25">
      <c r="A141" s="11" t="s">
        <v>142</v>
      </c>
      <c r="B141" s="5" t="s">
        <v>267</v>
      </c>
      <c r="C141" s="314">
        <v>0</v>
      </c>
      <c r="D141" s="314">
        <v>0</v>
      </c>
      <c r="E141" s="414">
        <v>0</v>
      </c>
      <c r="F141" s="404" t="s">
        <v>139</v>
      </c>
      <c r="G141" s="314">
        <v>0</v>
      </c>
      <c r="H141" s="314">
        <v>0</v>
      </c>
      <c r="I141" s="414">
        <v>0</v>
      </c>
      <c r="J141" s="519"/>
      <c r="K141" s="542"/>
      <c r="L141" s="521"/>
      <c r="M141" s="519"/>
      <c r="N141" s="542"/>
      <c r="O141" s="521"/>
    </row>
    <row r="142" spans="1:15" ht="12" customHeight="1" thickBot="1" x14ac:dyDescent="0.3">
      <c r="A142" s="9" t="s">
        <v>145</v>
      </c>
      <c r="B142" s="3" t="s">
        <v>367</v>
      </c>
      <c r="C142" s="314">
        <v>70521400</v>
      </c>
      <c r="D142" s="314">
        <v>77791400</v>
      </c>
      <c r="E142" s="414">
        <v>75124807</v>
      </c>
      <c r="F142" s="404" t="s">
        <v>141</v>
      </c>
      <c r="G142" s="314">
        <v>70521400</v>
      </c>
      <c r="H142" s="314">
        <v>77791400</v>
      </c>
      <c r="I142" s="414">
        <v>75124807</v>
      </c>
      <c r="J142" s="519"/>
      <c r="K142" s="542"/>
      <c r="L142" s="521"/>
      <c r="M142" s="519"/>
      <c r="N142" s="542"/>
      <c r="O142" s="521"/>
    </row>
    <row r="143" spans="1:15" ht="15" customHeight="1" thickBot="1" x14ac:dyDescent="0.3">
      <c r="A143" s="16" t="s">
        <v>383</v>
      </c>
      <c r="B143" s="119" t="s">
        <v>268</v>
      </c>
      <c r="C143" s="325"/>
      <c r="D143" s="325"/>
      <c r="E143" s="441"/>
      <c r="F143" s="404" t="s">
        <v>144</v>
      </c>
      <c r="G143" s="556"/>
      <c r="H143" s="557"/>
      <c r="I143" s="558"/>
      <c r="J143" s="556"/>
      <c r="K143" s="557"/>
      <c r="L143" s="558"/>
      <c r="M143" s="556"/>
      <c r="N143" s="557"/>
      <c r="O143" s="558"/>
    </row>
    <row r="144" spans="1:15" s="410" customFormat="1" ht="12.95" customHeight="1" x14ac:dyDescent="0.25">
      <c r="A144" s="11" t="s">
        <v>521</v>
      </c>
      <c r="B144" s="5" t="s">
        <v>269</v>
      </c>
      <c r="C144" s="314">
        <v>0</v>
      </c>
      <c r="D144" s="314">
        <v>0</v>
      </c>
      <c r="E144" s="414">
        <v>0</v>
      </c>
      <c r="F144" s="404" t="s">
        <v>147</v>
      </c>
      <c r="G144" s="552"/>
      <c r="H144" s="553"/>
      <c r="I144" s="554"/>
      <c r="J144" s="552"/>
      <c r="K144" s="553"/>
      <c r="L144" s="554"/>
      <c r="M144" s="552"/>
      <c r="N144" s="553"/>
      <c r="O144" s="554"/>
    </row>
    <row r="145" spans="1:15" ht="12.75" customHeight="1" x14ac:dyDescent="0.25">
      <c r="A145" s="11" t="s">
        <v>522</v>
      </c>
      <c r="B145" s="5" t="s">
        <v>270</v>
      </c>
      <c r="C145" s="314">
        <v>0</v>
      </c>
      <c r="D145" s="314">
        <v>0</v>
      </c>
      <c r="E145" s="414">
        <v>0</v>
      </c>
      <c r="F145" s="404" t="s">
        <v>149</v>
      </c>
      <c r="G145" s="519"/>
      <c r="H145" s="542"/>
      <c r="I145" s="521"/>
      <c r="J145" s="519"/>
      <c r="K145" s="542"/>
      <c r="L145" s="521"/>
      <c r="M145" s="519"/>
      <c r="N145" s="542"/>
      <c r="O145" s="521"/>
    </row>
    <row r="146" spans="1:15" ht="12.75" customHeight="1" x14ac:dyDescent="0.25">
      <c r="A146" s="11" t="s">
        <v>281</v>
      </c>
      <c r="B146" s="5" t="s">
        <v>271</v>
      </c>
      <c r="C146" s="314">
        <v>0</v>
      </c>
      <c r="D146" s="314">
        <v>0</v>
      </c>
      <c r="E146" s="414">
        <v>0</v>
      </c>
      <c r="F146" s="404" t="s">
        <v>151</v>
      </c>
      <c r="G146" s="519"/>
      <c r="H146" s="542"/>
      <c r="I146" s="521"/>
      <c r="J146" s="519"/>
      <c r="K146" s="542"/>
      <c r="L146" s="521"/>
      <c r="M146" s="519"/>
      <c r="N146" s="542"/>
      <c r="O146" s="521"/>
    </row>
    <row r="147" spans="1:15" ht="12.75" customHeight="1" thickBot="1" x14ac:dyDescent="0.3">
      <c r="A147" s="11" t="s">
        <v>156</v>
      </c>
      <c r="B147" s="5" t="s">
        <v>272</v>
      </c>
      <c r="C147" s="314">
        <v>0</v>
      </c>
      <c r="D147" s="314">
        <v>0</v>
      </c>
      <c r="E147" s="414">
        <v>0</v>
      </c>
      <c r="F147" s="404" t="s">
        <v>153</v>
      </c>
      <c r="G147" s="519"/>
      <c r="H147" s="542"/>
      <c r="I147" s="521"/>
      <c r="J147" s="519"/>
      <c r="K147" s="542"/>
      <c r="L147" s="521"/>
      <c r="M147" s="519"/>
      <c r="N147" s="542"/>
      <c r="O147" s="521"/>
    </row>
    <row r="148" spans="1:15" ht="16.5" thickBot="1" x14ac:dyDescent="0.3">
      <c r="A148" s="16" t="s">
        <v>384</v>
      </c>
      <c r="B148" s="820" t="s">
        <v>327</v>
      </c>
      <c r="C148" s="822">
        <f>SUM(C129+C133+C138+C143)</f>
        <v>70521400</v>
      </c>
      <c r="D148" s="822">
        <f>SUM(D129+D133+D138+D143)</f>
        <v>191262800</v>
      </c>
      <c r="E148" s="822">
        <f>SUM(E129+E133+E138+E143)</f>
        <v>188596207</v>
      </c>
      <c r="F148" s="823" t="s">
        <v>155</v>
      </c>
      <c r="G148" s="824">
        <f>G138+G129</f>
        <v>70521400</v>
      </c>
      <c r="H148" s="825">
        <f>H138+H129</f>
        <v>81678778</v>
      </c>
      <c r="I148" s="825">
        <f>I138+I129</f>
        <v>79012185</v>
      </c>
      <c r="J148" s="824">
        <f>J129</f>
        <v>0</v>
      </c>
      <c r="K148" s="825">
        <f>K129</f>
        <v>109584022</v>
      </c>
      <c r="L148" s="825">
        <f>L129</f>
        <v>109584022</v>
      </c>
      <c r="M148" s="824"/>
      <c r="N148" s="825"/>
      <c r="O148" s="825"/>
    </row>
    <row r="149" spans="1:15" ht="16.5" thickBot="1" x14ac:dyDescent="0.3">
      <c r="A149" s="826" t="s">
        <v>385</v>
      </c>
      <c r="B149" s="827" t="s">
        <v>328</v>
      </c>
      <c r="C149" s="822">
        <f>SUM(C128+C148)</f>
        <v>193506366</v>
      </c>
      <c r="D149" s="822">
        <f t="shared" ref="D149:O149" si="25">SUM(D128+D148)</f>
        <v>473008225</v>
      </c>
      <c r="E149" s="822">
        <f t="shared" si="25"/>
        <v>398667036</v>
      </c>
      <c r="F149" s="822">
        <f t="shared" si="25"/>
        <v>103</v>
      </c>
      <c r="G149" s="822">
        <f t="shared" si="25"/>
        <v>193506366</v>
      </c>
      <c r="H149" s="822">
        <f t="shared" si="25"/>
        <v>310530185</v>
      </c>
      <c r="I149" s="822">
        <f t="shared" si="25"/>
        <v>253977378</v>
      </c>
      <c r="J149" s="822">
        <f t="shared" si="25"/>
        <v>0</v>
      </c>
      <c r="K149" s="822">
        <f t="shared" si="25"/>
        <v>162478040</v>
      </c>
      <c r="L149" s="822">
        <f t="shared" si="25"/>
        <v>144689658</v>
      </c>
      <c r="M149" s="822">
        <f t="shared" si="25"/>
        <v>0</v>
      </c>
      <c r="N149" s="822">
        <f t="shared" si="25"/>
        <v>0</v>
      </c>
      <c r="O149" s="822">
        <f t="shared" si="25"/>
        <v>0</v>
      </c>
    </row>
    <row r="151" spans="1:15" ht="18.75" customHeight="1" x14ac:dyDescent="0.25">
      <c r="A151" s="851" t="s">
        <v>329</v>
      </c>
      <c r="B151" s="851"/>
      <c r="C151" s="851"/>
      <c r="D151" s="851"/>
      <c r="E151" s="851"/>
    </row>
    <row r="152" spans="1:15" ht="13.5" customHeight="1" thickBot="1" x14ac:dyDescent="0.3">
      <c r="A152" s="126" t="s">
        <v>494</v>
      </c>
      <c r="B152" s="126"/>
      <c r="C152" s="402"/>
      <c r="E152" s="249" t="s">
        <v>633</v>
      </c>
    </row>
    <row r="153" spans="1:15" ht="21.75" thickBot="1" x14ac:dyDescent="0.3">
      <c r="A153" s="16">
        <v>1</v>
      </c>
      <c r="B153" s="24" t="s">
        <v>330</v>
      </c>
      <c r="C153" s="242">
        <f>+C64-C128</f>
        <v>70521400</v>
      </c>
      <c r="D153" s="242">
        <f>+D64-D128</f>
        <v>67880091</v>
      </c>
      <c r="E153" s="242">
        <f>+E64-E128</f>
        <v>123300780</v>
      </c>
      <c r="G153" s="581"/>
      <c r="H153" s="581"/>
      <c r="I153" s="581"/>
      <c r="J153" s="581"/>
      <c r="K153" s="581"/>
      <c r="L153" s="581"/>
      <c r="M153" s="581"/>
      <c r="N153" s="581"/>
      <c r="O153" s="581"/>
    </row>
    <row r="154" spans="1:15" ht="21.75" thickBot="1" x14ac:dyDescent="0.3">
      <c r="A154" s="16" t="s">
        <v>377</v>
      </c>
      <c r="B154" s="24" t="s">
        <v>331</v>
      </c>
      <c r="C154" s="242">
        <f>+C87-C148</f>
        <v>-70521400</v>
      </c>
      <c r="D154" s="242">
        <f>+D87-D148</f>
        <v>-67880091</v>
      </c>
      <c r="E154" s="242">
        <f>+E87-E148</f>
        <v>-63234172</v>
      </c>
      <c r="G154" s="582"/>
      <c r="H154" s="582"/>
      <c r="I154" s="582"/>
      <c r="J154" s="582"/>
      <c r="K154" s="582"/>
      <c r="L154" s="582"/>
      <c r="M154" s="582"/>
      <c r="N154" s="582"/>
      <c r="O154" s="582"/>
    </row>
    <row r="155" spans="1:15" ht="7.5" customHeight="1" x14ac:dyDescent="0.25"/>
    <row r="157" spans="1:15" ht="12.75" customHeight="1" x14ac:dyDescent="0.25"/>
    <row r="158" spans="1:15" ht="12.75" customHeight="1" x14ac:dyDescent="0.25"/>
    <row r="159" spans="1:15" ht="12.75" customHeight="1" x14ac:dyDescent="0.25"/>
    <row r="160" spans="1:15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</sheetData>
  <mergeCells count="17">
    <mergeCell ref="G5:I5"/>
    <mergeCell ref="G92:I92"/>
    <mergeCell ref="J5:L5"/>
    <mergeCell ref="M5:O5"/>
    <mergeCell ref="M92:O92"/>
    <mergeCell ref="J92:L92"/>
    <mergeCell ref="A151:E151"/>
    <mergeCell ref="A1:F1"/>
    <mergeCell ref="A2:F2"/>
    <mergeCell ref="A90:E90"/>
    <mergeCell ref="A92:A93"/>
    <mergeCell ref="B92:B93"/>
    <mergeCell ref="C92:E92"/>
    <mergeCell ref="A3:E3"/>
    <mergeCell ref="A5:A6"/>
    <mergeCell ref="B5:B6"/>
    <mergeCell ref="C5:E5"/>
  </mergeCells>
  <phoneticPr fontId="30" type="noConversion"/>
  <pageMargins left="0.74803149606299213" right="0.74803149606299213" top="0.98425196850393704" bottom="0.98425196850393704" header="0.51181102362204722" footer="0.51181102362204722"/>
  <pageSetup paperSize="8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AO148"/>
  <sheetViews>
    <sheetView topLeftCell="A83" zoomScale="81" zoomScaleNormal="81" workbookViewId="0">
      <selection activeCell="B3" sqref="B3"/>
    </sheetView>
  </sheetViews>
  <sheetFormatPr defaultRowHeight="12.75" x14ac:dyDescent="0.2"/>
  <cols>
    <col min="1" max="1" width="13.33203125" style="488" customWidth="1"/>
    <col min="2" max="2" width="72" style="489" customWidth="1"/>
    <col min="3" max="3" width="14.83203125" style="490" customWidth="1"/>
    <col min="4" max="5" width="14.6640625" style="2" customWidth="1"/>
    <col min="6" max="35" width="12.83203125" style="2" customWidth="1"/>
    <col min="36" max="36" width="14.6640625" style="2" customWidth="1"/>
    <col min="37" max="37" width="16.33203125" style="2" customWidth="1"/>
    <col min="38" max="16384" width="9.33203125" style="2"/>
  </cols>
  <sheetData>
    <row r="1" spans="1:41" s="1" customFormat="1" ht="16.5" customHeight="1" thickBot="1" x14ac:dyDescent="0.25">
      <c r="A1" s="205"/>
      <c r="B1" s="444"/>
      <c r="C1" s="728" t="s">
        <v>673</v>
      </c>
    </row>
    <row r="2" spans="1:41" s="108" customFormat="1" ht="21" customHeight="1" thickBot="1" x14ac:dyDescent="0.25">
      <c r="A2" s="400" t="s">
        <v>415</v>
      </c>
      <c r="B2" s="293" t="s">
        <v>551</v>
      </c>
      <c r="C2" s="445" t="s">
        <v>334</v>
      </c>
      <c r="D2" s="446" t="s">
        <v>335</v>
      </c>
      <c r="E2" s="446" t="s">
        <v>627</v>
      </c>
      <c r="F2" s="447" t="s">
        <v>336</v>
      </c>
      <c r="G2" s="447" t="s">
        <v>629</v>
      </c>
      <c r="H2" s="447" t="s">
        <v>674</v>
      </c>
      <c r="I2" s="447" t="s">
        <v>337</v>
      </c>
      <c r="J2" s="447" t="s">
        <v>599</v>
      </c>
      <c r="K2" s="447" t="s">
        <v>338</v>
      </c>
      <c r="L2" s="447" t="s">
        <v>339</v>
      </c>
      <c r="M2" s="447" t="s">
        <v>340</v>
      </c>
      <c r="N2" s="447" t="s">
        <v>679</v>
      </c>
      <c r="O2" s="447" t="s">
        <v>675</v>
      </c>
      <c r="P2" s="447" t="s">
        <v>631</v>
      </c>
      <c r="Q2" s="447" t="s">
        <v>676</v>
      </c>
      <c r="R2" s="447" t="s">
        <v>623</v>
      </c>
      <c r="S2" s="447" t="s">
        <v>341</v>
      </c>
      <c r="T2" s="448" t="s">
        <v>342</v>
      </c>
      <c r="U2" s="449" t="s">
        <v>343</v>
      </c>
      <c r="V2" s="449" t="s">
        <v>344</v>
      </c>
      <c r="W2" s="449" t="s">
        <v>677</v>
      </c>
      <c r="X2" s="449" t="s">
        <v>345</v>
      </c>
      <c r="Y2" s="449" t="s">
        <v>346</v>
      </c>
      <c r="Z2" s="449" t="s">
        <v>601</v>
      </c>
      <c r="AA2" s="724" t="s">
        <v>617</v>
      </c>
      <c r="AB2" s="450" t="s">
        <v>347</v>
      </c>
      <c r="AC2" s="450" t="s">
        <v>555</v>
      </c>
      <c r="AD2" s="450" t="s">
        <v>603</v>
      </c>
      <c r="AE2" s="450" t="s">
        <v>625</v>
      </c>
      <c r="AF2" s="450" t="s">
        <v>619</v>
      </c>
      <c r="AG2" s="450" t="s">
        <v>621</v>
      </c>
      <c r="AH2" s="450" t="s">
        <v>625</v>
      </c>
      <c r="AI2" s="450" t="s">
        <v>348</v>
      </c>
      <c r="AJ2" s="450" t="s">
        <v>349</v>
      </c>
      <c r="AK2" s="752" t="s">
        <v>680</v>
      </c>
      <c r="AL2" s="451"/>
      <c r="AM2" s="451"/>
      <c r="AN2" s="451"/>
      <c r="AO2" s="451"/>
    </row>
    <row r="3" spans="1:41" s="108" customFormat="1" ht="102" customHeight="1" thickBot="1" x14ac:dyDescent="0.25">
      <c r="A3" s="683" t="s">
        <v>543</v>
      </c>
      <c r="B3" s="294" t="s">
        <v>350</v>
      </c>
      <c r="C3" s="452" t="s">
        <v>351</v>
      </c>
      <c r="D3" s="680" t="s">
        <v>585</v>
      </c>
      <c r="E3" s="681" t="s">
        <v>628</v>
      </c>
      <c r="F3" s="453" t="s">
        <v>310</v>
      </c>
      <c r="G3" s="681" t="s">
        <v>630</v>
      </c>
      <c r="H3" s="681" t="s">
        <v>702</v>
      </c>
      <c r="I3" s="453" t="s">
        <v>352</v>
      </c>
      <c r="J3" s="681" t="s">
        <v>600</v>
      </c>
      <c r="K3" s="453" t="s">
        <v>353</v>
      </c>
      <c r="L3" s="454" t="s">
        <v>354</v>
      </c>
      <c r="M3" s="454" t="s">
        <v>355</v>
      </c>
      <c r="N3" s="811" t="s">
        <v>703</v>
      </c>
      <c r="O3" s="811" t="s">
        <v>704</v>
      </c>
      <c r="P3" s="729" t="s">
        <v>632</v>
      </c>
      <c r="Q3" s="729" t="s">
        <v>705</v>
      </c>
      <c r="R3" s="729" t="s">
        <v>624</v>
      </c>
      <c r="S3" s="454" t="s">
        <v>307</v>
      </c>
      <c r="T3" s="455" t="s">
        <v>306</v>
      </c>
      <c r="U3" s="455" t="s">
        <v>356</v>
      </c>
      <c r="V3" s="455" t="s">
        <v>308</v>
      </c>
      <c r="W3" s="812" t="s">
        <v>706</v>
      </c>
      <c r="X3" s="455" t="s">
        <v>309</v>
      </c>
      <c r="Y3" s="455" t="s">
        <v>357</v>
      </c>
      <c r="Z3" s="684" t="s">
        <v>602</v>
      </c>
      <c r="AA3" s="684" t="s">
        <v>618</v>
      </c>
      <c r="AB3" s="456" t="s">
        <v>358</v>
      </c>
      <c r="AC3" s="456"/>
      <c r="AD3" s="685" t="s">
        <v>604</v>
      </c>
      <c r="AE3" s="685"/>
      <c r="AF3" s="685" t="s">
        <v>620</v>
      </c>
      <c r="AG3" s="685" t="s">
        <v>622</v>
      </c>
      <c r="AH3" s="685" t="s">
        <v>626</v>
      </c>
      <c r="AI3" s="456" t="s">
        <v>359</v>
      </c>
      <c r="AJ3" s="456" t="s">
        <v>360</v>
      </c>
      <c r="AK3" s="758" t="s">
        <v>697</v>
      </c>
    </row>
    <row r="4" spans="1:41" s="109" customFormat="1" ht="15.95" customHeight="1" thickBot="1" x14ac:dyDescent="0.3">
      <c r="A4" s="207"/>
      <c r="B4" s="207"/>
      <c r="C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787"/>
    </row>
    <row r="5" spans="1:41" ht="13.5" thickBot="1" x14ac:dyDescent="0.25">
      <c r="A5" s="326" t="s">
        <v>544</v>
      </c>
      <c r="B5" s="209" t="s">
        <v>410</v>
      </c>
      <c r="C5" s="457" t="s">
        <v>305</v>
      </c>
      <c r="D5" s="457" t="s">
        <v>305</v>
      </c>
      <c r="E5" s="457"/>
      <c r="F5" s="457" t="s">
        <v>305</v>
      </c>
      <c r="G5" s="457"/>
      <c r="H5" s="457"/>
      <c r="I5" s="457" t="s">
        <v>305</v>
      </c>
      <c r="J5" s="457" t="s">
        <v>305</v>
      </c>
      <c r="K5" s="457" t="s">
        <v>305</v>
      </c>
      <c r="L5" s="457" t="s">
        <v>305</v>
      </c>
      <c r="M5" s="457" t="s">
        <v>305</v>
      </c>
      <c r="N5" s="457"/>
      <c r="O5" s="457"/>
      <c r="P5" s="457"/>
      <c r="Q5" s="457"/>
      <c r="R5" s="457"/>
      <c r="S5" s="457" t="s">
        <v>305</v>
      </c>
      <c r="T5" s="457" t="s">
        <v>305</v>
      </c>
      <c r="U5" s="457" t="s">
        <v>305</v>
      </c>
      <c r="V5" s="457" t="s">
        <v>305</v>
      </c>
      <c r="W5" s="457"/>
      <c r="X5" s="457" t="s">
        <v>305</v>
      </c>
      <c r="Y5" s="457" t="s">
        <v>305</v>
      </c>
      <c r="Z5" s="457" t="s">
        <v>305</v>
      </c>
      <c r="AA5" s="457"/>
      <c r="AB5" s="457" t="s">
        <v>305</v>
      </c>
      <c r="AC5" s="457"/>
      <c r="AD5" s="457" t="s">
        <v>305</v>
      </c>
      <c r="AE5" s="457"/>
      <c r="AF5" s="457" t="s">
        <v>305</v>
      </c>
      <c r="AG5" s="457" t="s">
        <v>305</v>
      </c>
      <c r="AH5" s="457"/>
      <c r="AI5" s="457" t="s">
        <v>305</v>
      </c>
      <c r="AJ5" s="759" t="s">
        <v>305</v>
      </c>
      <c r="AK5" s="788"/>
    </row>
    <row r="6" spans="1:41" s="62" customFormat="1" ht="12.95" customHeight="1" thickBot="1" x14ac:dyDescent="0.25">
      <c r="A6" s="176">
        <v>1</v>
      </c>
      <c r="B6" s="177">
        <v>2</v>
      </c>
      <c r="C6" s="178">
        <v>3</v>
      </c>
      <c r="D6" s="178" t="s">
        <v>379</v>
      </c>
      <c r="E6" s="178"/>
      <c r="F6" s="178" t="s">
        <v>380</v>
      </c>
      <c r="G6" s="178"/>
      <c r="H6" s="178"/>
      <c r="I6" s="178" t="s">
        <v>382</v>
      </c>
      <c r="J6" s="178" t="s">
        <v>383</v>
      </c>
      <c r="K6" s="178" t="s">
        <v>384</v>
      </c>
      <c r="L6" s="178" t="s">
        <v>386</v>
      </c>
      <c r="M6" s="178" t="s">
        <v>387</v>
      </c>
      <c r="N6" s="178"/>
      <c r="O6" s="178"/>
      <c r="P6" s="178"/>
      <c r="Q6" s="178"/>
      <c r="R6" s="178"/>
      <c r="S6" s="178" t="s">
        <v>391</v>
      </c>
      <c r="T6" s="178" t="s">
        <v>392</v>
      </c>
      <c r="U6" s="178" t="s">
        <v>393</v>
      </c>
      <c r="V6" s="178" t="s">
        <v>394</v>
      </c>
      <c r="W6" s="178"/>
      <c r="X6" s="178" t="s">
        <v>395</v>
      </c>
      <c r="Y6" s="178" t="s">
        <v>396</v>
      </c>
      <c r="Z6" s="178" t="s">
        <v>397</v>
      </c>
      <c r="AA6" s="178"/>
      <c r="AB6" s="178" t="s">
        <v>398</v>
      </c>
      <c r="AC6" s="178"/>
      <c r="AD6" s="178" t="s">
        <v>399</v>
      </c>
      <c r="AE6" s="178"/>
      <c r="AF6" s="178" t="s">
        <v>400</v>
      </c>
      <c r="AG6" s="178" t="s">
        <v>401</v>
      </c>
      <c r="AH6" s="178"/>
      <c r="AI6" s="178" t="s">
        <v>403</v>
      </c>
      <c r="AJ6" s="760" t="s">
        <v>404</v>
      </c>
      <c r="AK6" s="789"/>
    </row>
    <row r="7" spans="1:41" s="62" customFormat="1" ht="15.95" customHeight="1" thickBot="1" x14ac:dyDescent="0.25">
      <c r="A7" s="210"/>
      <c r="B7" s="211" t="s">
        <v>411</v>
      </c>
      <c r="C7" s="458" t="s">
        <v>361</v>
      </c>
      <c r="D7" s="459" t="s">
        <v>361</v>
      </c>
      <c r="E7" s="459"/>
      <c r="F7" s="459" t="s">
        <v>361</v>
      </c>
      <c r="G7" s="459"/>
      <c r="H7" s="459"/>
      <c r="I7" s="459" t="s">
        <v>361</v>
      </c>
      <c r="J7" s="459" t="s">
        <v>361</v>
      </c>
      <c r="K7" s="459" t="s">
        <v>361</v>
      </c>
      <c r="L7" s="459" t="s">
        <v>361</v>
      </c>
      <c r="M7" s="459" t="s">
        <v>361</v>
      </c>
      <c r="N7" s="459"/>
      <c r="O7" s="459"/>
      <c r="P7" s="459"/>
      <c r="Q7" s="459"/>
      <c r="R7" s="459"/>
      <c r="S7" s="459" t="s">
        <v>361</v>
      </c>
      <c r="T7" s="459" t="s">
        <v>361</v>
      </c>
      <c r="U7" s="459" t="s">
        <v>361</v>
      </c>
      <c r="V7" s="459" t="s">
        <v>361</v>
      </c>
      <c r="W7" s="459"/>
      <c r="X7" s="459" t="s">
        <v>361</v>
      </c>
      <c r="Y7" s="459" t="s">
        <v>361</v>
      </c>
      <c r="Z7" s="459" t="s">
        <v>361</v>
      </c>
      <c r="AA7" s="459"/>
      <c r="AB7" s="459" t="s">
        <v>361</v>
      </c>
      <c r="AC7" s="459"/>
      <c r="AD7" s="459" t="s">
        <v>361</v>
      </c>
      <c r="AE7" s="459"/>
      <c r="AF7" s="459" t="s">
        <v>361</v>
      </c>
      <c r="AG7" s="459" t="s">
        <v>361</v>
      </c>
      <c r="AH7" s="459"/>
      <c r="AI7" s="459" t="s">
        <v>361</v>
      </c>
      <c r="AJ7" s="761" t="s">
        <v>361</v>
      </c>
      <c r="AK7" s="790"/>
    </row>
    <row r="8" spans="1:41" s="62" customFormat="1" ht="12" customHeight="1" thickBot="1" x14ac:dyDescent="0.25">
      <c r="A8" s="31" t="s">
        <v>376</v>
      </c>
      <c r="B8" s="17" t="s">
        <v>35</v>
      </c>
      <c r="C8" s="722">
        <f t="shared" ref="C8:AJ8" si="0">+C9+C10+C11+C12+C13+C14</f>
        <v>135079693</v>
      </c>
      <c r="D8" s="460">
        <f t="shared" si="0"/>
        <v>0</v>
      </c>
      <c r="E8" s="460"/>
      <c r="F8" s="460">
        <f t="shared" si="0"/>
        <v>0</v>
      </c>
      <c r="G8" s="460"/>
      <c r="H8" s="460"/>
      <c r="I8" s="460">
        <f t="shared" si="0"/>
        <v>0</v>
      </c>
      <c r="J8" s="460"/>
      <c r="K8" s="460">
        <f t="shared" si="0"/>
        <v>135079693</v>
      </c>
      <c r="L8" s="460">
        <f t="shared" si="0"/>
        <v>0</v>
      </c>
      <c r="M8" s="460">
        <f t="shared" si="0"/>
        <v>0</v>
      </c>
      <c r="N8" s="460"/>
      <c r="O8" s="460"/>
      <c r="P8" s="460"/>
      <c r="Q8" s="460"/>
      <c r="R8" s="460"/>
      <c r="S8" s="460">
        <f t="shared" si="0"/>
        <v>0</v>
      </c>
      <c r="T8" s="460">
        <f t="shared" si="0"/>
        <v>0</v>
      </c>
      <c r="U8" s="460">
        <f t="shared" si="0"/>
        <v>0</v>
      </c>
      <c r="V8" s="460">
        <f t="shared" si="0"/>
        <v>0</v>
      </c>
      <c r="W8" s="460"/>
      <c r="X8" s="460">
        <f t="shared" si="0"/>
        <v>0</v>
      </c>
      <c r="Y8" s="460">
        <f t="shared" si="0"/>
        <v>0</v>
      </c>
      <c r="Z8" s="460">
        <f t="shared" si="0"/>
        <v>0</v>
      </c>
      <c r="AA8" s="460"/>
      <c r="AB8" s="460">
        <f t="shared" si="0"/>
        <v>0</v>
      </c>
      <c r="AC8" s="460"/>
      <c r="AD8" s="460">
        <f t="shared" si="0"/>
        <v>0</v>
      </c>
      <c r="AE8" s="460"/>
      <c r="AF8" s="460">
        <f t="shared" si="0"/>
        <v>0</v>
      </c>
      <c r="AG8" s="460">
        <f t="shared" si="0"/>
        <v>0</v>
      </c>
      <c r="AH8" s="460"/>
      <c r="AI8" s="460">
        <f t="shared" si="0"/>
        <v>0</v>
      </c>
      <c r="AJ8" s="762">
        <f t="shared" si="0"/>
        <v>0</v>
      </c>
      <c r="AK8" s="843"/>
    </row>
    <row r="9" spans="1:41" s="110" customFormat="1" ht="12" customHeight="1" thickBot="1" x14ac:dyDescent="0.25">
      <c r="A9" s="461" t="s">
        <v>442</v>
      </c>
      <c r="B9" s="411" t="s">
        <v>37</v>
      </c>
      <c r="C9" s="754">
        <f>K9</f>
        <v>58505078</v>
      </c>
      <c r="D9" s="245"/>
      <c r="E9" s="245"/>
      <c r="F9" s="245"/>
      <c r="G9" s="245"/>
      <c r="H9" s="245"/>
      <c r="I9" s="245"/>
      <c r="J9" s="245"/>
      <c r="K9" s="245">
        <v>58505078</v>
      </c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763"/>
      <c r="AK9" s="314"/>
    </row>
    <row r="10" spans="1:41" s="111" customFormat="1" ht="12" customHeight="1" thickBot="1" x14ac:dyDescent="0.25">
      <c r="A10" s="462" t="s">
        <v>443</v>
      </c>
      <c r="B10" s="413" t="s">
        <v>39</v>
      </c>
      <c r="C10" s="754">
        <f t="shared" ref="C10:C14" si="1">K10</f>
        <v>34812711</v>
      </c>
      <c r="D10" s="244"/>
      <c r="E10" s="244"/>
      <c r="F10" s="244"/>
      <c r="G10" s="244"/>
      <c r="H10" s="244"/>
      <c r="I10" s="244"/>
      <c r="J10" s="244"/>
      <c r="K10" s="244">
        <v>34812711</v>
      </c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764"/>
      <c r="AK10" s="314"/>
    </row>
    <row r="11" spans="1:41" s="111" customFormat="1" ht="12" customHeight="1" thickBot="1" x14ac:dyDescent="0.25">
      <c r="A11" s="462" t="s">
        <v>444</v>
      </c>
      <c r="B11" s="413" t="s">
        <v>41</v>
      </c>
      <c r="C11" s="754">
        <f t="shared" si="1"/>
        <v>14990920</v>
      </c>
      <c r="D11" s="244"/>
      <c r="E11" s="244"/>
      <c r="F11" s="244"/>
      <c r="G11" s="244"/>
      <c r="H11" s="244"/>
      <c r="I11" s="244"/>
      <c r="J11" s="244"/>
      <c r="K11" s="244">
        <v>14990920</v>
      </c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764"/>
      <c r="AK11" s="314"/>
    </row>
    <row r="12" spans="1:41" s="111" customFormat="1" ht="12" customHeight="1" thickBot="1" x14ac:dyDescent="0.25">
      <c r="A12" s="462" t="s">
        <v>445</v>
      </c>
      <c r="B12" s="413" t="s">
        <v>43</v>
      </c>
      <c r="C12" s="754">
        <f t="shared" si="1"/>
        <v>2771879</v>
      </c>
      <c r="D12" s="244"/>
      <c r="E12" s="244"/>
      <c r="F12" s="244"/>
      <c r="G12" s="244"/>
      <c r="H12" s="244"/>
      <c r="I12" s="244"/>
      <c r="J12" s="244"/>
      <c r="K12" s="244">
        <v>2771879</v>
      </c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764"/>
      <c r="AK12" s="314"/>
    </row>
    <row r="13" spans="1:41" s="111" customFormat="1" ht="12" customHeight="1" thickBot="1" x14ac:dyDescent="0.25">
      <c r="A13" s="462" t="s">
        <v>489</v>
      </c>
      <c r="B13" s="413" t="s">
        <v>608</v>
      </c>
      <c r="C13" s="754">
        <f t="shared" si="1"/>
        <v>2563332</v>
      </c>
      <c r="D13" s="463"/>
      <c r="E13" s="463"/>
      <c r="F13" s="463"/>
      <c r="G13" s="463"/>
      <c r="H13" s="463"/>
      <c r="I13" s="463"/>
      <c r="J13" s="463"/>
      <c r="K13" s="463">
        <v>2563332</v>
      </c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765"/>
      <c r="AK13" s="792"/>
    </row>
    <row r="14" spans="1:41" s="110" customFormat="1" ht="12" customHeight="1" thickBot="1" x14ac:dyDescent="0.25">
      <c r="A14" s="464" t="s">
        <v>446</v>
      </c>
      <c r="B14" s="415" t="s">
        <v>47</v>
      </c>
      <c r="C14" s="754">
        <f t="shared" si="1"/>
        <v>21435773</v>
      </c>
      <c r="D14" s="465"/>
      <c r="E14" s="465"/>
      <c r="F14" s="465"/>
      <c r="G14" s="465"/>
      <c r="H14" s="465"/>
      <c r="I14" s="465"/>
      <c r="J14" s="465"/>
      <c r="K14" s="465">
        <v>21435773</v>
      </c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766"/>
      <c r="AK14" s="792"/>
    </row>
    <row r="15" spans="1:41" s="110" customFormat="1" ht="12" customHeight="1" thickBot="1" x14ac:dyDescent="0.25">
      <c r="A15" s="31" t="s">
        <v>377</v>
      </c>
      <c r="B15" s="238" t="s">
        <v>49</v>
      </c>
      <c r="C15" s="722">
        <f t="shared" ref="C15:AJ15" si="2">+C16+C17+C18+C19+C20</f>
        <v>36597006</v>
      </c>
      <c r="D15" s="460">
        <f t="shared" si="2"/>
        <v>0</v>
      </c>
      <c r="E15" s="460"/>
      <c r="F15" s="460">
        <f t="shared" si="2"/>
        <v>0</v>
      </c>
      <c r="G15" s="460"/>
      <c r="H15" s="460"/>
      <c r="I15" s="460">
        <f t="shared" si="2"/>
        <v>0</v>
      </c>
      <c r="J15" s="460"/>
      <c r="K15" s="460">
        <f t="shared" si="2"/>
        <v>36597006</v>
      </c>
      <c r="L15" s="460">
        <f t="shared" si="2"/>
        <v>0</v>
      </c>
      <c r="M15" s="460">
        <f t="shared" si="2"/>
        <v>0</v>
      </c>
      <c r="N15" s="460"/>
      <c r="O15" s="460"/>
      <c r="P15" s="460"/>
      <c r="Q15" s="460"/>
      <c r="R15" s="460"/>
      <c r="S15" s="460">
        <f t="shared" si="2"/>
        <v>0</v>
      </c>
      <c r="T15" s="460">
        <f t="shared" si="2"/>
        <v>0</v>
      </c>
      <c r="U15" s="460">
        <f t="shared" si="2"/>
        <v>0</v>
      </c>
      <c r="V15" s="460">
        <f t="shared" si="2"/>
        <v>0</v>
      </c>
      <c r="W15" s="460"/>
      <c r="X15" s="460">
        <f t="shared" si="2"/>
        <v>0</v>
      </c>
      <c r="Y15" s="460">
        <f t="shared" si="2"/>
        <v>0</v>
      </c>
      <c r="Z15" s="460">
        <f t="shared" si="2"/>
        <v>0</v>
      </c>
      <c r="AA15" s="460"/>
      <c r="AB15" s="460">
        <f t="shared" si="2"/>
        <v>0</v>
      </c>
      <c r="AC15" s="460"/>
      <c r="AD15" s="460">
        <f t="shared" si="2"/>
        <v>0</v>
      </c>
      <c r="AE15" s="460"/>
      <c r="AF15" s="460">
        <f t="shared" si="2"/>
        <v>0</v>
      </c>
      <c r="AG15" s="460">
        <f t="shared" si="2"/>
        <v>0</v>
      </c>
      <c r="AH15" s="460"/>
      <c r="AI15" s="460">
        <f t="shared" si="2"/>
        <v>0</v>
      </c>
      <c r="AJ15" s="762">
        <f t="shared" si="2"/>
        <v>0</v>
      </c>
      <c r="AK15" s="843"/>
    </row>
    <row r="16" spans="1:41" s="110" customFormat="1" ht="12" customHeight="1" x14ac:dyDescent="0.2">
      <c r="A16" s="461" t="s">
        <v>448</v>
      </c>
      <c r="B16" s="411" t="s">
        <v>51</v>
      </c>
      <c r="C16" s="245">
        <f>K16</f>
        <v>0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763"/>
      <c r="AK16" s="844"/>
    </row>
    <row r="17" spans="1:37" s="110" customFormat="1" ht="12" customHeight="1" x14ac:dyDescent="0.2">
      <c r="A17" s="462" t="s">
        <v>449</v>
      </c>
      <c r="B17" s="413" t="s">
        <v>53</v>
      </c>
      <c r="C17" s="245">
        <f>SUM(D17:AJ17)</f>
        <v>0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764"/>
      <c r="AK17" s="844"/>
    </row>
    <row r="18" spans="1:37" s="110" customFormat="1" ht="12" customHeight="1" x14ac:dyDescent="0.2">
      <c r="A18" s="462" t="s">
        <v>450</v>
      </c>
      <c r="B18" s="413" t="s">
        <v>55</v>
      </c>
      <c r="C18" s="245">
        <f>SUM(D18:AJ18)</f>
        <v>0</v>
      </c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764"/>
      <c r="AK18" s="844"/>
    </row>
    <row r="19" spans="1:37" s="110" customFormat="1" ht="12" customHeight="1" x14ac:dyDescent="0.2">
      <c r="A19" s="462" t="s">
        <v>451</v>
      </c>
      <c r="B19" s="413" t="s">
        <v>57</v>
      </c>
      <c r="C19" s="245">
        <f>SUM(D19:AJ19)</f>
        <v>0</v>
      </c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764"/>
      <c r="AK19" s="844"/>
    </row>
    <row r="20" spans="1:37" s="110" customFormat="1" ht="12" customHeight="1" x14ac:dyDescent="0.2">
      <c r="A20" s="462" t="s">
        <v>452</v>
      </c>
      <c r="B20" s="413" t="s">
        <v>59</v>
      </c>
      <c r="C20" s="245">
        <f>K20+M20</f>
        <v>36597006</v>
      </c>
      <c r="D20" s="244"/>
      <c r="E20" s="244"/>
      <c r="F20" s="244"/>
      <c r="G20" s="244"/>
      <c r="H20" s="244"/>
      <c r="I20" s="244"/>
      <c r="J20" s="244"/>
      <c r="K20" s="244">
        <v>36597006</v>
      </c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764"/>
      <c r="AK20" s="844"/>
    </row>
    <row r="21" spans="1:37" s="111" customFormat="1" ht="12" customHeight="1" thickBot="1" x14ac:dyDescent="0.25">
      <c r="A21" s="464" t="s">
        <v>458</v>
      </c>
      <c r="B21" s="415" t="s">
        <v>61</v>
      </c>
      <c r="C21" s="245">
        <f>SUM(D21:AJ21)</f>
        <v>0</v>
      </c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767"/>
      <c r="AK21" s="844"/>
    </row>
    <row r="22" spans="1:37" s="111" customFormat="1" ht="12" customHeight="1" thickBot="1" x14ac:dyDescent="0.25">
      <c r="A22" s="31" t="s">
        <v>378</v>
      </c>
      <c r="B22" s="17" t="s">
        <v>63</v>
      </c>
      <c r="C22" s="460">
        <f t="shared" ref="C22:AJ22" si="3">+C23+C24+C25+C26+C27</f>
        <v>132317530</v>
      </c>
      <c r="D22" s="460">
        <f t="shared" si="3"/>
        <v>0</v>
      </c>
      <c r="E22" s="460"/>
      <c r="F22" s="460">
        <f t="shared" si="3"/>
        <v>0</v>
      </c>
      <c r="G22" s="460"/>
      <c r="H22" s="460"/>
      <c r="I22" s="460">
        <f t="shared" si="3"/>
        <v>0</v>
      </c>
      <c r="J22" s="460"/>
      <c r="K22" s="460">
        <f t="shared" si="3"/>
        <v>132317530</v>
      </c>
      <c r="L22" s="460">
        <f t="shared" si="3"/>
        <v>0</v>
      </c>
      <c r="M22" s="460">
        <f t="shared" si="3"/>
        <v>0</v>
      </c>
      <c r="N22" s="460"/>
      <c r="O22" s="460"/>
      <c r="P22" s="460"/>
      <c r="Q22" s="460"/>
      <c r="R22" s="460"/>
      <c r="S22" s="460">
        <f t="shared" si="3"/>
        <v>0</v>
      </c>
      <c r="T22" s="460">
        <f t="shared" si="3"/>
        <v>0</v>
      </c>
      <c r="U22" s="460">
        <f t="shared" si="3"/>
        <v>0</v>
      </c>
      <c r="V22" s="460">
        <f t="shared" si="3"/>
        <v>0</v>
      </c>
      <c r="W22" s="460"/>
      <c r="X22" s="460">
        <f t="shared" si="3"/>
        <v>0</v>
      </c>
      <c r="Y22" s="460">
        <f t="shared" si="3"/>
        <v>0</v>
      </c>
      <c r="Z22" s="460">
        <f t="shared" si="3"/>
        <v>0</v>
      </c>
      <c r="AA22" s="460"/>
      <c r="AB22" s="460">
        <f t="shared" si="3"/>
        <v>0</v>
      </c>
      <c r="AC22" s="460"/>
      <c r="AD22" s="460">
        <f t="shared" si="3"/>
        <v>0</v>
      </c>
      <c r="AE22" s="460"/>
      <c r="AF22" s="460">
        <f t="shared" si="3"/>
        <v>0</v>
      </c>
      <c r="AG22" s="460">
        <f t="shared" si="3"/>
        <v>0</v>
      </c>
      <c r="AH22" s="460"/>
      <c r="AI22" s="460">
        <f t="shared" si="3"/>
        <v>0</v>
      </c>
      <c r="AJ22" s="762">
        <f t="shared" si="3"/>
        <v>0</v>
      </c>
      <c r="AK22" s="843"/>
    </row>
    <row r="23" spans="1:37" s="111" customFormat="1" ht="12" customHeight="1" x14ac:dyDescent="0.2">
      <c r="A23" s="461" t="s">
        <v>431</v>
      </c>
      <c r="B23" s="411" t="s">
        <v>65</v>
      </c>
      <c r="C23" s="245">
        <f>K23</f>
        <v>30680611</v>
      </c>
      <c r="D23" s="245"/>
      <c r="E23" s="245"/>
      <c r="F23" s="245"/>
      <c r="G23" s="245"/>
      <c r="H23" s="245"/>
      <c r="I23" s="245"/>
      <c r="J23" s="245"/>
      <c r="K23" s="245">
        <v>30680611</v>
      </c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763"/>
      <c r="AK23" s="844"/>
    </row>
    <row r="24" spans="1:37" s="110" customFormat="1" ht="12" customHeight="1" x14ac:dyDescent="0.2">
      <c r="A24" s="462" t="s">
        <v>432</v>
      </c>
      <c r="B24" s="413" t="s">
        <v>67</v>
      </c>
      <c r="C24" s="245">
        <f t="shared" ref="C24:C28" si="4">K24</f>
        <v>0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764"/>
      <c r="AK24" s="844"/>
    </row>
    <row r="25" spans="1:37" s="111" customFormat="1" ht="12" customHeight="1" x14ac:dyDescent="0.2">
      <c r="A25" s="462" t="s">
        <v>433</v>
      </c>
      <c r="B25" s="413" t="s">
        <v>69</v>
      </c>
      <c r="C25" s="245">
        <f t="shared" si="4"/>
        <v>0</v>
      </c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764"/>
      <c r="AK25" s="844"/>
    </row>
    <row r="26" spans="1:37" s="111" customFormat="1" ht="12" customHeight="1" x14ac:dyDescent="0.2">
      <c r="A26" s="462" t="s">
        <v>434</v>
      </c>
      <c r="B26" s="413" t="s">
        <v>71</v>
      </c>
      <c r="C26" s="245">
        <f t="shared" si="4"/>
        <v>0</v>
      </c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764"/>
      <c r="AK26" s="844"/>
    </row>
    <row r="27" spans="1:37" s="111" customFormat="1" ht="12" customHeight="1" x14ac:dyDescent="0.2">
      <c r="A27" s="462" t="s">
        <v>511</v>
      </c>
      <c r="B27" s="413" t="s">
        <v>73</v>
      </c>
      <c r="C27" s="245">
        <f t="shared" si="4"/>
        <v>101636919</v>
      </c>
      <c r="D27" s="244"/>
      <c r="E27" s="244"/>
      <c r="F27" s="244"/>
      <c r="G27" s="244"/>
      <c r="H27" s="244"/>
      <c r="I27" s="244"/>
      <c r="J27" s="244"/>
      <c r="K27" s="244">
        <v>101636919</v>
      </c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764"/>
      <c r="AK27" s="844"/>
    </row>
    <row r="28" spans="1:37" s="111" customFormat="1" ht="12" customHeight="1" thickBot="1" x14ac:dyDescent="0.25">
      <c r="A28" s="464" t="s">
        <v>512</v>
      </c>
      <c r="B28" s="415" t="s">
        <v>75</v>
      </c>
      <c r="C28" s="245">
        <f t="shared" si="4"/>
        <v>0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767"/>
      <c r="AK28" s="844"/>
    </row>
    <row r="29" spans="1:37" s="111" customFormat="1" ht="12" customHeight="1" thickBot="1" x14ac:dyDescent="0.25">
      <c r="A29" s="31" t="s">
        <v>513</v>
      </c>
      <c r="B29" s="17" t="s">
        <v>77</v>
      </c>
      <c r="C29" s="723">
        <f t="shared" ref="C29:AJ29" si="5">+C30+C33+C34+C35</f>
        <v>15067101</v>
      </c>
      <c r="D29" s="466">
        <f t="shared" si="5"/>
        <v>9600</v>
      </c>
      <c r="E29" s="466">
        <f t="shared" si="5"/>
        <v>0</v>
      </c>
      <c r="F29" s="466">
        <f t="shared" si="5"/>
        <v>0</v>
      </c>
      <c r="G29" s="466"/>
      <c r="H29" s="466"/>
      <c r="I29" s="466">
        <f t="shared" si="5"/>
        <v>0</v>
      </c>
      <c r="J29" s="466"/>
      <c r="K29" s="466">
        <f t="shared" si="5"/>
        <v>0</v>
      </c>
      <c r="L29" s="466">
        <f t="shared" si="5"/>
        <v>0</v>
      </c>
      <c r="M29" s="466">
        <f t="shared" si="5"/>
        <v>0</v>
      </c>
      <c r="N29" s="466"/>
      <c r="O29" s="466"/>
      <c r="P29" s="466"/>
      <c r="Q29" s="466"/>
      <c r="R29" s="466"/>
      <c r="S29" s="466">
        <f t="shared" si="5"/>
        <v>0</v>
      </c>
      <c r="T29" s="466">
        <f t="shared" si="5"/>
        <v>0</v>
      </c>
      <c r="U29" s="466">
        <f t="shared" si="5"/>
        <v>77886</v>
      </c>
      <c r="V29" s="466">
        <f t="shared" si="5"/>
        <v>0</v>
      </c>
      <c r="W29" s="466"/>
      <c r="X29" s="466">
        <f t="shared" si="5"/>
        <v>0</v>
      </c>
      <c r="Y29" s="466">
        <f t="shared" si="5"/>
        <v>0</v>
      </c>
      <c r="Z29" s="466">
        <f t="shared" si="5"/>
        <v>0</v>
      </c>
      <c r="AA29" s="466"/>
      <c r="AB29" s="466">
        <f t="shared" si="5"/>
        <v>0</v>
      </c>
      <c r="AC29" s="466"/>
      <c r="AD29" s="466">
        <f t="shared" si="5"/>
        <v>0</v>
      </c>
      <c r="AE29" s="466"/>
      <c r="AF29" s="466">
        <f t="shared" si="5"/>
        <v>0</v>
      </c>
      <c r="AG29" s="466">
        <f t="shared" si="5"/>
        <v>0</v>
      </c>
      <c r="AH29" s="466"/>
      <c r="AI29" s="466">
        <f t="shared" si="5"/>
        <v>0</v>
      </c>
      <c r="AJ29" s="768">
        <f t="shared" si="5"/>
        <v>14979615</v>
      </c>
      <c r="AK29" s="845"/>
    </row>
    <row r="30" spans="1:37" s="111" customFormat="1" ht="12" customHeight="1" x14ac:dyDescent="0.2">
      <c r="A30" s="461" t="s">
        <v>79</v>
      </c>
      <c r="B30" s="411" t="s">
        <v>80</v>
      </c>
      <c r="C30" s="755">
        <f t="shared" ref="C30:AJ30" si="6">+C31+C32</f>
        <v>12801310</v>
      </c>
      <c r="D30" s="755">
        <f t="shared" si="6"/>
        <v>0</v>
      </c>
      <c r="E30" s="755"/>
      <c r="F30" s="755">
        <f t="shared" si="6"/>
        <v>0</v>
      </c>
      <c r="G30" s="755"/>
      <c r="H30" s="755"/>
      <c r="I30" s="755">
        <f t="shared" si="6"/>
        <v>0</v>
      </c>
      <c r="J30" s="755"/>
      <c r="K30" s="755">
        <f t="shared" si="6"/>
        <v>0</v>
      </c>
      <c r="L30" s="755">
        <f t="shared" si="6"/>
        <v>0</v>
      </c>
      <c r="M30" s="755">
        <f t="shared" si="6"/>
        <v>0</v>
      </c>
      <c r="N30" s="755"/>
      <c r="O30" s="755"/>
      <c r="P30" s="755"/>
      <c r="Q30" s="755"/>
      <c r="R30" s="755"/>
      <c r="S30" s="755">
        <f t="shared" si="6"/>
        <v>0</v>
      </c>
      <c r="T30" s="755">
        <f t="shared" si="6"/>
        <v>0</v>
      </c>
      <c r="U30" s="755">
        <f t="shared" si="6"/>
        <v>0</v>
      </c>
      <c r="V30" s="755">
        <f t="shared" si="6"/>
        <v>0</v>
      </c>
      <c r="W30" s="755"/>
      <c r="X30" s="755">
        <f t="shared" si="6"/>
        <v>0</v>
      </c>
      <c r="Y30" s="755">
        <f t="shared" si="6"/>
        <v>0</v>
      </c>
      <c r="Z30" s="755">
        <f t="shared" si="6"/>
        <v>0</v>
      </c>
      <c r="AA30" s="755"/>
      <c r="AB30" s="755">
        <f t="shared" si="6"/>
        <v>0</v>
      </c>
      <c r="AC30" s="755"/>
      <c r="AD30" s="755">
        <f t="shared" si="6"/>
        <v>0</v>
      </c>
      <c r="AE30" s="755"/>
      <c r="AF30" s="755">
        <f t="shared" si="6"/>
        <v>0</v>
      </c>
      <c r="AG30" s="755">
        <f t="shared" si="6"/>
        <v>0</v>
      </c>
      <c r="AH30" s="755"/>
      <c r="AI30" s="755">
        <f t="shared" si="6"/>
        <v>0</v>
      </c>
      <c r="AJ30" s="769">
        <f t="shared" si="6"/>
        <v>12801310</v>
      </c>
      <c r="AK30" s="846"/>
    </row>
    <row r="31" spans="1:37" s="111" customFormat="1" ht="12" customHeight="1" x14ac:dyDescent="0.2">
      <c r="A31" s="462" t="s">
        <v>82</v>
      </c>
      <c r="B31" s="413" t="s">
        <v>83</v>
      </c>
      <c r="C31" s="756">
        <f>SUM(D31:AJ31)</f>
        <v>0</v>
      </c>
      <c r="D31" s="757"/>
      <c r="E31" s="757"/>
      <c r="F31" s="757"/>
      <c r="G31" s="757"/>
      <c r="H31" s="757"/>
      <c r="I31" s="757"/>
      <c r="J31" s="757"/>
      <c r="K31" s="757"/>
      <c r="L31" s="757"/>
      <c r="M31" s="757"/>
      <c r="N31" s="757"/>
      <c r="O31" s="757"/>
      <c r="P31" s="757"/>
      <c r="Q31" s="757"/>
      <c r="R31" s="757"/>
      <c r="S31" s="757"/>
      <c r="T31" s="757"/>
      <c r="U31" s="757"/>
      <c r="V31" s="757"/>
      <c r="W31" s="757"/>
      <c r="X31" s="757"/>
      <c r="Y31" s="757"/>
      <c r="Z31" s="757"/>
      <c r="AA31" s="757"/>
      <c r="AB31" s="757"/>
      <c r="AC31" s="757"/>
      <c r="AD31" s="757"/>
      <c r="AE31" s="757"/>
      <c r="AF31" s="757"/>
      <c r="AG31" s="757"/>
      <c r="AH31" s="757"/>
      <c r="AI31" s="757"/>
      <c r="AJ31" s="770"/>
      <c r="AK31" s="844"/>
    </row>
    <row r="32" spans="1:37" s="111" customFormat="1" ht="12" customHeight="1" x14ac:dyDescent="0.2">
      <c r="A32" s="462" t="s">
        <v>85</v>
      </c>
      <c r="B32" s="413" t="s">
        <v>681</v>
      </c>
      <c r="C32" s="245">
        <f>SUM(D32:AJ32)</f>
        <v>12801310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764">
        <v>12801310</v>
      </c>
      <c r="AK32" s="844"/>
    </row>
    <row r="33" spans="1:37" s="111" customFormat="1" ht="12" customHeight="1" x14ac:dyDescent="0.2">
      <c r="A33" s="462" t="s">
        <v>88</v>
      </c>
      <c r="B33" s="413" t="s">
        <v>89</v>
      </c>
      <c r="C33" s="245">
        <f>SUM(D33:AJ33)</f>
        <v>2165458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764">
        <v>2165458</v>
      </c>
      <c r="AK33" s="844"/>
    </row>
    <row r="34" spans="1:37" s="111" customFormat="1" ht="12" customHeight="1" x14ac:dyDescent="0.2">
      <c r="A34" s="462" t="s">
        <v>91</v>
      </c>
      <c r="B34" s="413" t="s">
        <v>92</v>
      </c>
      <c r="C34" s="245">
        <f>SUM(D34:AJ34)</f>
        <v>0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764"/>
      <c r="AK34" s="844"/>
    </row>
    <row r="35" spans="1:37" s="111" customFormat="1" ht="12" customHeight="1" thickBot="1" x14ac:dyDescent="0.25">
      <c r="A35" s="464" t="s">
        <v>94</v>
      </c>
      <c r="B35" s="415" t="s">
        <v>95</v>
      </c>
      <c r="C35" s="245">
        <f>SUM(D35:AJ35)</f>
        <v>100333</v>
      </c>
      <c r="D35" s="246">
        <v>9600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>
        <v>77886</v>
      </c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767">
        <v>12847</v>
      </c>
      <c r="AK35" s="844"/>
    </row>
    <row r="36" spans="1:37" s="111" customFormat="1" ht="12" customHeight="1" thickBot="1" x14ac:dyDescent="0.25">
      <c r="A36" s="31" t="s">
        <v>380</v>
      </c>
      <c r="B36" s="17" t="s">
        <v>97</v>
      </c>
      <c r="C36" s="722">
        <f t="shared" ref="C36:AJ36" si="7">SUM(C37:C46)</f>
        <v>9719413</v>
      </c>
      <c r="D36" s="460">
        <f t="shared" si="7"/>
        <v>3924893</v>
      </c>
      <c r="E36" s="460">
        <f t="shared" si="7"/>
        <v>0</v>
      </c>
      <c r="F36" s="460">
        <f t="shared" si="7"/>
        <v>198120</v>
      </c>
      <c r="G36" s="460">
        <f t="shared" si="7"/>
        <v>458325</v>
      </c>
      <c r="H36" s="460"/>
      <c r="I36" s="460">
        <f t="shared" si="7"/>
        <v>0</v>
      </c>
      <c r="J36" s="460">
        <f t="shared" si="7"/>
        <v>0</v>
      </c>
      <c r="K36" s="460">
        <f t="shared" si="7"/>
        <v>0</v>
      </c>
      <c r="L36" s="460">
        <f t="shared" si="7"/>
        <v>0</v>
      </c>
      <c r="M36" s="460">
        <f t="shared" si="7"/>
        <v>0</v>
      </c>
      <c r="N36" s="460"/>
      <c r="O36" s="460"/>
      <c r="P36" s="460">
        <f t="shared" si="7"/>
        <v>924695</v>
      </c>
      <c r="Q36" s="460"/>
      <c r="R36" s="460">
        <f t="shared" si="7"/>
        <v>16000</v>
      </c>
      <c r="S36" s="460">
        <f t="shared" si="7"/>
        <v>0</v>
      </c>
      <c r="T36" s="460">
        <f t="shared" si="7"/>
        <v>0</v>
      </c>
      <c r="U36" s="460">
        <f t="shared" si="7"/>
        <v>301420</v>
      </c>
      <c r="V36" s="460">
        <f t="shared" si="7"/>
        <v>0</v>
      </c>
      <c r="W36" s="460"/>
      <c r="X36" s="460">
        <f t="shared" si="7"/>
        <v>0</v>
      </c>
      <c r="Y36" s="460">
        <f t="shared" si="7"/>
        <v>0</v>
      </c>
      <c r="Z36" s="460">
        <f t="shared" si="7"/>
        <v>0</v>
      </c>
      <c r="AA36" s="460"/>
      <c r="AB36" s="460">
        <f t="shared" si="7"/>
        <v>0</v>
      </c>
      <c r="AC36" s="460"/>
      <c r="AD36" s="460">
        <f t="shared" si="7"/>
        <v>1711050</v>
      </c>
      <c r="AE36" s="460"/>
      <c r="AF36" s="460">
        <f t="shared" si="7"/>
        <v>0</v>
      </c>
      <c r="AG36" s="460">
        <f t="shared" si="7"/>
        <v>0</v>
      </c>
      <c r="AH36" s="460">
        <f t="shared" si="7"/>
        <v>2184910</v>
      </c>
      <c r="AI36" s="460">
        <f t="shared" si="7"/>
        <v>0</v>
      </c>
      <c r="AJ36" s="762">
        <f t="shared" si="7"/>
        <v>0</v>
      </c>
      <c r="AK36" s="843"/>
    </row>
    <row r="37" spans="1:37" s="111" customFormat="1" ht="12" customHeight="1" x14ac:dyDescent="0.2">
      <c r="A37" s="461" t="s">
        <v>435</v>
      </c>
      <c r="B37" s="411" t="s">
        <v>99</v>
      </c>
      <c r="C37" s="245">
        <f>SUM(D37:AJ37)</f>
        <v>0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763"/>
      <c r="AK37" s="314"/>
    </row>
    <row r="38" spans="1:37" s="111" customFormat="1" ht="12" customHeight="1" x14ac:dyDescent="0.2">
      <c r="A38" s="462" t="s">
        <v>436</v>
      </c>
      <c r="B38" s="413" t="s">
        <v>101</v>
      </c>
      <c r="C38" s="245">
        <f>SUM(D38:AJ38)</f>
        <v>16000</v>
      </c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>
        <v>16000</v>
      </c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764"/>
      <c r="AK38" s="314"/>
    </row>
    <row r="39" spans="1:37" s="111" customFormat="1" ht="12" customHeight="1" x14ac:dyDescent="0.2">
      <c r="A39" s="462" t="s">
        <v>437</v>
      </c>
      <c r="B39" s="413" t="s">
        <v>103</v>
      </c>
      <c r="C39" s="245">
        <f t="shared" ref="C39:C49" si="8">SUM(D39:AJ39)</f>
        <v>2943716</v>
      </c>
      <c r="D39" s="244">
        <v>486926</v>
      </c>
      <c r="E39" s="244"/>
      <c r="F39" s="244"/>
      <c r="G39" s="244">
        <v>153205</v>
      </c>
      <c r="H39" s="244"/>
      <c r="I39" s="244"/>
      <c r="J39" s="244"/>
      <c r="K39" s="244"/>
      <c r="L39" s="244"/>
      <c r="M39" s="244"/>
      <c r="N39" s="244"/>
      <c r="O39" s="244"/>
      <c r="P39" s="244">
        <v>108015</v>
      </c>
      <c r="Q39" s="244"/>
      <c r="R39" s="244"/>
      <c r="S39" s="244"/>
      <c r="T39" s="244"/>
      <c r="U39" s="244">
        <v>4285</v>
      </c>
      <c r="V39" s="244"/>
      <c r="W39" s="244"/>
      <c r="X39" s="244"/>
      <c r="Y39" s="244"/>
      <c r="Z39" s="244"/>
      <c r="AA39" s="244"/>
      <c r="AB39" s="244"/>
      <c r="AC39" s="244"/>
      <c r="AD39" s="244">
        <v>1711050</v>
      </c>
      <c r="AE39" s="244"/>
      <c r="AF39" s="244"/>
      <c r="AG39" s="244"/>
      <c r="AH39" s="244">
        <v>480235</v>
      </c>
      <c r="AI39" s="244"/>
      <c r="AJ39" s="764"/>
      <c r="AK39" s="314"/>
    </row>
    <row r="40" spans="1:37" s="111" customFormat="1" ht="12" customHeight="1" x14ac:dyDescent="0.2">
      <c r="A40" s="462" t="s">
        <v>515</v>
      </c>
      <c r="B40" s="413" t="s">
        <v>105</v>
      </c>
      <c r="C40" s="245">
        <f t="shared" si="8"/>
        <v>3724311</v>
      </c>
      <c r="D40" s="244">
        <v>782836</v>
      </c>
      <c r="E40" s="244"/>
      <c r="F40" s="244">
        <v>156000</v>
      </c>
      <c r="G40" s="244">
        <v>305120</v>
      </c>
      <c r="H40" s="244"/>
      <c r="I40" s="244"/>
      <c r="J40" s="244"/>
      <c r="K40" s="244"/>
      <c r="L40" s="244"/>
      <c r="M40" s="244"/>
      <c r="N40" s="244"/>
      <c r="O40" s="244"/>
      <c r="P40" s="244">
        <v>775680</v>
      </c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>
        <v>1704675</v>
      </c>
      <c r="AI40" s="244"/>
      <c r="AJ40" s="764"/>
      <c r="AK40" s="314"/>
    </row>
    <row r="41" spans="1:37" s="111" customFormat="1" ht="12" customHeight="1" x14ac:dyDescent="0.2">
      <c r="A41" s="462" t="s">
        <v>516</v>
      </c>
      <c r="B41" s="413" t="s">
        <v>107</v>
      </c>
      <c r="C41" s="245">
        <f t="shared" si="8"/>
        <v>233965</v>
      </c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>
        <v>233965</v>
      </c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764"/>
      <c r="AK41" s="314"/>
    </row>
    <row r="42" spans="1:37" s="111" customFormat="1" ht="12" customHeight="1" x14ac:dyDescent="0.2">
      <c r="A42" s="462" t="s">
        <v>517</v>
      </c>
      <c r="B42" s="413" t="s">
        <v>109</v>
      </c>
      <c r="C42" s="245">
        <f t="shared" si="8"/>
        <v>132107</v>
      </c>
      <c r="D42" s="244">
        <v>26817</v>
      </c>
      <c r="E42" s="244"/>
      <c r="F42" s="244">
        <v>42120</v>
      </c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>
        <v>63170</v>
      </c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764"/>
      <c r="AK42" s="314"/>
    </row>
    <row r="43" spans="1:37" s="111" customFormat="1" ht="12" customHeight="1" x14ac:dyDescent="0.2">
      <c r="A43" s="462" t="s">
        <v>518</v>
      </c>
      <c r="B43" s="413" t="s">
        <v>111</v>
      </c>
      <c r="C43" s="245">
        <f t="shared" si="8"/>
        <v>525000</v>
      </c>
      <c r="D43" s="244">
        <v>525000</v>
      </c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764"/>
      <c r="AK43" s="314"/>
    </row>
    <row r="44" spans="1:37" s="111" customFormat="1" ht="12" customHeight="1" x14ac:dyDescent="0.2">
      <c r="A44" s="462" t="s">
        <v>519</v>
      </c>
      <c r="B44" s="413" t="s">
        <v>113</v>
      </c>
      <c r="C44" s="245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764"/>
      <c r="AK44" s="314"/>
    </row>
    <row r="45" spans="1:37" s="111" customFormat="1" ht="12" customHeight="1" x14ac:dyDescent="0.2">
      <c r="A45" s="462" t="s">
        <v>115</v>
      </c>
      <c r="B45" s="413" t="s">
        <v>116</v>
      </c>
      <c r="C45" s="245">
        <f t="shared" si="8"/>
        <v>0</v>
      </c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771"/>
      <c r="AK45" s="318"/>
    </row>
    <row r="46" spans="1:37" s="111" customFormat="1" ht="12" customHeight="1" thickBot="1" x14ac:dyDescent="0.25">
      <c r="A46" s="464" t="s">
        <v>118</v>
      </c>
      <c r="B46" s="415" t="s">
        <v>119</v>
      </c>
      <c r="C46" s="245">
        <f t="shared" si="8"/>
        <v>2144314</v>
      </c>
      <c r="D46" s="320">
        <v>2103314</v>
      </c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>
        <v>41000</v>
      </c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772"/>
      <c r="AK46" s="318"/>
    </row>
    <row r="47" spans="1:37" s="111" customFormat="1" ht="12" customHeight="1" thickBot="1" x14ac:dyDescent="0.25">
      <c r="A47" s="31" t="s">
        <v>381</v>
      </c>
      <c r="B47" s="17" t="s">
        <v>121</v>
      </c>
      <c r="C47" s="245">
        <f t="shared" si="8"/>
        <v>2000000</v>
      </c>
      <c r="D47" s="460">
        <f t="shared" ref="D47:AJ47" si="9">SUM(D48:D52)</f>
        <v>0</v>
      </c>
      <c r="E47" s="460">
        <f t="shared" si="9"/>
        <v>0</v>
      </c>
      <c r="F47" s="460">
        <f t="shared" si="9"/>
        <v>0</v>
      </c>
      <c r="G47" s="460">
        <f t="shared" si="9"/>
        <v>2000000</v>
      </c>
      <c r="H47" s="460"/>
      <c r="I47" s="460">
        <f t="shared" si="9"/>
        <v>0</v>
      </c>
      <c r="J47" s="460"/>
      <c r="K47" s="460">
        <f t="shared" si="9"/>
        <v>0</v>
      </c>
      <c r="L47" s="460">
        <f t="shared" si="9"/>
        <v>0</v>
      </c>
      <c r="M47" s="460">
        <f t="shared" si="9"/>
        <v>0</v>
      </c>
      <c r="N47" s="460"/>
      <c r="O47" s="460"/>
      <c r="P47" s="460"/>
      <c r="Q47" s="460"/>
      <c r="R47" s="460"/>
      <c r="S47" s="460">
        <f t="shared" si="9"/>
        <v>0</v>
      </c>
      <c r="T47" s="460">
        <f t="shared" si="9"/>
        <v>0</v>
      </c>
      <c r="U47" s="460">
        <f t="shared" si="9"/>
        <v>0</v>
      </c>
      <c r="V47" s="460">
        <f t="shared" si="9"/>
        <v>0</v>
      </c>
      <c r="W47" s="460"/>
      <c r="X47" s="460">
        <f t="shared" si="9"/>
        <v>0</v>
      </c>
      <c r="Y47" s="460">
        <f t="shared" si="9"/>
        <v>0</v>
      </c>
      <c r="Z47" s="460">
        <f t="shared" si="9"/>
        <v>0</v>
      </c>
      <c r="AA47" s="460"/>
      <c r="AB47" s="460">
        <f t="shared" si="9"/>
        <v>0</v>
      </c>
      <c r="AC47" s="460"/>
      <c r="AD47" s="460">
        <f t="shared" si="9"/>
        <v>0</v>
      </c>
      <c r="AE47" s="460"/>
      <c r="AF47" s="460">
        <f t="shared" si="9"/>
        <v>0</v>
      </c>
      <c r="AG47" s="460">
        <f t="shared" si="9"/>
        <v>0</v>
      </c>
      <c r="AH47" s="460"/>
      <c r="AI47" s="460">
        <f t="shared" si="9"/>
        <v>0</v>
      </c>
      <c r="AJ47" s="762">
        <f t="shared" si="9"/>
        <v>0</v>
      </c>
      <c r="AK47" s="843"/>
    </row>
    <row r="48" spans="1:37" s="111" customFormat="1" ht="12" customHeight="1" x14ac:dyDescent="0.2">
      <c r="A48" s="461" t="s">
        <v>438</v>
      </c>
      <c r="B48" s="411" t="s">
        <v>123</v>
      </c>
      <c r="C48" s="245">
        <f t="shared" si="8"/>
        <v>0</v>
      </c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773"/>
      <c r="AK48" s="692"/>
    </row>
    <row r="49" spans="1:37" s="111" customFormat="1" ht="12" customHeight="1" x14ac:dyDescent="0.2">
      <c r="A49" s="462" t="s">
        <v>439</v>
      </c>
      <c r="B49" s="413" t="s">
        <v>125</v>
      </c>
      <c r="C49" s="245">
        <f t="shared" si="8"/>
        <v>2000000</v>
      </c>
      <c r="D49" s="247"/>
      <c r="E49" s="247"/>
      <c r="F49" s="247"/>
      <c r="G49" s="247">
        <v>2000000</v>
      </c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771"/>
      <c r="AK49" s="692"/>
    </row>
    <row r="50" spans="1:37" s="111" customFormat="1" ht="12" customHeight="1" x14ac:dyDescent="0.2">
      <c r="A50" s="462" t="s">
        <v>127</v>
      </c>
      <c r="B50" s="413" t="s">
        <v>128</v>
      </c>
      <c r="C50" s="245">
        <f>SUM(D50:AJ50)</f>
        <v>0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771"/>
      <c r="AK50" s="692"/>
    </row>
    <row r="51" spans="1:37" s="111" customFormat="1" ht="12" customHeight="1" x14ac:dyDescent="0.2">
      <c r="A51" s="462" t="s">
        <v>130</v>
      </c>
      <c r="B51" s="413" t="s">
        <v>131</v>
      </c>
      <c r="C51" s="245">
        <f>SUM(D51:AJ51)</f>
        <v>0</v>
      </c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771"/>
      <c r="AK51" s="692"/>
    </row>
    <row r="52" spans="1:37" s="111" customFormat="1" ht="12" customHeight="1" thickBot="1" x14ac:dyDescent="0.25">
      <c r="A52" s="464" t="s">
        <v>133</v>
      </c>
      <c r="B52" s="415" t="s">
        <v>134</v>
      </c>
      <c r="C52" s="245">
        <f>SUM(D52:AJ52)</f>
        <v>0</v>
      </c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772"/>
      <c r="AK52" s="692"/>
    </row>
    <row r="53" spans="1:37" s="111" customFormat="1" ht="12" customHeight="1" thickBot="1" x14ac:dyDescent="0.25">
      <c r="A53" s="31" t="s">
        <v>520</v>
      </c>
      <c r="B53" s="17" t="s">
        <v>136</v>
      </c>
      <c r="C53" s="460">
        <f t="shared" ref="C53:AJ53" si="10">SUM(C54:C56)</f>
        <v>0</v>
      </c>
      <c r="D53" s="460">
        <f t="shared" si="10"/>
        <v>0</v>
      </c>
      <c r="E53" s="460"/>
      <c r="F53" s="460">
        <f t="shared" si="10"/>
        <v>0</v>
      </c>
      <c r="G53" s="460"/>
      <c r="H53" s="460"/>
      <c r="I53" s="460">
        <f t="shared" si="10"/>
        <v>0</v>
      </c>
      <c r="J53" s="460"/>
      <c r="K53" s="460">
        <f t="shared" si="10"/>
        <v>0</v>
      </c>
      <c r="L53" s="460">
        <f t="shared" si="10"/>
        <v>0</v>
      </c>
      <c r="M53" s="460">
        <f t="shared" si="10"/>
        <v>0</v>
      </c>
      <c r="N53" s="460"/>
      <c r="O53" s="460"/>
      <c r="P53" s="460"/>
      <c r="Q53" s="460"/>
      <c r="R53" s="460"/>
      <c r="S53" s="460">
        <f t="shared" si="10"/>
        <v>0</v>
      </c>
      <c r="T53" s="460">
        <f t="shared" si="10"/>
        <v>0</v>
      </c>
      <c r="U53" s="460">
        <f t="shared" si="10"/>
        <v>0</v>
      </c>
      <c r="V53" s="460">
        <f t="shared" si="10"/>
        <v>0</v>
      </c>
      <c r="W53" s="460"/>
      <c r="X53" s="460">
        <f t="shared" si="10"/>
        <v>0</v>
      </c>
      <c r="Y53" s="460">
        <f t="shared" si="10"/>
        <v>0</v>
      </c>
      <c r="Z53" s="460">
        <f t="shared" si="10"/>
        <v>0</v>
      </c>
      <c r="AA53" s="460"/>
      <c r="AB53" s="460">
        <f t="shared" si="10"/>
        <v>0</v>
      </c>
      <c r="AC53" s="460"/>
      <c r="AD53" s="460">
        <f t="shared" si="10"/>
        <v>0</v>
      </c>
      <c r="AE53" s="460"/>
      <c r="AF53" s="460">
        <f t="shared" si="10"/>
        <v>0</v>
      </c>
      <c r="AG53" s="460">
        <f t="shared" si="10"/>
        <v>0</v>
      </c>
      <c r="AH53" s="460"/>
      <c r="AI53" s="460">
        <f t="shared" si="10"/>
        <v>0</v>
      </c>
      <c r="AJ53" s="762">
        <f t="shared" si="10"/>
        <v>0</v>
      </c>
      <c r="AK53" s="843"/>
    </row>
    <row r="54" spans="1:37" s="111" customFormat="1" ht="12" customHeight="1" x14ac:dyDescent="0.2">
      <c r="A54" s="461" t="s">
        <v>440</v>
      </c>
      <c r="B54" s="411" t="s">
        <v>138</v>
      </c>
      <c r="C54" s="245">
        <f>SUM(D54:AJ54)</f>
        <v>0</v>
      </c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  <c r="AJ54" s="763"/>
      <c r="AK54" s="844"/>
    </row>
    <row r="55" spans="1:37" s="111" customFormat="1" ht="12" customHeight="1" x14ac:dyDescent="0.2">
      <c r="A55" s="462" t="s">
        <v>441</v>
      </c>
      <c r="B55" s="413" t="s">
        <v>140</v>
      </c>
      <c r="C55" s="245">
        <f>SUM(D55:AJ55)</f>
        <v>0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764"/>
      <c r="AK55" s="844"/>
    </row>
    <row r="56" spans="1:37" s="111" customFormat="1" ht="12" customHeight="1" x14ac:dyDescent="0.2">
      <c r="A56" s="462" t="s">
        <v>142</v>
      </c>
      <c r="B56" s="413" t="s">
        <v>143</v>
      </c>
      <c r="C56" s="245">
        <f>SUM(D56:AJ56)</f>
        <v>0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764"/>
      <c r="AK56" s="844"/>
    </row>
    <row r="57" spans="1:37" s="111" customFormat="1" ht="12" customHeight="1" thickBot="1" x14ac:dyDescent="0.25">
      <c r="A57" s="464" t="s">
        <v>145</v>
      </c>
      <c r="B57" s="415" t="s">
        <v>146</v>
      </c>
      <c r="C57" s="245">
        <f>SUM(D57:AJ57)</f>
        <v>0</v>
      </c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767"/>
      <c r="AK57" s="844"/>
    </row>
    <row r="58" spans="1:37" s="111" customFormat="1" ht="12" customHeight="1" thickBot="1" x14ac:dyDescent="0.25">
      <c r="A58" s="31" t="s">
        <v>383</v>
      </c>
      <c r="B58" s="238" t="s">
        <v>148</v>
      </c>
      <c r="C58" s="460">
        <f t="shared" ref="C58:AJ58" si="11">SUM(C59:C61)</f>
        <v>2590866</v>
      </c>
      <c r="D58" s="460">
        <f t="shared" si="11"/>
        <v>0</v>
      </c>
      <c r="E58" s="460"/>
      <c r="F58" s="460">
        <f t="shared" si="11"/>
        <v>0</v>
      </c>
      <c r="G58" s="460"/>
      <c r="H58" s="460"/>
      <c r="I58" s="460">
        <f t="shared" si="11"/>
        <v>0</v>
      </c>
      <c r="J58" s="460"/>
      <c r="K58" s="460">
        <f t="shared" si="11"/>
        <v>0</v>
      </c>
      <c r="L58" s="460">
        <f t="shared" si="11"/>
        <v>2590866</v>
      </c>
      <c r="M58" s="460">
        <f t="shared" si="11"/>
        <v>0</v>
      </c>
      <c r="N58" s="460"/>
      <c r="O58" s="460"/>
      <c r="P58" s="460"/>
      <c r="Q58" s="460"/>
      <c r="R58" s="460"/>
      <c r="S58" s="460">
        <f t="shared" si="11"/>
        <v>0</v>
      </c>
      <c r="T58" s="460">
        <f t="shared" si="11"/>
        <v>0</v>
      </c>
      <c r="U58" s="460">
        <f t="shared" si="11"/>
        <v>0</v>
      </c>
      <c r="V58" s="460">
        <f t="shared" si="11"/>
        <v>0</v>
      </c>
      <c r="W58" s="460"/>
      <c r="X58" s="460">
        <f t="shared" si="11"/>
        <v>0</v>
      </c>
      <c r="Y58" s="460">
        <f t="shared" si="11"/>
        <v>0</v>
      </c>
      <c r="Z58" s="460">
        <f t="shared" si="11"/>
        <v>0</v>
      </c>
      <c r="AA58" s="460"/>
      <c r="AB58" s="460">
        <f t="shared" si="11"/>
        <v>0</v>
      </c>
      <c r="AC58" s="460"/>
      <c r="AD58" s="460">
        <f t="shared" si="11"/>
        <v>0</v>
      </c>
      <c r="AE58" s="460"/>
      <c r="AF58" s="460">
        <f t="shared" si="11"/>
        <v>0</v>
      </c>
      <c r="AG58" s="460">
        <f t="shared" si="11"/>
        <v>0</v>
      </c>
      <c r="AH58" s="460"/>
      <c r="AI58" s="460">
        <f t="shared" si="11"/>
        <v>0</v>
      </c>
      <c r="AJ58" s="762">
        <f t="shared" si="11"/>
        <v>0</v>
      </c>
      <c r="AK58" s="843"/>
    </row>
    <row r="59" spans="1:37" s="111" customFormat="1" ht="12" customHeight="1" x14ac:dyDescent="0.2">
      <c r="A59" s="461" t="s">
        <v>521</v>
      </c>
      <c r="B59" s="411" t="s">
        <v>150</v>
      </c>
      <c r="C59" s="245">
        <f>SUM(D59:AJ59)</f>
        <v>0</v>
      </c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771"/>
      <c r="AK59" s="692"/>
    </row>
    <row r="60" spans="1:37" s="111" customFormat="1" ht="12" customHeight="1" x14ac:dyDescent="0.2">
      <c r="A60" s="462" t="s">
        <v>522</v>
      </c>
      <c r="B60" s="413" t="s">
        <v>152</v>
      </c>
      <c r="C60" s="245">
        <f>SUM(D60:AJ60)</f>
        <v>0</v>
      </c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771"/>
      <c r="AK60" s="692"/>
    </row>
    <row r="61" spans="1:37" s="111" customFormat="1" ht="12" customHeight="1" x14ac:dyDescent="0.2">
      <c r="A61" s="462" t="s">
        <v>281</v>
      </c>
      <c r="B61" s="413" t="s">
        <v>154</v>
      </c>
      <c r="C61" s="245">
        <f>SUM(D61:AJ61)</f>
        <v>2590866</v>
      </c>
      <c r="D61" s="247"/>
      <c r="E61" s="247"/>
      <c r="F61" s="247"/>
      <c r="G61" s="247"/>
      <c r="H61" s="247"/>
      <c r="I61" s="247"/>
      <c r="J61" s="247"/>
      <c r="K61" s="247"/>
      <c r="L61" s="247">
        <v>2590866</v>
      </c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771"/>
      <c r="AK61" s="692"/>
    </row>
    <row r="62" spans="1:37" s="111" customFormat="1" ht="12" customHeight="1" thickBot="1" x14ac:dyDescent="0.25">
      <c r="A62" s="464" t="s">
        <v>156</v>
      </c>
      <c r="B62" s="415" t="s">
        <v>157</v>
      </c>
      <c r="C62" s="245">
        <f>SUM(D62:AJ62)</f>
        <v>0</v>
      </c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771"/>
      <c r="AK62" s="692"/>
    </row>
    <row r="63" spans="1:37" s="111" customFormat="1" ht="12" customHeight="1" thickBot="1" x14ac:dyDescent="0.25">
      <c r="A63" s="828" t="s">
        <v>384</v>
      </c>
      <c r="B63" s="814" t="s">
        <v>159</v>
      </c>
      <c r="C63" s="829">
        <f t="shared" ref="C63:AJ63" si="12">+C8+C15+C22+C29+C36+C47+C53+C58</f>
        <v>333371609</v>
      </c>
      <c r="D63" s="829">
        <f t="shared" si="12"/>
        <v>3934493</v>
      </c>
      <c r="E63" s="829">
        <f>+E8+E15+E22+E29+E36+E47+E53+E58</f>
        <v>0</v>
      </c>
      <c r="F63" s="829">
        <f>+F8+F15+F22+F29+F36+F47+F53+F58</f>
        <v>198120</v>
      </c>
      <c r="G63" s="829">
        <f>+G8+G15+G22+G29+G36+G47+G53+G58</f>
        <v>2458325</v>
      </c>
      <c r="H63" s="829"/>
      <c r="I63" s="829">
        <f t="shared" si="12"/>
        <v>0</v>
      </c>
      <c r="J63" s="829"/>
      <c r="K63" s="829">
        <f t="shared" si="12"/>
        <v>303994229</v>
      </c>
      <c r="L63" s="829">
        <f t="shared" si="12"/>
        <v>2590866</v>
      </c>
      <c r="M63" s="829">
        <f t="shared" si="12"/>
        <v>0</v>
      </c>
      <c r="N63" s="829"/>
      <c r="O63" s="829"/>
      <c r="P63" s="829">
        <f t="shared" si="12"/>
        <v>924695</v>
      </c>
      <c r="Q63" s="829"/>
      <c r="R63" s="829">
        <f t="shared" si="12"/>
        <v>16000</v>
      </c>
      <c r="S63" s="829">
        <f t="shared" si="12"/>
        <v>0</v>
      </c>
      <c r="T63" s="829">
        <f t="shared" si="12"/>
        <v>0</v>
      </c>
      <c r="U63" s="829">
        <f t="shared" si="12"/>
        <v>379306</v>
      </c>
      <c r="V63" s="829">
        <f t="shared" si="12"/>
        <v>0</v>
      </c>
      <c r="W63" s="829"/>
      <c r="X63" s="829">
        <f t="shared" si="12"/>
        <v>0</v>
      </c>
      <c r="Y63" s="829">
        <f t="shared" si="12"/>
        <v>0</v>
      </c>
      <c r="Z63" s="829">
        <f t="shared" si="12"/>
        <v>0</v>
      </c>
      <c r="AA63" s="829"/>
      <c r="AB63" s="829">
        <f t="shared" si="12"/>
        <v>0</v>
      </c>
      <c r="AC63" s="829"/>
      <c r="AD63" s="829">
        <f t="shared" si="12"/>
        <v>1711050</v>
      </c>
      <c r="AE63" s="829"/>
      <c r="AF63" s="829">
        <f t="shared" si="12"/>
        <v>0</v>
      </c>
      <c r="AG63" s="829">
        <f t="shared" si="12"/>
        <v>0</v>
      </c>
      <c r="AH63" s="829">
        <f t="shared" si="12"/>
        <v>2184910</v>
      </c>
      <c r="AI63" s="829">
        <f t="shared" si="12"/>
        <v>0</v>
      </c>
      <c r="AJ63" s="830">
        <f t="shared" si="12"/>
        <v>14979615</v>
      </c>
      <c r="AK63" s="845"/>
    </row>
    <row r="64" spans="1:37" s="111" customFormat="1" ht="12" customHeight="1" thickBot="1" x14ac:dyDescent="0.2">
      <c r="A64" s="468" t="s">
        <v>362</v>
      </c>
      <c r="B64" s="238" t="s">
        <v>161</v>
      </c>
      <c r="C64" s="460">
        <f t="shared" ref="C64:AJ64" si="13">SUM(C65:C67)</f>
        <v>109584022</v>
      </c>
      <c r="D64" s="460">
        <f t="shared" si="13"/>
        <v>0</v>
      </c>
      <c r="E64" s="460">
        <f t="shared" si="13"/>
        <v>0</v>
      </c>
      <c r="F64" s="460">
        <f t="shared" si="13"/>
        <v>0</v>
      </c>
      <c r="G64" s="460">
        <f t="shared" si="13"/>
        <v>0</v>
      </c>
      <c r="H64" s="460"/>
      <c r="I64" s="460">
        <f t="shared" si="13"/>
        <v>0</v>
      </c>
      <c r="J64" s="460">
        <f t="shared" si="13"/>
        <v>0</v>
      </c>
      <c r="K64" s="460">
        <f t="shared" si="13"/>
        <v>0</v>
      </c>
      <c r="L64" s="460">
        <f t="shared" si="13"/>
        <v>0</v>
      </c>
      <c r="M64" s="460">
        <f t="shared" si="13"/>
        <v>0</v>
      </c>
      <c r="N64" s="460"/>
      <c r="O64" s="460"/>
      <c r="P64" s="460"/>
      <c r="Q64" s="460"/>
      <c r="R64" s="460"/>
      <c r="S64" s="460">
        <f t="shared" si="13"/>
        <v>0</v>
      </c>
      <c r="T64" s="460">
        <f t="shared" si="13"/>
        <v>0</v>
      </c>
      <c r="U64" s="460">
        <f t="shared" si="13"/>
        <v>0</v>
      </c>
      <c r="V64" s="460">
        <f t="shared" si="13"/>
        <v>0</v>
      </c>
      <c r="W64" s="460"/>
      <c r="X64" s="460">
        <f t="shared" si="13"/>
        <v>0</v>
      </c>
      <c r="Y64" s="460">
        <f t="shared" si="13"/>
        <v>0</v>
      </c>
      <c r="Z64" s="460">
        <f t="shared" si="13"/>
        <v>0</v>
      </c>
      <c r="AA64" s="460"/>
      <c r="AB64" s="460">
        <f t="shared" si="13"/>
        <v>0</v>
      </c>
      <c r="AC64" s="460"/>
      <c r="AD64" s="460">
        <f t="shared" si="13"/>
        <v>0</v>
      </c>
      <c r="AE64" s="460"/>
      <c r="AF64" s="460">
        <f t="shared" si="13"/>
        <v>0</v>
      </c>
      <c r="AG64" s="460">
        <f t="shared" si="13"/>
        <v>0</v>
      </c>
      <c r="AH64" s="460"/>
      <c r="AI64" s="460">
        <f t="shared" si="13"/>
        <v>0</v>
      </c>
      <c r="AJ64" s="762">
        <f t="shared" si="13"/>
        <v>0</v>
      </c>
      <c r="AK64" s="791">
        <f>AK66</f>
        <v>109584022</v>
      </c>
    </row>
    <row r="65" spans="1:37" s="111" customFormat="1" ht="12" customHeight="1" x14ac:dyDescent="0.2">
      <c r="A65" s="461" t="s">
        <v>163</v>
      </c>
      <c r="B65" s="411" t="s">
        <v>164</v>
      </c>
      <c r="C65" s="245">
        <f>SUM(D65:AJ65)</f>
        <v>0</v>
      </c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771"/>
      <c r="AK65" s="318"/>
    </row>
    <row r="66" spans="1:37" s="111" customFormat="1" ht="12" customHeight="1" x14ac:dyDescent="0.2">
      <c r="A66" s="462" t="s">
        <v>166</v>
      </c>
      <c r="B66" s="413" t="s">
        <v>167</v>
      </c>
      <c r="C66" s="245">
        <f>AK66</f>
        <v>109584022</v>
      </c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771"/>
      <c r="AK66" s="318">
        <v>109584022</v>
      </c>
    </row>
    <row r="67" spans="1:37" s="111" customFormat="1" ht="12" customHeight="1" thickBot="1" x14ac:dyDescent="0.25">
      <c r="A67" s="464" t="s">
        <v>169</v>
      </c>
      <c r="B67" s="469" t="s">
        <v>363</v>
      </c>
      <c r="C67" s="245">
        <f>SUM(D67:AJ67)</f>
        <v>0</v>
      </c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771"/>
      <c r="AK67" s="318"/>
    </row>
    <row r="68" spans="1:37" s="111" customFormat="1" ht="12" customHeight="1" thickBot="1" x14ac:dyDescent="0.2">
      <c r="A68" s="468" t="s">
        <v>172</v>
      </c>
      <c r="B68" s="238" t="s">
        <v>173</v>
      </c>
      <c r="C68" s="460">
        <f t="shared" ref="C68:AJ68" si="14">SUM(C69:C72)</f>
        <v>0</v>
      </c>
      <c r="D68" s="460">
        <f t="shared" si="14"/>
        <v>0</v>
      </c>
      <c r="E68" s="460"/>
      <c r="F68" s="460">
        <f t="shared" si="14"/>
        <v>0</v>
      </c>
      <c r="G68" s="460"/>
      <c r="H68" s="460"/>
      <c r="I68" s="460">
        <f t="shared" si="14"/>
        <v>0</v>
      </c>
      <c r="J68" s="460"/>
      <c r="K68" s="460">
        <f t="shared" si="14"/>
        <v>0</v>
      </c>
      <c r="L68" s="460">
        <f t="shared" si="14"/>
        <v>0</v>
      </c>
      <c r="M68" s="460">
        <f t="shared" si="14"/>
        <v>0</v>
      </c>
      <c r="N68" s="460"/>
      <c r="O68" s="460"/>
      <c r="P68" s="460"/>
      <c r="Q68" s="460"/>
      <c r="R68" s="460"/>
      <c r="S68" s="460">
        <f t="shared" si="14"/>
        <v>0</v>
      </c>
      <c r="T68" s="460">
        <f t="shared" si="14"/>
        <v>0</v>
      </c>
      <c r="U68" s="460">
        <f t="shared" si="14"/>
        <v>0</v>
      </c>
      <c r="V68" s="460">
        <f t="shared" si="14"/>
        <v>0</v>
      </c>
      <c r="W68" s="460"/>
      <c r="X68" s="460">
        <f t="shared" si="14"/>
        <v>0</v>
      </c>
      <c r="Y68" s="460">
        <f t="shared" si="14"/>
        <v>0</v>
      </c>
      <c r="Z68" s="460">
        <f t="shared" si="14"/>
        <v>0</v>
      </c>
      <c r="AA68" s="460"/>
      <c r="AB68" s="460">
        <f t="shared" si="14"/>
        <v>0</v>
      </c>
      <c r="AC68" s="460"/>
      <c r="AD68" s="460">
        <f t="shared" si="14"/>
        <v>0</v>
      </c>
      <c r="AE68" s="460"/>
      <c r="AF68" s="460">
        <f t="shared" si="14"/>
        <v>0</v>
      </c>
      <c r="AG68" s="460">
        <f t="shared" si="14"/>
        <v>0</v>
      </c>
      <c r="AH68" s="460"/>
      <c r="AI68" s="460">
        <f t="shared" si="14"/>
        <v>0</v>
      </c>
      <c r="AJ68" s="762">
        <f t="shared" si="14"/>
        <v>0</v>
      </c>
      <c r="AK68" s="843"/>
    </row>
    <row r="69" spans="1:37" s="111" customFormat="1" ht="12" customHeight="1" x14ac:dyDescent="0.2">
      <c r="A69" s="461" t="s">
        <v>490</v>
      </c>
      <c r="B69" s="411" t="s">
        <v>175</v>
      </c>
      <c r="C69" s="245">
        <f>SUM(D69:AJ69)</f>
        <v>0</v>
      </c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771"/>
      <c r="AK69" s="692"/>
    </row>
    <row r="70" spans="1:37" s="111" customFormat="1" ht="12" customHeight="1" x14ac:dyDescent="0.2">
      <c r="A70" s="462" t="s">
        <v>491</v>
      </c>
      <c r="B70" s="413" t="s">
        <v>177</v>
      </c>
      <c r="C70" s="245">
        <f>SUM(D70:AJ70)</f>
        <v>0</v>
      </c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771"/>
      <c r="AK70" s="692"/>
    </row>
    <row r="71" spans="1:37" s="111" customFormat="1" ht="12" customHeight="1" x14ac:dyDescent="0.2">
      <c r="A71" s="462" t="s">
        <v>179</v>
      </c>
      <c r="B71" s="413" t="s">
        <v>180</v>
      </c>
      <c r="C71" s="245">
        <f>SUM(D71:AJ71)</f>
        <v>0</v>
      </c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  <c r="AG71" s="247"/>
      <c r="AH71" s="247"/>
      <c r="AI71" s="247"/>
      <c r="AJ71" s="771"/>
      <c r="AK71" s="692"/>
    </row>
    <row r="72" spans="1:37" s="111" customFormat="1" ht="12" customHeight="1" thickBot="1" x14ac:dyDescent="0.25">
      <c r="A72" s="464" t="s">
        <v>182</v>
      </c>
      <c r="B72" s="415" t="s">
        <v>183</v>
      </c>
      <c r="C72" s="245">
        <f>SUM(D72:AJ72)</f>
        <v>0</v>
      </c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771"/>
      <c r="AK72" s="692"/>
    </row>
    <row r="73" spans="1:37" s="111" customFormat="1" ht="12" customHeight="1" thickBot="1" x14ac:dyDescent="0.2">
      <c r="A73" s="468" t="s">
        <v>185</v>
      </c>
      <c r="B73" s="238" t="s">
        <v>186</v>
      </c>
      <c r="C73" s="460">
        <f>C74</f>
        <v>11632496</v>
      </c>
      <c r="D73" s="242">
        <f t="shared" ref="D73:AJ73" si="15">SUM(D74:D75)</f>
        <v>0</v>
      </c>
      <c r="E73" s="242"/>
      <c r="F73" s="242">
        <f t="shared" si="15"/>
        <v>0</v>
      </c>
      <c r="G73" s="242"/>
      <c r="H73" s="242"/>
      <c r="I73" s="242">
        <f t="shared" si="15"/>
        <v>0</v>
      </c>
      <c r="J73" s="242"/>
      <c r="K73" s="242">
        <f t="shared" si="15"/>
        <v>0</v>
      </c>
      <c r="L73" s="242">
        <f t="shared" si="15"/>
        <v>11632496</v>
      </c>
      <c r="M73" s="242">
        <f t="shared" si="15"/>
        <v>0</v>
      </c>
      <c r="N73" s="242"/>
      <c r="O73" s="242"/>
      <c r="P73" s="242"/>
      <c r="Q73" s="242"/>
      <c r="R73" s="242"/>
      <c r="S73" s="242">
        <f t="shared" si="15"/>
        <v>0</v>
      </c>
      <c r="T73" s="242">
        <f t="shared" si="15"/>
        <v>0</v>
      </c>
      <c r="U73" s="242">
        <f t="shared" si="15"/>
        <v>0</v>
      </c>
      <c r="V73" s="242">
        <f t="shared" si="15"/>
        <v>0</v>
      </c>
      <c r="W73" s="242"/>
      <c r="X73" s="242">
        <f t="shared" si="15"/>
        <v>0</v>
      </c>
      <c r="Y73" s="242">
        <f t="shared" si="15"/>
        <v>0</v>
      </c>
      <c r="Z73" s="242">
        <f t="shared" si="15"/>
        <v>0</v>
      </c>
      <c r="AA73" s="242"/>
      <c r="AB73" s="242">
        <f t="shared" si="15"/>
        <v>0</v>
      </c>
      <c r="AC73" s="242"/>
      <c r="AD73" s="242">
        <f t="shared" si="15"/>
        <v>0</v>
      </c>
      <c r="AE73" s="242"/>
      <c r="AF73" s="242">
        <f t="shared" si="15"/>
        <v>0</v>
      </c>
      <c r="AG73" s="242">
        <f t="shared" si="15"/>
        <v>0</v>
      </c>
      <c r="AH73" s="242"/>
      <c r="AI73" s="242">
        <f t="shared" si="15"/>
        <v>0</v>
      </c>
      <c r="AJ73" s="774">
        <f t="shared" si="15"/>
        <v>0</v>
      </c>
      <c r="AK73" s="843"/>
    </row>
    <row r="74" spans="1:37" s="111" customFormat="1" ht="12" customHeight="1" x14ac:dyDescent="0.2">
      <c r="A74" s="461" t="s">
        <v>188</v>
      </c>
      <c r="B74" s="411" t="s">
        <v>605</v>
      </c>
      <c r="C74" s="245">
        <f>L74</f>
        <v>11632496</v>
      </c>
      <c r="D74" s="247"/>
      <c r="E74" s="247"/>
      <c r="F74" s="247"/>
      <c r="G74" s="247"/>
      <c r="H74" s="247"/>
      <c r="I74" s="247"/>
      <c r="J74" s="247"/>
      <c r="K74" s="247"/>
      <c r="L74" s="247">
        <v>11632496</v>
      </c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771"/>
      <c r="AK74" s="692"/>
    </row>
    <row r="75" spans="1:37" s="111" customFormat="1" ht="12" customHeight="1" thickBot="1" x14ac:dyDescent="0.25">
      <c r="A75" s="464" t="s">
        <v>191</v>
      </c>
      <c r="B75" s="415" t="s">
        <v>192</v>
      </c>
      <c r="C75" s="245">
        <f>SUM(D75:AJ75)</f>
        <v>0</v>
      </c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771"/>
      <c r="AK75" s="692"/>
    </row>
    <row r="76" spans="1:37" s="110" customFormat="1" ht="12" customHeight="1" thickBot="1" x14ac:dyDescent="0.2">
      <c r="A76" s="468" t="s">
        <v>194</v>
      </c>
      <c r="B76" s="238" t="s">
        <v>195</v>
      </c>
      <c r="C76" s="460">
        <f t="shared" ref="C76:AJ76" si="16">SUM(C77:C79)</f>
        <v>4145517</v>
      </c>
      <c r="D76" s="460">
        <f t="shared" si="16"/>
        <v>0</v>
      </c>
      <c r="E76" s="460">
        <f t="shared" si="16"/>
        <v>0</v>
      </c>
      <c r="F76" s="460">
        <f t="shared" si="16"/>
        <v>0</v>
      </c>
      <c r="G76" s="460">
        <f t="shared" si="16"/>
        <v>0</v>
      </c>
      <c r="H76" s="460"/>
      <c r="I76" s="460">
        <f t="shared" si="16"/>
        <v>0</v>
      </c>
      <c r="J76" s="460">
        <f t="shared" si="16"/>
        <v>0</v>
      </c>
      <c r="K76" s="460">
        <f t="shared" si="16"/>
        <v>4145517</v>
      </c>
      <c r="L76" s="460">
        <f t="shared" si="16"/>
        <v>0</v>
      </c>
      <c r="M76" s="460">
        <f t="shared" si="16"/>
        <v>0</v>
      </c>
      <c r="N76" s="460"/>
      <c r="O76" s="460"/>
      <c r="P76" s="460"/>
      <c r="Q76" s="460"/>
      <c r="R76" s="460"/>
      <c r="S76" s="460">
        <f t="shared" si="16"/>
        <v>0</v>
      </c>
      <c r="T76" s="460">
        <f t="shared" si="16"/>
        <v>0</v>
      </c>
      <c r="U76" s="460">
        <f t="shared" si="16"/>
        <v>0</v>
      </c>
      <c r="V76" s="460">
        <f t="shared" si="16"/>
        <v>0</v>
      </c>
      <c r="W76" s="460"/>
      <c r="X76" s="460">
        <f t="shared" si="16"/>
        <v>0</v>
      </c>
      <c r="Y76" s="460">
        <f t="shared" si="16"/>
        <v>0</v>
      </c>
      <c r="Z76" s="460">
        <f t="shared" si="16"/>
        <v>0</v>
      </c>
      <c r="AA76" s="460"/>
      <c r="AB76" s="460">
        <f t="shared" si="16"/>
        <v>0</v>
      </c>
      <c r="AC76" s="460"/>
      <c r="AD76" s="460">
        <f t="shared" si="16"/>
        <v>0</v>
      </c>
      <c r="AE76" s="460"/>
      <c r="AF76" s="460">
        <f t="shared" si="16"/>
        <v>0</v>
      </c>
      <c r="AG76" s="460">
        <f t="shared" si="16"/>
        <v>0</v>
      </c>
      <c r="AH76" s="460"/>
      <c r="AI76" s="460">
        <f t="shared" si="16"/>
        <v>0</v>
      </c>
      <c r="AJ76" s="762">
        <f t="shared" si="16"/>
        <v>0</v>
      </c>
      <c r="AK76" s="843"/>
    </row>
    <row r="77" spans="1:37" s="111" customFormat="1" ht="12" customHeight="1" x14ac:dyDescent="0.2">
      <c r="A77" s="461" t="s">
        <v>196</v>
      </c>
      <c r="B77" s="411" t="s">
        <v>197</v>
      </c>
      <c r="C77" s="245">
        <f>K77</f>
        <v>4145517</v>
      </c>
      <c r="D77" s="247"/>
      <c r="E77" s="247"/>
      <c r="F77" s="247"/>
      <c r="G77" s="247"/>
      <c r="H77" s="247"/>
      <c r="I77" s="247"/>
      <c r="J77" s="247"/>
      <c r="K77" s="247">
        <v>4145517</v>
      </c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771"/>
      <c r="AK77" s="692"/>
    </row>
    <row r="78" spans="1:37" s="111" customFormat="1" ht="12" customHeight="1" x14ac:dyDescent="0.2">
      <c r="A78" s="462" t="s">
        <v>199</v>
      </c>
      <c r="B78" s="413" t="s">
        <v>200</v>
      </c>
      <c r="C78" s="245">
        <f>SUM(D78:AJ78)</f>
        <v>0</v>
      </c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771"/>
      <c r="AK78" s="692"/>
    </row>
    <row r="79" spans="1:37" s="111" customFormat="1" ht="12" customHeight="1" thickBot="1" x14ac:dyDescent="0.25">
      <c r="A79" s="464" t="s">
        <v>202</v>
      </c>
      <c r="B79" s="415" t="s">
        <v>203</v>
      </c>
      <c r="C79" s="245">
        <f>SUM(D79:AJ79)</f>
        <v>0</v>
      </c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771"/>
      <c r="AK79" s="692"/>
    </row>
    <row r="80" spans="1:37" s="111" customFormat="1" ht="12" customHeight="1" thickBot="1" x14ac:dyDescent="0.2">
      <c r="A80" s="468" t="s">
        <v>205</v>
      </c>
      <c r="B80" s="238" t="s">
        <v>206</v>
      </c>
      <c r="C80" s="460">
        <f t="shared" ref="C80:AJ80" si="17">SUM(C81:C84)</f>
        <v>0</v>
      </c>
      <c r="D80" s="460">
        <f t="shared" si="17"/>
        <v>0</v>
      </c>
      <c r="E80" s="460"/>
      <c r="F80" s="460">
        <f t="shared" si="17"/>
        <v>0</v>
      </c>
      <c r="G80" s="460"/>
      <c r="H80" s="460"/>
      <c r="I80" s="460">
        <f t="shared" si="17"/>
        <v>0</v>
      </c>
      <c r="J80" s="460"/>
      <c r="K80" s="460">
        <f t="shared" si="17"/>
        <v>0</v>
      </c>
      <c r="L80" s="460">
        <f t="shared" si="17"/>
        <v>0</v>
      </c>
      <c r="M80" s="460">
        <f t="shared" si="17"/>
        <v>0</v>
      </c>
      <c r="N80" s="460"/>
      <c r="O80" s="460"/>
      <c r="P80" s="460"/>
      <c r="Q80" s="460"/>
      <c r="R80" s="460"/>
      <c r="S80" s="460">
        <f t="shared" si="17"/>
        <v>0</v>
      </c>
      <c r="T80" s="460">
        <f t="shared" si="17"/>
        <v>0</v>
      </c>
      <c r="U80" s="460">
        <f t="shared" si="17"/>
        <v>0</v>
      </c>
      <c r="V80" s="460">
        <f t="shared" si="17"/>
        <v>0</v>
      </c>
      <c r="W80" s="460"/>
      <c r="X80" s="460">
        <f t="shared" si="17"/>
        <v>0</v>
      </c>
      <c r="Y80" s="460">
        <f t="shared" si="17"/>
        <v>0</v>
      </c>
      <c r="Z80" s="460">
        <f t="shared" si="17"/>
        <v>0</v>
      </c>
      <c r="AA80" s="460"/>
      <c r="AB80" s="460">
        <f t="shared" si="17"/>
        <v>0</v>
      </c>
      <c r="AC80" s="460"/>
      <c r="AD80" s="460">
        <f t="shared" si="17"/>
        <v>0</v>
      </c>
      <c r="AE80" s="460"/>
      <c r="AF80" s="460">
        <f t="shared" si="17"/>
        <v>0</v>
      </c>
      <c r="AG80" s="460">
        <f t="shared" si="17"/>
        <v>0</v>
      </c>
      <c r="AH80" s="460"/>
      <c r="AI80" s="460">
        <f t="shared" si="17"/>
        <v>0</v>
      </c>
      <c r="AJ80" s="762">
        <f t="shared" si="17"/>
        <v>0</v>
      </c>
      <c r="AK80" s="843"/>
    </row>
    <row r="81" spans="1:37" s="111" customFormat="1" ht="12" customHeight="1" x14ac:dyDescent="0.2">
      <c r="A81" s="470" t="s">
        <v>208</v>
      </c>
      <c r="B81" s="411" t="s">
        <v>209</v>
      </c>
      <c r="C81" s="245">
        <f>SUM(D81:AJ81)</f>
        <v>0</v>
      </c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771"/>
      <c r="AK81" s="692"/>
    </row>
    <row r="82" spans="1:37" s="111" customFormat="1" ht="12" customHeight="1" x14ac:dyDescent="0.2">
      <c r="A82" s="471" t="s">
        <v>211</v>
      </c>
      <c r="B82" s="413" t="s">
        <v>212</v>
      </c>
      <c r="C82" s="245">
        <f>SUM(D82:AJ82)</f>
        <v>0</v>
      </c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771"/>
      <c r="AK82" s="692"/>
    </row>
    <row r="83" spans="1:37" s="111" customFormat="1" ht="12" customHeight="1" x14ac:dyDescent="0.2">
      <c r="A83" s="471" t="s">
        <v>214</v>
      </c>
      <c r="B83" s="413" t="s">
        <v>215</v>
      </c>
      <c r="C83" s="245">
        <f>SUM(D83:AJ83)</f>
        <v>0</v>
      </c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771"/>
      <c r="AK83" s="692"/>
    </row>
    <row r="84" spans="1:37" s="110" customFormat="1" ht="12" customHeight="1" thickBot="1" x14ac:dyDescent="0.25">
      <c r="A84" s="472" t="s">
        <v>217</v>
      </c>
      <c r="B84" s="415" t="s">
        <v>218</v>
      </c>
      <c r="C84" s="245">
        <f>SUM(D84:AJ84)</f>
        <v>0</v>
      </c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771"/>
      <c r="AK84" s="318"/>
    </row>
    <row r="85" spans="1:37" s="110" customFormat="1" ht="12" customHeight="1" thickBot="1" x14ac:dyDescent="0.2">
      <c r="A85" s="468" t="s">
        <v>220</v>
      </c>
      <c r="B85" s="238" t="s">
        <v>221</v>
      </c>
      <c r="C85" s="245">
        <f>SUM(D85:AJ85)</f>
        <v>0</v>
      </c>
      <c r="D85" s="473"/>
      <c r="E85" s="473"/>
      <c r="F85" s="473"/>
      <c r="G85" s="473"/>
      <c r="H85" s="473"/>
      <c r="I85" s="473"/>
      <c r="J85" s="473"/>
      <c r="K85" s="473"/>
      <c r="L85" s="473"/>
      <c r="M85" s="473"/>
      <c r="N85" s="473"/>
      <c r="O85" s="473"/>
      <c r="P85" s="473"/>
      <c r="Q85" s="473"/>
      <c r="R85" s="473"/>
      <c r="S85" s="473"/>
      <c r="T85" s="473"/>
      <c r="U85" s="473"/>
      <c r="V85" s="473"/>
      <c r="W85" s="473"/>
      <c r="X85" s="473"/>
      <c r="Y85" s="473"/>
      <c r="Z85" s="473"/>
      <c r="AA85" s="473"/>
      <c r="AB85" s="473"/>
      <c r="AC85" s="473"/>
      <c r="AD85" s="473"/>
      <c r="AE85" s="473"/>
      <c r="AF85" s="473"/>
      <c r="AG85" s="473"/>
      <c r="AH85" s="473"/>
      <c r="AI85" s="473"/>
      <c r="AJ85" s="775"/>
      <c r="AK85" s="793"/>
    </row>
    <row r="86" spans="1:37" s="110" customFormat="1" ht="12" customHeight="1" thickBot="1" x14ac:dyDescent="0.2">
      <c r="A86" s="831" t="s">
        <v>223</v>
      </c>
      <c r="B86" s="832" t="s">
        <v>224</v>
      </c>
      <c r="C86" s="829">
        <f>C80+C76+C73+C68+C64</f>
        <v>125362035</v>
      </c>
      <c r="D86" s="829">
        <f t="shared" ref="D86:AJ86" si="18">+D64+D68+D73+D76+D80+D85</f>
        <v>0</v>
      </c>
      <c r="E86" s="829">
        <f t="shared" si="18"/>
        <v>0</v>
      </c>
      <c r="F86" s="829">
        <f t="shared" si="18"/>
        <v>0</v>
      </c>
      <c r="G86" s="829">
        <f t="shared" si="18"/>
        <v>0</v>
      </c>
      <c r="H86" s="829"/>
      <c r="I86" s="829">
        <f t="shared" si="18"/>
        <v>0</v>
      </c>
      <c r="J86" s="829">
        <f t="shared" si="18"/>
        <v>0</v>
      </c>
      <c r="K86" s="829">
        <f t="shared" si="18"/>
        <v>4145517</v>
      </c>
      <c r="L86" s="829">
        <f t="shared" si="18"/>
        <v>11632496</v>
      </c>
      <c r="M86" s="829">
        <f t="shared" si="18"/>
        <v>0</v>
      </c>
      <c r="N86" s="829"/>
      <c r="O86" s="829"/>
      <c r="P86" s="829"/>
      <c r="Q86" s="829"/>
      <c r="R86" s="829"/>
      <c r="S86" s="829">
        <f t="shared" si="18"/>
        <v>0</v>
      </c>
      <c r="T86" s="829">
        <f t="shared" si="18"/>
        <v>0</v>
      </c>
      <c r="U86" s="829">
        <f t="shared" si="18"/>
        <v>0</v>
      </c>
      <c r="V86" s="829">
        <f t="shared" si="18"/>
        <v>0</v>
      </c>
      <c r="W86" s="829"/>
      <c r="X86" s="829">
        <f t="shared" si="18"/>
        <v>0</v>
      </c>
      <c r="Y86" s="829">
        <f t="shared" si="18"/>
        <v>0</v>
      </c>
      <c r="Z86" s="829">
        <f t="shared" si="18"/>
        <v>0</v>
      </c>
      <c r="AA86" s="829"/>
      <c r="AB86" s="829">
        <f t="shared" si="18"/>
        <v>0</v>
      </c>
      <c r="AC86" s="829"/>
      <c r="AD86" s="829">
        <f t="shared" si="18"/>
        <v>0</v>
      </c>
      <c r="AE86" s="829"/>
      <c r="AF86" s="829">
        <f t="shared" si="18"/>
        <v>0</v>
      </c>
      <c r="AG86" s="829">
        <f t="shared" si="18"/>
        <v>0</v>
      </c>
      <c r="AH86" s="829"/>
      <c r="AI86" s="829">
        <f t="shared" si="18"/>
        <v>0</v>
      </c>
      <c r="AJ86" s="830">
        <f t="shared" si="18"/>
        <v>0</v>
      </c>
      <c r="AK86" s="833">
        <f>AK80+AK76+AK68+AK64</f>
        <v>109584022</v>
      </c>
    </row>
    <row r="87" spans="1:37" s="110" customFormat="1" ht="12" customHeight="1" thickBot="1" x14ac:dyDescent="0.2">
      <c r="A87" s="834" t="s">
        <v>225</v>
      </c>
      <c r="B87" s="835" t="s">
        <v>365</v>
      </c>
      <c r="C87" s="836">
        <f t="shared" ref="C87:AJ87" si="19">+C63+C86</f>
        <v>458733644</v>
      </c>
      <c r="D87" s="829">
        <f t="shared" si="19"/>
        <v>3934493</v>
      </c>
      <c r="E87" s="829">
        <f>+E63+E86</f>
        <v>0</v>
      </c>
      <c r="F87" s="829">
        <f>+F63+F86</f>
        <v>198120</v>
      </c>
      <c r="G87" s="829">
        <f>+G63+G86</f>
        <v>2458325</v>
      </c>
      <c r="H87" s="829"/>
      <c r="I87" s="829">
        <f t="shared" ref="I87:J87" si="20">+I63+I86</f>
        <v>0</v>
      </c>
      <c r="J87" s="829">
        <f t="shared" si="20"/>
        <v>0</v>
      </c>
      <c r="K87" s="829">
        <f t="shared" si="19"/>
        <v>308139746</v>
      </c>
      <c r="L87" s="829">
        <f t="shared" si="19"/>
        <v>14223362</v>
      </c>
      <c r="M87" s="829">
        <f t="shared" si="19"/>
        <v>0</v>
      </c>
      <c r="N87" s="829"/>
      <c r="O87" s="829"/>
      <c r="P87" s="829">
        <f t="shared" si="19"/>
        <v>924695</v>
      </c>
      <c r="Q87" s="829"/>
      <c r="R87" s="829">
        <f t="shared" si="19"/>
        <v>16000</v>
      </c>
      <c r="S87" s="829">
        <f t="shared" si="19"/>
        <v>0</v>
      </c>
      <c r="T87" s="829">
        <f t="shared" si="19"/>
        <v>0</v>
      </c>
      <c r="U87" s="829">
        <f t="shared" si="19"/>
        <v>379306</v>
      </c>
      <c r="V87" s="829">
        <f t="shared" si="19"/>
        <v>0</v>
      </c>
      <c r="W87" s="829"/>
      <c r="X87" s="829">
        <f t="shared" si="19"/>
        <v>0</v>
      </c>
      <c r="Y87" s="829">
        <f t="shared" si="19"/>
        <v>0</v>
      </c>
      <c r="Z87" s="829">
        <f t="shared" si="19"/>
        <v>0</v>
      </c>
      <c r="AA87" s="829"/>
      <c r="AB87" s="829">
        <f t="shared" si="19"/>
        <v>0</v>
      </c>
      <c r="AC87" s="829"/>
      <c r="AD87" s="829">
        <f t="shared" si="19"/>
        <v>1711050</v>
      </c>
      <c r="AE87" s="829"/>
      <c r="AF87" s="829">
        <f t="shared" si="19"/>
        <v>0</v>
      </c>
      <c r="AG87" s="829">
        <f t="shared" si="19"/>
        <v>0</v>
      </c>
      <c r="AH87" s="829">
        <f t="shared" si="19"/>
        <v>2184910</v>
      </c>
      <c r="AI87" s="829">
        <f t="shared" si="19"/>
        <v>0</v>
      </c>
      <c r="AJ87" s="830">
        <f t="shared" si="19"/>
        <v>14979615</v>
      </c>
      <c r="AK87" s="837">
        <f>AK86+AK63</f>
        <v>109584022</v>
      </c>
    </row>
    <row r="88" spans="1:37" s="111" customFormat="1" ht="15" customHeight="1" thickBot="1" x14ac:dyDescent="0.25">
      <c r="A88" s="212"/>
      <c r="B88" s="213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790"/>
    </row>
    <row r="89" spans="1:37" ht="19.5" thickBot="1" x14ac:dyDescent="0.25">
      <c r="A89" s="400" t="s">
        <v>415</v>
      </c>
      <c r="B89" s="293" t="s">
        <v>551</v>
      </c>
      <c r="C89" s="445" t="s">
        <v>334</v>
      </c>
      <c r="D89" s="446" t="s">
        <v>335</v>
      </c>
      <c r="E89" s="446" t="s">
        <v>627</v>
      </c>
      <c r="F89" s="447" t="s">
        <v>336</v>
      </c>
      <c r="G89" s="447" t="s">
        <v>629</v>
      </c>
      <c r="H89" s="447" t="s">
        <v>674</v>
      </c>
      <c r="I89" s="447" t="s">
        <v>337</v>
      </c>
      <c r="J89" s="447" t="s">
        <v>599</v>
      </c>
      <c r="K89" s="447" t="s">
        <v>338</v>
      </c>
      <c r="L89" s="447" t="s">
        <v>339</v>
      </c>
      <c r="M89" s="447" t="s">
        <v>340</v>
      </c>
      <c r="N89" s="447" t="s">
        <v>679</v>
      </c>
      <c r="O89" s="447" t="s">
        <v>675</v>
      </c>
      <c r="P89" s="447" t="s">
        <v>631</v>
      </c>
      <c r="Q89" s="447" t="s">
        <v>676</v>
      </c>
      <c r="R89" s="447" t="s">
        <v>623</v>
      </c>
      <c r="S89" s="447" t="s">
        <v>341</v>
      </c>
      <c r="T89" s="448" t="s">
        <v>342</v>
      </c>
      <c r="U89" s="449" t="s">
        <v>343</v>
      </c>
      <c r="V89" s="449" t="s">
        <v>344</v>
      </c>
      <c r="W89" s="449" t="s">
        <v>677</v>
      </c>
      <c r="X89" s="449" t="s">
        <v>345</v>
      </c>
      <c r="Y89" s="449" t="s">
        <v>346</v>
      </c>
      <c r="Z89" s="449" t="s">
        <v>601</v>
      </c>
      <c r="AA89" s="724" t="s">
        <v>617</v>
      </c>
      <c r="AB89" s="450" t="s">
        <v>347</v>
      </c>
      <c r="AC89" s="450" t="s">
        <v>555</v>
      </c>
      <c r="AD89" s="450" t="s">
        <v>603</v>
      </c>
      <c r="AE89" s="450" t="s">
        <v>678</v>
      </c>
      <c r="AF89" s="450" t="s">
        <v>619</v>
      </c>
      <c r="AG89" s="450" t="s">
        <v>621</v>
      </c>
      <c r="AH89" s="450" t="s">
        <v>625</v>
      </c>
      <c r="AI89" s="450" t="s">
        <v>348</v>
      </c>
      <c r="AJ89" s="776" t="s">
        <v>349</v>
      </c>
      <c r="AK89" s="794" t="s">
        <v>680</v>
      </c>
    </row>
    <row r="90" spans="1:37" s="62" customFormat="1" ht="16.5" customHeight="1" thickBot="1" x14ac:dyDescent="0.25">
      <c r="A90" s="215"/>
      <c r="B90" s="216" t="s">
        <v>412</v>
      </c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777"/>
      <c r="AK90" s="790"/>
    </row>
    <row r="91" spans="1:37" s="112" customFormat="1" ht="12" customHeight="1" thickBot="1" x14ac:dyDescent="0.25">
      <c r="A91" s="478" t="s">
        <v>376</v>
      </c>
      <c r="B91" s="479" t="s">
        <v>228</v>
      </c>
      <c r="C91" s="480">
        <f t="shared" ref="C91:AJ91" si="21">SUM(C92:C96)</f>
        <v>136371230</v>
      </c>
      <c r="D91" s="481">
        <f t="shared" si="21"/>
        <v>34375537</v>
      </c>
      <c r="E91" s="481"/>
      <c r="F91" s="481">
        <f t="shared" si="21"/>
        <v>0</v>
      </c>
      <c r="G91" s="481"/>
      <c r="H91" s="481"/>
      <c r="I91" s="481">
        <f t="shared" si="21"/>
        <v>1169204</v>
      </c>
      <c r="J91" s="481"/>
      <c r="K91" s="481">
        <f t="shared" si="21"/>
        <v>15256332</v>
      </c>
      <c r="L91" s="481">
        <f t="shared" si="21"/>
        <v>3613985</v>
      </c>
      <c r="M91" s="481">
        <f t="shared" si="21"/>
        <v>29494522</v>
      </c>
      <c r="N91" s="481"/>
      <c r="O91" s="481">
        <f>O94</f>
        <v>803402</v>
      </c>
      <c r="P91" s="481"/>
      <c r="Q91" s="481">
        <f>Q94</f>
        <v>10459</v>
      </c>
      <c r="R91" s="481"/>
      <c r="S91" s="481">
        <f t="shared" si="21"/>
        <v>3505789</v>
      </c>
      <c r="T91" s="481">
        <f t="shared" si="21"/>
        <v>12800</v>
      </c>
      <c r="U91" s="481">
        <f t="shared" si="21"/>
        <v>22035351</v>
      </c>
      <c r="V91" s="481">
        <f t="shared" si="21"/>
        <v>4065</v>
      </c>
      <c r="W91" s="481">
        <f t="shared" si="21"/>
        <v>1602666</v>
      </c>
      <c r="X91" s="481">
        <f t="shared" si="21"/>
        <v>5113631</v>
      </c>
      <c r="Y91" s="481">
        <f t="shared" si="21"/>
        <v>2587924</v>
      </c>
      <c r="Z91" s="481">
        <f t="shared" si="21"/>
        <v>0</v>
      </c>
      <c r="AA91" s="481">
        <f t="shared" si="21"/>
        <v>0</v>
      </c>
      <c r="AB91" s="481">
        <f t="shared" si="21"/>
        <v>388160</v>
      </c>
      <c r="AC91" s="481">
        <f t="shared" si="21"/>
        <v>0</v>
      </c>
      <c r="AD91" s="481">
        <f t="shared" si="21"/>
        <v>3767732</v>
      </c>
      <c r="AE91" s="481">
        <f t="shared" si="21"/>
        <v>508000</v>
      </c>
      <c r="AF91" s="481">
        <f t="shared" si="21"/>
        <v>1210541</v>
      </c>
      <c r="AG91" s="481">
        <f t="shared" si="21"/>
        <v>489673</v>
      </c>
      <c r="AH91" s="481"/>
      <c r="AI91" s="481">
        <f t="shared" si="21"/>
        <v>0</v>
      </c>
      <c r="AJ91" s="778">
        <f t="shared" si="21"/>
        <v>10359139</v>
      </c>
      <c r="AK91" s="843"/>
    </row>
    <row r="92" spans="1:37" ht="12" customHeight="1" x14ac:dyDescent="0.2">
      <c r="A92" s="482" t="s">
        <v>442</v>
      </c>
      <c r="B92" s="6" t="s">
        <v>406</v>
      </c>
      <c r="C92" s="245">
        <f t="shared" ref="C92:C105" si="22">SUM(D92:AJ92)</f>
        <v>48964948</v>
      </c>
      <c r="D92" s="243">
        <v>16223900</v>
      </c>
      <c r="E92" s="243"/>
      <c r="F92" s="243"/>
      <c r="G92" s="243"/>
      <c r="H92" s="243"/>
      <c r="I92" s="243"/>
      <c r="J92" s="243"/>
      <c r="K92" s="243"/>
      <c r="L92" s="243"/>
      <c r="M92" s="243">
        <v>24017640</v>
      </c>
      <c r="N92" s="243"/>
      <c r="O92" s="243"/>
      <c r="P92" s="243"/>
      <c r="Q92" s="243"/>
      <c r="R92" s="243"/>
      <c r="S92" s="243"/>
      <c r="T92" s="243"/>
      <c r="U92" s="243">
        <v>6762906</v>
      </c>
      <c r="V92" s="243"/>
      <c r="W92" s="243"/>
      <c r="X92" s="243"/>
      <c r="Y92" s="243">
        <v>1960502</v>
      </c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779"/>
      <c r="AK92" s="314"/>
    </row>
    <row r="93" spans="1:37" ht="12" customHeight="1" x14ac:dyDescent="0.2">
      <c r="A93" s="462" t="s">
        <v>443</v>
      </c>
      <c r="B93" s="4" t="s">
        <v>523</v>
      </c>
      <c r="C93" s="245">
        <f t="shared" si="22"/>
        <v>11202439</v>
      </c>
      <c r="D93" s="244">
        <v>3656882</v>
      </c>
      <c r="E93" s="244"/>
      <c r="F93" s="244">
        <v>0</v>
      </c>
      <c r="G93" s="244"/>
      <c r="H93" s="244"/>
      <c r="I93" s="244"/>
      <c r="J93" s="244"/>
      <c r="K93" s="244"/>
      <c r="L93" s="244"/>
      <c r="M93" s="244">
        <v>5476882</v>
      </c>
      <c r="N93" s="244"/>
      <c r="O93" s="244"/>
      <c r="P93" s="244"/>
      <c r="Q93" s="244"/>
      <c r="R93" s="244"/>
      <c r="S93" s="244"/>
      <c r="T93" s="244"/>
      <c r="U93" s="244">
        <v>1497039</v>
      </c>
      <c r="V93" s="244"/>
      <c r="W93" s="244"/>
      <c r="X93" s="244"/>
      <c r="Y93" s="244">
        <v>571636</v>
      </c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  <c r="AJ93" s="764"/>
      <c r="AK93" s="314"/>
    </row>
    <row r="94" spans="1:37" ht="12" customHeight="1" x14ac:dyDescent="0.2">
      <c r="A94" s="462" t="s">
        <v>444</v>
      </c>
      <c r="B94" s="4" t="s">
        <v>481</v>
      </c>
      <c r="C94" s="245">
        <f t="shared" si="22"/>
        <v>50260441</v>
      </c>
      <c r="D94" s="246">
        <v>14494755</v>
      </c>
      <c r="E94" s="246"/>
      <c r="F94" s="246"/>
      <c r="G94" s="246">
        <v>58100</v>
      </c>
      <c r="H94" s="246">
        <v>4218</v>
      </c>
      <c r="I94" s="246">
        <v>1169204</v>
      </c>
      <c r="J94" s="246"/>
      <c r="K94" s="246"/>
      <c r="L94" s="246">
        <v>3613985</v>
      </c>
      <c r="M94" s="246"/>
      <c r="N94" s="246"/>
      <c r="O94" s="246">
        <v>803402</v>
      </c>
      <c r="P94" s="246"/>
      <c r="Q94" s="246">
        <v>10459</v>
      </c>
      <c r="R94" s="246"/>
      <c r="S94" s="246">
        <v>3505789</v>
      </c>
      <c r="T94" s="246">
        <v>12800</v>
      </c>
      <c r="U94" s="246">
        <v>13775406</v>
      </c>
      <c r="V94" s="246">
        <v>4065</v>
      </c>
      <c r="W94" s="246">
        <v>1602666</v>
      </c>
      <c r="X94" s="246">
        <v>5113631</v>
      </c>
      <c r="Y94" s="246">
        <v>55786</v>
      </c>
      <c r="Z94" s="246"/>
      <c r="AA94" s="246"/>
      <c r="AB94" s="246"/>
      <c r="AC94" s="246"/>
      <c r="AD94" s="246">
        <v>3767732</v>
      </c>
      <c r="AE94" s="246">
        <v>508000</v>
      </c>
      <c r="AF94" s="246">
        <v>1210541</v>
      </c>
      <c r="AG94" s="246">
        <v>489673</v>
      </c>
      <c r="AH94" s="246"/>
      <c r="AI94" s="246"/>
      <c r="AJ94" s="767">
        <v>60229</v>
      </c>
      <c r="AK94" s="314"/>
    </row>
    <row r="95" spans="1:37" ht="12" customHeight="1" x14ac:dyDescent="0.2">
      <c r="A95" s="462" t="s">
        <v>445</v>
      </c>
      <c r="B95" s="7" t="s">
        <v>524</v>
      </c>
      <c r="C95" s="245">
        <f t="shared" si="22"/>
        <v>10298910</v>
      </c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767">
        <v>10298910</v>
      </c>
      <c r="AK95" s="314"/>
    </row>
    <row r="96" spans="1:37" ht="12" customHeight="1" x14ac:dyDescent="0.2">
      <c r="A96" s="462" t="s">
        <v>453</v>
      </c>
      <c r="B96" s="15" t="s">
        <v>525</v>
      </c>
      <c r="C96" s="245">
        <f t="shared" si="22"/>
        <v>15644492</v>
      </c>
      <c r="D96" s="246"/>
      <c r="E96" s="246"/>
      <c r="F96" s="246"/>
      <c r="G96" s="246"/>
      <c r="H96" s="246"/>
      <c r="I96" s="246"/>
      <c r="J96" s="246"/>
      <c r="K96" s="246">
        <v>15256332</v>
      </c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>
        <v>388160</v>
      </c>
      <c r="AC96" s="246"/>
      <c r="AD96" s="246"/>
      <c r="AE96" s="246"/>
      <c r="AF96" s="246"/>
      <c r="AG96" s="246"/>
      <c r="AH96" s="246"/>
      <c r="AI96" s="246"/>
      <c r="AJ96" s="767"/>
      <c r="AK96" s="314"/>
    </row>
    <row r="97" spans="1:37" ht="12" customHeight="1" x14ac:dyDescent="0.2">
      <c r="A97" s="462" t="s">
        <v>446</v>
      </c>
      <c r="B97" s="4" t="s">
        <v>229</v>
      </c>
      <c r="C97" s="245">
        <f t="shared" si="22"/>
        <v>15256332</v>
      </c>
      <c r="D97" s="246"/>
      <c r="E97" s="246"/>
      <c r="F97" s="246"/>
      <c r="G97" s="246"/>
      <c r="H97" s="246"/>
      <c r="I97" s="246"/>
      <c r="J97" s="246"/>
      <c r="K97" s="246">
        <v>15256332</v>
      </c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767"/>
      <c r="AK97" s="314"/>
    </row>
    <row r="98" spans="1:37" ht="12" customHeight="1" x14ac:dyDescent="0.2">
      <c r="A98" s="462" t="s">
        <v>447</v>
      </c>
      <c r="B98" s="128" t="s">
        <v>230</v>
      </c>
      <c r="C98" s="245">
        <f t="shared" si="22"/>
        <v>0</v>
      </c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767"/>
      <c r="AK98" s="314"/>
    </row>
    <row r="99" spans="1:37" ht="12" customHeight="1" x14ac:dyDescent="0.2">
      <c r="A99" s="462" t="s">
        <v>454</v>
      </c>
      <c r="B99" s="129" t="s">
        <v>231</v>
      </c>
      <c r="C99" s="245">
        <f t="shared" si="22"/>
        <v>0</v>
      </c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767"/>
      <c r="AK99" s="314"/>
    </row>
    <row r="100" spans="1:37" ht="12" customHeight="1" x14ac:dyDescent="0.2">
      <c r="A100" s="462" t="s">
        <v>455</v>
      </c>
      <c r="B100" s="129" t="s">
        <v>232</v>
      </c>
      <c r="C100" s="245">
        <f t="shared" si="22"/>
        <v>0</v>
      </c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767"/>
      <c r="AK100" s="314"/>
    </row>
    <row r="101" spans="1:37" ht="12" customHeight="1" x14ac:dyDescent="0.2">
      <c r="A101" s="462" t="s">
        <v>456</v>
      </c>
      <c r="B101" s="128" t="s">
        <v>233</v>
      </c>
      <c r="C101" s="245">
        <f t="shared" si="22"/>
        <v>0</v>
      </c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767"/>
      <c r="AK101" s="314"/>
    </row>
    <row r="102" spans="1:37" ht="12" customHeight="1" x14ac:dyDescent="0.2">
      <c r="A102" s="462" t="s">
        <v>457</v>
      </c>
      <c r="B102" s="128" t="s">
        <v>234</v>
      </c>
      <c r="C102" s="245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767"/>
      <c r="AK102" s="314"/>
    </row>
    <row r="103" spans="1:37" ht="12" customHeight="1" x14ac:dyDescent="0.2">
      <c r="A103" s="462" t="s">
        <v>459</v>
      </c>
      <c r="B103" s="129" t="s">
        <v>235</v>
      </c>
      <c r="C103" s="245">
        <f t="shared" si="22"/>
        <v>0</v>
      </c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767"/>
      <c r="AK103" s="314"/>
    </row>
    <row r="104" spans="1:37" ht="12" customHeight="1" x14ac:dyDescent="0.2">
      <c r="A104" s="483" t="s">
        <v>526</v>
      </c>
      <c r="B104" s="130" t="s">
        <v>236</v>
      </c>
      <c r="C104" s="245">
        <f t="shared" si="22"/>
        <v>0</v>
      </c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767"/>
      <c r="AK104" s="314"/>
    </row>
    <row r="105" spans="1:37" ht="12" customHeight="1" x14ac:dyDescent="0.2">
      <c r="A105" s="462" t="s">
        <v>237</v>
      </c>
      <c r="B105" s="130" t="s">
        <v>238</v>
      </c>
      <c r="C105" s="245">
        <f t="shared" si="22"/>
        <v>0</v>
      </c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767"/>
      <c r="AK105" s="314"/>
    </row>
    <row r="106" spans="1:37" ht="12" customHeight="1" thickBot="1" x14ac:dyDescent="0.25">
      <c r="A106" s="484" t="s">
        <v>239</v>
      </c>
      <c r="B106" s="131" t="s">
        <v>240</v>
      </c>
      <c r="C106" s="245">
        <v>388160</v>
      </c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>
        <v>388160</v>
      </c>
      <c r="AC106" s="248"/>
      <c r="AD106" s="248"/>
      <c r="AE106" s="248"/>
      <c r="AF106" s="248"/>
      <c r="AG106" s="248"/>
      <c r="AH106" s="248"/>
      <c r="AI106" s="248"/>
      <c r="AJ106" s="780"/>
      <c r="AK106" s="314"/>
    </row>
    <row r="107" spans="1:37" ht="12" customHeight="1" thickBot="1" x14ac:dyDescent="0.25">
      <c r="A107" s="31" t="s">
        <v>377</v>
      </c>
      <c r="B107" s="24" t="s">
        <v>241</v>
      </c>
      <c r="C107" s="753">
        <f>C110+C108</f>
        <v>73699599</v>
      </c>
      <c r="D107" s="753">
        <f t="shared" ref="D107:AJ107" si="23">D110+D108</f>
        <v>10083417</v>
      </c>
      <c r="E107" s="753">
        <f t="shared" si="23"/>
        <v>0</v>
      </c>
      <c r="F107" s="753">
        <f t="shared" si="23"/>
        <v>0</v>
      </c>
      <c r="G107" s="753">
        <f t="shared" si="23"/>
        <v>2590866</v>
      </c>
      <c r="H107" s="753">
        <f t="shared" si="23"/>
        <v>3604255</v>
      </c>
      <c r="I107" s="753">
        <f t="shared" si="23"/>
        <v>0</v>
      </c>
      <c r="J107" s="753">
        <f t="shared" si="23"/>
        <v>0</v>
      </c>
      <c r="K107" s="753">
        <f t="shared" si="23"/>
        <v>0</v>
      </c>
      <c r="L107" s="753">
        <f t="shared" si="23"/>
        <v>0</v>
      </c>
      <c r="M107" s="753">
        <f t="shared" si="23"/>
        <v>0</v>
      </c>
      <c r="N107" s="753">
        <f t="shared" si="23"/>
        <v>14000000</v>
      </c>
      <c r="O107" s="753">
        <f t="shared" si="23"/>
        <v>16796187</v>
      </c>
      <c r="P107" s="753">
        <f t="shared" si="23"/>
        <v>0</v>
      </c>
      <c r="Q107" s="753">
        <f t="shared" si="23"/>
        <v>408700</v>
      </c>
      <c r="R107" s="753">
        <f t="shared" si="23"/>
        <v>0</v>
      </c>
      <c r="S107" s="753">
        <f t="shared" si="23"/>
        <v>0</v>
      </c>
      <c r="T107" s="753">
        <f t="shared" si="23"/>
        <v>0</v>
      </c>
      <c r="U107" s="753">
        <f t="shared" si="23"/>
        <v>69990</v>
      </c>
      <c r="V107" s="753">
        <f t="shared" si="23"/>
        <v>0</v>
      </c>
      <c r="W107" s="753">
        <f t="shared" si="23"/>
        <v>0</v>
      </c>
      <c r="X107" s="753">
        <f t="shared" si="23"/>
        <v>0</v>
      </c>
      <c r="Y107" s="753">
        <f t="shared" si="23"/>
        <v>0</v>
      </c>
      <c r="Z107" s="753">
        <f t="shared" si="23"/>
        <v>0</v>
      </c>
      <c r="AA107" s="753">
        <f t="shared" si="23"/>
        <v>0</v>
      </c>
      <c r="AB107" s="753">
        <f t="shared" si="23"/>
        <v>0</v>
      </c>
      <c r="AC107" s="753">
        <f t="shared" si="23"/>
        <v>0</v>
      </c>
      <c r="AD107" s="753">
        <f t="shared" si="23"/>
        <v>114300</v>
      </c>
      <c r="AE107" s="753">
        <f t="shared" si="23"/>
        <v>26031884</v>
      </c>
      <c r="AF107" s="753">
        <f t="shared" si="23"/>
        <v>0</v>
      </c>
      <c r="AG107" s="753">
        <f t="shared" si="23"/>
        <v>0</v>
      </c>
      <c r="AH107" s="753">
        <f t="shared" si="23"/>
        <v>0</v>
      </c>
      <c r="AI107" s="753">
        <f t="shared" si="23"/>
        <v>0</v>
      </c>
      <c r="AJ107" s="781">
        <f t="shared" si="23"/>
        <v>0</v>
      </c>
      <c r="AK107" s="314"/>
    </row>
    <row r="108" spans="1:37" ht="12" customHeight="1" x14ac:dyDescent="0.2">
      <c r="A108" s="461" t="s">
        <v>448</v>
      </c>
      <c r="B108" s="4" t="s">
        <v>559</v>
      </c>
      <c r="C108" s="245">
        <f t="shared" ref="C108" si="24">SUM(D108:AJ108)</f>
        <v>71819599</v>
      </c>
      <c r="D108" s="245">
        <v>9223417</v>
      </c>
      <c r="E108" s="245"/>
      <c r="F108" s="245"/>
      <c r="G108" s="245">
        <v>2590866</v>
      </c>
      <c r="H108" s="245">
        <v>3604255</v>
      </c>
      <c r="I108" s="245"/>
      <c r="J108" s="245"/>
      <c r="K108" s="245"/>
      <c r="L108" s="245"/>
      <c r="M108" s="245"/>
      <c r="N108" s="245">
        <v>14000000</v>
      </c>
      <c r="O108" s="245">
        <v>15866187</v>
      </c>
      <c r="P108" s="245"/>
      <c r="Q108" s="245">
        <v>408700</v>
      </c>
      <c r="R108" s="245"/>
      <c r="S108" s="245"/>
      <c r="T108" s="245"/>
      <c r="U108" s="245">
        <v>69990</v>
      </c>
      <c r="V108" s="245"/>
      <c r="W108" s="245"/>
      <c r="X108" s="245"/>
      <c r="Y108" s="245"/>
      <c r="Z108" s="245"/>
      <c r="AA108" s="245"/>
      <c r="AB108" s="245"/>
      <c r="AC108" s="245"/>
      <c r="AD108" s="245">
        <v>24300</v>
      </c>
      <c r="AE108" s="245">
        <v>26031884</v>
      </c>
      <c r="AF108" s="245"/>
      <c r="AG108" s="245"/>
      <c r="AH108" s="245"/>
      <c r="AI108" s="245"/>
      <c r="AJ108" s="763"/>
      <c r="AK108" s="314"/>
    </row>
    <row r="109" spans="1:37" ht="12" customHeight="1" x14ac:dyDescent="0.2">
      <c r="A109" s="461" t="s">
        <v>449</v>
      </c>
      <c r="B109" s="8" t="s">
        <v>242</v>
      </c>
      <c r="C109" s="245">
        <f t="shared" ref="C109:C120" si="25">SUM(D109:AJ109)</f>
        <v>0</v>
      </c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  <c r="AD109" s="245"/>
      <c r="AE109" s="245"/>
      <c r="AF109" s="245"/>
      <c r="AG109" s="245"/>
      <c r="AH109" s="245"/>
      <c r="AI109" s="245"/>
      <c r="AJ109" s="763"/>
      <c r="AK109" s="314"/>
    </row>
    <row r="110" spans="1:37" ht="12" customHeight="1" x14ac:dyDescent="0.2">
      <c r="A110" s="461" t="s">
        <v>450</v>
      </c>
      <c r="B110" s="8" t="s">
        <v>527</v>
      </c>
      <c r="C110" s="245">
        <f t="shared" si="25"/>
        <v>1880000</v>
      </c>
      <c r="D110" s="244">
        <v>860000</v>
      </c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>
        <v>930000</v>
      </c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>
        <v>90000</v>
      </c>
      <c r="AE110" s="244"/>
      <c r="AF110" s="244"/>
      <c r="AG110" s="244"/>
      <c r="AH110" s="244"/>
      <c r="AI110" s="244"/>
      <c r="AJ110" s="764"/>
      <c r="AK110" s="314"/>
    </row>
    <row r="111" spans="1:37" ht="12" customHeight="1" x14ac:dyDescent="0.2">
      <c r="A111" s="461" t="s">
        <v>451</v>
      </c>
      <c r="B111" s="8" t="s">
        <v>243</v>
      </c>
      <c r="C111" s="245">
        <f t="shared" si="25"/>
        <v>0</v>
      </c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  <c r="R111" s="414"/>
      <c r="S111" s="414"/>
      <c r="T111" s="414"/>
      <c r="U111" s="414"/>
      <c r="V111" s="414"/>
      <c r="W111" s="414"/>
      <c r="X111" s="414"/>
      <c r="Y111" s="414"/>
      <c r="Z111" s="414"/>
      <c r="AA111" s="414"/>
      <c r="AB111" s="414"/>
      <c r="AC111" s="414"/>
      <c r="AD111" s="414"/>
      <c r="AE111" s="414"/>
      <c r="AF111" s="414"/>
      <c r="AG111" s="414"/>
      <c r="AH111" s="414"/>
      <c r="AI111" s="414"/>
      <c r="AJ111" s="782"/>
      <c r="AK111" s="314"/>
    </row>
    <row r="112" spans="1:37" ht="12" customHeight="1" x14ac:dyDescent="0.2">
      <c r="A112" s="461" t="s">
        <v>452</v>
      </c>
      <c r="B112" s="240" t="s">
        <v>282</v>
      </c>
      <c r="C112" s="245">
        <f t="shared" si="25"/>
        <v>0</v>
      </c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  <c r="R112" s="414"/>
      <c r="S112" s="414"/>
      <c r="T112" s="414"/>
      <c r="U112" s="414"/>
      <c r="V112" s="414"/>
      <c r="W112" s="414"/>
      <c r="X112" s="414"/>
      <c r="Y112" s="414"/>
      <c r="Z112" s="414"/>
      <c r="AA112" s="414"/>
      <c r="AB112" s="414"/>
      <c r="AC112" s="414"/>
      <c r="AD112" s="414"/>
      <c r="AE112" s="414"/>
      <c r="AF112" s="414"/>
      <c r="AG112" s="414"/>
      <c r="AH112" s="414"/>
      <c r="AI112" s="414"/>
      <c r="AJ112" s="782"/>
      <c r="AK112" s="314"/>
    </row>
    <row r="113" spans="1:37" ht="12" customHeight="1" x14ac:dyDescent="0.2">
      <c r="A113" s="461" t="s">
        <v>458</v>
      </c>
      <c r="B113" s="239" t="s">
        <v>244</v>
      </c>
      <c r="C113" s="245">
        <f t="shared" si="25"/>
        <v>0</v>
      </c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4"/>
      <c r="T113" s="414"/>
      <c r="U113" s="414"/>
      <c r="V113" s="414"/>
      <c r="W113" s="414"/>
      <c r="X113" s="414"/>
      <c r="Y113" s="414"/>
      <c r="Z113" s="414"/>
      <c r="AA113" s="414"/>
      <c r="AB113" s="414"/>
      <c r="AC113" s="414"/>
      <c r="AD113" s="414"/>
      <c r="AE113" s="414"/>
      <c r="AF113" s="414"/>
      <c r="AG113" s="414"/>
      <c r="AH113" s="414"/>
      <c r="AI113" s="414"/>
      <c r="AJ113" s="782"/>
      <c r="AK113" s="314"/>
    </row>
    <row r="114" spans="1:37" ht="12" customHeight="1" x14ac:dyDescent="0.2">
      <c r="A114" s="461" t="s">
        <v>460</v>
      </c>
      <c r="B114" s="439" t="s">
        <v>245</v>
      </c>
      <c r="C114" s="245">
        <f t="shared" si="25"/>
        <v>0</v>
      </c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14"/>
      <c r="T114" s="414"/>
      <c r="U114" s="414"/>
      <c r="V114" s="414"/>
      <c r="W114" s="414"/>
      <c r="X114" s="414"/>
      <c r="Y114" s="414"/>
      <c r="Z114" s="414"/>
      <c r="AA114" s="414"/>
      <c r="AB114" s="414"/>
      <c r="AC114" s="414"/>
      <c r="AD114" s="414"/>
      <c r="AE114" s="414"/>
      <c r="AF114" s="414"/>
      <c r="AG114" s="414"/>
      <c r="AH114" s="414"/>
      <c r="AI114" s="414"/>
      <c r="AJ114" s="782"/>
      <c r="AK114" s="314"/>
    </row>
    <row r="115" spans="1:37" ht="12" customHeight="1" x14ac:dyDescent="0.2">
      <c r="A115" s="461" t="s">
        <v>528</v>
      </c>
      <c r="B115" s="129" t="s">
        <v>232</v>
      </c>
      <c r="C115" s="245">
        <f t="shared" si="25"/>
        <v>0</v>
      </c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  <c r="R115" s="414"/>
      <c r="S115" s="414"/>
      <c r="T115" s="414"/>
      <c r="U115" s="414"/>
      <c r="V115" s="414"/>
      <c r="W115" s="414"/>
      <c r="X115" s="414"/>
      <c r="Y115" s="414"/>
      <c r="Z115" s="414"/>
      <c r="AA115" s="414"/>
      <c r="AB115" s="414"/>
      <c r="AC115" s="414"/>
      <c r="AD115" s="414"/>
      <c r="AE115" s="414"/>
      <c r="AF115" s="414"/>
      <c r="AG115" s="414"/>
      <c r="AH115" s="414"/>
      <c r="AI115" s="414"/>
      <c r="AJ115" s="782"/>
      <c r="AK115" s="314"/>
    </row>
    <row r="116" spans="1:37" ht="12" customHeight="1" x14ac:dyDescent="0.2">
      <c r="A116" s="461" t="s">
        <v>529</v>
      </c>
      <c r="B116" s="129" t="s">
        <v>246</v>
      </c>
      <c r="C116" s="245">
        <f t="shared" si="25"/>
        <v>0</v>
      </c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  <c r="R116" s="414"/>
      <c r="S116" s="414"/>
      <c r="T116" s="414"/>
      <c r="U116" s="414"/>
      <c r="V116" s="414"/>
      <c r="W116" s="414"/>
      <c r="X116" s="414"/>
      <c r="Y116" s="414"/>
      <c r="Z116" s="414"/>
      <c r="AA116" s="414"/>
      <c r="AB116" s="414"/>
      <c r="AC116" s="414"/>
      <c r="AD116" s="414"/>
      <c r="AE116" s="414"/>
      <c r="AF116" s="414"/>
      <c r="AG116" s="414"/>
      <c r="AH116" s="414"/>
      <c r="AI116" s="414"/>
      <c r="AJ116" s="782"/>
      <c r="AK116" s="314"/>
    </row>
    <row r="117" spans="1:37" ht="12" customHeight="1" x14ac:dyDescent="0.2">
      <c r="A117" s="461" t="s">
        <v>530</v>
      </c>
      <c r="B117" s="129" t="s">
        <v>247</v>
      </c>
      <c r="C117" s="245">
        <f t="shared" si="25"/>
        <v>0</v>
      </c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  <c r="R117" s="414"/>
      <c r="S117" s="414"/>
      <c r="T117" s="414"/>
      <c r="U117" s="414"/>
      <c r="V117" s="414"/>
      <c r="W117" s="414"/>
      <c r="X117" s="414"/>
      <c r="Y117" s="414"/>
      <c r="Z117" s="414"/>
      <c r="AA117" s="414"/>
      <c r="AB117" s="414"/>
      <c r="AC117" s="414"/>
      <c r="AD117" s="414"/>
      <c r="AE117" s="414"/>
      <c r="AF117" s="414"/>
      <c r="AG117" s="414"/>
      <c r="AH117" s="414"/>
      <c r="AI117" s="414"/>
      <c r="AJ117" s="782"/>
      <c r="AK117" s="314"/>
    </row>
    <row r="118" spans="1:37" ht="12" customHeight="1" x14ac:dyDescent="0.2">
      <c r="A118" s="461" t="s">
        <v>248</v>
      </c>
      <c r="B118" s="129" t="s">
        <v>235</v>
      </c>
      <c r="C118" s="245">
        <f t="shared" si="25"/>
        <v>0</v>
      </c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  <c r="R118" s="414"/>
      <c r="S118" s="414"/>
      <c r="T118" s="414"/>
      <c r="U118" s="414"/>
      <c r="V118" s="414"/>
      <c r="W118" s="414"/>
      <c r="X118" s="414"/>
      <c r="Y118" s="414"/>
      <c r="Z118" s="414"/>
      <c r="AA118" s="414"/>
      <c r="AB118" s="414"/>
      <c r="AC118" s="414"/>
      <c r="AD118" s="414"/>
      <c r="AE118" s="414"/>
      <c r="AF118" s="414"/>
      <c r="AG118" s="414"/>
      <c r="AH118" s="414"/>
      <c r="AI118" s="414"/>
      <c r="AJ118" s="782"/>
      <c r="AK118" s="314"/>
    </row>
    <row r="119" spans="1:37" ht="12" customHeight="1" x14ac:dyDescent="0.2">
      <c r="A119" s="461" t="s">
        <v>249</v>
      </c>
      <c r="B119" s="129" t="s">
        <v>250</v>
      </c>
      <c r="C119" s="245">
        <f t="shared" si="25"/>
        <v>0</v>
      </c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414"/>
      <c r="S119" s="414"/>
      <c r="T119" s="414"/>
      <c r="U119" s="414"/>
      <c r="V119" s="414"/>
      <c r="W119" s="414"/>
      <c r="X119" s="414"/>
      <c r="Y119" s="414"/>
      <c r="Z119" s="414"/>
      <c r="AA119" s="414"/>
      <c r="AB119" s="414"/>
      <c r="AC119" s="414"/>
      <c r="AD119" s="414"/>
      <c r="AE119" s="414"/>
      <c r="AF119" s="414"/>
      <c r="AG119" s="414"/>
      <c r="AH119" s="414"/>
      <c r="AI119" s="414"/>
      <c r="AJ119" s="782"/>
      <c r="AK119" s="314"/>
    </row>
    <row r="120" spans="1:37" ht="12" customHeight="1" thickBot="1" x14ac:dyDescent="0.25">
      <c r="A120" s="483" t="s">
        <v>251</v>
      </c>
      <c r="B120" s="129" t="s">
        <v>252</v>
      </c>
      <c r="C120" s="245">
        <f t="shared" si="25"/>
        <v>0</v>
      </c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  <c r="W120" s="416"/>
      <c r="X120" s="416"/>
      <c r="Y120" s="416"/>
      <c r="Z120" s="416"/>
      <c r="AA120" s="416"/>
      <c r="AB120" s="416"/>
      <c r="AC120" s="416"/>
      <c r="AD120" s="416"/>
      <c r="AE120" s="416"/>
      <c r="AF120" s="416"/>
      <c r="AG120" s="416"/>
      <c r="AH120" s="416"/>
      <c r="AI120" s="416"/>
      <c r="AJ120" s="783"/>
      <c r="AK120" s="314"/>
    </row>
    <row r="121" spans="1:37" ht="12" customHeight="1" thickBot="1" x14ac:dyDescent="0.25">
      <c r="A121" s="31" t="s">
        <v>378</v>
      </c>
      <c r="B121" s="119" t="s">
        <v>253</v>
      </c>
      <c r="C121" s="460">
        <f t="shared" ref="C121:AJ121" si="26">+C122+C123</f>
        <v>0</v>
      </c>
      <c r="D121" s="460">
        <f t="shared" si="26"/>
        <v>0</v>
      </c>
      <c r="E121" s="460"/>
      <c r="F121" s="460">
        <f t="shared" si="26"/>
        <v>0</v>
      </c>
      <c r="G121" s="460"/>
      <c r="H121" s="460"/>
      <c r="I121" s="460">
        <f t="shared" si="26"/>
        <v>0</v>
      </c>
      <c r="J121" s="460"/>
      <c r="K121" s="460">
        <f t="shared" si="26"/>
        <v>0</v>
      </c>
      <c r="L121" s="460">
        <f t="shared" si="26"/>
        <v>0</v>
      </c>
      <c r="M121" s="460">
        <f t="shared" si="26"/>
        <v>0</v>
      </c>
      <c r="N121" s="460"/>
      <c r="O121" s="460"/>
      <c r="P121" s="460"/>
      <c r="Q121" s="460"/>
      <c r="R121" s="460"/>
      <c r="S121" s="460">
        <f t="shared" si="26"/>
        <v>0</v>
      </c>
      <c r="T121" s="460">
        <f t="shared" si="26"/>
        <v>0</v>
      </c>
      <c r="U121" s="460">
        <f t="shared" si="26"/>
        <v>0</v>
      </c>
      <c r="V121" s="460">
        <f t="shared" si="26"/>
        <v>0</v>
      </c>
      <c r="W121" s="460"/>
      <c r="X121" s="460">
        <f t="shared" si="26"/>
        <v>0</v>
      </c>
      <c r="Y121" s="460">
        <f t="shared" si="26"/>
        <v>0</v>
      </c>
      <c r="Z121" s="460">
        <f t="shared" si="26"/>
        <v>0</v>
      </c>
      <c r="AA121" s="460"/>
      <c r="AB121" s="460">
        <f t="shared" si="26"/>
        <v>0</v>
      </c>
      <c r="AC121" s="460"/>
      <c r="AD121" s="460">
        <f t="shared" si="26"/>
        <v>0</v>
      </c>
      <c r="AE121" s="460"/>
      <c r="AF121" s="460">
        <f t="shared" si="26"/>
        <v>0</v>
      </c>
      <c r="AG121" s="460">
        <f t="shared" si="26"/>
        <v>0</v>
      </c>
      <c r="AH121" s="460"/>
      <c r="AI121" s="460">
        <f t="shared" si="26"/>
        <v>0</v>
      </c>
      <c r="AJ121" s="762">
        <f t="shared" si="26"/>
        <v>0</v>
      </c>
      <c r="AK121" s="843"/>
    </row>
    <row r="122" spans="1:37" ht="12" customHeight="1" x14ac:dyDescent="0.2">
      <c r="A122" s="461" t="s">
        <v>431</v>
      </c>
      <c r="B122" s="5" t="s">
        <v>413</v>
      </c>
      <c r="C122" s="245">
        <f>SUM(D122:AJ122)</f>
        <v>0</v>
      </c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5"/>
      <c r="AA122" s="245"/>
      <c r="AB122" s="245"/>
      <c r="AC122" s="245"/>
      <c r="AD122" s="245"/>
      <c r="AE122" s="245"/>
      <c r="AF122" s="245"/>
      <c r="AG122" s="245"/>
      <c r="AH122" s="245"/>
      <c r="AI122" s="245"/>
      <c r="AJ122" s="763"/>
      <c r="AK122" s="844"/>
    </row>
    <row r="123" spans="1:37" ht="12" customHeight="1" thickBot="1" x14ac:dyDescent="0.25">
      <c r="A123" s="464" t="s">
        <v>432</v>
      </c>
      <c r="B123" s="8" t="s">
        <v>414</v>
      </c>
      <c r="C123" s="245">
        <f>SUM(D123:AJ123)</f>
        <v>0</v>
      </c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767"/>
      <c r="AK123" s="844"/>
    </row>
    <row r="124" spans="1:37" ht="12" customHeight="1" thickBot="1" x14ac:dyDescent="0.25">
      <c r="A124" s="828" t="s">
        <v>379</v>
      </c>
      <c r="B124" s="820" t="s">
        <v>254</v>
      </c>
      <c r="C124" s="838">
        <f>C121+C107+C91</f>
        <v>210070829</v>
      </c>
      <c r="D124" s="838">
        <f>D121+D107+D91</f>
        <v>44458954</v>
      </c>
      <c r="E124" s="838">
        <f t="shared" ref="E124:F124" si="27">E121+E107+E91</f>
        <v>0</v>
      </c>
      <c r="F124" s="838">
        <f t="shared" si="27"/>
        <v>0</v>
      </c>
      <c r="G124" s="838">
        <f>G107+G94</f>
        <v>2648966</v>
      </c>
      <c r="H124" s="838">
        <f>H107+H94</f>
        <v>3608473</v>
      </c>
      <c r="I124" s="839">
        <f t="shared" ref="I124:AJ124" si="28">I121+I107+I91</f>
        <v>1169204</v>
      </c>
      <c r="J124" s="839">
        <f t="shared" si="28"/>
        <v>0</v>
      </c>
      <c r="K124" s="839">
        <f t="shared" si="28"/>
        <v>15256332</v>
      </c>
      <c r="L124" s="839">
        <f t="shared" si="28"/>
        <v>3613985</v>
      </c>
      <c r="M124" s="839">
        <f t="shared" si="28"/>
        <v>29494522</v>
      </c>
      <c r="N124" s="839">
        <f t="shared" si="28"/>
        <v>14000000</v>
      </c>
      <c r="O124" s="839">
        <f>O121+O107+O91</f>
        <v>17599589</v>
      </c>
      <c r="P124" s="839">
        <f t="shared" si="28"/>
        <v>0</v>
      </c>
      <c r="Q124" s="839">
        <f>Q107+Q94</f>
        <v>419159</v>
      </c>
      <c r="R124" s="839">
        <f t="shared" si="28"/>
        <v>0</v>
      </c>
      <c r="S124" s="839">
        <f t="shared" si="28"/>
        <v>3505789</v>
      </c>
      <c r="T124" s="839">
        <f t="shared" si="28"/>
        <v>12800</v>
      </c>
      <c r="U124" s="839">
        <f t="shared" si="28"/>
        <v>22105341</v>
      </c>
      <c r="V124" s="839">
        <f t="shared" si="28"/>
        <v>4065</v>
      </c>
      <c r="W124" s="839">
        <f>W107+W94</f>
        <v>1602666</v>
      </c>
      <c r="X124" s="839">
        <f t="shared" si="28"/>
        <v>5113631</v>
      </c>
      <c r="Y124" s="839">
        <f t="shared" si="28"/>
        <v>2587924</v>
      </c>
      <c r="Z124" s="839">
        <f t="shared" si="28"/>
        <v>0</v>
      </c>
      <c r="AA124" s="839">
        <f t="shared" si="28"/>
        <v>0</v>
      </c>
      <c r="AB124" s="839">
        <f t="shared" si="28"/>
        <v>388160</v>
      </c>
      <c r="AC124" s="839">
        <f t="shared" si="28"/>
        <v>0</v>
      </c>
      <c r="AD124" s="839">
        <f t="shared" si="28"/>
        <v>3882032</v>
      </c>
      <c r="AE124" s="839">
        <f>AE107+AE91</f>
        <v>26539884</v>
      </c>
      <c r="AF124" s="839">
        <f t="shared" si="28"/>
        <v>1210541</v>
      </c>
      <c r="AG124" s="839">
        <f t="shared" si="28"/>
        <v>489673</v>
      </c>
      <c r="AH124" s="839">
        <f t="shared" si="28"/>
        <v>0</v>
      </c>
      <c r="AI124" s="839">
        <f t="shared" si="28"/>
        <v>0</v>
      </c>
      <c r="AJ124" s="840">
        <f t="shared" si="28"/>
        <v>10359139</v>
      </c>
      <c r="AK124" s="843"/>
    </row>
    <row r="125" spans="1:37" ht="12" customHeight="1" thickBot="1" x14ac:dyDescent="0.25">
      <c r="A125" s="31" t="s">
        <v>380</v>
      </c>
      <c r="B125" s="119" t="s">
        <v>255</v>
      </c>
      <c r="C125" s="460">
        <f t="shared" ref="C125:AJ125" si="29">+C126+C127+C128</f>
        <v>109584022</v>
      </c>
      <c r="D125" s="460">
        <f t="shared" si="29"/>
        <v>0</v>
      </c>
      <c r="E125" s="460">
        <f t="shared" si="29"/>
        <v>0</v>
      </c>
      <c r="F125" s="460">
        <f t="shared" si="29"/>
        <v>0</v>
      </c>
      <c r="G125" s="460">
        <f t="shared" si="29"/>
        <v>0</v>
      </c>
      <c r="H125" s="460"/>
      <c r="I125" s="460">
        <f t="shared" si="29"/>
        <v>0</v>
      </c>
      <c r="J125" s="460">
        <f t="shared" si="29"/>
        <v>0</v>
      </c>
      <c r="K125" s="460">
        <f t="shared" si="29"/>
        <v>0</v>
      </c>
      <c r="L125" s="460">
        <f t="shared" si="29"/>
        <v>0</v>
      </c>
      <c r="M125" s="460">
        <f t="shared" si="29"/>
        <v>0</v>
      </c>
      <c r="N125" s="460"/>
      <c r="O125" s="460"/>
      <c r="P125" s="460"/>
      <c r="Q125" s="460"/>
      <c r="R125" s="460"/>
      <c r="S125" s="460">
        <f t="shared" si="29"/>
        <v>0</v>
      </c>
      <c r="T125" s="460">
        <f t="shared" si="29"/>
        <v>0</v>
      </c>
      <c r="U125" s="460">
        <f t="shared" si="29"/>
        <v>0</v>
      </c>
      <c r="V125" s="460">
        <f t="shared" si="29"/>
        <v>0</v>
      </c>
      <c r="W125" s="460"/>
      <c r="X125" s="460">
        <f t="shared" si="29"/>
        <v>0</v>
      </c>
      <c r="Y125" s="460">
        <f t="shared" si="29"/>
        <v>0</v>
      </c>
      <c r="Z125" s="460">
        <f t="shared" si="29"/>
        <v>0</v>
      </c>
      <c r="AA125" s="460"/>
      <c r="AB125" s="460">
        <f t="shared" si="29"/>
        <v>0</v>
      </c>
      <c r="AC125" s="460"/>
      <c r="AD125" s="460">
        <f t="shared" si="29"/>
        <v>0</v>
      </c>
      <c r="AE125" s="460"/>
      <c r="AF125" s="460">
        <f t="shared" si="29"/>
        <v>0</v>
      </c>
      <c r="AG125" s="460">
        <f t="shared" si="29"/>
        <v>0</v>
      </c>
      <c r="AH125" s="460"/>
      <c r="AI125" s="460">
        <f t="shared" si="29"/>
        <v>0</v>
      </c>
      <c r="AJ125" s="762">
        <f t="shared" si="29"/>
        <v>109584922</v>
      </c>
      <c r="AK125" s="843"/>
    </row>
    <row r="126" spans="1:37" s="112" customFormat="1" ht="12" customHeight="1" x14ac:dyDescent="0.2">
      <c r="A126" s="461" t="s">
        <v>435</v>
      </c>
      <c r="B126" s="5" t="s">
        <v>256</v>
      </c>
      <c r="C126" s="245">
        <f>SUM(D126:AJ126)</f>
        <v>0</v>
      </c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  <c r="R126" s="414"/>
      <c r="S126" s="414"/>
      <c r="T126" s="414"/>
      <c r="U126" s="414"/>
      <c r="V126" s="414"/>
      <c r="W126" s="414"/>
      <c r="X126" s="414"/>
      <c r="Y126" s="414"/>
      <c r="Z126" s="414"/>
      <c r="AA126" s="414"/>
      <c r="AB126" s="414"/>
      <c r="AC126" s="414"/>
      <c r="AD126" s="414"/>
      <c r="AE126" s="414"/>
      <c r="AF126" s="414"/>
      <c r="AG126" s="414"/>
      <c r="AH126" s="414"/>
      <c r="AI126" s="414"/>
      <c r="AJ126" s="782"/>
      <c r="AK126" s="844"/>
    </row>
    <row r="127" spans="1:37" ht="12" customHeight="1" x14ac:dyDescent="0.2">
      <c r="A127" s="461" t="s">
        <v>436</v>
      </c>
      <c r="B127" s="5" t="s">
        <v>257</v>
      </c>
      <c r="C127" s="245">
        <v>109584022</v>
      </c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  <c r="R127" s="414"/>
      <c r="S127" s="414"/>
      <c r="T127" s="414"/>
      <c r="U127" s="414"/>
      <c r="V127" s="414"/>
      <c r="W127" s="414"/>
      <c r="X127" s="414"/>
      <c r="Y127" s="414"/>
      <c r="Z127" s="414"/>
      <c r="AA127" s="414"/>
      <c r="AB127" s="414"/>
      <c r="AC127" s="414"/>
      <c r="AD127" s="414"/>
      <c r="AE127" s="414"/>
      <c r="AF127" s="414"/>
      <c r="AG127" s="414"/>
      <c r="AH127" s="414"/>
      <c r="AI127" s="414"/>
      <c r="AJ127" s="782">
        <v>109584922</v>
      </c>
      <c r="AK127" s="844"/>
    </row>
    <row r="128" spans="1:37" ht="12" customHeight="1" thickBot="1" x14ac:dyDescent="0.25">
      <c r="A128" s="483" t="s">
        <v>437</v>
      </c>
      <c r="B128" s="3" t="s">
        <v>258</v>
      </c>
      <c r="C128" s="245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  <c r="R128" s="414"/>
      <c r="S128" s="414"/>
      <c r="T128" s="414"/>
      <c r="U128" s="414"/>
      <c r="V128" s="414"/>
      <c r="W128" s="414"/>
      <c r="X128" s="414"/>
      <c r="Y128" s="414"/>
      <c r="Z128" s="414"/>
      <c r="AA128" s="414"/>
      <c r="AB128" s="414"/>
      <c r="AC128" s="414"/>
      <c r="AD128" s="414"/>
      <c r="AE128" s="414"/>
      <c r="AF128" s="414"/>
      <c r="AG128" s="414"/>
      <c r="AH128" s="414"/>
      <c r="AI128" s="414"/>
      <c r="AJ128" s="782"/>
      <c r="AK128" s="844"/>
    </row>
    <row r="129" spans="1:37" ht="12" customHeight="1" thickBot="1" x14ac:dyDescent="0.25">
      <c r="A129" s="31" t="s">
        <v>381</v>
      </c>
      <c r="B129" s="119" t="s">
        <v>259</v>
      </c>
      <c r="C129" s="460">
        <f t="shared" ref="C129:AJ129" si="30">+C130+C131+C132+C133</f>
        <v>0</v>
      </c>
      <c r="D129" s="460">
        <f t="shared" si="30"/>
        <v>0</v>
      </c>
      <c r="E129" s="460"/>
      <c r="F129" s="460">
        <f t="shared" si="30"/>
        <v>0</v>
      </c>
      <c r="G129" s="460"/>
      <c r="H129" s="460"/>
      <c r="I129" s="460">
        <f t="shared" si="30"/>
        <v>0</v>
      </c>
      <c r="J129" s="460"/>
      <c r="K129" s="460">
        <f t="shared" si="30"/>
        <v>0</v>
      </c>
      <c r="L129" s="460">
        <f t="shared" si="30"/>
        <v>0</v>
      </c>
      <c r="M129" s="460">
        <f t="shared" si="30"/>
        <v>0</v>
      </c>
      <c r="N129" s="460"/>
      <c r="O129" s="460"/>
      <c r="P129" s="460"/>
      <c r="Q129" s="460"/>
      <c r="R129" s="460"/>
      <c r="S129" s="460">
        <f t="shared" si="30"/>
        <v>0</v>
      </c>
      <c r="T129" s="460">
        <f t="shared" si="30"/>
        <v>0</v>
      </c>
      <c r="U129" s="460">
        <f t="shared" si="30"/>
        <v>0</v>
      </c>
      <c r="V129" s="460">
        <f t="shared" si="30"/>
        <v>0</v>
      </c>
      <c r="W129" s="460"/>
      <c r="X129" s="460">
        <f t="shared" si="30"/>
        <v>0</v>
      </c>
      <c r="Y129" s="460">
        <f t="shared" si="30"/>
        <v>0</v>
      </c>
      <c r="Z129" s="460">
        <f t="shared" si="30"/>
        <v>0</v>
      </c>
      <c r="AA129" s="460"/>
      <c r="AB129" s="460">
        <f t="shared" si="30"/>
        <v>0</v>
      </c>
      <c r="AC129" s="460"/>
      <c r="AD129" s="460">
        <f t="shared" si="30"/>
        <v>0</v>
      </c>
      <c r="AE129" s="460"/>
      <c r="AF129" s="460">
        <f t="shared" si="30"/>
        <v>0</v>
      </c>
      <c r="AG129" s="460">
        <f t="shared" si="30"/>
        <v>0</v>
      </c>
      <c r="AH129" s="460"/>
      <c r="AI129" s="460">
        <f t="shared" si="30"/>
        <v>0</v>
      </c>
      <c r="AJ129" s="762">
        <f t="shared" si="30"/>
        <v>0</v>
      </c>
      <c r="AK129" s="843"/>
    </row>
    <row r="130" spans="1:37" ht="12" customHeight="1" x14ac:dyDescent="0.2">
      <c r="A130" s="461" t="s">
        <v>438</v>
      </c>
      <c r="B130" s="5" t="s">
        <v>260</v>
      </c>
      <c r="C130" s="245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  <c r="R130" s="414"/>
      <c r="S130" s="414"/>
      <c r="T130" s="414"/>
      <c r="U130" s="414"/>
      <c r="V130" s="414"/>
      <c r="W130" s="414"/>
      <c r="X130" s="414"/>
      <c r="Y130" s="414"/>
      <c r="Z130" s="414"/>
      <c r="AA130" s="414"/>
      <c r="AB130" s="414"/>
      <c r="AC130" s="414"/>
      <c r="AD130" s="414"/>
      <c r="AE130" s="414"/>
      <c r="AF130" s="414"/>
      <c r="AG130" s="414"/>
      <c r="AH130" s="414"/>
      <c r="AI130" s="414"/>
      <c r="AJ130" s="782"/>
      <c r="AK130" s="844"/>
    </row>
    <row r="131" spans="1:37" ht="12" customHeight="1" x14ac:dyDescent="0.2">
      <c r="A131" s="461" t="s">
        <v>439</v>
      </c>
      <c r="B131" s="5" t="s">
        <v>261</v>
      </c>
      <c r="C131" s="245">
        <f>SUM(D131:AJ131)</f>
        <v>0</v>
      </c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  <c r="R131" s="414"/>
      <c r="S131" s="414"/>
      <c r="T131" s="414"/>
      <c r="U131" s="414"/>
      <c r="V131" s="414"/>
      <c r="W131" s="414"/>
      <c r="X131" s="414"/>
      <c r="Y131" s="414"/>
      <c r="Z131" s="414"/>
      <c r="AA131" s="414"/>
      <c r="AB131" s="414"/>
      <c r="AC131" s="414"/>
      <c r="AD131" s="414"/>
      <c r="AE131" s="414"/>
      <c r="AF131" s="414"/>
      <c r="AG131" s="414"/>
      <c r="AH131" s="414"/>
      <c r="AI131" s="414"/>
      <c r="AJ131" s="782"/>
      <c r="AK131" s="844"/>
    </row>
    <row r="132" spans="1:37" ht="12" customHeight="1" x14ac:dyDescent="0.2">
      <c r="A132" s="461" t="s">
        <v>127</v>
      </c>
      <c r="B132" s="5" t="s">
        <v>262</v>
      </c>
      <c r="C132" s="245">
        <f>SUM(D132:AJ132)</f>
        <v>0</v>
      </c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  <c r="R132" s="414"/>
      <c r="S132" s="414"/>
      <c r="T132" s="414"/>
      <c r="U132" s="414"/>
      <c r="V132" s="414"/>
      <c r="W132" s="414"/>
      <c r="X132" s="414"/>
      <c r="Y132" s="414"/>
      <c r="Z132" s="414"/>
      <c r="AA132" s="414"/>
      <c r="AB132" s="414"/>
      <c r="AC132" s="414"/>
      <c r="AD132" s="414"/>
      <c r="AE132" s="414"/>
      <c r="AF132" s="414"/>
      <c r="AG132" s="414"/>
      <c r="AH132" s="414"/>
      <c r="AI132" s="414"/>
      <c r="AJ132" s="782"/>
      <c r="AK132" s="844"/>
    </row>
    <row r="133" spans="1:37" s="112" customFormat="1" ht="12" customHeight="1" thickBot="1" x14ac:dyDescent="0.25">
      <c r="A133" s="483" t="s">
        <v>130</v>
      </c>
      <c r="B133" s="3" t="s">
        <v>263</v>
      </c>
      <c r="C133" s="245">
        <f>SUM(D133:AJ133)</f>
        <v>0</v>
      </c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  <c r="R133" s="414"/>
      <c r="S133" s="414"/>
      <c r="T133" s="414"/>
      <c r="U133" s="414"/>
      <c r="V133" s="414"/>
      <c r="W133" s="414"/>
      <c r="X133" s="414"/>
      <c r="Y133" s="414"/>
      <c r="Z133" s="414"/>
      <c r="AA133" s="414"/>
      <c r="AB133" s="414"/>
      <c r="AC133" s="414"/>
      <c r="AD133" s="414"/>
      <c r="AE133" s="414"/>
      <c r="AF133" s="414"/>
      <c r="AG133" s="414"/>
      <c r="AH133" s="414"/>
      <c r="AI133" s="414"/>
      <c r="AJ133" s="782"/>
      <c r="AK133" s="844"/>
    </row>
    <row r="134" spans="1:37" ht="12" customHeight="1" thickBot="1" x14ac:dyDescent="0.25">
      <c r="A134" s="31" t="s">
        <v>382</v>
      </c>
      <c r="B134" s="119" t="s">
        <v>264</v>
      </c>
      <c r="C134" s="466">
        <f t="shared" ref="C134:AJ134" si="31">+C135+C136+C137+C138</f>
        <v>79012185</v>
      </c>
      <c r="D134" s="466">
        <f t="shared" si="31"/>
        <v>0</v>
      </c>
      <c r="E134" s="466"/>
      <c r="F134" s="466">
        <f t="shared" si="31"/>
        <v>0</v>
      </c>
      <c r="G134" s="466"/>
      <c r="H134" s="466"/>
      <c r="I134" s="466">
        <f t="shared" si="31"/>
        <v>0</v>
      </c>
      <c r="J134" s="466"/>
      <c r="K134" s="466">
        <f t="shared" si="31"/>
        <v>3887378</v>
      </c>
      <c r="L134" s="466">
        <f t="shared" si="31"/>
        <v>75124807</v>
      </c>
      <c r="M134" s="466">
        <f t="shared" si="31"/>
        <v>0</v>
      </c>
      <c r="N134" s="466"/>
      <c r="O134" s="466"/>
      <c r="P134" s="466"/>
      <c r="Q134" s="466"/>
      <c r="R134" s="466"/>
      <c r="S134" s="466">
        <f t="shared" si="31"/>
        <v>0</v>
      </c>
      <c r="T134" s="466">
        <f t="shared" si="31"/>
        <v>0</v>
      </c>
      <c r="U134" s="466">
        <f t="shared" si="31"/>
        <v>0</v>
      </c>
      <c r="V134" s="466">
        <f t="shared" si="31"/>
        <v>0</v>
      </c>
      <c r="W134" s="466"/>
      <c r="X134" s="466">
        <f t="shared" si="31"/>
        <v>0</v>
      </c>
      <c r="Y134" s="466">
        <f t="shared" si="31"/>
        <v>0</v>
      </c>
      <c r="Z134" s="466">
        <f t="shared" si="31"/>
        <v>0</v>
      </c>
      <c r="AA134" s="466"/>
      <c r="AB134" s="466">
        <f t="shared" si="31"/>
        <v>0</v>
      </c>
      <c r="AC134" s="466"/>
      <c r="AD134" s="466">
        <f t="shared" si="31"/>
        <v>0</v>
      </c>
      <c r="AE134" s="466"/>
      <c r="AF134" s="466">
        <f t="shared" si="31"/>
        <v>0</v>
      </c>
      <c r="AG134" s="466">
        <f t="shared" si="31"/>
        <v>0</v>
      </c>
      <c r="AH134" s="466"/>
      <c r="AI134" s="466">
        <f t="shared" si="31"/>
        <v>0</v>
      </c>
      <c r="AJ134" s="768">
        <f t="shared" si="31"/>
        <v>0</v>
      </c>
      <c r="AK134" s="845"/>
    </row>
    <row r="135" spans="1:37" x14ac:dyDescent="0.2">
      <c r="A135" s="461" t="s">
        <v>440</v>
      </c>
      <c r="B135" s="5" t="s">
        <v>265</v>
      </c>
      <c r="C135" s="245">
        <f>SUM(D135:AJ135)</f>
        <v>0</v>
      </c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  <c r="R135" s="414"/>
      <c r="S135" s="414"/>
      <c r="T135" s="414"/>
      <c r="U135" s="414"/>
      <c r="V135" s="414"/>
      <c r="W135" s="414"/>
      <c r="X135" s="414"/>
      <c r="Y135" s="414"/>
      <c r="Z135" s="414"/>
      <c r="AA135" s="414"/>
      <c r="AB135" s="414"/>
      <c r="AC135" s="414"/>
      <c r="AD135" s="414"/>
      <c r="AE135" s="414"/>
      <c r="AF135" s="414"/>
      <c r="AG135" s="414"/>
      <c r="AH135" s="414"/>
      <c r="AI135" s="414"/>
      <c r="AJ135" s="782"/>
      <c r="AK135" s="844"/>
    </row>
    <row r="136" spans="1:37" ht="12" customHeight="1" x14ac:dyDescent="0.2">
      <c r="A136" s="461" t="s">
        <v>441</v>
      </c>
      <c r="B136" s="5" t="s">
        <v>266</v>
      </c>
      <c r="C136" s="245">
        <f t="shared" ref="C136:C138" si="32">SUM(D136:AJ136)</f>
        <v>3887378</v>
      </c>
      <c r="D136" s="414"/>
      <c r="E136" s="414"/>
      <c r="F136" s="414"/>
      <c r="G136" s="414"/>
      <c r="H136" s="414"/>
      <c r="I136" s="414"/>
      <c r="J136" s="414"/>
      <c r="K136" s="414">
        <v>3887378</v>
      </c>
      <c r="L136" s="414"/>
      <c r="M136" s="414"/>
      <c r="N136" s="414"/>
      <c r="O136" s="414"/>
      <c r="P136" s="414"/>
      <c r="Q136" s="414"/>
      <c r="R136" s="414"/>
      <c r="S136" s="414"/>
      <c r="T136" s="414"/>
      <c r="U136" s="414"/>
      <c r="V136" s="414"/>
      <c r="W136" s="414"/>
      <c r="X136" s="414"/>
      <c r="Y136" s="414"/>
      <c r="Z136" s="414"/>
      <c r="AA136" s="414"/>
      <c r="AB136" s="414"/>
      <c r="AC136" s="414"/>
      <c r="AD136" s="414"/>
      <c r="AE136" s="414"/>
      <c r="AF136" s="414"/>
      <c r="AG136" s="414"/>
      <c r="AH136" s="414"/>
      <c r="AI136" s="414"/>
      <c r="AJ136" s="782"/>
      <c r="AK136" s="844"/>
    </row>
    <row r="137" spans="1:37" s="112" customFormat="1" ht="12" customHeight="1" x14ac:dyDescent="0.2">
      <c r="A137" s="461" t="s">
        <v>142</v>
      </c>
      <c r="B137" s="5" t="s">
        <v>267</v>
      </c>
      <c r="C137" s="245">
        <f t="shared" si="32"/>
        <v>0</v>
      </c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  <c r="R137" s="414"/>
      <c r="S137" s="414"/>
      <c r="T137" s="414"/>
      <c r="U137" s="414"/>
      <c r="V137" s="414"/>
      <c r="W137" s="414"/>
      <c r="X137" s="414"/>
      <c r="Y137" s="414"/>
      <c r="Z137" s="414"/>
      <c r="AA137" s="414"/>
      <c r="AB137" s="414"/>
      <c r="AC137" s="414"/>
      <c r="AD137" s="414"/>
      <c r="AE137" s="414"/>
      <c r="AF137" s="414"/>
      <c r="AG137" s="414"/>
      <c r="AH137" s="414"/>
      <c r="AI137" s="414"/>
      <c r="AJ137" s="782"/>
      <c r="AK137" s="844"/>
    </row>
    <row r="138" spans="1:37" s="112" customFormat="1" ht="12" customHeight="1" thickBot="1" x14ac:dyDescent="0.25">
      <c r="A138" s="483" t="s">
        <v>145</v>
      </c>
      <c r="B138" s="3" t="s">
        <v>366</v>
      </c>
      <c r="C138" s="245">
        <f t="shared" si="32"/>
        <v>75124807</v>
      </c>
      <c r="D138" s="414"/>
      <c r="E138" s="414"/>
      <c r="F138" s="414"/>
      <c r="G138" s="414"/>
      <c r="H138" s="414"/>
      <c r="I138" s="414"/>
      <c r="J138" s="414"/>
      <c r="K138" s="414"/>
      <c r="L138" s="414">
        <v>75124807</v>
      </c>
      <c r="M138" s="414"/>
      <c r="N138" s="414"/>
      <c r="O138" s="414"/>
      <c r="P138" s="414"/>
      <c r="Q138" s="414"/>
      <c r="R138" s="414"/>
      <c r="S138" s="414"/>
      <c r="T138" s="414"/>
      <c r="U138" s="414"/>
      <c r="V138" s="414"/>
      <c r="W138" s="414"/>
      <c r="X138" s="414"/>
      <c r="Y138" s="414"/>
      <c r="Z138" s="414"/>
      <c r="AA138" s="414"/>
      <c r="AB138" s="414"/>
      <c r="AC138" s="414"/>
      <c r="AD138" s="414"/>
      <c r="AE138" s="414"/>
      <c r="AF138" s="414"/>
      <c r="AG138" s="414"/>
      <c r="AH138" s="414"/>
      <c r="AI138" s="414"/>
      <c r="AJ138" s="782"/>
      <c r="AK138" s="844"/>
    </row>
    <row r="139" spans="1:37" s="112" customFormat="1" ht="12" customHeight="1" thickBot="1" x14ac:dyDescent="0.25">
      <c r="A139" s="31" t="s">
        <v>383</v>
      </c>
      <c r="B139" s="119" t="s">
        <v>268</v>
      </c>
      <c r="C139" s="485">
        <f t="shared" ref="C139:AJ139" si="33">+C140+C141+C142+C143</f>
        <v>0</v>
      </c>
      <c r="D139" s="485">
        <f t="shared" si="33"/>
        <v>0</v>
      </c>
      <c r="E139" s="485"/>
      <c r="F139" s="485">
        <f t="shared" si="33"/>
        <v>0</v>
      </c>
      <c r="G139" s="485"/>
      <c r="H139" s="485"/>
      <c r="I139" s="485">
        <f t="shared" si="33"/>
        <v>0</v>
      </c>
      <c r="J139" s="485"/>
      <c r="K139" s="485">
        <f t="shared" si="33"/>
        <v>0</v>
      </c>
      <c r="L139" s="485">
        <f t="shared" si="33"/>
        <v>0</v>
      </c>
      <c r="M139" s="485">
        <f t="shared" si="33"/>
        <v>0</v>
      </c>
      <c r="N139" s="485"/>
      <c r="O139" s="485"/>
      <c r="P139" s="485"/>
      <c r="Q139" s="485"/>
      <c r="R139" s="485"/>
      <c r="S139" s="485">
        <f t="shared" si="33"/>
        <v>0</v>
      </c>
      <c r="T139" s="485">
        <f t="shared" si="33"/>
        <v>0</v>
      </c>
      <c r="U139" s="485">
        <f t="shared" si="33"/>
        <v>0</v>
      </c>
      <c r="V139" s="485">
        <f t="shared" si="33"/>
        <v>0</v>
      </c>
      <c r="W139" s="485"/>
      <c r="X139" s="485">
        <f t="shared" si="33"/>
        <v>0</v>
      </c>
      <c r="Y139" s="485">
        <f t="shared" si="33"/>
        <v>0</v>
      </c>
      <c r="Z139" s="485">
        <f t="shared" si="33"/>
        <v>0</v>
      </c>
      <c r="AA139" s="485"/>
      <c r="AB139" s="485">
        <f t="shared" si="33"/>
        <v>0</v>
      </c>
      <c r="AC139" s="485"/>
      <c r="AD139" s="485">
        <f t="shared" si="33"/>
        <v>0</v>
      </c>
      <c r="AE139" s="485"/>
      <c r="AF139" s="485">
        <f t="shared" si="33"/>
        <v>0</v>
      </c>
      <c r="AG139" s="485">
        <f t="shared" si="33"/>
        <v>0</v>
      </c>
      <c r="AH139" s="485"/>
      <c r="AI139" s="485">
        <f t="shared" si="33"/>
        <v>0</v>
      </c>
      <c r="AJ139" s="784">
        <f t="shared" si="33"/>
        <v>0</v>
      </c>
      <c r="AK139" s="847"/>
    </row>
    <row r="140" spans="1:37" s="112" customFormat="1" ht="12" customHeight="1" x14ac:dyDescent="0.2">
      <c r="A140" s="461" t="s">
        <v>521</v>
      </c>
      <c r="B140" s="5" t="s">
        <v>269</v>
      </c>
      <c r="C140" s="245">
        <f>SUM(D140:AJ140)</f>
        <v>0</v>
      </c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  <c r="R140" s="414"/>
      <c r="S140" s="414"/>
      <c r="T140" s="414"/>
      <c r="U140" s="414"/>
      <c r="V140" s="414"/>
      <c r="W140" s="414"/>
      <c r="X140" s="414"/>
      <c r="Y140" s="414"/>
      <c r="Z140" s="414"/>
      <c r="AA140" s="414"/>
      <c r="AB140" s="414"/>
      <c r="AC140" s="414"/>
      <c r="AD140" s="414"/>
      <c r="AE140" s="414"/>
      <c r="AF140" s="414"/>
      <c r="AG140" s="414"/>
      <c r="AH140" s="414"/>
      <c r="AI140" s="414"/>
      <c r="AJ140" s="782"/>
      <c r="AK140" s="314"/>
    </row>
    <row r="141" spans="1:37" s="112" customFormat="1" ht="12" customHeight="1" x14ac:dyDescent="0.2">
      <c r="A141" s="461" t="s">
        <v>522</v>
      </c>
      <c r="B141" s="5" t="s">
        <v>270</v>
      </c>
      <c r="C141" s="245">
        <f>SUM(D141:AJ141)</f>
        <v>0</v>
      </c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14"/>
      <c r="S141" s="414"/>
      <c r="T141" s="414"/>
      <c r="U141" s="414"/>
      <c r="V141" s="414"/>
      <c r="W141" s="414"/>
      <c r="X141" s="414"/>
      <c r="Y141" s="414"/>
      <c r="Z141" s="414"/>
      <c r="AA141" s="414"/>
      <c r="AB141" s="414"/>
      <c r="AC141" s="414"/>
      <c r="AD141" s="414"/>
      <c r="AE141" s="414"/>
      <c r="AF141" s="414"/>
      <c r="AG141" s="414"/>
      <c r="AH141" s="414"/>
      <c r="AI141" s="414"/>
      <c r="AJ141" s="782"/>
      <c r="AK141" s="314"/>
    </row>
    <row r="142" spans="1:37" s="112" customFormat="1" ht="12" customHeight="1" x14ac:dyDescent="0.2">
      <c r="A142" s="461" t="s">
        <v>281</v>
      </c>
      <c r="B142" s="5" t="s">
        <v>271</v>
      </c>
      <c r="C142" s="245">
        <f>SUM(D142:AJ142)</f>
        <v>0</v>
      </c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  <c r="R142" s="414"/>
      <c r="S142" s="414"/>
      <c r="T142" s="414"/>
      <c r="U142" s="414"/>
      <c r="V142" s="414"/>
      <c r="W142" s="414"/>
      <c r="X142" s="414"/>
      <c r="Y142" s="414"/>
      <c r="Z142" s="414"/>
      <c r="AA142" s="414"/>
      <c r="AB142" s="414"/>
      <c r="AC142" s="414"/>
      <c r="AD142" s="414"/>
      <c r="AE142" s="414"/>
      <c r="AF142" s="414"/>
      <c r="AG142" s="414"/>
      <c r="AH142" s="414"/>
      <c r="AI142" s="414"/>
      <c r="AJ142" s="782"/>
      <c r="AK142" s="314"/>
    </row>
    <row r="143" spans="1:37" ht="12.75" customHeight="1" thickBot="1" x14ac:dyDescent="0.25">
      <c r="A143" s="461" t="s">
        <v>156</v>
      </c>
      <c r="B143" s="5" t="s">
        <v>272</v>
      </c>
      <c r="C143" s="245">
        <f>SUM(D143:AJ143)</f>
        <v>0</v>
      </c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  <c r="R143" s="414"/>
      <c r="S143" s="414"/>
      <c r="T143" s="414"/>
      <c r="U143" s="414"/>
      <c r="V143" s="414"/>
      <c r="W143" s="414"/>
      <c r="X143" s="414"/>
      <c r="Y143" s="414"/>
      <c r="Z143" s="414"/>
      <c r="AA143" s="414"/>
      <c r="AB143" s="414"/>
      <c r="AC143" s="414"/>
      <c r="AD143" s="414"/>
      <c r="AE143" s="414"/>
      <c r="AF143" s="414"/>
      <c r="AG143" s="414"/>
      <c r="AH143" s="414"/>
      <c r="AI143" s="414"/>
      <c r="AJ143" s="782"/>
      <c r="AK143" s="314"/>
    </row>
    <row r="144" spans="1:37" ht="12" customHeight="1" thickBot="1" x14ac:dyDescent="0.25">
      <c r="A144" s="828" t="s">
        <v>384</v>
      </c>
      <c r="B144" s="820" t="s">
        <v>327</v>
      </c>
      <c r="C144" s="841">
        <f t="shared" ref="C144:AJ144" si="34">+C125+C129+C134+C139</f>
        <v>188596207</v>
      </c>
      <c r="D144" s="841">
        <f t="shared" si="34"/>
        <v>0</v>
      </c>
      <c r="E144" s="841">
        <f t="shared" si="34"/>
        <v>0</v>
      </c>
      <c r="F144" s="841">
        <f t="shared" si="34"/>
        <v>0</v>
      </c>
      <c r="G144" s="841">
        <f t="shared" si="34"/>
        <v>0</v>
      </c>
      <c r="H144" s="841"/>
      <c r="I144" s="841">
        <f t="shared" si="34"/>
        <v>0</v>
      </c>
      <c r="J144" s="841">
        <f t="shared" si="34"/>
        <v>0</v>
      </c>
      <c r="K144" s="841">
        <f t="shared" si="34"/>
        <v>3887378</v>
      </c>
      <c r="L144" s="841">
        <f t="shared" si="34"/>
        <v>75124807</v>
      </c>
      <c r="M144" s="841">
        <f t="shared" si="34"/>
        <v>0</v>
      </c>
      <c r="N144" s="841"/>
      <c r="O144" s="841"/>
      <c r="P144" s="841"/>
      <c r="Q144" s="841"/>
      <c r="R144" s="841"/>
      <c r="S144" s="841">
        <f t="shared" si="34"/>
        <v>0</v>
      </c>
      <c r="T144" s="841">
        <f t="shared" si="34"/>
        <v>0</v>
      </c>
      <c r="U144" s="841">
        <f t="shared" si="34"/>
        <v>0</v>
      </c>
      <c r="V144" s="841">
        <f t="shared" si="34"/>
        <v>0</v>
      </c>
      <c r="W144" s="841"/>
      <c r="X144" s="841">
        <f t="shared" si="34"/>
        <v>0</v>
      </c>
      <c r="Y144" s="841">
        <f t="shared" si="34"/>
        <v>0</v>
      </c>
      <c r="Z144" s="841">
        <f t="shared" si="34"/>
        <v>0</v>
      </c>
      <c r="AA144" s="841"/>
      <c r="AB144" s="841">
        <f t="shared" si="34"/>
        <v>0</v>
      </c>
      <c r="AC144" s="841"/>
      <c r="AD144" s="841">
        <f t="shared" si="34"/>
        <v>0</v>
      </c>
      <c r="AE144" s="841"/>
      <c r="AF144" s="841">
        <f t="shared" si="34"/>
        <v>0</v>
      </c>
      <c r="AG144" s="841">
        <f t="shared" si="34"/>
        <v>0</v>
      </c>
      <c r="AH144" s="841"/>
      <c r="AI144" s="841">
        <f t="shared" si="34"/>
        <v>0</v>
      </c>
      <c r="AJ144" s="842">
        <f t="shared" si="34"/>
        <v>109584922</v>
      </c>
      <c r="AK144" s="848"/>
    </row>
    <row r="145" spans="1:37" ht="15" customHeight="1" thickBot="1" x14ac:dyDescent="0.25">
      <c r="A145" s="487" t="s">
        <v>385</v>
      </c>
      <c r="B145" s="303" t="s">
        <v>328</v>
      </c>
      <c r="C145" s="486">
        <f t="shared" ref="C145:AJ145" si="35">+C124+C144</f>
        <v>398667036</v>
      </c>
      <c r="D145" s="486">
        <f t="shared" si="35"/>
        <v>44458954</v>
      </c>
      <c r="E145" s="486">
        <f t="shared" si="35"/>
        <v>0</v>
      </c>
      <c r="F145" s="486">
        <f t="shared" si="35"/>
        <v>0</v>
      </c>
      <c r="G145" s="486">
        <f t="shared" si="35"/>
        <v>2648966</v>
      </c>
      <c r="H145" s="486">
        <f t="shared" si="35"/>
        <v>3608473</v>
      </c>
      <c r="I145" s="486">
        <f t="shared" si="35"/>
        <v>1169204</v>
      </c>
      <c r="J145" s="486">
        <f t="shared" si="35"/>
        <v>0</v>
      </c>
      <c r="K145" s="486">
        <f t="shared" si="35"/>
        <v>19143710</v>
      </c>
      <c r="L145" s="486">
        <f t="shared" si="35"/>
        <v>78738792</v>
      </c>
      <c r="M145" s="486">
        <f t="shared" si="35"/>
        <v>29494522</v>
      </c>
      <c r="N145" s="486">
        <f t="shared" si="35"/>
        <v>14000000</v>
      </c>
      <c r="O145" s="486">
        <f t="shared" si="35"/>
        <v>17599589</v>
      </c>
      <c r="P145" s="486">
        <f t="shared" si="35"/>
        <v>0</v>
      </c>
      <c r="Q145" s="486">
        <f t="shared" si="35"/>
        <v>419159</v>
      </c>
      <c r="R145" s="486">
        <f t="shared" si="35"/>
        <v>0</v>
      </c>
      <c r="S145" s="486">
        <f t="shared" si="35"/>
        <v>3505789</v>
      </c>
      <c r="T145" s="486">
        <f t="shared" si="35"/>
        <v>12800</v>
      </c>
      <c r="U145" s="486">
        <f t="shared" si="35"/>
        <v>22105341</v>
      </c>
      <c r="V145" s="486">
        <f t="shared" si="35"/>
        <v>4065</v>
      </c>
      <c r="W145" s="486">
        <f t="shared" si="35"/>
        <v>1602666</v>
      </c>
      <c r="X145" s="486">
        <f t="shared" si="35"/>
        <v>5113631</v>
      </c>
      <c r="Y145" s="486">
        <f t="shared" si="35"/>
        <v>2587924</v>
      </c>
      <c r="Z145" s="486">
        <f t="shared" si="35"/>
        <v>0</v>
      </c>
      <c r="AA145" s="486">
        <f t="shared" si="35"/>
        <v>0</v>
      </c>
      <c r="AB145" s="486">
        <f t="shared" si="35"/>
        <v>388160</v>
      </c>
      <c r="AC145" s="486">
        <f t="shared" si="35"/>
        <v>0</v>
      </c>
      <c r="AD145" s="486">
        <f t="shared" si="35"/>
        <v>3882032</v>
      </c>
      <c r="AE145" s="486">
        <f t="shared" si="35"/>
        <v>26539884</v>
      </c>
      <c r="AF145" s="486">
        <f t="shared" si="35"/>
        <v>1210541</v>
      </c>
      <c r="AG145" s="486">
        <f t="shared" si="35"/>
        <v>489673</v>
      </c>
      <c r="AH145" s="486"/>
      <c r="AI145" s="486">
        <f t="shared" si="35"/>
        <v>0</v>
      </c>
      <c r="AJ145" s="785">
        <f t="shared" si="35"/>
        <v>119944061</v>
      </c>
      <c r="AK145" s="848"/>
    </row>
    <row r="146" spans="1:37" ht="13.5" thickBot="1" x14ac:dyDescent="0.25">
      <c r="D146" s="490"/>
      <c r="E146" s="490"/>
      <c r="F146" s="490"/>
      <c r="G146" s="490"/>
      <c r="H146" s="490"/>
      <c r="I146" s="490"/>
      <c r="J146" s="490"/>
      <c r="K146" s="490"/>
      <c r="L146" s="490"/>
      <c r="M146" s="490"/>
      <c r="N146" s="490"/>
      <c r="O146" s="490"/>
      <c r="P146" s="490"/>
      <c r="Q146" s="490"/>
      <c r="R146" s="490"/>
      <c r="S146" s="490"/>
      <c r="T146" s="490"/>
      <c r="U146" s="490"/>
      <c r="V146" s="490"/>
      <c r="W146" s="490"/>
      <c r="X146" s="490"/>
      <c r="Y146" s="490"/>
      <c r="Z146" s="490"/>
      <c r="AA146" s="490"/>
      <c r="AB146" s="490"/>
      <c r="AC146" s="490"/>
      <c r="AD146" s="490"/>
      <c r="AE146" s="490"/>
      <c r="AF146" s="490"/>
      <c r="AG146" s="490"/>
      <c r="AH146" s="490"/>
      <c r="AI146" s="490"/>
      <c r="AJ146" s="490"/>
      <c r="AK146" s="795"/>
    </row>
    <row r="147" spans="1:37" ht="15" customHeight="1" thickBot="1" x14ac:dyDescent="0.25">
      <c r="A147" s="218" t="s">
        <v>545</v>
      </c>
      <c r="B147" s="341"/>
      <c r="C147" s="726">
        <f>SUM(D147:AJ147)</f>
        <v>12</v>
      </c>
      <c r="D147" s="491">
        <v>7</v>
      </c>
      <c r="E147" s="491"/>
      <c r="F147" s="116"/>
      <c r="G147" s="116"/>
      <c r="H147" s="116"/>
      <c r="I147" s="116"/>
      <c r="J147" s="116"/>
      <c r="K147" s="116"/>
      <c r="L147" s="116"/>
      <c r="M147" s="491"/>
      <c r="N147" s="491"/>
      <c r="O147" s="491"/>
      <c r="P147" s="491"/>
      <c r="Q147" s="491"/>
      <c r="R147" s="491"/>
      <c r="S147" s="116"/>
      <c r="T147" s="116"/>
      <c r="U147" s="491">
        <v>4</v>
      </c>
      <c r="V147" s="491"/>
      <c r="W147" s="491"/>
      <c r="X147" s="491"/>
      <c r="Y147" s="491">
        <v>1</v>
      </c>
      <c r="Z147" s="491"/>
      <c r="AA147" s="491"/>
      <c r="AB147" s="116"/>
      <c r="AC147" s="116"/>
      <c r="AD147" s="116"/>
      <c r="AE147" s="116"/>
      <c r="AF147" s="116"/>
      <c r="AG147" s="116"/>
      <c r="AH147" s="116"/>
      <c r="AI147" s="116"/>
      <c r="AJ147" s="786"/>
      <c r="AK147" s="796"/>
    </row>
    <row r="148" spans="1:37" ht="14.25" customHeight="1" thickBot="1" x14ac:dyDescent="0.25">
      <c r="A148" s="218" t="s">
        <v>546</v>
      </c>
      <c r="B148" s="341"/>
      <c r="C148" s="727">
        <v>21</v>
      </c>
      <c r="D148" s="116"/>
      <c r="E148" s="116"/>
      <c r="F148" s="116"/>
      <c r="G148" s="116"/>
      <c r="H148" s="116"/>
      <c r="I148" s="116"/>
      <c r="J148" s="116"/>
      <c r="K148" s="116"/>
      <c r="L148" s="116"/>
      <c r="M148" s="491">
        <v>21</v>
      </c>
      <c r="N148" s="491"/>
      <c r="O148" s="491"/>
      <c r="P148" s="491"/>
      <c r="Q148" s="491"/>
      <c r="R148" s="491"/>
      <c r="S148" s="116"/>
      <c r="T148" s="116"/>
      <c r="U148" s="491"/>
      <c r="V148" s="491"/>
      <c r="W148" s="491"/>
      <c r="X148" s="491"/>
      <c r="Y148" s="491"/>
      <c r="Z148" s="491"/>
      <c r="AA148" s="491"/>
      <c r="AB148" s="116"/>
      <c r="AC148" s="116"/>
      <c r="AD148" s="116"/>
      <c r="AE148" s="116"/>
      <c r="AF148" s="116"/>
      <c r="AG148" s="116"/>
      <c r="AH148" s="116"/>
      <c r="AI148" s="116"/>
      <c r="AJ148" s="786"/>
      <c r="AK148" s="796"/>
    </row>
  </sheetData>
  <phoneticPr fontId="30" type="noConversion"/>
  <pageMargins left="0.51181102362204722" right="0" top="0.55118110236220474" bottom="0.15748031496062992" header="0.31496062992125984" footer="0.31496062992125984"/>
  <pageSetup paperSize="8" scale="4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50"/>
  <sheetViews>
    <sheetView zoomScaleNormal="100" workbookViewId="0">
      <selection activeCell="H120" sqref="H120"/>
    </sheetView>
  </sheetViews>
  <sheetFormatPr defaultRowHeight="12.75" x14ac:dyDescent="0.2"/>
  <cols>
    <col min="1" max="1" width="6" style="488" customWidth="1"/>
    <col min="2" max="2" width="72" style="489" customWidth="1"/>
    <col min="3" max="3" width="16.33203125" style="490" customWidth="1"/>
    <col min="4" max="4" width="15.83203125" style="2" customWidth="1"/>
    <col min="5" max="6" width="12.83203125" style="2" customWidth="1"/>
    <col min="7" max="16384" width="9.33203125" style="2"/>
  </cols>
  <sheetData>
    <row r="1" spans="1:10" s="1" customFormat="1" ht="16.5" customHeight="1" thickBot="1" x14ac:dyDescent="0.25">
      <c r="A1" s="205"/>
      <c r="B1" s="444"/>
      <c r="C1" s="725" t="s">
        <v>682</v>
      </c>
    </row>
    <row r="2" spans="1:10" s="108" customFormat="1" ht="21" customHeight="1" thickBot="1" x14ac:dyDescent="0.25">
      <c r="A2" s="400" t="s">
        <v>415</v>
      </c>
      <c r="B2" s="293" t="s">
        <v>577</v>
      </c>
      <c r="C2" s="445" t="s">
        <v>582</v>
      </c>
      <c r="D2" s="682" t="s">
        <v>335</v>
      </c>
      <c r="E2" s="682" t="s">
        <v>339</v>
      </c>
      <c r="F2" s="738" t="s">
        <v>642</v>
      </c>
      <c r="G2" s="451"/>
      <c r="H2" s="451"/>
      <c r="I2" s="451"/>
      <c r="J2" s="451"/>
    </row>
    <row r="3" spans="1:10" s="108" customFormat="1" ht="90.75" customHeight="1" thickBot="1" x14ac:dyDescent="0.25">
      <c r="A3" s="206" t="s">
        <v>543</v>
      </c>
      <c r="B3" s="294" t="s">
        <v>350</v>
      </c>
      <c r="C3" s="452" t="s">
        <v>351</v>
      </c>
      <c r="D3" s="681" t="s">
        <v>585</v>
      </c>
      <c r="E3" s="453" t="s">
        <v>561</v>
      </c>
      <c r="F3" s="681" t="s">
        <v>643</v>
      </c>
    </row>
    <row r="4" spans="1:10" s="109" customFormat="1" ht="15.95" customHeight="1" thickBot="1" x14ac:dyDescent="0.3">
      <c r="A4" s="207"/>
      <c r="B4" s="207"/>
      <c r="C4" s="208"/>
    </row>
    <row r="5" spans="1:10" ht="24.75" thickBot="1" x14ac:dyDescent="0.25">
      <c r="A5" s="326" t="s">
        <v>544</v>
      </c>
      <c r="B5" s="209" t="s">
        <v>410</v>
      </c>
      <c r="C5" s="457" t="s">
        <v>305</v>
      </c>
      <c r="D5" s="457" t="s">
        <v>305</v>
      </c>
      <c r="E5" s="457" t="s">
        <v>305</v>
      </c>
      <c r="F5" s="457" t="s">
        <v>305</v>
      </c>
    </row>
    <row r="6" spans="1:10" s="62" customFormat="1" ht="12.95" customHeight="1" thickBot="1" x14ac:dyDescent="0.25">
      <c r="A6" s="176">
        <v>1</v>
      </c>
      <c r="B6" s="177">
        <v>2</v>
      </c>
      <c r="C6" s="178">
        <v>3</v>
      </c>
      <c r="D6" s="178" t="s">
        <v>379</v>
      </c>
      <c r="E6" s="178" t="s">
        <v>381</v>
      </c>
      <c r="F6" s="178" t="s">
        <v>383</v>
      </c>
    </row>
    <row r="7" spans="1:10" s="62" customFormat="1" ht="15.95" customHeight="1" thickBot="1" x14ac:dyDescent="0.25">
      <c r="A7" s="210"/>
      <c r="B7" s="211" t="s">
        <v>411</v>
      </c>
      <c r="C7" s="458" t="s">
        <v>361</v>
      </c>
      <c r="D7" s="459"/>
      <c r="E7" s="459"/>
      <c r="F7" s="459"/>
    </row>
    <row r="8" spans="1:10" s="62" customFormat="1" ht="12" customHeight="1" thickBot="1" x14ac:dyDescent="0.25">
      <c r="A8" s="31" t="s">
        <v>376</v>
      </c>
      <c r="B8" s="17" t="s">
        <v>35</v>
      </c>
      <c r="C8" s="460">
        <f>+C9+C10+C11+C12+C13+C14</f>
        <v>0</v>
      </c>
      <c r="D8" s="460">
        <f>+D9+D10+D11+D12+D13+D14</f>
        <v>0</v>
      </c>
      <c r="E8" s="460">
        <f>+E9+E10+E11+E12+E13+E14</f>
        <v>0</v>
      </c>
      <c r="F8" s="460">
        <f>+F9+F10+F11+F12+F13+F14</f>
        <v>0</v>
      </c>
    </row>
    <row r="9" spans="1:10" s="110" customFormat="1" ht="12" customHeight="1" x14ac:dyDescent="0.2">
      <c r="A9" s="461" t="s">
        <v>442</v>
      </c>
      <c r="B9" s="411" t="s">
        <v>37</v>
      </c>
      <c r="C9" s="245">
        <f t="shared" ref="C9:C14" si="0">SUM(D9:F9)</f>
        <v>0</v>
      </c>
      <c r="D9" s="245"/>
      <c r="E9" s="245"/>
      <c r="F9" s="245"/>
    </row>
    <row r="10" spans="1:10" s="111" customFormat="1" ht="12" customHeight="1" x14ac:dyDescent="0.2">
      <c r="A10" s="462" t="s">
        <v>443</v>
      </c>
      <c r="B10" s="413" t="s">
        <v>39</v>
      </c>
      <c r="C10" s="245">
        <f t="shared" si="0"/>
        <v>0</v>
      </c>
      <c r="D10" s="244"/>
      <c r="E10" s="244"/>
      <c r="F10" s="244"/>
    </row>
    <row r="11" spans="1:10" s="111" customFormat="1" ht="12" customHeight="1" x14ac:dyDescent="0.2">
      <c r="A11" s="462" t="s">
        <v>444</v>
      </c>
      <c r="B11" s="413" t="s">
        <v>41</v>
      </c>
      <c r="C11" s="245">
        <f t="shared" si="0"/>
        <v>0</v>
      </c>
      <c r="D11" s="244"/>
      <c r="E11" s="244"/>
      <c r="F11" s="244"/>
    </row>
    <row r="12" spans="1:10" s="111" customFormat="1" ht="12" customHeight="1" x14ac:dyDescent="0.2">
      <c r="A12" s="462" t="s">
        <v>445</v>
      </c>
      <c r="B12" s="413" t="s">
        <v>43</v>
      </c>
      <c r="C12" s="245">
        <f t="shared" si="0"/>
        <v>0</v>
      </c>
      <c r="D12" s="244"/>
      <c r="E12" s="244"/>
      <c r="F12" s="244"/>
    </row>
    <row r="13" spans="1:10" s="111" customFormat="1" ht="12" customHeight="1" x14ac:dyDescent="0.2">
      <c r="A13" s="462" t="s">
        <v>489</v>
      </c>
      <c r="B13" s="413" t="s">
        <v>45</v>
      </c>
      <c r="C13" s="245">
        <f t="shared" si="0"/>
        <v>0</v>
      </c>
      <c r="D13" s="463"/>
      <c r="E13" s="463"/>
      <c r="F13" s="463"/>
    </row>
    <row r="14" spans="1:10" s="110" customFormat="1" ht="12" customHeight="1" thickBot="1" x14ac:dyDescent="0.25">
      <c r="A14" s="464" t="s">
        <v>446</v>
      </c>
      <c r="B14" s="415" t="s">
        <v>47</v>
      </c>
      <c r="C14" s="245">
        <f t="shared" si="0"/>
        <v>0</v>
      </c>
      <c r="D14" s="465"/>
      <c r="E14" s="465"/>
      <c r="F14" s="465"/>
    </row>
    <row r="15" spans="1:10" s="110" customFormat="1" ht="12" customHeight="1" thickBot="1" x14ac:dyDescent="0.25">
      <c r="A15" s="31" t="s">
        <v>377</v>
      </c>
      <c r="B15" s="238" t="s">
        <v>49</v>
      </c>
      <c r="C15" s="460">
        <f>+C16+C17+C18+C19+C20</f>
        <v>0</v>
      </c>
      <c r="D15" s="460">
        <f>+D16+D17+D18+D19+D20</f>
        <v>0</v>
      </c>
      <c r="E15" s="460">
        <f>+E16+E17+E18+E19+E20</f>
        <v>0</v>
      </c>
      <c r="F15" s="460">
        <f>+F16+F17+F18+F19+F20</f>
        <v>0</v>
      </c>
    </row>
    <row r="16" spans="1:10" s="110" customFormat="1" ht="12" customHeight="1" x14ac:dyDescent="0.2">
      <c r="A16" s="461" t="s">
        <v>448</v>
      </c>
      <c r="B16" s="411" t="s">
        <v>51</v>
      </c>
      <c r="C16" s="245">
        <f t="shared" ref="C16:C21" si="1">SUM(D16:F16)</f>
        <v>0</v>
      </c>
      <c r="D16" s="245"/>
      <c r="E16" s="245"/>
      <c r="F16" s="245"/>
    </row>
    <row r="17" spans="1:6" s="110" customFormat="1" ht="12" customHeight="1" x14ac:dyDescent="0.2">
      <c r="A17" s="462" t="s">
        <v>449</v>
      </c>
      <c r="B17" s="413" t="s">
        <v>53</v>
      </c>
      <c r="C17" s="245">
        <f t="shared" si="1"/>
        <v>0</v>
      </c>
      <c r="D17" s="244"/>
      <c r="E17" s="244"/>
      <c r="F17" s="244"/>
    </row>
    <row r="18" spans="1:6" s="110" customFormat="1" ht="12" customHeight="1" x14ac:dyDescent="0.2">
      <c r="A18" s="462" t="s">
        <v>450</v>
      </c>
      <c r="B18" s="413" t="s">
        <v>55</v>
      </c>
      <c r="C18" s="245">
        <f t="shared" si="1"/>
        <v>0</v>
      </c>
      <c r="D18" s="244"/>
      <c r="E18" s="244"/>
      <c r="F18" s="244"/>
    </row>
    <row r="19" spans="1:6" s="110" customFormat="1" ht="12" customHeight="1" x14ac:dyDescent="0.2">
      <c r="A19" s="462" t="s">
        <v>451</v>
      </c>
      <c r="B19" s="413" t="s">
        <v>57</v>
      </c>
      <c r="C19" s="245">
        <f t="shared" si="1"/>
        <v>0</v>
      </c>
      <c r="D19" s="244"/>
      <c r="E19" s="244"/>
      <c r="F19" s="244"/>
    </row>
    <row r="20" spans="1:6" s="110" customFormat="1" ht="12" customHeight="1" x14ac:dyDescent="0.2">
      <c r="A20" s="462" t="s">
        <v>452</v>
      </c>
      <c r="B20" s="413" t="s">
        <v>59</v>
      </c>
      <c r="C20" s="245"/>
      <c r="D20" s="244"/>
      <c r="E20" s="244"/>
      <c r="F20" s="244"/>
    </row>
    <row r="21" spans="1:6" s="111" customFormat="1" ht="12" customHeight="1" thickBot="1" x14ac:dyDescent="0.25">
      <c r="A21" s="464" t="s">
        <v>458</v>
      </c>
      <c r="B21" s="415" t="s">
        <v>61</v>
      </c>
      <c r="C21" s="245">
        <f t="shared" si="1"/>
        <v>0</v>
      </c>
      <c r="D21" s="246"/>
      <c r="E21" s="246"/>
      <c r="F21" s="246"/>
    </row>
    <row r="22" spans="1:6" s="111" customFormat="1" ht="12" customHeight="1" thickBot="1" x14ac:dyDescent="0.25">
      <c r="A22" s="31" t="s">
        <v>378</v>
      </c>
      <c r="B22" s="17" t="s">
        <v>63</v>
      </c>
      <c r="C22" s="460">
        <f>+C23+C24+C25+C26+C27</f>
        <v>0</v>
      </c>
      <c r="D22" s="460">
        <f>+D23+D24+D25+D26+D27</f>
        <v>0</v>
      </c>
      <c r="E22" s="460">
        <f>+E23+E24+E25+E26+E27</f>
        <v>0</v>
      </c>
      <c r="F22" s="460">
        <f>+F23+F24+F25+F26+F27</f>
        <v>0</v>
      </c>
    </row>
    <row r="23" spans="1:6" s="111" customFormat="1" ht="12" customHeight="1" x14ac:dyDescent="0.2">
      <c r="A23" s="461" t="s">
        <v>431</v>
      </c>
      <c r="B23" s="411" t="s">
        <v>65</v>
      </c>
      <c r="C23" s="245">
        <f t="shared" ref="C23:C28" si="2">SUM(D23:F23)</f>
        <v>0</v>
      </c>
      <c r="D23" s="245"/>
      <c r="E23" s="245"/>
      <c r="F23" s="245"/>
    </row>
    <row r="24" spans="1:6" s="110" customFormat="1" ht="12" customHeight="1" x14ac:dyDescent="0.2">
      <c r="A24" s="462" t="s">
        <v>432</v>
      </c>
      <c r="B24" s="413" t="s">
        <v>67</v>
      </c>
      <c r="C24" s="245">
        <f t="shared" si="2"/>
        <v>0</v>
      </c>
      <c r="D24" s="244"/>
      <c r="E24" s="244"/>
      <c r="F24" s="244"/>
    </row>
    <row r="25" spans="1:6" s="111" customFormat="1" ht="12" customHeight="1" x14ac:dyDescent="0.2">
      <c r="A25" s="462" t="s">
        <v>433</v>
      </c>
      <c r="B25" s="413" t="s">
        <v>69</v>
      </c>
      <c r="C25" s="245">
        <f t="shared" si="2"/>
        <v>0</v>
      </c>
      <c r="D25" s="244"/>
      <c r="E25" s="244"/>
      <c r="F25" s="244"/>
    </row>
    <row r="26" spans="1:6" s="111" customFormat="1" ht="12" customHeight="1" x14ac:dyDescent="0.2">
      <c r="A26" s="462" t="s">
        <v>434</v>
      </c>
      <c r="B26" s="413" t="s">
        <v>71</v>
      </c>
      <c r="C26" s="245">
        <f t="shared" si="2"/>
        <v>0</v>
      </c>
      <c r="D26" s="244"/>
      <c r="E26" s="244"/>
      <c r="F26" s="244"/>
    </row>
    <row r="27" spans="1:6" s="111" customFormat="1" ht="12" customHeight="1" x14ac:dyDescent="0.2">
      <c r="A27" s="462" t="s">
        <v>511</v>
      </c>
      <c r="B27" s="413" t="s">
        <v>73</v>
      </c>
      <c r="C27" s="245">
        <f t="shared" si="2"/>
        <v>0</v>
      </c>
      <c r="D27" s="244"/>
      <c r="E27" s="244"/>
      <c r="F27" s="244"/>
    </row>
    <row r="28" spans="1:6" s="111" customFormat="1" ht="12" customHeight="1" thickBot="1" x14ac:dyDescent="0.25">
      <c r="A28" s="464" t="s">
        <v>512</v>
      </c>
      <c r="B28" s="415" t="s">
        <v>75</v>
      </c>
      <c r="C28" s="245">
        <f t="shared" si="2"/>
        <v>0</v>
      </c>
      <c r="D28" s="246"/>
      <c r="E28" s="246"/>
      <c r="F28" s="246"/>
    </row>
    <row r="29" spans="1:6" s="111" customFormat="1" ht="12" customHeight="1" thickBot="1" x14ac:dyDescent="0.25">
      <c r="A29" s="31" t="s">
        <v>513</v>
      </c>
      <c r="B29" s="17" t="s">
        <v>77</v>
      </c>
      <c r="C29" s="466">
        <f>+C30+C33+C34+C35</f>
        <v>0</v>
      </c>
      <c r="D29" s="466">
        <f>+D30+D33+D34+D35</f>
        <v>0</v>
      </c>
      <c r="E29" s="466">
        <f>+E30+E33+E34+E35</f>
        <v>0</v>
      </c>
      <c r="F29" s="466">
        <f>+F30+F33+F34+F35</f>
        <v>0</v>
      </c>
    </row>
    <row r="30" spans="1:6" s="111" customFormat="1" ht="12" customHeight="1" x14ac:dyDescent="0.2">
      <c r="A30" s="461" t="s">
        <v>79</v>
      </c>
      <c r="B30" s="411" t="s">
        <v>80</v>
      </c>
      <c r="C30" s="467">
        <f>+C31+C32</f>
        <v>0</v>
      </c>
      <c r="D30" s="467">
        <f>+D31+D32</f>
        <v>0</v>
      </c>
      <c r="E30" s="467">
        <f>+E31+E32</f>
        <v>0</v>
      </c>
      <c r="F30" s="467">
        <f>+F31+F32</f>
        <v>0</v>
      </c>
    </row>
    <row r="31" spans="1:6" s="111" customFormat="1" ht="12" customHeight="1" x14ac:dyDescent="0.2">
      <c r="A31" s="462" t="s">
        <v>82</v>
      </c>
      <c r="B31" s="413" t="s">
        <v>83</v>
      </c>
      <c r="C31" s="245">
        <f>SUM(D31:F31)</f>
        <v>0</v>
      </c>
      <c r="D31" s="244"/>
      <c r="E31" s="244"/>
      <c r="F31" s="244"/>
    </row>
    <row r="32" spans="1:6" s="111" customFormat="1" ht="12" customHeight="1" x14ac:dyDescent="0.2">
      <c r="A32" s="462" t="s">
        <v>85</v>
      </c>
      <c r="B32" s="413" t="s">
        <v>86</v>
      </c>
      <c r="C32" s="245">
        <f>SUM(D32:F32)</f>
        <v>0</v>
      </c>
      <c r="D32" s="244"/>
      <c r="E32" s="244"/>
      <c r="F32" s="244"/>
    </row>
    <row r="33" spans="1:6" s="111" customFormat="1" ht="12" customHeight="1" x14ac:dyDescent="0.2">
      <c r="A33" s="462" t="s">
        <v>88</v>
      </c>
      <c r="B33" s="413" t="s">
        <v>89</v>
      </c>
      <c r="C33" s="245">
        <f>SUM(D33:F33)</f>
        <v>0</v>
      </c>
      <c r="D33" s="244"/>
      <c r="E33" s="244"/>
      <c r="F33" s="244"/>
    </row>
    <row r="34" spans="1:6" s="111" customFormat="1" ht="12" customHeight="1" x14ac:dyDescent="0.2">
      <c r="A34" s="462" t="s">
        <v>91</v>
      </c>
      <c r="B34" s="413" t="s">
        <v>92</v>
      </c>
      <c r="C34" s="245">
        <f>SUM(D34:F34)</f>
        <v>0</v>
      </c>
      <c r="D34" s="244"/>
      <c r="E34" s="244"/>
      <c r="F34" s="244"/>
    </row>
    <row r="35" spans="1:6" s="111" customFormat="1" ht="12" customHeight="1" thickBot="1" x14ac:dyDescent="0.25">
      <c r="A35" s="464" t="s">
        <v>94</v>
      </c>
      <c r="B35" s="415" t="s">
        <v>95</v>
      </c>
      <c r="C35" s="245">
        <f>SUM(D35:F35)</f>
        <v>0</v>
      </c>
      <c r="D35" s="246"/>
      <c r="E35" s="246"/>
      <c r="F35" s="246"/>
    </row>
    <row r="36" spans="1:6" s="111" customFormat="1" ht="12" customHeight="1" thickBot="1" x14ac:dyDescent="0.25">
      <c r="A36" s="31" t="s">
        <v>380</v>
      </c>
      <c r="B36" s="17" t="s">
        <v>97</v>
      </c>
      <c r="C36" s="460">
        <f>SUM(C37:C46)</f>
        <v>6</v>
      </c>
      <c r="D36" s="460">
        <f>SUM(D37:D46)</f>
        <v>6</v>
      </c>
      <c r="E36" s="460">
        <f>SUM(E37:E46)</f>
        <v>0</v>
      </c>
      <c r="F36" s="460">
        <f>SUM(F37:F46)</f>
        <v>0</v>
      </c>
    </row>
    <row r="37" spans="1:6" s="111" customFormat="1" ht="12" customHeight="1" x14ac:dyDescent="0.2">
      <c r="A37" s="461" t="s">
        <v>435</v>
      </c>
      <c r="B37" s="411" t="s">
        <v>99</v>
      </c>
      <c r="C37" s="245">
        <f>SUM(D37:F37)</f>
        <v>0</v>
      </c>
      <c r="D37" s="245"/>
      <c r="E37" s="245"/>
      <c r="F37" s="245"/>
    </row>
    <row r="38" spans="1:6" s="111" customFormat="1" ht="12" customHeight="1" x14ac:dyDescent="0.2">
      <c r="A38" s="462" t="s">
        <v>436</v>
      </c>
      <c r="B38" s="413" t="s">
        <v>101</v>
      </c>
      <c r="C38" s="245"/>
      <c r="D38" s="244"/>
      <c r="E38" s="244"/>
      <c r="F38" s="244"/>
    </row>
    <row r="39" spans="1:6" s="111" customFormat="1" ht="12" customHeight="1" x14ac:dyDescent="0.2">
      <c r="A39" s="462" t="s">
        <v>437</v>
      </c>
      <c r="B39" s="413" t="s">
        <v>103</v>
      </c>
      <c r="C39" s="245"/>
      <c r="D39" s="244"/>
      <c r="E39" s="244"/>
      <c r="F39" s="244"/>
    </row>
    <row r="40" spans="1:6" s="111" customFormat="1" ht="12" customHeight="1" x14ac:dyDescent="0.2">
      <c r="A40" s="462" t="s">
        <v>515</v>
      </c>
      <c r="B40" s="413" t="s">
        <v>105</v>
      </c>
      <c r="C40" s="245"/>
      <c r="D40" s="244"/>
      <c r="E40" s="244"/>
      <c r="F40" s="244"/>
    </row>
    <row r="41" spans="1:6" s="111" customFormat="1" ht="12" customHeight="1" x14ac:dyDescent="0.2">
      <c r="A41" s="462" t="s">
        <v>516</v>
      </c>
      <c r="B41" s="413" t="s">
        <v>107</v>
      </c>
      <c r="C41" s="245"/>
      <c r="D41" s="244"/>
      <c r="E41" s="244"/>
      <c r="F41" s="244"/>
    </row>
    <row r="42" spans="1:6" s="111" customFormat="1" ht="12" customHeight="1" x14ac:dyDescent="0.2">
      <c r="A42" s="462" t="s">
        <v>517</v>
      </c>
      <c r="B42" s="413" t="s">
        <v>109</v>
      </c>
      <c r="C42" s="245"/>
      <c r="D42" s="244"/>
      <c r="E42" s="244"/>
      <c r="F42" s="244"/>
    </row>
    <row r="43" spans="1:6" s="111" customFormat="1" ht="12" customHeight="1" x14ac:dyDescent="0.2">
      <c r="A43" s="462" t="s">
        <v>518</v>
      </c>
      <c r="B43" s="413" t="s">
        <v>111</v>
      </c>
      <c r="C43" s="245"/>
      <c r="D43" s="244"/>
      <c r="E43" s="244"/>
      <c r="F43" s="244"/>
    </row>
    <row r="44" spans="1:6" s="111" customFormat="1" ht="12" customHeight="1" x14ac:dyDescent="0.2">
      <c r="A44" s="462" t="s">
        <v>519</v>
      </c>
      <c r="B44" s="413" t="s">
        <v>113</v>
      </c>
      <c r="C44" s="245"/>
      <c r="D44" s="244"/>
      <c r="E44" s="244"/>
      <c r="F44" s="244"/>
    </row>
    <row r="45" spans="1:6" s="111" customFormat="1" ht="12" customHeight="1" x14ac:dyDescent="0.2">
      <c r="A45" s="462" t="s">
        <v>115</v>
      </c>
      <c r="B45" s="413" t="s">
        <v>116</v>
      </c>
      <c r="C45" s="245">
        <f>D45+E45+F45</f>
        <v>6</v>
      </c>
      <c r="D45" s="245">
        <v>6</v>
      </c>
      <c r="E45" s="247"/>
      <c r="F45" s="247"/>
    </row>
    <row r="46" spans="1:6" s="111" customFormat="1" ht="12" customHeight="1" thickBot="1" x14ac:dyDescent="0.25">
      <c r="A46" s="464" t="s">
        <v>118</v>
      </c>
      <c r="B46" s="415">
        <v>127</v>
      </c>
      <c r="C46" s="245"/>
      <c r="D46" s="245"/>
      <c r="E46" s="320"/>
      <c r="F46" s="320"/>
    </row>
    <row r="47" spans="1:6" s="111" customFormat="1" ht="12" customHeight="1" thickBot="1" x14ac:dyDescent="0.25">
      <c r="A47" s="31" t="s">
        <v>381</v>
      </c>
      <c r="B47" s="17" t="s">
        <v>121</v>
      </c>
      <c r="C47" s="460">
        <f>SUM(C48:C52)</f>
        <v>0</v>
      </c>
      <c r="D47" s="460">
        <f>SUM(D48:D52)</f>
        <v>0</v>
      </c>
      <c r="E47" s="460">
        <f>SUM(E48:E52)</f>
        <v>0</v>
      </c>
      <c r="F47" s="460">
        <f>SUM(F48:F52)</f>
        <v>0</v>
      </c>
    </row>
    <row r="48" spans="1:6" s="111" customFormat="1" ht="12" customHeight="1" x14ac:dyDescent="0.2">
      <c r="A48" s="461" t="s">
        <v>438</v>
      </c>
      <c r="B48" s="411" t="s">
        <v>123</v>
      </c>
      <c r="C48" s="245">
        <f>SUM(D48:F48)</f>
        <v>0</v>
      </c>
      <c r="D48" s="322"/>
      <c r="E48" s="322"/>
      <c r="F48" s="322"/>
    </row>
    <row r="49" spans="1:6" s="111" customFormat="1" ht="12" customHeight="1" x14ac:dyDescent="0.2">
      <c r="A49" s="462" t="s">
        <v>439</v>
      </c>
      <c r="B49" s="413" t="s">
        <v>125</v>
      </c>
      <c r="C49" s="245">
        <f>SUM(D49:F49)</f>
        <v>0</v>
      </c>
      <c r="D49" s="247"/>
      <c r="E49" s="247"/>
      <c r="F49" s="247"/>
    </row>
    <row r="50" spans="1:6" s="111" customFormat="1" ht="12" customHeight="1" x14ac:dyDescent="0.2">
      <c r="A50" s="462" t="s">
        <v>127</v>
      </c>
      <c r="B50" s="413" t="s">
        <v>128</v>
      </c>
      <c r="C50" s="245">
        <f>SUM(D50:F50)</f>
        <v>0</v>
      </c>
      <c r="D50" s="247"/>
      <c r="E50" s="247"/>
      <c r="F50" s="247"/>
    </row>
    <row r="51" spans="1:6" s="111" customFormat="1" ht="12" customHeight="1" x14ac:dyDescent="0.2">
      <c r="A51" s="462" t="s">
        <v>130</v>
      </c>
      <c r="B51" s="413" t="s">
        <v>131</v>
      </c>
      <c r="C51" s="245">
        <f>SUM(D51:F51)</f>
        <v>0</v>
      </c>
      <c r="D51" s="247"/>
      <c r="E51" s="247"/>
      <c r="F51" s="247"/>
    </row>
    <row r="52" spans="1:6" s="111" customFormat="1" ht="12" customHeight="1" thickBot="1" x14ac:dyDescent="0.25">
      <c r="A52" s="464" t="s">
        <v>133</v>
      </c>
      <c r="B52" s="415" t="s">
        <v>134</v>
      </c>
      <c r="C52" s="245">
        <f>SUM(D52:F52)</f>
        <v>0</v>
      </c>
      <c r="D52" s="320"/>
      <c r="E52" s="320"/>
      <c r="F52" s="320"/>
    </row>
    <row r="53" spans="1:6" s="111" customFormat="1" ht="12" customHeight="1" thickBot="1" x14ac:dyDescent="0.25">
      <c r="A53" s="31" t="s">
        <v>520</v>
      </c>
      <c r="B53" s="17" t="s">
        <v>136</v>
      </c>
      <c r="C53" s="460">
        <f>SUM(C54:C56)</f>
        <v>0</v>
      </c>
      <c r="D53" s="460">
        <f>SUM(D54:D56)</f>
        <v>0</v>
      </c>
      <c r="E53" s="460">
        <f>SUM(E54:E56)</f>
        <v>0</v>
      </c>
      <c r="F53" s="460">
        <f>SUM(F54:F56)</f>
        <v>0</v>
      </c>
    </row>
    <row r="54" spans="1:6" s="111" customFormat="1" ht="12" customHeight="1" x14ac:dyDescent="0.2">
      <c r="A54" s="461" t="s">
        <v>440</v>
      </c>
      <c r="B54" s="411" t="s">
        <v>138</v>
      </c>
      <c r="C54" s="245">
        <f>SUM(D54:F54)</f>
        <v>0</v>
      </c>
      <c r="D54" s="245"/>
      <c r="E54" s="245"/>
      <c r="F54" s="245"/>
    </row>
    <row r="55" spans="1:6" s="111" customFormat="1" ht="12" customHeight="1" x14ac:dyDescent="0.2">
      <c r="A55" s="462" t="s">
        <v>441</v>
      </c>
      <c r="B55" s="413" t="s">
        <v>140</v>
      </c>
      <c r="C55" s="245">
        <f>SUM(D55:F55)</f>
        <v>0</v>
      </c>
      <c r="D55" s="244"/>
      <c r="E55" s="244"/>
      <c r="F55" s="244"/>
    </row>
    <row r="56" spans="1:6" s="111" customFormat="1" ht="12" customHeight="1" x14ac:dyDescent="0.2">
      <c r="A56" s="462" t="s">
        <v>142</v>
      </c>
      <c r="B56" s="413" t="s">
        <v>143</v>
      </c>
      <c r="C56" s="245">
        <f>SUM(D56:F56)</f>
        <v>0</v>
      </c>
      <c r="D56" s="244"/>
      <c r="E56" s="244"/>
      <c r="F56" s="244"/>
    </row>
    <row r="57" spans="1:6" s="111" customFormat="1" ht="12" customHeight="1" thickBot="1" x14ac:dyDescent="0.25">
      <c r="A57" s="464" t="s">
        <v>145</v>
      </c>
      <c r="B57" s="415" t="s">
        <v>146</v>
      </c>
      <c r="C57" s="245">
        <f>SUM(D57:F57)</f>
        <v>0</v>
      </c>
      <c r="D57" s="246"/>
      <c r="E57" s="246"/>
      <c r="F57" s="246"/>
    </row>
    <row r="58" spans="1:6" s="111" customFormat="1" ht="12" customHeight="1" thickBot="1" x14ac:dyDescent="0.25">
      <c r="A58" s="31" t="s">
        <v>383</v>
      </c>
      <c r="B58" s="238" t="s">
        <v>148</v>
      </c>
      <c r="C58" s="460">
        <f>SUM(C59:C61)</f>
        <v>0</v>
      </c>
      <c r="D58" s="460">
        <f>SUM(D59:D61)</f>
        <v>0</v>
      </c>
      <c r="E58" s="460">
        <f>SUM(E59:E61)</f>
        <v>0</v>
      </c>
      <c r="F58" s="460">
        <f>SUM(F59:F61)</f>
        <v>0</v>
      </c>
    </row>
    <row r="59" spans="1:6" s="111" customFormat="1" ht="12" customHeight="1" x14ac:dyDescent="0.2">
      <c r="A59" s="461" t="s">
        <v>521</v>
      </c>
      <c r="B59" s="411" t="s">
        <v>150</v>
      </c>
      <c r="C59" s="245">
        <f>SUM(D59:F59)</f>
        <v>0</v>
      </c>
      <c r="D59" s="247"/>
      <c r="E59" s="247"/>
      <c r="F59" s="247"/>
    </row>
    <row r="60" spans="1:6" s="111" customFormat="1" ht="12" customHeight="1" x14ac:dyDescent="0.2">
      <c r="A60" s="462" t="s">
        <v>522</v>
      </c>
      <c r="B60" s="413" t="s">
        <v>152</v>
      </c>
      <c r="C60" s="245">
        <f>SUM(D60:F60)</f>
        <v>0</v>
      </c>
      <c r="D60" s="247"/>
      <c r="E60" s="247"/>
      <c r="F60" s="247"/>
    </row>
    <row r="61" spans="1:6" s="111" customFormat="1" ht="12" customHeight="1" x14ac:dyDescent="0.2">
      <c r="A61" s="462" t="s">
        <v>281</v>
      </c>
      <c r="B61" s="413" t="s">
        <v>154</v>
      </c>
      <c r="C61" s="245">
        <f>SUM(D61:F61)</f>
        <v>0</v>
      </c>
      <c r="D61" s="247"/>
      <c r="E61" s="247"/>
      <c r="F61" s="247"/>
    </row>
    <row r="62" spans="1:6" s="111" customFormat="1" ht="12" customHeight="1" thickBot="1" x14ac:dyDescent="0.25">
      <c r="A62" s="464" t="s">
        <v>156</v>
      </c>
      <c r="B62" s="415" t="s">
        <v>157</v>
      </c>
      <c r="C62" s="245">
        <f>SUM(D62:F62)</f>
        <v>0</v>
      </c>
      <c r="D62" s="247"/>
      <c r="E62" s="247"/>
      <c r="F62" s="247"/>
    </row>
    <row r="63" spans="1:6" s="111" customFormat="1" ht="12" customHeight="1" thickBot="1" x14ac:dyDescent="0.25">
      <c r="A63" s="31" t="s">
        <v>384</v>
      </c>
      <c r="B63" s="17" t="s">
        <v>159</v>
      </c>
      <c r="C63" s="466">
        <f>+C8+C15+C22+C29+C36+C47+C53+C58</f>
        <v>6</v>
      </c>
      <c r="D63" s="466">
        <f>+D8+D15+D22+D29+D36+D47+D53+D58</f>
        <v>6</v>
      </c>
      <c r="E63" s="466">
        <f>+E8+E15+E22+E29+E36+E47+E53+E58</f>
        <v>0</v>
      </c>
      <c r="F63" s="466">
        <f>+F8+F15+F22+F29+F36+F47+F53+F58</f>
        <v>0</v>
      </c>
    </row>
    <row r="64" spans="1:6" s="111" customFormat="1" ht="12" customHeight="1" thickBot="1" x14ac:dyDescent="0.2">
      <c r="A64" s="468" t="s">
        <v>362</v>
      </c>
      <c r="B64" s="238" t="s">
        <v>161</v>
      </c>
      <c r="C64" s="460">
        <f>SUM(C65:C67)</f>
        <v>0</v>
      </c>
      <c r="D64" s="460">
        <f>SUM(D65:D67)</f>
        <v>0</v>
      </c>
      <c r="E64" s="460">
        <f>SUM(E65:E67)</f>
        <v>0</v>
      </c>
      <c r="F64" s="460">
        <f>SUM(F65:F67)</f>
        <v>0</v>
      </c>
    </row>
    <row r="65" spans="1:6" s="111" customFormat="1" ht="12" customHeight="1" x14ac:dyDescent="0.2">
      <c r="A65" s="461" t="s">
        <v>163</v>
      </c>
      <c r="B65" s="411" t="s">
        <v>164</v>
      </c>
      <c r="C65" s="245">
        <f>SUM(D65:F65)</f>
        <v>0</v>
      </c>
      <c r="D65" s="247"/>
      <c r="E65" s="247"/>
      <c r="F65" s="247"/>
    </row>
    <row r="66" spans="1:6" s="111" customFormat="1" ht="12" customHeight="1" x14ac:dyDescent="0.2">
      <c r="A66" s="462" t="s">
        <v>166</v>
      </c>
      <c r="B66" s="413" t="s">
        <v>167</v>
      </c>
      <c r="C66" s="245">
        <f>SUM(D66:F66)</f>
        <v>0</v>
      </c>
      <c r="D66" s="247"/>
      <c r="E66" s="247"/>
      <c r="F66" s="247"/>
    </row>
    <row r="67" spans="1:6" s="111" customFormat="1" ht="12" customHeight="1" thickBot="1" x14ac:dyDescent="0.25">
      <c r="A67" s="464" t="s">
        <v>169</v>
      </c>
      <c r="B67" s="469" t="s">
        <v>363</v>
      </c>
      <c r="C67" s="245">
        <f>SUM(D67:F67)</f>
        <v>0</v>
      </c>
      <c r="D67" s="247"/>
      <c r="E67" s="247"/>
      <c r="F67" s="247"/>
    </row>
    <row r="68" spans="1:6" s="111" customFormat="1" ht="12" customHeight="1" thickBot="1" x14ac:dyDescent="0.2">
      <c r="A68" s="468" t="s">
        <v>172</v>
      </c>
      <c r="B68" s="238" t="s">
        <v>173</v>
      </c>
      <c r="C68" s="460">
        <f>SUM(C69:C72)</f>
        <v>0</v>
      </c>
      <c r="D68" s="460">
        <f>SUM(D69:D72)</f>
        <v>0</v>
      </c>
      <c r="E68" s="460">
        <f>SUM(E69:E72)</f>
        <v>0</v>
      </c>
      <c r="F68" s="460">
        <f>SUM(F69:F72)</f>
        <v>0</v>
      </c>
    </row>
    <row r="69" spans="1:6" s="111" customFormat="1" ht="12" customHeight="1" x14ac:dyDescent="0.2">
      <c r="A69" s="461" t="s">
        <v>490</v>
      </c>
      <c r="B69" s="411" t="s">
        <v>175</v>
      </c>
      <c r="C69" s="245">
        <f>SUM(D69:F69)</f>
        <v>0</v>
      </c>
      <c r="D69" s="247"/>
      <c r="E69" s="247"/>
      <c r="F69" s="247"/>
    </row>
    <row r="70" spans="1:6" s="111" customFormat="1" ht="12" customHeight="1" x14ac:dyDescent="0.2">
      <c r="A70" s="462" t="s">
        <v>491</v>
      </c>
      <c r="B70" s="413" t="s">
        <v>177</v>
      </c>
      <c r="C70" s="245">
        <f>SUM(D70:F70)</f>
        <v>0</v>
      </c>
      <c r="D70" s="247"/>
      <c r="E70" s="247"/>
      <c r="F70" s="247"/>
    </row>
    <row r="71" spans="1:6" s="111" customFormat="1" ht="12" customHeight="1" x14ac:dyDescent="0.2">
      <c r="A71" s="462" t="s">
        <v>179</v>
      </c>
      <c r="B71" s="413" t="s">
        <v>180</v>
      </c>
      <c r="C71" s="245">
        <f>SUM(D71:F71)</f>
        <v>0</v>
      </c>
      <c r="D71" s="247"/>
      <c r="E71" s="247"/>
      <c r="F71" s="247"/>
    </row>
    <row r="72" spans="1:6" s="111" customFormat="1" ht="12" customHeight="1" thickBot="1" x14ac:dyDescent="0.25">
      <c r="A72" s="464" t="s">
        <v>182</v>
      </c>
      <c r="B72" s="415" t="s">
        <v>183</v>
      </c>
      <c r="C72" s="245">
        <f>SUM(D72:F72)</f>
        <v>0</v>
      </c>
      <c r="D72" s="247"/>
      <c r="E72" s="247"/>
      <c r="F72" s="247"/>
    </row>
    <row r="73" spans="1:6" s="111" customFormat="1" ht="12" customHeight="1" thickBot="1" x14ac:dyDescent="0.2">
      <c r="A73" s="468" t="s">
        <v>185</v>
      </c>
      <c r="B73" s="238" t="s">
        <v>186</v>
      </c>
      <c r="C73" s="460">
        <f>SUM(C74:C75)</f>
        <v>12776</v>
      </c>
      <c r="D73" s="242">
        <f>SUM(D74:D75)</f>
        <v>0</v>
      </c>
      <c r="E73" s="242">
        <f>SUM(E74:E75)</f>
        <v>12776</v>
      </c>
      <c r="F73" s="242">
        <f>SUM(F74:F75)</f>
        <v>0</v>
      </c>
    </row>
    <row r="74" spans="1:6" s="111" customFormat="1" ht="12" customHeight="1" x14ac:dyDescent="0.2">
      <c r="A74" s="461" t="s">
        <v>188</v>
      </c>
      <c r="B74" s="411" t="s">
        <v>586</v>
      </c>
      <c r="C74" s="245">
        <f>D74+E74+F74</f>
        <v>12776</v>
      </c>
      <c r="D74" s="247"/>
      <c r="E74" s="247">
        <v>12776</v>
      </c>
      <c r="F74" s="247"/>
    </row>
    <row r="75" spans="1:6" s="111" customFormat="1" ht="12" customHeight="1" thickBot="1" x14ac:dyDescent="0.25">
      <c r="A75" s="464" t="s">
        <v>191</v>
      </c>
      <c r="B75" s="415" t="s">
        <v>192</v>
      </c>
      <c r="C75" s="245">
        <f>SUM(D75:F75)</f>
        <v>0</v>
      </c>
      <c r="D75" s="247"/>
      <c r="E75" s="247"/>
      <c r="F75" s="247"/>
    </row>
    <row r="76" spans="1:6" s="110" customFormat="1" ht="12" customHeight="1" thickBot="1" x14ac:dyDescent="0.2">
      <c r="A76" s="468" t="s">
        <v>194</v>
      </c>
      <c r="B76" s="238" t="s">
        <v>195</v>
      </c>
      <c r="C76" s="460">
        <f>SUM(C77:C79)</f>
        <v>29342266</v>
      </c>
      <c r="D76" s="460">
        <f>SUM(D77:D79)</f>
        <v>0</v>
      </c>
      <c r="E76" s="460">
        <f>SUM(E77:E79)</f>
        <v>29329490</v>
      </c>
      <c r="F76" s="460">
        <f>SUM(F77:F79)</f>
        <v>0</v>
      </c>
    </row>
    <row r="77" spans="1:6" s="111" customFormat="1" ht="12" customHeight="1" x14ac:dyDescent="0.2">
      <c r="A77" s="461" t="s">
        <v>196</v>
      </c>
      <c r="B77" s="411" t="s">
        <v>197</v>
      </c>
      <c r="C77" s="245">
        <f>SUM(D77:F77)</f>
        <v>0</v>
      </c>
      <c r="D77" s="247"/>
      <c r="E77" s="247"/>
      <c r="F77" s="247"/>
    </row>
    <row r="78" spans="1:6" s="111" customFormat="1" ht="12" customHeight="1" x14ac:dyDescent="0.2">
      <c r="A78" s="462" t="s">
        <v>199</v>
      </c>
      <c r="B78" s="413" t="s">
        <v>200</v>
      </c>
      <c r="C78" s="245">
        <f>SUM(D78:F78)</f>
        <v>0</v>
      </c>
      <c r="D78" s="247"/>
      <c r="E78" s="247"/>
      <c r="F78" s="247"/>
    </row>
    <row r="79" spans="1:6" s="111" customFormat="1" ht="12" customHeight="1" thickBot="1" x14ac:dyDescent="0.25">
      <c r="A79" s="464" t="s">
        <v>202</v>
      </c>
      <c r="B79" s="127" t="s">
        <v>562</v>
      </c>
      <c r="C79" s="245">
        <v>29342266</v>
      </c>
      <c r="D79" s="247"/>
      <c r="E79" s="247">
        <v>29329490</v>
      </c>
      <c r="F79" s="247"/>
    </row>
    <row r="80" spans="1:6" s="111" customFormat="1" ht="12" customHeight="1" thickBot="1" x14ac:dyDescent="0.2">
      <c r="A80" s="468" t="s">
        <v>205</v>
      </c>
      <c r="B80" s="238" t="s">
        <v>206</v>
      </c>
      <c r="C80" s="460">
        <f>SUM(C81:C84)</f>
        <v>0</v>
      </c>
      <c r="D80" s="460">
        <f>SUM(D81:D84)</f>
        <v>0</v>
      </c>
      <c r="E80" s="460">
        <f>SUM(E81:E84)</f>
        <v>0</v>
      </c>
      <c r="F80" s="460">
        <f>SUM(F81:F84)</f>
        <v>0</v>
      </c>
    </row>
    <row r="81" spans="1:6" s="111" customFormat="1" ht="12" customHeight="1" x14ac:dyDescent="0.2">
      <c r="A81" s="470" t="s">
        <v>208</v>
      </c>
      <c r="B81" s="411" t="s">
        <v>209</v>
      </c>
      <c r="C81" s="245">
        <f>SUM(D81:F81)</f>
        <v>0</v>
      </c>
      <c r="D81" s="247"/>
      <c r="E81" s="247"/>
      <c r="F81" s="247"/>
    </row>
    <row r="82" spans="1:6" s="111" customFormat="1" ht="12" customHeight="1" x14ac:dyDescent="0.2">
      <c r="A82" s="471" t="s">
        <v>211</v>
      </c>
      <c r="B82" s="413" t="s">
        <v>212</v>
      </c>
      <c r="C82" s="245">
        <f>SUM(D82:F82)</f>
        <v>0</v>
      </c>
      <c r="D82" s="247"/>
      <c r="E82" s="247"/>
      <c r="F82" s="247"/>
    </row>
    <row r="83" spans="1:6" s="111" customFormat="1" ht="12" customHeight="1" x14ac:dyDescent="0.2">
      <c r="A83" s="471" t="s">
        <v>214</v>
      </c>
      <c r="B83" s="413" t="s">
        <v>215</v>
      </c>
      <c r="C83" s="245">
        <f>SUM(D83:F83)</f>
        <v>0</v>
      </c>
      <c r="D83" s="247"/>
      <c r="E83" s="247"/>
      <c r="F83" s="247"/>
    </row>
    <row r="84" spans="1:6" s="110" customFormat="1" ht="12" customHeight="1" thickBot="1" x14ac:dyDescent="0.25">
      <c r="A84" s="472" t="s">
        <v>217</v>
      </c>
      <c r="B84" s="415" t="s">
        <v>218</v>
      </c>
      <c r="C84" s="245">
        <f>SUM(D84:F84)</f>
        <v>0</v>
      </c>
      <c r="D84" s="247"/>
      <c r="E84" s="247"/>
      <c r="F84" s="247"/>
    </row>
    <row r="85" spans="1:6" s="110" customFormat="1" ht="12" customHeight="1" thickBot="1" x14ac:dyDescent="0.2">
      <c r="A85" s="468" t="s">
        <v>220</v>
      </c>
      <c r="B85" s="238" t="s">
        <v>221</v>
      </c>
      <c r="C85" s="245">
        <f>SUM(D85:F85)</f>
        <v>0</v>
      </c>
      <c r="D85" s="473"/>
      <c r="E85" s="473"/>
      <c r="F85" s="473"/>
    </row>
    <row r="86" spans="1:6" s="110" customFormat="1" ht="12" customHeight="1" thickBot="1" x14ac:dyDescent="0.2">
      <c r="A86" s="468" t="s">
        <v>223</v>
      </c>
      <c r="B86" s="474" t="s">
        <v>224</v>
      </c>
      <c r="C86" s="466">
        <f>D86+E86+F86</f>
        <v>29342266</v>
      </c>
      <c r="D86" s="466">
        <f>+D64+D68+D73+D76+D80+D85</f>
        <v>0</v>
      </c>
      <c r="E86" s="466">
        <f>+E64+E68+E73+E76+E80+E85</f>
        <v>29342266</v>
      </c>
      <c r="F86" s="466">
        <f>+F64+F68+F73+F76+F80+F85</f>
        <v>0</v>
      </c>
    </row>
    <row r="87" spans="1:6" s="110" customFormat="1" ht="12" customHeight="1" thickBot="1" x14ac:dyDescent="0.2">
      <c r="A87" s="475" t="s">
        <v>225</v>
      </c>
      <c r="B87" s="476" t="s">
        <v>365</v>
      </c>
      <c r="C87" s="477">
        <f>+C63+C86</f>
        <v>29342272</v>
      </c>
      <c r="D87" s="466">
        <f>+D63+D86</f>
        <v>6</v>
      </c>
      <c r="E87" s="466">
        <f>+E63+E86</f>
        <v>29342266</v>
      </c>
      <c r="F87" s="466">
        <f>+F63+F86</f>
        <v>0</v>
      </c>
    </row>
    <row r="88" spans="1:6" s="111" customFormat="1" ht="15" customHeight="1" x14ac:dyDescent="0.2">
      <c r="A88" s="212"/>
      <c r="B88" s="213"/>
      <c r="C88" s="295"/>
      <c r="D88" s="295"/>
      <c r="E88" s="295"/>
      <c r="F88" s="295"/>
    </row>
    <row r="89" spans="1:6" ht="13.5" thickBot="1" x14ac:dyDescent="0.25">
      <c r="A89" s="328"/>
      <c r="B89" s="214"/>
      <c r="C89" s="296"/>
      <c r="D89" s="296"/>
      <c r="E89" s="296"/>
      <c r="F89" s="296"/>
    </row>
    <row r="90" spans="1:6" s="62" customFormat="1" ht="16.5" customHeight="1" thickBot="1" x14ac:dyDescent="0.25">
      <c r="A90" s="215"/>
      <c r="B90" s="216" t="s">
        <v>412</v>
      </c>
      <c r="C90" s="297"/>
      <c r="D90" s="297"/>
      <c r="E90" s="297"/>
      <c r="F90" s="297"/>
    </row>
    <row r="91" spans="1:6" s="112" customFormat="1" ht="12" customHeight="1" thickBot="1" x14ac:dyDescent="0.25">
      <c r="A91" s="478" t="s">
        <v>376</v>
      </c>
      <c r="B91" s="479" t="s">
        <v>228</v>
      </c>
      <c r="C91" s="480">
        <f>SUM(C92:C96)</f>
        <v>29180358</v>
      </c>
      <c r="D91" s="481">
        <f>SUM(D92:D96)</f>
        <v>29180358</v>
      </c>
      <c r="E91" s="481">
        <f>SUM(E92:E96)</f>
        <v>0</v>
      </c>
      <c r="F91" s="481">
        <f>SUM(F92:F96)</f>
        <v>0</v>
      </c>
    </row>
    <row r="92" spans="1:6" ht="12" customHeight="1" x14ac:dyDescent="0.2">
      <c r="A92" s="482" t="s">
        <v>442</v>
      </c>
      <c r="B92" s="6" t="s">
        <v>406</v>
      </c>
      <c r="C92" s="245">
        <f>D92+E92+F92</f>
        <v>17265454</v>
      </c>
      <c r="D92" s="243">
        <v>17265454</v>
      </c>
      <c r="E92" s="243"/>
      <c r="F92" s="243"/>
    </row>
    <row r="93" spans="1:6" ht="12" customHeight="1" x14ac:dyDescent="0.2">
      <c r="A93" s="462" t="s">
        <v>443</v>
      </c>
      <c r="B93" s="4" t="s">
        <v>523</v>
      </c>
      <c r="C93" s="245">
        <f t="shared" ref="C93:C106" si="3">D93+E93+F93</f>
        <v>3934026</v>
      </c>
      <c r="D93" s="244">
        <v>3934026</v>
      </c>
      <c r="E93" s="244"/>
      <c r="F93" s="244"/>
    </row>
    <row r="94" spans="1:6" ht="12" customHeight="1" x14ac:dyDescent="0.2">
      <c r="A94" s="462" t="s">
        <v>444</v>
      </c>
      <c r="B94" s="4" t="s">
        <v>481</v>
      </c>
      <c r="C94" s="245">
        <f t="shared" si="3"/>
        <v>7980878</v>
      </c>
      <c r="D94" s="246">
        <v>7980878</v>
      </c>
      <c r="E94" s="246"/>
      <c r="F94" s="246"/>
    </row>
    <row r="95" spans="1:6" ht="12" customHeight="1" x14ac:dyDescent="0.2">
      <c r="A95" s="462" t="s">
        <v>445</v>
      </c>
      <c r="B95" s="7" t="s">
        <v>524</v>
      </c>
      <c r="C95" s="245">
        <f t="shared" si="3"/>
        <v>0</v>
      </c>
      <c r="D95" s="246"/>
      <c r="E95" s="246"/>
      <c r="F95" s="246"/>
    </row>
    <row r="96" spans="1:6" ht="12" customHeight="1" x14ac:dyDescent="0.2">
      <c r="A96" s="462" t="s">
        <v>453</v>
      </c>
      <c r="B96" s="15" t="s">
        <v>525</v>
      </c>
      <c r="C96" s="245">
        <f t="shared" si="3"/>
        <v>0</v>
      </c>
      <c r="D96" s="246"/>
      <c r="E96" s="246"/>
      <c r="F96" s="246"/>
    </row>
    <row r="97" spans="1:6" ht="12" customHeight="1" x14ac:dyDescent="0.2">
      <c r="A97" s="462" t="s">
        <v>446</v>
      </c>
      <c r="B97" s="4" t="s">
        <v>229</v>
      </c>
      <c r="C97" s="245">
        <f t="shared" si="3"/>
        <v>0</v>
      </c>
      <c r="D97" s="246"/>
      <c r="E97" s="246"/>
      <c r="F97" s="246"/>
    </row>
    <row r="98" spans="1:6" ht="12" customHeight="1" x14ac:dyDescent="0.2">
      <c r="A98" s="462" t="s">
        <v>447</v>
      </c>
      <c r="B98" s="128" t="s">
        <v>230</v>
      </c>
      <c r="C98" s="245">
        <f t="shared" si="3"/>
        <v>0</v>
      </c>
      <c r="D98" s="246"/>
      <c r="E98" s="246"/>
      <c r="F98" s="246"/>
    </row>
    <row r="99" spans="1:6" ht="12" customHeight="1" x14ac:dyDescent="0.2">
      <c r="A99" s="462" t="s">
        <v>454</v>
      </c>
      <c r="B99" s="129" t="s">
        <v>231</v>
      </c>
      <c r="C99" s="245">
        <f t="shared" si="3"/>
        <v>0</v>
      </c>
      <c r="D99" s="246"/>
      <c r="E99" s="246"/>
      <c r="F99" s="246"/>
    </row>
    <row r="100" spans="1:6" ht="12" customHeight="1" x14ac:dyDescent="0.2">
      <c r="A100" s="462" t="s">
        <v>455</v>
      </c>
      <c r="B100" s="129" t="s">
        <v>232</v>
      </c>
      <c r="C100" s="245">
        <f t="shared" si="3"/>
        <v>0</v>
      </c>
      <c r="D100" s="246"/>
      <c r="E100" s="246"/>
      <c r="F100" s="246"/>
    </row>
    <row r="101" spans="1:6" ht="12" customHeight="1" x14ac:dyDescent="0.2">
      <c r="A101" s="462" t="s">
        <v>456</v>
      </c>
      <c r="B101" s="128" t="s">
        <v>233</v>
      </c>
      <c r="C101" s="245">
        <f t="shared" si="3"/>
        <v>0</v>
      </c>
      <c r="D101" s="246"/>
      <c r="E101" s="246"/>
      <c r="F101" s="246"/>
    </row>
    <row r="102" spans="1:6" ht="12" customHeight="1" x14ac:dyDescent="0.2">
      <c r="A102" s="462" t="s">
        <v>457</v>
      </c>
      <c r="B102" s="128" t="s">
        <v>234</v>
      </c>
      <c r="C102" s="245">
        <f t="shared" si="3"/>
        <v>0</v>
      </c>
      <c r="D102" s="246"/>
      <c r="E102" s="246"/>
      <c r="F102" s="246"/>
    </row>
    <row r="103" spans="1:6" ht="12" customHeight="1" x14ac:dyDescent="0.2">
      <c r="A103" s="462" t="s">
        <v>459</v>
      </c>
      <c r="B103" s="129" t="s">
        <v>235</v>
      </c>
      <c r="C103" s="245">
        <f t="shared" si="3"/>
        <v>0</v>
      </c>
      <c r="D103" s="246"/>
      <c r="E103" s="246"/>
      <c r="F103" s="246"/>
    </row>
    <row r="104" spans="1:6" ht="12" customHeight="1" x14ac:dyDescent="0.2">
      <c r="A104" s="483" t="s">
        <v>526</v>
      </c>
      <c r="B104" s="130" t="s">
        <v>236</v>
      </c>
      <c r="C104" s="245">
        <f t="shared" si="3"/>
        <v>0</v>
      </c>
      <c r="D104" s="246"/>
      <c r="E104" s="246"/>
      <c r="F104" s="246"/>
    </row>
    <row r="105" spans="1:6" ht="12" customHeight="1" x14ac:dyDescent="0.2">
      <c r="A105" s="462" t="s">
        <v>237</v>
      </c>
      <c r="B105" s="130" t="s">
        <v>238</v>
      </c>
      <c r="C105" s="245">
        <f t="shared" si="3"/>
        <v>0</v>
      </c>
      <c r="D105" s="246"/>
      <c r="E105" s="246"/>
      <c r="F105" s="246"/>
    </row>
    <row r="106" spans="1:6" ht="12" customHeight="1" thickBot="1" x14ac:dyDescent="0.25">
      <c r="A106" s="484" t="s">
        <v>239</v>
      </c>
      <c r="B106" s="131" t="s">
        <v>240</v>
      </c>
      <c r="C106" s="245">
        <f t="shared" si="3"/>
        <v>0</v>
      </c>
      <c r="D106" s="248"/>
      <c r="E106" s="248"/>
      <c r="F106" s="248"/>
    </row>
    <row r="107" spans="1:6" ht="12" customHeight="1" thickBot="1" x14ac:dyDescent="0.25">
      <c r="A107" s="31" t="s">
        <v>377</v>
      </c>
      <c r="B107" s="24" t="s">
        <v>241</v>
      </c>
      <c r="C107" s="460">
        <f>+C108+C110+C112</f>
        <v>0</v>
      </c>
      <c r="D107" s="460">
        <f>+D108+D110+D112</f>
        <v>0</v>
      </c>
      <c r="E107" s="460">
        <f>+E108+E110+E112</f>
        <v>0</v>
      </c>
      <c r="F107" s="460">
        <f>+F108+F110+F112</f>
        <v>0</v>
      </c>
    </row>
    <row r="108" spans="1:6" ht="12" customHeight="1" x14ac:dyDescent="0.2">
      <c r="A108" s="461" t="s">
        <v>448</v>
      </c>
      <c r="B108" s="4" t="s">
        <v>559</v>
      </c>
      <c r="C108" s="245"/>
      <c r="D108" s="245"/>
      <c r="E108" s="245"/>
      <c r="F108" s="245"/>
    </row>
    <row r="109" spans="1:6" ht="12" customHeight="1" x14ac:dyDescent="0.2">
      <c r="A109" s="461" t="s">
        <v>449</v>
      </c>
      <c r="B109" s="8" t="s">
        <v>242</v>
      </c>
      <c r="C109" s="245">
        <f t="shared" ref="C109:C120" si="4">SUM(D109:F109)</f>
        <v>0</v>
      </c>
      <c r="D109" s="245"/>
      <c r="E109" s="245"/>
      <c r="F109" s="245"/>
    </row>
    <row r="110" spans="1:6" ht="12" customHeight="1" x14ac:dyDescent="0.2">
      <c r="A110" s="461" t="s">
        <v>450</v>
      </c>
      <c r="B110" s="8" t="s">
        <v>527</v>
      </c>
      <c r="C110" s="245">
        <f t="shared" si="4"/>
        <v>0</v>
      </c>
      <c r="D110" s="244"/>
      <c r="E110" s="244"/>
      <c r="F110" s="244"/>
    </row>
    <row r="111" spans="1:6" ht="12" customHeight="1" x14ac:dyDescent="0.2">
      <c r="A111" s="461" t="s">
        <v>451</v>
      </c>
      <c r="B111" s="8" t="s">
        <v>243</v>
      </c>
      <c r="C111" s="245">
        <f t="shared" si="4"/>
        <v>0</v>
      </c>
      <c r="D111" s="414"/>
      <c r="E111" s="414"/>
      <c r="F111" s="414"/>
    </row>
    <row r="112" spans="1:6" ht="12" customHeight="1" x14ac:dyDescent="0.2">
      <c r="A112" s="461" t="s">
        <v>452</v>
      </c>
      <c r="B112" s="240" t="s">
        <v>282</v>
      </c>
      <c r="C112" s="245">
        <f t="shared" si="4"/>
        <v>0</v>
      </c>
      <c r="D112" s="414"/>
      <c r="E112" s="414"/>
      <c r="F112" s="414"/>
    </row>
    <row r="113" spans="1:6" ht="12" customHeight="1" x14ac:dyDescent="0.2">
      <c r="A113" s="461" t="s">
        <v>458</v>
      </c>
      <c r="B113" s="239" t="s">
        <v>244</v>
      </c>
      <c r="C113" s="245">
        <f t="shared" si="4"/>
        <v>0</v>
      </c>
      <c r="D113" s="414"/>
      <c r="E113" s="414"/>
      <c r="F113" s="414"/>
    </row>
    <row r="114" spans="1:6" ht="12" customHeight="1" x14ac:dyDescent="0.2">
      <c r="A114" s="461" t="s">
        <v>460</v>
      </c>
      <c r="B114" s="439" t="s">
        <v>245</v>
      </c>
      <c r="C114" s="245">
        <f t="shared" si="4"/>
        <v>0</v>
      </c>
      <c r="D114" s="414"/>
      <c r="E114" s="414"/>
      <c r="F114" s="414"/>
    </row>
    <row r="115" spans="1:6" ht="12" customHeight="1" x14ac:dyDescent="0.2">
      <c r="A115" s="461" t="s">
        <v>528</v>
      </c>
      <c r="B115" s="129" t="s">
        <v>232</v>
      </c>
      <c r="C115" s="245">
        <f t="shared" si="4"/>
        <v>0</v>
      </c>
      <c r="D115" s="414"/>
      <c r="E115" s="414"/>
      <c r="F115" s="414"/>
    </row>
    <row r="116" spans="1:6" ht="12" customHeight="1" x14ac:dyDescent="0.2">
      <c r="A116" s="461" t="s">
        <v>529</v>
      </c>
      <c r="B116" s="129" t="s">
        <v>246</v>
      </c>
      <c r="C116" s="245">
        <f t="shared" si="4"/>
        <v>0</v>
      </c>
      <c r="D116" s="414"/>
      <c r="E116" s="414"/>
      <c r="F116" s="414"/>
    </row>
    <row r="117" spans="1:6" ht="12" customHeight="1" x14ac:dyDescent="0.2">
      <c r="A117" s="461" t="s">
        <v>530</v>
      </c>
      <c r="B117" s="129" t="s">
        <v>247</v>
      </c>
      <c r="C117" s="245">
        <f t="shared" si="4"/>
        <v>0</v>
      </c>
      <c r="D117" s="414"/>
      <c r="E117" s="414"/>
      <c r="F117" s="414"/>
    </row>
    <row r="118" spans="1:6" ht="12" customHeight="1" x14ac:dyDescent="0.2">
      <c r="A118" s="461" t="s">
        <v>248</v>
      </c>
      <c r="B118" s="129" t="s">
        <v>235</v>
      </c>
      <c r="C118" s="245">
        <f t="shared" si="4"/>
        <v>0</v>
      </c>
      <c r="D118" s="414"/>
      <c r="E118" s="414"/>
      <c r="F118" s="414"/>
    </row>
    <row r="119" spans="1:6" ht="12" customHeight="1" x14ac:dyDescent="0.2">
      <c r="A119" s="461" t="s">
        <v>249</v>
      </c>
      <c r="B119" s="129" t="s">
        <v>250</v>
      </c>
      <c r="C119" s="245">
        <f t="shared" si="4"/>
        <v>0</v>
      </c>
      <c r="D119" s="414"/>
      <c r="E119" s="414"/>
      <c r="F119" s="414"/>
    </row>
    <row r="120" spans="1:6" ht="12" customHeight="1" thickBot="1" x14ac:dyDescent="0.25">
      <c r="A120" s="483" t="s">
        <v>251</v>
      </c>
      <c r="B120" s="129" t="s">
        <v>252</v>
      </c>
      <c r="C120" s="245">
        <f t="shared" si="4"/>
        <v>0</v>
      </c>
      <c r="D120" s="416"/>
      <c r="E120" s="416"/>
      <c r="F120" s="416"/>
    </row>
    <row r="121" spans="1:6" ht="12" customHeight="1" thickBot="1" x14ac:dyDescent="0.25">
      <c r="A121" s="31" t="s">
        <v>378</v>
      </c>
      <c r="B121" s="119" t="s">
        <v>253</v>
      </c>
      <c r="C121" s="460">
        <f>+C122+C123</f>
        <v>0</v>
      </c>
      <c r="D121" s="460">
        <f>+D122+D123</f>
        <v>0</v>
      </c>
      <c r="E121" s="460">
        <f>+E122+E123</f>
        <v>0</v>
      </c>
      <c r="F121" s="460">
        <f>+F122+F123</f>
        <v>0</v>
      </c>
    </row>
    <row r="122" spans="1:6" ht="12" customHeight="1" x14ac:dyDescent="0.2">
      <c r="A122" s="461" t="s">
        <v>431</v>
      </c>
      <c r="B122" s="5" t="s">
        <v>413</v>
      </c>
      <c r="C122" s="245">
        <f>SUM(D122:F122)</f>
        <v>0</v>
      </c>
      <c r="D122" s="245"/>
      <c r="E122" s="245"/>
      <c r="F122" s="245"/>
    </row>
    <row r="123" spans="1:6" ht="12" customHeight="1" thickBot="1" x14ac:dyDescent="0.25">
      <c r="A123" s="464" t="s">
        <v>432</v>
      </c>
      <c r="B123" s="8" t="s">
        <v>414</v>
      </c>
      <c r="C123" s="245">
        <f>SUM(D123:F123)</f>
        <v>0</v>
      </c>
      <c r="D123" s="246"/>
      <c r="E123" s="246"/>
      <c r="F123" s="246"/>
    </row>
    <row r="124" spans="1:6" ht="12" customHeight="1" thickBot="1" x14ac:dyDescent="0.25">
      <c r="A124" s="31" t="s">
        <v>379</v>
      </c>
      <c r="B124" s="119" t="s">
        <v>254</v>
      </c>
      <c r="C124" s="460">
        <f>+C91+C107+C121</f>
        <v>29180358</v>
      </c>
      <c r="D124" s="460">
        <f>+D91+D107+D121</f>
        <v>29180358</v>
      </c>
      <c r="E124" s="460">
        <f>+E91+E107+E121</f>
        <v>0</v>
      </c>
      <c r="F124" s="460">
        <f>+F91+F107+F121</f>
        <v>0</v>
      </c>
    </row>
    <row r="125" spans="1:6" ht="12" customHeight="1" thickBot="1" x14ac:dyDescent="0.25">
      <c r="A125" s="31" t="s">
        <v>380</v>
      </c>
      <c r="B125" s="119" t="s">
        <v>255</v>
      </c>
      <c r="C125" s="460">
        <f>+C126+C127+C128</f>
        <v>0</v>
      </c>
      <c r="D125" s="460">
        <f>+D126+D127+D128</f>
        <v>0</v>
      </c>
      <c r="E125" s="460">
        <f>+E126+E127+E128</f>
        <v>0</v>
      </c>
      <c r="F125" s="460">
        <f>+F126+F127+F128</f>
        <v>0</v>
      </c>
    </row>
    <row r="126" spans="1:6" s="112" customFormat="1" ht="12" customHeight="1" x14ac:dyDescent="0.2">
      <c r="A126" s="461" t="s">
        <v>435</v>
      </c>
      <c r="B126" s="5" t="s">
        <v>256</v>
      </c>
      <c r="C126" s="245">
        <f>SUM(D126:F126)</f>
        <v>0</v>
      </c>
      <c r="D126" s="414"/>
      <c r="E126" s="414"/>
      <c r="F126" s="414"/>
    </row>
    <row r="127" spans="1:6" ht="12" customHeight="1" x14ac:dyDescent="0.2">
      <c r="A127" s="461" t="s">
        <v>436</v>
      </c>
      <c r="B127" s="5" t="s">
        <v>257</v>
      </c>
      <c r="C127" s="245">
        <f>SUM(D127:F127)</f>
        <v>0</v>
      </c>
      <c r="D127" s="414"/>
      <c r="E127" s="414"/>
      <c r="F127" s="414"/>
    </row>
    <row r="128" spans="1:6" ht="12" customHeight="1" thickBot="1" x14ac:dyDescent="0.25">
      <c r="A128" s="483" t="s">
        <v>437</v>
      </c>
      <c r="B128" s="3" t="s">
        <v>258</v>
      </c>
      <c r="C128" s="245">
        <f>SUM(D128:F128)</f>
        <v>0</v>
      </c>
      <c r="D128" s="414"/>
      <c r="E128" s="414"/>
      <c r="F128" s="414"/>
    </row>
    <row r="129" spans="1:6" ht="12" customHeight="1" thickBot="1" x14ac:dyDescent="0.25">
      <c r="A129" s="31" t="s">
        <v>381</v>
      </c>
      <c r="B129" s="119" t="s">
        <v>259</v>
      </c>
      <c r="C129" s="460">
        <f>+C130+C131+C132+C133</f>
        <v>0</v>
      </c>
      <c r="D129" s="460">
        <f>+D130+D131+D132+D133</f>
        <v>0</v>
      </c>
      <c r="E129" s="460">
        <f>+E130+E131+E132+E133</f>
        <v>0</v>
      </c>
      <c r="F129" s="460">
        <f>+F130+F131+F132+F133</f>
        <v>0</v>
      </c>
    </row>
    <row r="130" spans="1:6" ht="12" customHeight="1" x14ac:dyDescent="0.2">
      <c r="A130" s="461" t="s">
        <v>438</v>
      </c>
      <c r="B130" s="5" t="s">
        <v>260</v>
      </c>
      <c r="C130" s="245">
        <f>SUM(D130:F130)</f>
        <v>0</v>
      </c>
      <c r="D130" s="414"/>
      <c r="E130" s="414"/>
      <c r="F130" s="414"/>
    </row>
    <row r="131" spans="1:6" ht="12" customHeight="1" x14ac:dyDescent="0.2">
      <c r="A131" s="461" t="s">
        <v>439</v>
      </c>
      <c r="B131" s="5" t="s">
        <v>261</v>
      </c>
      <c r="C131" s="245">
        <f>SUM(D131:F131)</f>
        <v>0</v>
      </c>
      <c r="D131" s="414"/>
      <c r="E131" s="414"/>
      <c r="F131" s="414"/>
    </row>
    <row r="132" spans="1:6" ht="12" customHeight="1" x14ac:dyDescent="0.2">
      <c r="A132" s="461" t="s">
        <v>127</v>
      </c>
      <c r="B132" s="5" t="s">
        <v>262</v>
      </c>
      <c r="C132" s="245">
        <f>SUM(D132:F132)</f>
        <v>0</v>
      </c>
      <c r="D132" s="414"/>
      <c r="E132" s="414"/>
      <c r="F132" s="414"/>
    </row>
    <row r="133" spans="1:6" s="112" customFormat="1" ht="12" customHeight="1" thickBot="1" x14ac:dyDescent="0.25">
      <c r="A133" s="483" t="s">
        <v>130</v>
      </c>
      <c r="B133" s="3" t="s">
        <v>263</v>
      </c>
      <c r="C133" s="245">
        <f>SUM(D133:F133)</f>
        <v>0</v>
      </c>
      <c r="D133" s="414"/>
      <c r="E133" s="414"/>
      <c r="F133" s="414"/>
    </row>
    <row r="134" spans="1:6" ht="12" customHeight="1" thickBot="1" x14ac:dyDescent="0.25">
      <c r="A134" s="31" t="s">
        <v>382</v>
      </c>
      <c r="B134" s="119" t="s">
        <v>264</v>
      </c>
      <c r="C134" s="466">
        <f>+C135+C136+C137+C138</f>
        <v>0</v>
      </c>
      <c r="D134" s="466">
        <f>+D135+D136+D137+D138</f>
        <v>0</v>
      </c>
      <c r="E134" s="466">
        <f>+E135+E136+E137+E138</f>
        <v>0</v>
      </c>
      <c r="F134" s="466">
        <f>+F135+F136+F137+F138</f>
        <v>0</v>
      </c>
    </row>
    <row r="135" spans="1:6" x14ac:dyDescent="0.2">
      <c r="A135" s="461" t="s">
        <v>440</v>
      </c>
      <c r="B135" s="5" t="s">
        <v>265</v>
      </c>
      <c r="C135" s="245">
        <f>SUM(D135:F135)</f>
        <v>0</v>
      </c>
      <c r="D135" s="414"/>
      <c r="E135" s="414"/>
      <c r="F135" s="414"/>
    </row>
    <row r="136" spans="1:6" ht="12" customHeight="1" x14ac:dyDescent="0.2">
      <c r="A136" s="461" t="s">
        <v>441</v>
      </c>
      <c r="B136" s="5" t="s">
        <v>266</v>
      </c>
      <c r="C136" s="245">
        <f>SUM(D136:F136)</f>
        <v>0</v>
      </c>
      <c r="D136" s="414"/>
      <c r="E136" s="414"/>
      <c r="F136" s="414"/>
    </row>
    <row r="137" spans="1:6" s="112" customFormat="1" ht="12" customHeight="1" x14ac:dyDescent="0.2">
      <c r="A137" s="461" t="s">
        <v>142</v>
      </c>
      <c r="B137" s="5" t="s">
        <v>267</v>
      </c>
      <c r="C137" s="245">
        <f>SUM(D137:F137)</f>
        <v>0</v>
      </c>
      <c r="D137" s="414"/>
      <c r="E137" s="414"/>
      <c r="F137" s="414"/>
    </row>
    <row r="138" spans="1:6" s="112" customFormat="1" ht="12" customHeight="1" thickBot="1" x14ac:dyDescent="0.25">
      <c r="A138" s="483" t="s">
        <v>145</v>
      </c>
      <c r="B138" s="3" t="s">
        <v>366</v>
      </c>
      <c r="C138" s="245">
        <f>SUM(D138:F138)</f>
        <v>0</v>
      </c>
      <c r="D138" s="414"/>
      <c r="E138" s="414"/>
      <c r="F138" s="414"/>
    </row>
    <row r="139" spans="1:6" s="112" customFormat="1" ht="12" customHeight="1" thickBot="1" x14ac:dyDescent="0.25">
      <c r="A139" s="31" t="s">
        <v>383</v>
      </c>
      <c r="B139" s="119" t="s">
        <v>268</v>
      </c>
      <c r="C139" s="485">
        <f>+C140+C141+C142+C143</f>
        <v>0</v>
      </c>
      <c r="D139" s="485">
        <f>+D140+D141+D142+D143</f>
        <v>0</v>
      </c>
      <c r="E139" s="485">
        <f>+E140+E141+E142+E143</f>
        <v>0</v>
      </c>
      <c r="F139" s="485">
        <f>+F140+F141+F142+F143</f>
        <v>0</v>
      </c>
    </row>
    <row r="140" spans="1:6" s="112" customFormat="1" ht="12" customHeight="1" x14ac:dyDescent="0.2">
      <c r="A140" s="461" t="s">
        <v>521</v>
      </c>
      <c r="B140" s="5" t="s">
        <v>269</v>
      </c>
      <c r="C140" s="245">
        <f>SUM(D140:F140)</f>
        <v>0</v>
      </c>
      <c r="D140" s="414"/>
      <c r="E140" s="414"/>
      <c r="F140" s="414"/>
    </row>
    <row r="141" spans="1:6" s="112" customFormat="1" ht="12" customHeight="1" x14ac:dyDescent="0.2">
      <c r="A141" s="461" t="s">
        <v>522</v>
      </c>
      <c r="B141" s="5" t="s">
        <v>270</v>
      </c>
      <c r="C141" s="245">
        <f>SUM(D141:F141)</f>
        <v>0</v>
      </c>
      <c r="D141" s="414"/>
      <c r="E141" s="414"/>
      <c r="F141" s="414"/>
    </row>
    <row r="142" spans="1:6" s="112" customFormat="1" ht="12" customHeight="1" x14ac:dyDescent="0.2">
      <c r="A142" s="461" t="s">
        <v>281</v>
      </c>
      <c r="B142" s="5" t="s">
        <v>271</v>
      </c>
      <c r="C142" s="245">
        <f>SUM(D142:F142)</f>
        <v>0</v>
      </c>
      <c r="D142" s="414"/>
      <c r="E142" s="414"/>
      <c r="F142" s="414"/>
    </row>
    <row r="143" spans="1:6" ht="12.75" customHeight="1" thickBot="1" x14ac:dyDescent="0.25">
      <c r="A143" s="461" t="s">
        <v>156</v>
      </c>
      <c r="B143" s="5" t="s">
        <v>272</v>
      </c>
      <c r="C143" s="245">
        <f>SUM(D143:F143)</f>
        <v>0</v>
      </c>
      <c r="D143" s="414"/>
      <c r="E143" s="414"/>
      <c r="F143" s="414"/>
    </row>
    <row r="144" spans="1:6" ht="12" customHeight="1" thickBot="1" x14ac:dyDescent="0.25">
      <c r="A144" s="31" t="s">
        <v>384</v>
      </c>
      <c r="B144" s="119" t="s">
        <v>327</v>
      </c>
      <c r="C144" s="486">
        <f>+C125+C129+C134+C139</f>
        <v>0</v>
      </c>
      <c r="D144" s="486">
        <f>+D125+D129+D134+D139</f>
        <v>0</v>
      </c>
      <c r="E144" s="486">
        <f>+E125+E129+E134+E139</f>
        <v>0</v>
      </c>
      <c r="F144" s="486">
        <f>+F125+F129+F134+F139</f>
        <v>0</v>
      </c>
    </row>
    <row r="145" spans="1:6" ht="15" customHeight="1" thickBot="1" x14ac:dyDescent="0.25">
      <c r="A145" s="487" t="s">
        <v>385</v>
      </c>
      <c r="B145" s="303" t="s">
        <v>328</v>
      </c>
      <c r="C145" s="486">
        <f>+C124+C144</f>
        <v>29180358</v>
      </c>
      <c r="D145" s="486">
        <f>+D124+D144</f>
        <v>29180358</v>
      </c>
      <c r="E145" s="486">
        <f>+E124+E144</f>
        <v>0</v>
      </c>
      <c r="F145" s="486">
        <f>+F124+F144</f>
        <v>0</v>
      </c>
    </row>
    <row r="146" spans="1:6" ht="13.5" thickBot="1" x14ac:dyDescent="0.25">
      <c r="D146" s="490"/>
      <c r="E146" s="490"/>
      <c r="F146" s="490"/>
    </row>
    <row r="147" spans="1:6" ht="15" customHeight="1" thickBot="1" x14ac:dyDescent="0.25">
      <c r="A147" s="218" t="s">
        <v>545</v>
      </c>
      <c r="B147" s="341"/>
      <c r="C147" s="443">
        <v>6</v>
      </c>
      <c r="D147" s="491">
        <v>6</v>
      </c>
      <c r="E147" s="116"/>
      <c r="F147" s="116"/>
    </row>
    <row r="148" spans="1:6" ht="14.25" customHeight="1" thickBot="1" x14ac:dyDescent="0.25">
      <c r="A148" s="218" t="s">
        <v>546</v>
      </c>
      <c r="B148" s="341"/>
      <c r="C148" s="492">
        <f>SUM(D148:F148)</f>
        <v>0</v>
      </c>
      <c r="D148" s="116"/>
      <c r="E148" s="116"/>
      <c r="F148" s="116"/>
    </row>
    <row r="150" spans="1:6" x14ac:dyDescent="0.2">
      <c r="C150" s="687" t="s">
        <v>606</v>
      </c>
    </row>
  </sheetData>
  <phoneticPr fontId="30" type="noConversion"/>
  <pageMargins left="0.23622047244094491" right="0.23622047244094491" top="0.74803149606299213" bottom="0.74803149606299213" header="0.31496062992125984" footer="0.31496062992125984"/>
  <pageSetup paperSize="8" scale="95" orientation="portrait" horizontalDpi="2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O162"/>
  <sheetViews>
    <sheetView tabSelected="1" topLeftCell="A69" zoomScale="96" zoomScaleNormal="96" workbookViewId="0">
      <selection activeCell="E87" sqref="E87"/>
    </sheetView>
  </sheetViews>
  <sheetFormatPr defaultRowHeight="15.75" x14ac:dyDescent="0.25"/>
  <cols>
    <col min="1" max="1" width="6.5" style="304" customWidth="1"/>
    <col min="2" max="2" width="57" style="304" customWidth="1"/>
    <col min="3" max="3" width="14.33203125" style="305" customWidth="1"/>
    <col min="4" max="4" width="13.1640625" style="305" customWidth="1"/>
    <col min="5" max="5" width="12.33203125" style="305" customWidth="1"/>
    <col min="6" max="6" width="9.33203125" style="402" hidden="1" customWidth="1"/>
    <col min="7" max="7" width="13.1640625" style="402" customWidth="1"/>
    <col min="8" max="8" width="12.6640625" style="402" customWidth="1"/>
    <col min="9" max="9" width="12.5" style="402" customWidth="1"/>
    <col min="10" max="10" width="10.33203125" style="402" customWidth="1"/>
    <col min="11" max="11" width="10.1640625" style="402" customWidth="1"/>
    <col min="12" max="12" width="7.83203125" style="402" customWidth="1"/>
    <col min="13" max="13" width="12" style="402" customWidth="1"/>
    <col min="14" max="14" width="14.33203125" style="402" customWidth="1"/>
    <col min="15" max="15" width="12.33203125" style="402" customWidth="1"/>
    <col min="16" max="16384" width="9.33203125" style="402"/>
  </cols>
  <sheetData>
    <row r="1" spans="1:15" x14ac:dyDescent="0.25">
      <c r="A1" s="852" t="s">
        <v>683</v>
      </c>
      <c r="B1" s="852"/>
      <c r="C1" s="853"/>
      <c r="D1" s="854"/>
      <c r="E1" s="854"/>
      <c r="F1" s="854"/>
    </row>
    <row r="2" spans="1:15" x14ac:dyDescent="0.25">
      <c r="A2" s="913" t="s">
        <v>641</v>
      </c>
      <c r="B2" s="856"/>
      <c r="C2" s="856"/>
      <c r="D2" s="856"/>
      <c r="E2" s="856"/>
      <c r="F2" s="856"/>
    </row>
    <row r="3" spans="1:15" ht="15.95" customHeight="1" x14ac:dyDescent="0.25">
      <c r="A3" s="857" t="s">
        <v>373</v>
      </c>
      <c r="B3" s="857"/>
      <c r="C3" s="857"/>
      <c r="D3" s="857"/>
      <c r="E3" s="857"/>
    </row>
    <row r="4" spans="1:15" ht="15.95" customHeight="1" thickBot="1" x14ac:dyDescent="0.3">
      <c r="A4" s="403" t="s">
        <v>492</v>
      </c>
      <c r="B4" s="403"/>
      <c r="C4" s="249"/>
      <c r="D4" s="249"/>
      <c r="E4" s="249" t="s">
        <v>633</v>
      </c>
    </row>
    <row r="5" spans="1:15" ht="38.25" customHeight="1" x14ac:dyDescent="0.25">
      <c r="A5" s="858" t="s">
        <v>423</v>
      </c>
      <c r="B5" s="860" t="s">
        <v>375</v>
      </c>
      <c r="C5" s="862" t="s">
        <v>651</v>
      </c>
      <c r="D5" s="862"/>
      <c r="E5" s="863"/>
      <c r="F5" s="404"/>
      <c r="G5" s="914" t="s">
        <v>652</v>
      </c>
      <c r="H5" s="915"/>
      <c r="I5" s="916"/>
      <c r="J5" s="917" t="s">
        <v>653</v>
      </c>
      <c r="K5" s="915"/>
      <c r="L5" s="916"/>
      <c r="M5" s="918" t="s">
        <v>684</v>
      </c>
      <c r="N5" s="919"/>
      <c r="O5" s="920"/>
    </row>
    <row r="6" spans="1:15" ht="38.1" customHeight="1" thickBot="1" x14ac:dyDescent="0.3">
      <c r="A6" s="859"/>
      <c r="B6" s="861"/>
      <c r="C6" s="401" t="s">
        <v>33</v>
      </c>
      <c r="D6" s="506" t="s">
        <v>34</v>
      </c>
      <c r="E6" s="405" t="s">
        <v>305</v>
      </c>
      <c r="F6" s="404"/>
      <c r="G6" s="591" t="s">
        <v>33</v>
      </c>
      <c r="H6" s="592" t="s">
        <v>34</v>
      </c>
      <c r="I6" s="593" t="s">
        <v>305</v>
      </c>
      <c r="J6" s="591" t="s">
        <v>33</v>
      </c>
      <c r="K6" s="592" t="s">
        <v>34</v>
      </c>
      <c r="L6" s="593" t="s">
        <v>305</v>
      </c>
      <c r="M6" s="591" t="s">
        <v>33</v>
      </c>
      <c r="N6" s="592" t="s">
        <v>34</v>
      </c>
      <c r="O6" s="593" t="s">
        <v>305</v>
      </c>
    </row>
    <row r="7" spans="1:15" s="408" customFormat="1" ht="12" customHeight="1" thickBot="1" x14ac:dyDescent="0.25">
      <c r="A7" s="31" t="s">
        <v>6</v>
      </c>
      <c r="B7" s="32" t="s">
        <v>7</v>
      </c>
      <c r="C7" s="32" t="s">
        <v>8</v>
      </c>
      <c r="D7" s="32" t="s">
        <v>9</v>
      </c>
      <c r="E7" s="406" t="s">
        <v>19</v>
      </c>
      <c r="F7" s="407"/>
      <c r="G7" s="594" t="s">
        <v>8</v>
      </c>
      <c r="H7" s="595" t="s">
        <v>9</v>
      </c>
      <c r="I7" s="596" t="s">
        <v>19</v>
      </c>
      <c r="J7" s="594" t="s">
        <v>8</v>
      </c>
      <c r="K7" s="595" t="s">
        <v>9</v>
      </c>
      <c r="L7" s="596" t="s">
        <v>19</v>
      </c>
      <c r="M7" s="594" t="s">
        <v>8</v>
      </c>
      <c r="N7" s="595" t="s">
        <v>9</v>
      </c>
      <c r="O7" s="596" t="s">
        <v>19</v>
      </c>
    </row>
    <row r="8" spans="1:15" s="410" customFormat="1" ht="12" customHeight="1" thickBot="1" x14ac:dyDescent="0.25">
      <c r="A8" s="16" t="s">
        <v>376</v>
      </c>
      <c r="B8" s="17" t="s">
        <v>35</v>
      </c>
      <c r="C8" s="313">
        <f>SUM(C9:C14)</f>
        <v>0</v>
      </c>
      <c r="D8" s="313">
        <f>SUM(D9:D14)</f>
        <v>0</v>
      </c>
      <c r="E8" s="313">
        <f>SUM(E9:E14)</f>
        <v>0</v>
      </c>
      <c r="F8" s="409" t="s">
        <v>36</v>
      </c>
      <c r="G8" s="532"/>
      <c r="H8" s="550"/>
      <c r="I8" s="550"/>
      <c r="J8" s="532"/>
      <c r="K8" s="550"/>
      <c r="L8" s="550"/>
      <c r="M8" s="532"/>
      <c r="N8" s="550"/>
      <c r="O8" s="550"/>
    </row>
    <row r="9" spans="1:15" s="410" customFormat="1" ht="12" customHeight="1" x14ac:dyDescent="0.2">
      <c r="A9" s="11" t="s">
        <v>442</v>
      </c>
      <c r="B9" s="411" t="s">
        <v>37</v>
      </c>
      <c r="C9" s="316"/>
      <c r="D9" s="316"/>
      <c r="E9" s="412"/>
      <c r="F9" s="409" t="s">
        <v>38</v>
      </c>
      <c r="G9" s="519"/>
      <c r="H9" s="542"/>
      <c r="I9" s="521"/>
      <c r="J9" s="519"/>
      <c r="K9" s="542"/>
      <c r="L9" s="521"/>
      <c r="M9" s="519"/>
      <c r="N9" s="542"/>
      <c r="O9" s="521"/>
    </row>
    <row r="10" spans="1:15" s="410" customFormat="1" ht="12" customHeight="1" x14ac:dyDescent="0.2">
      <c r="A10" s="10" t="s">
        <v>443</v>
      </c>
      <c r="B10" s="413" t="s">
        <v>39</v>
      </c>
      <c r="C10" s="314"/>
      <c r="D10" s="314"/>
      <c r="E10" s="414"/>
      <c r="F10" s="409" t="s">
        <v>40</v>
      </c>
      <c r="G10" s="519"/>
      <c r="H10" s="542"/>
      <c r="I10" s="521"/>
      <c r="J10" s="519"/>
      <c r="K10" s="542"/>
      <c r="L10" s="521"/>
      <c r="M10" s="519"/>
      <c r="N10" s="542"/>
      <c r="O10" s="521"/>
    </row>
    <row r="11" spans="1:15" s="410" customFormat="1" ht="12" customHeight="1" x14ac:dyDescent="0.2">
      <c r="A11" s="10" t="s">
        <v>444</v>
      </c>
      <c r="B11" s="413" t="s">
        <v>41</v>
      </c>
      <c r="C11" s="314"/>
      <c r="D11" s="314"/>
      <c r="E11" s="414"/>
      <c r="F11" s="409" t="s">
        <v>42</v>
      </c>
      <c r="G11" s="519"/>
      <c r="H11" s="542"/>
      <c r="I11" s="521"/>
      <c r="J11" s="519"/>
      <c r="K11" s="542"/>
      <c r="L11" s="521"/>
      <c r="M11" s="519"/>
      <c r="N11" s="542"/>
      <c r="O11" s="521"/>
    </row>
    <row r="12" spans="1:15" s="410" customFormat="1" ht="12" customHeight="1" x14ac:dyDescent="0.2">
      <c r="A12" s="10" t="s">
        <v>445</v>
      </c>
      <c r="B12" s="413" t="s">
        <v>43</v>
      </c>
      <c r="C12" s="314"/>
      <c r="D12" s="314"/>
      <c r="E12" s="414"/>
      <c r="F12" s="409" t="s">
        <v>44</v>
      </c>
      <c r="G12" s="519"/>
      <c r="H12" s="542"/>
      <c r="I12" s="521"/>
      <c r="J12" s="519"/>
      <c r="K12" s="542"/>
      <c r="L12" s="521"/>
      <c r="M12" s="519"/>
      <c r="N12" s="542"/>
      <c r="O12" s="521"/>
    </row>
    <row r="13" spans="1:15" s="410" customFormat="1" ht="12" customHeight="1" x14ac:dyDescent="0.2">
      <c r="A13" s="10" t="s">
        <v>489</v>
      </c>
      <c r="B13" s="413" t="s">
        <v>45</v>
      </c>
      <c r="C13" s="314"/>
      <c r="D13" s="314"/>
      <c r="E13" s="414"/>
      <c r="F13" s="409" t="s">
        <v>46</v>
      </c>
      <c r="G13" s="519"/>
      <c r="H13" s="542"/>
      <c r="I13" s="521"/>
      <c r="J13" s="519"/>
      <c r="K13" s="542"/>
      <c r="L13" s="521"/>
      <c r="M13" s="519"/>
      <c r="N13" s="542"/>
      <c r="O13" s="521"/>
    </row>
    <row r="14" spans="1:15" s="410" customFormat="1" ht="12" customHeight="1" thickBot="1" x14ac:dyDescent="0.25">
      <c r="A14" s="12" t="s">
        <v>446</v>
      </c>
      <c r="B14" s="415" t="s">
        <v>47</v>
      </c>
      <c r="C14" s="317"/>
      <c r="D14" s="317"/>
      <c r="E14" s="416"/>
      <c r="F14" s="409" t="s">
        <v>48</v>
      </c>
      <c r="G14" s="520"/>
      <c r="H14" s="543"/>
      <c r="I14" s="522"/>
      <c r="J14" s="520"/>
      <c r="K14" s="543"/>
      <c r="L14" s="522"/>
      <c r="M14" s="520"/>
      <c r="N14" s="543"/>
      <c r="O14" s="522"/>
    </row>
    <row r="15" spans="1:15" s="410" customFormat="1" ht="21.75" customHeight="1" thickBot="1" x14ac:dyDescent="0.25">
      <c r="A15" s="16" t="s">
        <v>377</v>
      </c>
      <c r="B15" s="327" t="s">
        <v>49</v>
      </c>
      <c r="C15" s="443">
        <f>SUM(C16:C21)</f>
        <v>0</v>
      </c>
      <c r="D15" s="443">
        <f>SUM(D16:D21)</f>
        <v>0</v>
      </c>
      <c r="E15" s="443">
        <f>SUM(E16:E21)</f>
        <v>0</v>
      </c>
      <c r="F15" s="443">
        <f t="shared" ref="F15:O15" si="0">SUM(F16:F21)</f>
        <v>0</v>
      </c>
      <c r="G15" s="443">
        <f t="shared" si="0"/>
        <v>0</v>
      </c>
      <c r="H15" s="443">
        <f t="shared" si="0"/>
        <v>0</v>
      </c>
      <c r="I15" s="443">
        <f t="shared" si="0"/>
        <v>0</v>
      </c>
      <c r="J15" s="443">
        <f t="shared" si="0"/>
        <v>0</v>
      </c>
      <c r="K15" s="443">
        <f t="shared" si="0"/>
        <v>0</v>
      </c>
      <c r="L15" s="443">
        <f t="shared" si="0"/>
        <v>0</v>
      </c>
      <c r="M15" s="443">
        <f t="shared" si="0"/>
        <v>0</v>
      </c>
      <c r="N15" s="443">
        <f t="shared" si="0"/>
        <v>0</v>
      </c>
      <c r="O15" s="443">
        <f t="shared" si="0"/>
        <v>0</v>
      </c>
    </row>
    <row r="16" spans="1:15" s="410" customFormat="1" ht="12" customHeight="1" x14ac:dyDescent="0.2">
      <c r="A16" s="11" t="s">
        <v>448</v>
      </c>
      <c r="B16" s="411" t="s">
        <v>51</v>
      </c>
      <c r="C16" s="316"/>
      <c r="D16" s="316"/>
      <c r="E16" s="412"/>
      <c r="F16" s="409" t="s">
        <v>52</v>
      </c>
      <c r="G16" s="519"/>
      <c r="H16" s="542"/>
      <c r="I16" s="521"/>
      <c r="J16" s="519"/>
      <c r="K16" s="542"/>
      <c r="L16" s="521"/>
      <c r="M16" s="519"/>
      <c r="N16" s="542"/>
      <c r="O16" s="521"/>
    </row>
    <row r="17" spans="1:15" s="410" customFormat="1" ht="12" customHeight="1" x14ac:dyDescent="0.2">
      <c r="A17" s="10" t="s">
        <v>449</v>
      </c>
      <c r="B17" s="413" t="s">
        <v>53</v>
      </c>
      <c r="C17" s="314"/>
      <c r="D17" s="314"/>
      <c r="E17" s="414"/>
      <c r="F17" s="409" t="s">
        <v>54</v>
      </c>
      <c r="G17" s="519"/>
      <c r="H17" s="542"/>
      <c r="I17" s="521"/>
      <c r="J17" s="519"/>
      <c r="K17" s="542"/>
      <c r="L17" s="521"/>
      <c r="M17" s="519"/>
      <c r="N17" s="542"/>
      <c r="O17" s="521"/>
    </row>
    <row r="18" spans="1:15" s="410" customFormat="1" ht="12" customHeight="1" x14ac:dyDescent="0.2">
      <c r="A18" s="10" t="s">
        <v>450</v>
      </c>
      <c r="B18" s="413" t="s">
        <v>55</v>
      </c>
      <c r="C18" s="314"/>
      <c r="D18" s="314"/>
      <c r="E18" s="414"/>
      <c r="F18" s="409" t="s">
        <v>56</v>
      </c>
      <c r="G18" s="519"/>
      <c r="H18" s="542"/>
      <c r="I18" s="521"/>
      <c r="J18" s="519"/>
      <c r="K18" s="542"/>
      <c r="L18" s="521"/>
      <c r="M18" s="519"/>
      <c r="N18" s="542"/>
      <c r="O18" s="521"/>
    </row>
    <row r="19" spans="1:15" s="410" customFormat="1" ht="12" customHeight="1" x14ac:dyDescent="0.2">
      <c r="A19" s="10" t="s">
        <v>451</v>
      </c>
      <c r="B19" s="413" t="s">
        <v>57</v>
      </c>
      <c r="C19" s="314"/>
      <c r="D19" s="314"/>
      <c r="E19" s="414"/>
      <c r="F19" s="409" t="s">
        <v>58</v>
      </c>
      <c r="G19" s="519"/>
      <c r="H19" s="542"/>
      <c r="I19" s="521"/>
      <c r="J19" s="519"/>
      <c r="K19" s="542"/>
      <c r="L19" s="521"/>
      <c r="M19" s="519"/>
      <c r="N19" s="542"/>
      <c r="O19" s="521"/>
    </row>
    <row r="20" spans="1:15" s="410" customFormat="1" ht="12" customHeight="1" x14ac:dyDescent="0.2">
      <c r="A20" s="10" t="s">
        <v>452</v>
      </c>
      <c r="B20" s="413" t="s">
        <v>59</v>
      </c>
      <c r="C20" s="314"/>
      <c r="D20" s="314"/>
      <c r="E20" s="414"/>
      <c r="F20" s="409" t="s">
        <v>60</v>
      </c>
      <c r="G20" s="519"/>
      <c r="H20" s="314"/>
      <c r="I20" s="414"/>
      <c r="J20" s="409"/>
      <c r="K20" s="519"/>
      <c r="L20" s="521"/>
      <c r="M20" s="519"/>
      <c r="N20" s="542"/>
      <c r="O20" s="521"/>
    </row>
    <row r="21" spans="1:15" s="410" customFormat="1" ht="12" customHeight="1" thickBot="1" x14ac:dyDescent="0.25">
      <c r="A21" s="12" t="s">
        <v>458</v>
      </c>
      <c r="B21" s="415" t="s">
        <v>61</v>
      </c>
      <c r="C21" s="317"/>
      <c r="D21" s="317"/>
      <c r="E21" s="416"/>
      <c r="F21" s="409" t="s">
        <v>62</v>
      </c>
      <c r="G21" s="520"/>
      <c r="H21" s="543"/>
      <c r="I21" s="522"/>
      <c r="J21" s="520"/>
      <c r="K21" s="543"/>
      <c r="L21" s="522"/>
      <c r="M21" s="520"/>
      <c r="N21" s="543"/>
      <c r="O21" s="522"/>
    </row>
    <row r="22" spans="1:15" s="410" customFormat="1" ht="21" customHeight="1" thickBot="1" x14ac:dyDescent="0.25">
      <c r="A22" s="16" t="s">
        <v>378</v>
      </c>
      <c r="B22" s="17" t="s">
        <v>63</v>
      </c>
      <c r="C22" s="443">
        <f>SUM(C23:C28)</f>
        <v>0</v>
      </c>
      <c r="D22" s="443">
        <f>SUM(D23:D28)</f>
        <v>0</v>
      </c>
      <c r="E22" s="443">
        <f>SUM(E23:E28)</f>
        <v>0</v>
      </c>
      <c r="F22" s="409" t="s">
        <v>64</v>
      </c>
      <c r="G22" s="571"/>
      <c r="H22" s="569"/>
      <c r="I22" s="570"/>
      <c r="J22" s="571"/>
      <c r="K22" s="569"/>
      <c r="L22" s="570"/>
      <c r="M22" s="571"/>
      <c r="N22" s="569"/>
      <c r="O22" s="570"/>
    </row>
    <row r="23" spans="1:15" s="410" customFormat="1" ht="12" customHeight="1" x14ac:dyDescent="0.2">
      <c r="A23" s="11" t="s">
        <v>431</v>
      </c>
      <c r="B23" s="411" t="s">
        <v>65</v>
      </c>
      <c r="C23" s="316"/>
      <c r="D23" s="316"/>
      <c r="E23" s="412"/>
      <c r="F23" s="409" t="s">
        <v>66</v>
      </c>
      <c r="G23" s="519"/>
      <c r="H23" s="542"/>
      <c r="I23" s="521"/>
      <c r="J23" s="519"/>
      <c r="K23" s="542"/>
      <c r="L23" s="521"/>
      <c r="M23" s="519"/>
      <c r="N23" s="542"/>
      <c r="O23" s="521"/>
    </row>
    <row r="24" spans="1:15" s="410" customFormat="1" ht="12" customHeight="1" x14ac:dyDescent="0.2">
      <c r="A24" s="10" t="s">
        <v>432</v>
      </c>
      <c r="B24" s="413" t="s">
        <v>67</v>
      </c>
      <c r="C24" s="314"/>
      <c r="D24" s="314"/>
      <c r="E24" s="414"/>
      <c r="F24" s="409" t="s">
        <v>68</v>
      </c>
      <c r="G24" s="519"/>
      <c r="H24" s="542"/>
      <c r="I24" s="521"/>
      <c r="J24" s="519"/>
      <c r="K24" s="542"/>
      <c r="L24" s="521"/>
      <c r="M24" s="519"/>
      <c r="N24" s="542"/>
      <c r="O24" s="521"/>
    </row>
    <row r="25" spans="1:15" s="410" customFormat="1" ht="12" customHeight="1" x14ac:dyDescent="0.2">
      <c r="A25" s="10" t="s">
        <v>433</v>
      </c>
      <c r="B25" s="413" t="s">
        <v>69</v>
      </c>
      <c r="C25" s="314"/>
      <c r="D25" s="314"/>
      <c r="E25" s="414"/>
      <c r="F25" s="409" t="s">
        <v>70</v>
      </c>
      <c r="G25" s="519"/>
      <c r="H25" s="542"/>
      <c r="I25" s="521"/>
      <c r="J25" s="519"/>
      <c r="K25" s="542"/>
      <c r="L25" s="521"/>
      <c r="M25" s="519"/>
      <c r="N25" s="542"/>
      <c r="O25" s="521"/>
    </row>
    <row r="26" spans="1:15" s="410" customFormat="1" ht="12" customHeight="1" x14ac:dyDescent="0.2">
      <c r="A26" s="10" t="s">
        <v>434</v>
      </c>
      <c r="B26" s="413" t="s">
        <v>71</v>
      </c>
      <c r="C26" s="314"/>
      <c r="D26" s="314"/>
      <c r="E26" s="414"/>
      <c r="F26" s="409" t="s">
        <v>72</v>
      </c>
      <c r="G26" s="519"/>
      <c r="H26" s="542"/>
      <c r="I26" s="521"/>
      <c r="J26" s="519"/>
      <c r="K26" s="542"/>
      <c r="L26" s="521"/>
      <c r="M26" s="519"/>
      <c r="N26" s="542"/>
      <c r="O26" s="521"/>
    </row>
    <row r="27" spans="1:15" s="410" customFormat="1" ht="12" customHeight="1" x14ac:dyDescent="0.2">
      <c r="A27" s="10" t="s">
        <v>511</v>
      </c>
      <c r="B27" s="413" t="s">
        <v>73</v>
      </c>
      <c r="C27" s="314"/>
      <c r="D27" s="314"/>
      <c r="E27" s="414"/>
      <c r="F27" s="409" t="s">
        <v>74</v>
      </c>
      <c r="G27" s="519"/>
      <c r="H27" s="542"/>
      <c r="I27" s="521"/>
      <c r="J27" s="519"/>
      <c r="K27" s="542"/>
      <c r="L27" s="521"/>
      <c r="M27" s="519"/>
      <c r="N27" s="542"/>
      <c r="O27" s="521"/>
    </row>
    <row r="28" spans="1:15" s="410" customFormat="1" ht="12" customHeight="1" thickBot="1" x14ac:dyDescent="0.25">
      <c r="A28" s="12" t="s">
        <v>512</v>
      </c>
      <c r="B28" s="240" t="s">
        <v>75</v>
      </c>
      <c r="C28" s="317"/>
      <c r="D28" s="317"/>
      <c r="E28" s="416"/>
      <c r="F28" s="409" t="s">
        <v>76</v>
      </c>
      <c r="G28" s="520"/>
      <c r="H28" s="543"/>
      <c r="I28" s="522"/>
      <c r="J28" s="520"/>
      <c r="K28" s="543"/>
      <c r="L28" s="522"/>
      <c r="M28" s="520"/>
      <c r="N28" s="543"/>
      <c r="O28" s="522"/>
    </row>
    <row r="29" spans="1:15" s="410" customFormat="1" ht="12" customHeight="1" thickBot="1" x14ac:dyDescent="0.25">
      <c r="A29" s="16" t="s">
        <v>513</v>
      </c>
      <c r="B29" s="17" t="s">
        <v>77</v>
      </c>
      <c r="C29" s="443">
        <f>SUM(C30:C35)</f>
        <v>0</v>
      </c>
      <c r="D29" s="443">
        <f>SUM(D30:D35)</f>
        <v>0</v>
      </c>
      <c r="E29" s="443">
        <f>SUM(E30:E35)</f>
        <v>0</v>
      </c>
      <c r="F29" s="409" t="s">
        <v>78</v>
      </c>
      <c r="G29" s="531"/>
      <c r="H29" s="555"/>
      <c r="I29" s="572"/>
      <c r="J29" s="531"/>
      <c r="K29" s="555"/>
      <c r="L29" s="572"/>
      <c r="M29" s="531"/>
      <c r="N29" s="555"/>
      <c r="O29" s="572"/>
    </row>
    <row r="30" spans="1:15" s="410" customFormat="1" ht="12" customHeight="1" x14ac:dyDescent="0.2">
      <c r="A30" s="11" t="s">
        <v>79</v>
      </c>
      <c r="B30" s="411" t="s">
        <v>80</v>
      </c>
      <c r="C30" s="417"/>
      <c r="D30" s="417"/>
      <c r="E30" s="418"/>
      <c r="F30" s="409" t="s">
        <v>81</v>
      </c>
      <c r="G30" s="523"/>
      <c r="H30" s="573"/>
      <c r="I30" s="524"/>
      <c r="J30" s="523"/>
      <c r="K30" s="573"/>
      <c r="L30" s="524"/>
      <c r="M30" s="523"/>
      <c r="N30" s="573"/>
      <c r="O30" s="524"/>
    </row>
    <row r="31" spans="1:15" s="410" customFormat="1" ht="12" customHeight="1" x14ac:dyDescent="0.2">
      <c r="A31" s="10" t="s">
        <v>82</v>
      </c>
      <c r="B31" s="413" t="s">
        <v>83</v>
      </c>
      <c r="C31" s="314"/>
      <c r="D31" s="314"/>
      <c r="E31" s="414"/>
      <c r="F31" s="409" t="s">
        <v>84</v>
      </c>
      <c r="G31" s="519"/>
      <c r="H31" s="542"/>
      <c r="I31" s="521"/>
      <c r="J31" s="519"/>
      <c r="K31" s="542"/>
      <c r="L31" s="521"/>
      <c r="M31" s="519"/>
      <c r="N31" s="542"/>
      <c r="O31" s="521"/>
    </row>
    <row r="32" spans="1:15" s="410" customFormat="1" ht="12" customHeight="1" x14ac:dyDescent="0.2">
      <c r="A32" s="10" t="s">
        <v>85</v>
      </c>
      <c r="B32" s="413" t="s">
        <v>86</v>
      </c>
      <c r="C32" s="314"/>
      <c r="D32" s="314"/>
      <c r="E32" s="414"/>
      <c r="F32" s="409" t="s">
        <v>87</v>
      </c>
      <c r="G32" s="519"/>
      <c r="H32" s="542"/>
      <c r="I32" s="521"/>
      <c r="J32" s="519"/>
      <c r="K32" s="542"/>
      <c r="L32" s="521"/>
      <c r="M32" s="519"/>
      <c r="N32" s="542"/>
      <c r="O32" s="521"/>
    </row>
    <row r="33" spans="1:15" s="410" customFormat="1" ht="12" customHeight="1" x14ac:dyDescent="0.2">
      <c r="A33" s="10" t="s">
        <v>88</v>
      </c>
      <c r="B33" s="413" t="s">
        <v>89</v>
      </c>
      <c r="C33" s="314"/>
      <c r="D33" s="314"/>
      <c r="E33" s="414"/>
      <c r="F33" s="409" t="s">
        <v>90</v>
      </c>
      <c r="G33" s="519"/>
      <c r="H33" s="542"/>
      <c r="I33" s="521"/>
      <c r="J33" s="519"/>
      <c r="K33" s="542"/>
      <c r="L33" s="521"/>
      <c r="M33" s="519"/>
      <c r="N33" s="542"/>
      <c r="O33" s="521"/>
    </row>
    <row r="34" spans="1:15" s="410" customFormat="1" ht="12" customHeight="1" x14ac:dyDescent="0.2">
      <c r="A34" s="10" t="s">
        <v>91</v>
      </c>
      <c r="B34" s="413" t="s">
        <v>332</v>
      </c>
      <c r="C34" s="314"/>
      <c r="D34" s="314"/>
      <c r="E34" s="414"/>
      <c r="F34" s="409" t="s">
        <v>93</v>
      </c>
      <c r="G34" s="519"/>
      <c r="H34" s="542"/>
      <c r="I34" s="521"/>
      <c r="J34" s="519"/>
      <c r="K34" s="542"/>
      <c r="L34" s="521"/>
      <c r="M34" s="519"/>
      <c r="N34" s="542"/>
      <c r="O34" s="521"/>
    </row>
    <row r="35" spans="1:15" s="410" customFormat="1" ht="12" customHeight="1" thickBot="1" x14ac:dyDescent="0.25">
      <c r="A35" s="12" t="s">
        <v>94</v>
      </c>
      <c r="B35" s="240" t="s">
        <v>95</v>
      </c>
      <c r="C35" s="317"/>
      <c r="D35" s="317"/>
      <c r="E35" s="416"/>
      <c r="F35" s="409" t="s">
        <v>96</v>
      </c>
      <c r="G35" s="520"/>
      <c r="H35" s="543"/>
      <c r="I35" s="522"/>
      <c r="J35" s="520"/>
      <c r="K35" s="543"/>
      <c r="L35" s="522"/>
      <c r="M35" s="520"/>
      <c r="N35" s="543"/>
      <c r="O35" s="522"/>
    </row>
    <row r="36" spans="1:15" s="410" customFormat="1" ht="12" customHeight="1" thickBot="1" x14ac:dyDescent="0.25">
      <c r="A36" s="16" t="s">
        <v>380</v>
      </c>
      <c r="B36" s="17" t="s">
        <v>97</v>
      </c>
      <c r="C36" s="443">
        <f>SUM(C37:C46)</f>
        <v>0</v>
      </c>
      <c r="D36" s="443">
        <f>SUM(D37:D46)</f>
        <v>0</v>
      </c>
      <c r="E36" s="443">
        <f>SUM(E37:E46)</f>
        <v>6</v>
      </c>
      <c r="F36" s="443">
        <f t="shared" ref="F36:I36" si="1">SUM(F37:F46)</f>
        <v>0</v>
      </c>
      <c r="G36" s="443">
        <f t="shared" si="1"/>
        <v>0</v>
      </c>
      <c r="H36" s="443">
        <f t="shared" si="1"/>
        <v>0</v>
      </c>
      <c r="I36" s="443">
        <f t="shared" si="1"/>
        <v>6</v>
      </c>
      <c r="J36" s="525"/>
      <c r="K36" s="551"/>
      <c r="L36" s="551"/>
      <c r="M36" s="525"/>
      <c r="N36" s="551"/>
      <c r="O36" s="551">
        <v>6</v>
      </c>
    </row>
    <row r="37" spans="1:15" s="410" customFormat="1" ht="12" customHeight="1" x14ac:dyDescent="0.2">
      <c r="A37" s="11" t="s">
        <v>435</v>
      </c>
      <c r="B37" s="411" t="s">
        <v>99</v>
      </c>
      <c r="C37" s="316">
        <v>0</v>
      </c>
      <c r="D37" s="316">
        <v>0</v>
      </c>
      <c r="E37" s="412">
        <v>0</v>
      </c>
      <c r="F37" s="409" t="s">
        <v>100</v>
      </c>
      <c r="G37" s="519"/>
      <c r="H37" s="542"/>
      <c r="I37" s="521"/>
      <c r="J37" s="519"/>
      <c r="K37" s="542"/>
      <c r="L37" s="521"/>
      <c r="M37" s="519"/>
      <c r="N37" s="542"/>
      <c r="O37" s="521"/>
    </row>
    <row r="38" spans="1:15" s="410" customFormat="1" ht="12" customHeight="1" x14ac:dyDescent="0.2">
      <c r="A38" s="10" t="s">
        <v>436</v>
      </c>
      <c r="B38" s="413" t="s">
        <v>101</v>
      </c>
      <c r="C38" s="314"/>
      <c r="D38" s="314"/>
      <c r="E38" s="414"/>
      <c r="F38" s="409" t="s">
        <v>102</v>
      </c>
      <c r="G38" s="519"/>
      <c r="H38" s="542"/>
      <c r="I38" s="521"/>
      <c r="J38" s="519"/>
      <c r="K38" s="542"/>
      <c r="L38" s="521"/>
      <c r="M38" s="519"/>
      <c r="N38" s="542"/>
      <c r="O38" s="521"/>
    </row>
    <row r="39" spans="1:15" s="410" customFormat="1" ht="12" customHeight="1" x14ac:dyDescent="0.2">
      <c r="A39" s="10" t="s">
        <v>437</v>
      </c>
      <c r="B39" s="413" t="s">
        <v>103</v>
      </c>
      <c r="C39" s="314"/>
      <c r="D39" s="314"/>
      <c r="E39" s="414"/>
      <c r="F39" s="409" t="s">
        <v>104</v>
      </c>
      <c r="G39" s="519"/>
      <c r="H39" s="542"/>
      <c r="I39" s="521"/>
      <c r="J39" s="519"/>
      <c r="K39" s="542"/>
      <c r="L39" s="521"/>
      <c r="M39" s="519"/>
      <c r="N39" s="542"/>
      <c r="O39" s="521"/>
    </row>
    <row r="40" spans="1:15" s="410" customFormat="1" ht="12" customHeight="1" x14ac:dyDescent="0.2">
      <c r="A40" s="10" t="s">
        <v>515</v>
      </c>
      <c r="B40" s="413" t="s">
        <v>105</v>
      </c>
      <c r="C40" s="314"/>
      <c r="D40" s="314"/>
      <c r="E40" s="414"/>
      <c r="F40" s="409" t="s">
        <v>106</v>
      </c>
      <c r="G40" s="519"/>
      <c r="H40" s="542"/>
      <c r="I40" s="521"/>
      <c r="J40" s="519"/>
      <c r="K40" s="542"/>
      <c r="L40" s="521"/>
      <c r="M40" s="519"/>
      <c r="N40" s="542"/>
      <c r="O40" s="521"/>
    </row>
    <row r="41" spans="1:15" s="410" customFormat="1" ht="12" customHeight="1" x14ac:dyDescent="0.2">
      <c r="A41" s="10" t="s">
        <v>516</v>
      </c>
      <c r="B41" s="413" t="s">
        <v>107</v>
      </c>
      <c r="C41" s="314"/>
      <c r="D41" s="314"/>
      <c r="E41" s="414"/>
      <c r="F41" s="409" t="s">
        <v>108</v>
      </c>
      <c r="G41" s="519"/>
      <c r="H41" s="542"/>
      <c r="I41" s="521"/>
      <c r="J41" s="519"/>
      <c r="K41" s="542"/>
      <c r="L41" s="521"/>
      <c r="M41" s="519"/>
      <c r="N41" s="542"/>
      <c r="O41" s="521"/>
    </row>
    <row r="42" spans="1:15" s="410" customFormat="1" ht="12" customHeight="1" x14ac:dyDescent="0.2">
      <c r="A42" s="10" t="s">
        <v>517</v>
      </c>
      <c r="B42" s="413" t="s">
        <v>109</v>
      </c>
      <c r="C42" s="314"/>
      <c r="D42" s="314"/>
      <c r="E42" s="414"/>
      <c r="F42" s="409" t="s">
        <v>110</v>
      </c>
      <c r="G42" s="519"/>
      <c r="H42" s="542"/>
      <c r="I42" s="521"/>
      <c r="J42" s="519"/>
      <c r="K42" s="542"/>
      <c r="L42" s="521"/>
      <c r="M42" s="519"/>
      <c r="N42" s="542"/>
      <c r="O42" s="521"/>
    </row>
    <row r="43" spans="1:15" s="410" customFormat="1" ht="12" customHeight="1" x14ac:dyDescent="0.2">
      <c r="A43" s="10" t="s">
        <v>518</v>
      </c>
      <c r="B43" s="413" t="s">
        <v>111</v>
      </c>
      <c r="C43" s="314"/>
      <c r="D43" s="314"/>
      <c r="E43" s="414"/>
      <c r="F43" s="409" t="s">
        <v>112</v>
      </c>
      <c r="G43" s="519"/>
      <c r="H43" s="542"/>
      <c r="I43" s="521"/>
      <c r="J43" s="519"/>
      <c r="K43" s="542"/>
      <c r="L43" s="521"/>
      <c r="M43" s="519"/>
      <c r="N43" s="542"/>
      <c r="O43" s="521"/>
    </row>
    <row r="44" spans="1:15" s="410" customFormat="1" ht="12" customHeight="1" x14ac:dyDescent="0.2">
      <c r="A44" s="10" t="s">
        <v>519</v>
      </c>
      <c r="B44" s="413" t="s">
        <v>113</v>
      </c>
      <c r="C44" s="314"/>
      <c r="D44" s="314"/>
      <c r="E44" s="414"/>
      <c r="F44" s="409" t="s">
        <v>114</v>
      </c>
      <c r="G44" s="519"/>
      <c r="H44" s="542"/>
      <c r="I44" s="521"/>
      <c r="J44" s="519"/>
      <c r="K44" s="542"/>
      <c r="L44" s="521"/>
      <c r="M44" s="519"/>
      <c r="N44" s="542"/>
      <c r="O44" s="521"/>
    </row>
    <row r="45" spans="1:15" s="410" customFormat="1" ht="12" customHeight="1" x14ac:dyDescent="0.2">
      <c r="A45" s="10" t="s">
        <v>115</v>
      </c>
      <c r="B45" s="413" t="s">
        <v>116</v>
      </c>
      <c r="C45" s="318"/>
      <c r="D45" s="318"/>
      <c r="E45" s="419">
        <v>6</v>
      </c>
      <c r="F45" s="409"/>
      <c r="G45" s="526"/>
      <c r="H45" s="318"/>
      <c r="I45" s="419">
        <v>6</v>
      </c>
      <c r="J45" s="526"/>
      <c r="K45" s="574"/>
      <c r="L45" s="528"/>
      <c r="M45" s="526"/>
      <c r="N45" s="574"/>
      <c r="O45" s="528">
        <v>6</v>
      </c>
    </row>
    <row r="46" spans="1:15" s="410" customFormat="1" ht="12" customHeight="1" thickBot="1" x14ac:dyDescent="0.25">
      <c r="A46" s="12" t="s">
        <v>118</v>
      </c>
      <c r="B46" s="415" t="s">
        <v>119</v>
      </c>
      <c r="C46" s="319"/>
      <c r="D46" s="319"/>
      <c r="E46" s="420"/>
      <c r="F46" s="409"/>
      <c r="G46" s="527"/>
      <c r="H46" s="319"/>
      <c r="I46" s="420"/>
      <c r="J46" s="527"/>
      <c r="K46" s="575"/>
      <c r="L46" s="529"/>
      <c r="M46" s="527"/>
      <c r="N46" s="575"/>
      <c r="O46" s="529"/>
    </row>
    <row r="47" spans="1:15" s="410" customFormat="1" ht="12" customHeight="1" thickBot="1" x14ac:dyDescent="0.25">
      <c r="A47" s="16" t="s">
        <v>381</v>
      </c>
      <c r="B47" s="17" t="s">
        <v>121</v>
      </c>
      <c r="C47" s="443">
        <f>SUM(C48:C52)</f>
        <v>0</v>
      </c>
      <c r="D47" s="443">
        <f>SUM(D48:D52)</f>
        <v>0</v>
      </c>
      <c r="E47" s="443">
        <f>SUM(E48:E52)</f>
        <v>0</v>
      </c>
      <c r="F47" s="409" t="s">
        <v>122</v>
      </c>
      <c r="G47" s="525"/>
      <c r="H47" s="551"/>
      <c r="I47" s="551"/>
      <c r="J47" s="525"/>
      <c r="K47" s="551"/>
      <c r="L47" s="551"/>
      <c r="M47" s="525"/>
      <c r="N47" s="551"/>
      <c r="O47" s="551"/>
    </row>
    <row r="48" spans="1:15" s="410" customFormat="1" ht="12" customHeight="1" x14ac:dyDescent="0.2">
      <c r="A48" s="11" t="s">
        <v>438</v>
      </c>
      <c r="B48" s="411" t="s">
        <v>123</v>
      </c>
      <c r="C48" s="321">
        <v>0</v>
      </c>
      <c r="D48" s="321">
        <v>0</v>
      </c>
      <c r="E48" s="421">
        <v>0</v>
      </c>
      <c r="F48" s="409" t="s">
        <v>124</v>
      </c>
      <c r="G48" s="526"/>
      <c r="H48" s="574"/>
      <c r="I48" s="528"/>
      <c r="J48" s="526"/>
      <c r="K48" s="574"/>
      <c r="L48" s="528"/>
      <c r="M48" s="526"/>
      <c r="N48" s="574"/>
      <c r="O48" s="528"/>
    </row>
    <row r="49" spans="1:15" s="410" customFormat="1" ht="12" customHeight="1" x14ac:dyDescent="0.2">
      <c r="A49" s="10" t="s">
        <v>439</v>
      </c>
      <c r="B49" s="413" t="s">
        <v>125</v>
      </c>
      <c r="C49" s="318">
        <v>0</v>
      </c>
      <c r="D49" s="318">
        <v>0</v>
      </c>
      <c r="E49" s="419">
        <v>0</v>
      </c>
      <c r="F49" s="409" t="s">
        <v>126</v>
      </c>
      <c r="G49" s="526"/>
      <c r="H49" s="574"/>
      <c r="I49" s="528"/>
      <c r="J49" s="526"/>
      <c r="K49" s="574"/>
      <c r="L49" s="528"/>
      <c r="M49" s="526"/>
      <c r="N49" s="574"/>
      <c r="O49" s="528"/>
    </row>
    <row r="50" spans="1:15" s="410" customFormat="1" ht="12" customHeight="1" x14ac:dyDescent="0.2">
      <c r="A50" s="10" t="s">
        <v>127</v>
      </c>
      <c r="B50" s="413" t="s">
        <v>128</v>
      </c>
      <c r="C50" s="318">
        <v>0</v>
      </c>
      <c r="D50" s="318">
        <v>0</v>
      </c>
      <c r="E50" s="419">
        <v>0</v>
      </c>
      <c r="F50" s="409" t="s">
        <v>129</v>
      </c>
      <c r="G50" s="526"/>
      <c r="H50" s="574"/>
      <c r="I50" s="528"/>
      <c r="J50" s="526"/>
      <c r="K50" s="574"/>
      <c r="L50" s="528"/>
      <c r="M50" s="526"/>
      <c r="N50" s="574"/>
      <c r="O50" s="528"/>
    </row>
    <row r="51" spans="1:15" s="410" customFormat="1" ht="12" customHeight="1" x14ac:dyDescent="0.2">
      <c r="A51" s="10" t="s">
        <v>130</v>
      </c>
      <c r="B51" s="413" t="s">
        <v>131</v>
      </c>
      <c r="C51" s="318">
        <v>0</v>
      </c>
      <c r="D51" s="318">
        <v>0</v>
      </c>
      <c r="E51" s="419">
        <v>0</v>
      </c>
      <c r="F51" s="409" t="s">
        <v>132</v>
      </c>
      <c r="G51" s="526"/>
      <c r="H51" s="574"/>
      <c r="I51" s="528"/>
      <c r="J51" s="526"/>
      <c r="K51" s="574"/>
      <c r="L51" s="528"/>
      <c r="M51" s="526"/>
      <c r="N51" s="574"/>
      <c r="O51" s="528"/>
    </row>
    <row r="52" spans="1:15" s="410" customFormat="1" ht="12" customHeight="1" thickBot="1" x14ac:dyDescent="0.25">
      <c r="A52" s="12" t="s">
        <v>133</v>
      </c>
      <c r="B52" s="415" t="s">
        <v>134</v>
      </c>
      <c r="C52" s="319">
        <v>0</v>
      </c>
      <c r="D52" s="319">
        <v>0</v>
      </c>
      <c r="E52" s="420">
        <v>0</v>
      </c>
      <c r="F52" s="409" t="s">
        <v>135</v>
      </c>
      <c r="G52" s="527"/>
      <c r="H52" s="575"/>
      <c r="I52" s="529"/>
      <c r="J52" s="527"/>
      <c r="K52" s="575"/>
      <c r="L52" s="529"/>
      <c r="M52" s="527"/>
      <c r="N52" s="575"/>
      <c r="O52" s="529"/>
    </row>
    <row r="53" spans="1:15" s="410" customFormat="1" ht="17.25" customHeight="1" thickBot="1" x14ac:dyDescent="0.25">
      <c r="A53" s="16" t="s">
        <v>520</v>
      </c>
      <c r="B53" s="17" t="s">
        <v>136</v>
      </c>
      <c r="C53" s="443">
        <f>SUM(C54:C57)</f>
        <v>0</v>
      </c>
      <c r="D53" s="443">
        <f>SUM(D54:D57)</f>
        <v>0</v>
      </c>
      <c r="E53" s="443">
        <f>SUM(E54:E57)</f>
        <v>0</v>
      </c>
      <c r="F53" s="443">
        <f>SUM(F54:F57)</f>
        <v>0</v>
      </c>
      <c r="G53" s="525"/>
      <c r="H53" s="551"/>
      <c r="I53" s="551"/>
      <c r="J53" s="525"/>
      <c r="K53" s="551"/>
      <c r="L53" s="551"/>
      <c r="M53" s="525"/>
      <c r="N53" s="551"/>
      <c r="O53" s="551"/>
    </row>
    <row r="54" spans="1:15" s="410" customFormat="1" ht="12" customHeight="1" x14ac:dyDescent="0.2">
      <c r="A54" s="11" t="s">
        <v>440</v>
      </c>
      <c r="B54" s="411" t="s">
        <v>138</v>
      </c>
      <c r="C54" s="316">
        <v>0</v>
      </c>
      <c r="D54" s="316">
        <v>0</v>
      </c>
      <c r="E54" s="412">
        <v>0</v>
      </c>
      <c r="F54" s="409" t="s">
        <v>139</v>
      </c>
      <c r="G54" s="519"/>
      <c r="H54" s="542"/>
      <c r="I54" s="521"/>
      <c r="J54" s="519"/>
      <c r="K54" s="542"/>
      <c r="L54" s="521"/>
      <c r="M54" s="519"/>
      <c r="N54" s="542"/>
      <c r="O54" s="521"/>
    </row>
    <row r="55" spans="1:15" s="410" customFormat="1" ht="12" customHeight="1" x14ac:dyDescent="0.2">
      <c r="A55" s="10" t="s">
        <v>441</v>
      </c>
      <c r="B55" s="413" t="s">
        <v>140</v>
      </c>
      <c r="C55" s="314">
        <v>0</v>
      </c>
      <c r="D55" s="314">
        <v>0</v>
      </c>
      <c r="E55" s="414">
        <v>0</v>
      </c>
      <c r="F55" s="409" t="s">
        <v>141</v>
      </c>
      <c r="G55" s="519"/>
      <c r="H55" s="542"/>
      <c r="I55" s="521"/>
      <c r="J55" s="519"/>
      <c r="K55" s="542"/>
      <c r="L55" s="521"/>
      <c r="M55" s="519"/>
      <c r="N55" s="542"/>
      <c r="O55" s="521"/>
    </row>
    <row r="56" spans="1:15" s="410" customFormat="1" ht="12" customHeight="1" x14ac:dyDescent="0.2">
      <c r="A56" s="10" t="s">
        <v>142</v>
      </c>
      <c r="B56" s="413" t="s">
        <v>143</v>
      </c>
      <c r="C56" s="314">
        <v>0</v>
      </c>
      <c r="D56" s="314"/>
      <c r="E56" s="414"/>
      <c r="F56" s="409" t="s">
        <v>144</v>
      </c>
      <c r="G56" s="519"/>
      <c r="H56" s="542"/>
      <c r="I56" s="521"/>
      <c r="J56" s="519"/>
      <c r="K56" s="542"/>
      <c r="L56" s="521"/>
      <c r="M56" s="519"/>
      <c r="N56" s="542"/>
      <c r="O56" s="521"/>
    </row>
    <row r="57" spans="1:15" s="410" customFormat="1" ht="12" customHeight="1" thickBot="1" x14ac:dyDescent="0.25">
      <c r="A57" s="12" t="s">
        <v>145</v>
      </c>
      <c r="B57" s="415" t="s">
        <v>146</v>
      </c>
      <c r="C57" s="317">
        <v>0</v>
      </c>
      <c r="D57" s="317">
        <v>0</v>
      </c>
      <c r="E57" s="416">
        <v>0</v>
      </c>
      <c r="F57" s="409" t="s">
        <v>147</v>
      </c>
      <c r="G57" s="520"/>
      <c r="H57" s="543"/>
      <c r="I57" s="522"/>
      <c r="J57" s="520"/>
      <c r="K57" s="543"/>
      <c r="L57" s="522"/>
      <c r="M57" s="520"/>
      <c r="N57" s="543"/>
      <c r="O57" s="522"/>
    </row>
    <row r="58" spans="1:15" s="410" customFormat="1" ht="12" customHeight="1" thickBot="1" x14ac:dyDescent="0.25">
      <c r="A58" s="16" t="s">
        <v>383</v>
      </c>
      <c r="B58" s="238" t="s">
        <v>148</v>
      </c>
      <c r="C58" s="443">
        <f>SUM(C59:C62)</f>
        <v>0</v>
      </c>
      <c r="D58" s="443">
        <f>SUM(D59:D62)</f>
        <v>0</v>
      </c>
      <c r="E58" s="443">
        <f>SUM(E59:E62)</f>
        <v>0</v>
      </c>
      <c r="F58" s="409" t="s">
        <v>149</v>
      </c>
      <c r="G58" s="525"/>
      <c r="H58" s="551"/>
      <c r="I58" s="551"/>
      <c r="J58" s="525"/>
      <c r="K58" s="551"/>
      <c r="L58" s="551"/>
      <c r="M58" s="525"/>
      <c r="N58" s="551"/>
      <c r="O58" s="551"/>
    </row>
    <row r="59" spans="1:15" s="410" customFormat="1" ht="12" customHeight="1" x14ac:dyDescent="0.2">
      <c r="A59" s="11" t="s">
        <v>521</v>
      </c>
      <c r="B59" s="411" t="s">
        <v>150</v>
      </c>
      <c r="C59" s="318">
        <v>0</v>
      </c>
      <c r="D59" s="318">
        <v>0</v>
      </c>
      <c r="E59" s="419">
        <v>0</v>
      </c>
      <c r="F59" s="409" t="s">
        <v>151</v>
      </c>
      <c r="G59" s="530"/>
      <c r="H59" s="576"/>
      <c r="I59" s="535"/>
      <c r="J59" s="530"/>
      <c r="K59" s="576"/>
      <c r="L59" s="535"/>
      <c r="M59" s="530"/>
      <c r="N59" s="576"/>
      <c r="O59" s="535"/>
    </row>
    <row r="60" spans="1:15" s="410" customFormat="1" ht="12" customHeight="1" x14ac:dyDescent="0.2">
      <c r="A60" s="10" t="s">
        <v>522</v>
      </c>
      <c r="B60" s="413" t="s">
        <v>152</v>
      </c>
      <c r="C60" s="318">
        <v>0</v>
      </c>
      <c r="D60" s="318"/>
      <c r="E60" s="419">
        <v>0</v>
      </c>
      <c r="F60" s="409" t="s">
        <v>153</v>
      </c>
      <c r="G60" s="526"/>
      <c r="H60" s="574"/>
      <c r="I60" s="528"/>
      <c r="J60" s="526"/>
      <c r="K60" s="574"/>
      <c r="L60" s="528"/>
      <c r="M60" s="526"/>
      <c r="N60" s="574"/>
      <c r="O60" s="528"/>
    </row>
    <row r="61" spans="1:15" s="410" customFormat="1" ht="12" customHeight="1" x14ac:dyDescent="0.2">
      <c r="A61" s="10" t="s">
        <v>281</v>
      </c>
      <c r="B61" s="413" t="s">
        <v>154</v>
      </c>
      <c r="C61" s="318">
        <v>0</v>
      </c>
      <c r="D61" s="318">
        <v>0</v>
      </c>
      <c r="E61" s="419">
        <v>0</v>
      </c>
      <c r="F61" s="409" t="s">
        <v>155</v>
      </c>
      <c r="G61" s="526"/>
      <c r="H61" s="574"/>
      <c r="I61" s="528"/>
      <c r="J61" s="526"/>
      <c r="K61" s="574"/>
      <c r="L61" s="528"/>
      <c r="M61" s="526"/>
      <c r="N61" s="574"/>
      <c r="O61" s="528"/>
    </row>
    <row r="62" spans="1:15" s="410" customFormat="1" ht="12" customHeight="1" thickBot="1" x14ac:dyDescent="0.25">
      <c r="A62" s="12" t="s">
        <v>156</v>
      </c>
      <c r="B62" s="415" t="s">
        <v>157</v>
      </c>
      <c r="C62" s="318">
        <v>0</v>
      </c>
      <c r="D62" s="318">
        <v>0</v>
      </c>
      <c r="E62" s="419">
        <v>0</v>
      </c>
      <c r="F62" s="409" t="s">
        <v>158</v>
      </c>
      <c r="G62" s="526"/>
      <c r="H62" s="574"/>
      <c r="I62" s="528"/>
      <c r="J62" s="526"/>
      <c r="K62" s="574"/>
      <c r="L62" s="528"/>
      <c r="M62" s="526"/>
      <c r="N62" s="574"/>
      <c r="O62" s="528"/>
    </row>
    <row r="63" spans="1:15" s="410" customFormat="1" ht="12" customHeight="1" thickBot="1" x14ac:dyDescent="0.25">
      <c r="A63" s="16" t="s">
        <v>384</v>
      </c>
      <c r="B63" s="17" t="s">
        <v>159</v>
      </c>
      <c r="C63" s="323">
        <f>SUM(C8+C15+C22+C29+C36+C47+C53+C58)</f>
        <v>0</v>
      </c>
      <c r="D63" s="323">
        <f>SUM(D8+D15+D22+D29+D36+D47+D53+D58)</f>
        <v>0</v>
      </c>
      <c r="E63" s="323">
        <f>SUM(E8+E15+E22+E29+E36+E47+E53+E58)</f>
        <v>6</v>
      </c>
      <c r="F63" s="323">
        <f t="shared" ref="F63:O63" si="2">SUM(F8+F15+F22+F29+F36+F47+F53+F58)</f>
        <v>129</v>
      </c>
      <c r="G63" s="323">
        <f t="shared" si="2"/>
        <v>0</v>
      </c>
      <c r="H63" s="323">
        <f t="shared" si="2"/>
        <v>0</v>
      </c>
      <c r="I63" s="323">
        <f t="shared" si="2"/>
        <v>6</v>
      </c>
      <c r="J63" s="323">
        <f t="shared" si="2"/>
        <v>0</v>
      </c>
      <c r="K63" s="323">
        <f t="shared" si="2"/>
        <v>0</v>
      </c>
      <c r="L63" s="323">
        <f t="shared" si="2"/>
        <v>0</v>
      </c>
      <c r="M63" s="323">
        <f t="shared" si="2"/>
        <v>0</v>
      </c>
      <c r="N63" s="323">
        <f t="shared" si="2"/>
        <v>0</v>
      </c>
      <c r="O63" s="323">
        <f t="shared" si="2"/>
        <v>6</v>
      </c>
    </row>
    <row r="64" spans="1:15" s="410" customFormat="1" ht="12" customHeight="1" thickBot="1" x14ac:dyDescent="0.25">
      <c r="A64" s="422" t="s">
        <v>160</v>
      </c>
      <c r="B64" s="238" t="s">
        <v>161</v>
      </c>
      <c r="C64" s="443">
        <f>SUM(C65:C67)</f>
        <v>0</v>
      </c>
      <c r="D64" s="443">
        <f>SUM(D65:D67)</f>
        <v>0</v>
      </c>
      <c r="E64" s="443">
        <f>SUM(E65:E67)</f>
        <v>0</v>
      </c>
      <c r="F64" s="409" t="s">
        <v>162</v>
      </c>
      <c r="G64" s="532"/>
      <c r="H64" s="550"/>
      <c r="I64" s="536"/>
      <c r="J64" s="532"/>
      <c r="K64" s="550"/>
      <c r="L64" s="536"/>
      <c r="M64" s="532"/>
      <c r="N64" s="550"/>
      <c r="O64" s="536"/>
    </row>
    <row r="65" spans="1:15" s="410" customFormat="1" ht="12" customHeight="1" x14ac:dyDescent="0.2">
      <c r="A65" s="11" t="s">
        <v>163</v>
      </c>
      <c r="B65" s="411" t="s">
        <v>164</v>
      </c>
      <c r="C65" s="318">
        <v>0</v>
      </c>
      <c r="D65" s="318">
        <v>0</v>
      </c>
      <c r="E65" s="419">
        <v>0</v>
      </c>
      <c r="F65" s="409" t="s">
        <v>165</v>
      </c>
      <c r="G65" s="530"/>
      <c r="H65" s="576"/>
      <c r="I65" s="535"/>
      <c r="J65" s="530"/>
      <c r="K65" s="576"/>
      <c r="L65" s="535"/>
      <c r="M65" s="530"/>
      <c r="N65" s="576"/>
      <c r="O65" s="535"/>
    </row>
    <row r="66" spans="1:15" s="410" customFormat="1" ht="12" customHeight="1" x14ac:dyDescent="0.2">
      <c r="A66" s="10" t="s">
        <v>166</v>
      </c>
      <c r="B66" s="413" t="s">
        <v>167</v>
      </c>
      <c r="C66" s="318">
        <v>0</v>
      </c>
      <c r="D66" s="318">
        <v>0</v>
      </c>
      <c r="E66" s="419">
        <v>0</v>
      </c>
      <c r="F66" s="409" t="s">
        <v>168</v>
      </c>
      <c r="G66" s="526"/>
      <c r="H66" s="574"/>
      <c r="I66" s="528"/>
      <c r="J66" s="526"/>
      <c r="K66" s="574"/>
      <c r="L66" s="528"/>
      <c r="M66" s="526"/>
      <c r="N66" s="574"/>
      <c r="O66" s="528"/>
    </row>
    <row r="67" spans="1:15" s="410" customFormat="1" ht="12" customHeight="1" thickBot="1" x14ac:dyDescent="0.25">
      <c r="A67" s="12" t="s">
        <v>169</v>
      </c>
      <c r="B67" s="423" t="s">
        <v>170</v>
      </c>
      <c r="C67" s="318">
        <v>0</v>
      </c>
      <c r="D67" s="318">
        <v>0</v>
      </c>
      <c r="E67" s="419">
        <v>0</v>
      </c>
      <c r="F67" s="409" t="s">
        <v>171</v>
      </c>
      <c r="G67" s="526"/>
      <c r="H67" s="574"/>
      <c r="I67" s="528"/>
      <c r="J67" s="526"/>
      <c r="K67" s="574"/>
      <c r="L67" s="528"/>
      <c r="M67" s="526"/>
      <c r="N67" s="574"/>
      <c r="O67" s="528"/>
    </row>
    <row r="68" spans="1:15" s="410" customFormat="1" ht="12" customHeight="1" thickBot="1" x14ac:dyDescent="0.25">
      <c r="A68" s="422" t="s">
        <v>172</v>
      </c>
      <c r="B68" s="238" t="s">
        <v>173</v>
      </c>
      <c r="C68" s="443">
        <f>SUM(C69:C72)</f>
        <v>0</v>
      </c>
      <c r="D68" s="443">
        <f>SUM(D69:D72)</f>
        <v>0</v>
      </c>
      <c r="E68" s="443">
        <f>SUM(E69:E72)</f>
        <v>0</v>
      </c>
      <c r="F68" s="409" t="s">
        <v>174</v>
      </c>
      <c r="G68" s="525"/>
      <c r="H68" s="551"/>
      <c r="I68" s="537"/>
      <c r="J68" s="525"/>
      <c r="K68" s="551"/>
      <c r="L68" s="537"/>
      <c r="M68" s="525"/>
      <c r="N68" s="551"/>
      <c r="O68" s="537"/>
    </row>
    <row r="69" spans="1:15" s="410" customFormat="1" ht="13.5" customHeight="1" x14ac:dyDescent="0.2">
      <c r="A69" s="11" t="s">
        <v>490</v>
      </c>
      <c r="B69" s="411" t="s">
        <v>175</v>
      </c>
      <c r="C69" s="318">
        <v>0</v>
      </c>
      <c r="D69" s="318">
        <v>0</v>
      </c>
      <c r="E69" s="419">
        <v>0</v>
      </c>
      <c r="F69" s="409" t="s">
        <v>176</v>
      </c>
      <c r="G69" s="530"/>
      <c r="H69" s="576"/>
      <c r="I69" s="535"/>
      <c r="J69" s="530"/>
      <c r="K69" s="576"/>
      <c r="L69" s="535"/>
      <c r="M69" s="530"/>
      <c r="N69" s="576"/>
      <c r="O69" s="535"/>
    </row>
    <row r="70" spans="1:15" s="410" customFormat="1" ht="12" customHeight="1" x14ac:dyDescent="0.2">
      <c r="A70" s="10" t="s">
        <v>491</v>
      </c>
      <c r="B70" s="413" t="s">
        <v>177</v>
      </c>
      <c r="C70" s="318">
        <v>0</v>
      </c>
      <c r="D70" s="318">
        <v>0</v>
      </c>
      <c r="E70" s="419">
        <v>0</v>
      </c>
      <c r="F70" s="409" t="s">
        <v>178</v>
      </c>
      <c r="G70" s="526"/>
      <c r="H70" s="574"/>
      <c r="I70" s="528"/>
      <c r="J70" s="526"/>
      <c r="K70" s="574"/>
      <c r="L70" s="528"/>
      <c r="M70" s="526"/>
      <c r="N70" s="574"/>
      <c r="O70" s="528"/>
    </row>
    <row r="71" spans="1:15" s="410" customFormat="1" ht="12" customHeight="1" x14ac:dyDescent="0.2">
      <c r="A71" s="10" t="s">
        <v>179</v>
      </c>
      <c r="B71" s="413" t="s">
        <v>180</v>
      </c>
      <c r="C71" s="318">
        <v>0</v>
      </c>
      <c r="D71" s="318">
        <v>0</v>
      </c>
      <c r="E71" s="419">
        <v>0</v>
      </c>
      <c r="F71" s="409" t="s">
        <v>181</v>
      </c>
      <c r="G71" s="526"/>
      <c r="H71" s="574"/>
      <c r="I71" s="528"/>
      <c r="J71" s="526"/>
      <c r="K71" s="574"/>
      <c r="L71" s="528"/>
      <c r="M71" s="526"/>
      <c r="N71" s="574"/>
      <c r="O71" s="528"/>
    </row>
    <row r="72" spans="1:15" s="410" customFormat="1" ht="12" customHeight="1" thickBot="1" x14ac:dyDescent="0.25">
      <c r="A72" s="12" t="s">
        <v>182</v>
      </c>
      <c r="B72" s="415" t="s">
        <v>183</v>
      </c>
      <c r="C72" s="318">
        <v>0</v>
      </c>
      <c r="D72" s="318">
        <v>0</v>
      </c>
      <c r="E72" s="419">
        <v>0</v>
      </c>
      <c r="F72" s="409" t="s">
        <v>184</v>
      </c>
      <c r="G72" s="526"/>
      <c r="H72" s="574"/>
      <c r="I72" s="528"/>
      <c r="J72" s="526"/>
      <c r="K72" s="574"/>
      <c r="L72" s="528"/>
      <c r="M72" s="526"/>
      <c r="N72" s="574"/>
      <c r="O72" s="528"/>
    </row>
    <row r="73" spans="1:15" s="410" customFormat="1" ht="12" customHeight="1" thickBot="1" x14ac:dyDescent="0.25">
      <c r="A73" s="422" t="s">
        <v>185</v>
      </c>
      <c r="B73" s="238" t="s">
        <v>186</v>
      </c>
      <c r="C73" s="443">
        <f>SUM(C74:C75)</f>
        <v>0</v>
      </c>
      <c r="D73" s="443">
        <f>SUM(D74:D75)</f>
        <v>12776</v>
      </c>
      <c r="E73" s="443">
        <f>SUM(E74:E75)</f>
        <v>12776</v>
      </c>
      <c r="F73" s="443">
        <f t="shared" ref="F73:O73" si="3">SUM(F74:F75)</f>
        <v>0</v>
      </c>
      <c r="G73" s="443">
        <f t="shared" si="3"/>
        <v>0</v>
      </c>
      <c r="H73" s="443">
        <f t="shared" si="3"/>
        <v>12776</v>
      </c>
      <c r="I73" s="443">
        <f t="shared" si="3"/>
        <v>12776</v>
      </c>
      <c r="J73" s="443">
        <f t="shared" si="3"/>
        <v>0</v>
      </c>
      <c r="K73" s="443">
        <f t="shared" si="3"/>
        <v>0</v>
      </c>
      <c r="L73" s="443">
        <f t="shared" si="3"/>
        <v>0</v>
      </c>
      <c r="M73" s="443">
        <f t="shared" si="3"/>
        <v>0</v>
      </c>
      <c r="N73" s="443">
        <f t="shared" si="3"/>
        <v>12776</v>
      </c>
      <c r="O73" s="443">
        <f t="shared" si="3"/>
        <v>12776</v>
      </c>
    </row>
    <row r="74" spans="1:15" s="410" customFormat="1" ht="12" customHeight="1" x14ac:dyDescent="0.2">
      <c r="A74" s="11" t="s">
        <v>188</v>
      </c>
      <c r="B74" s="411" t="s">
        <v>189</v>
      </c>
      <c r="C74" s="318">
        <v>0</v>
      </c>
      <c r="D74" s="318">
        <v>12776</v>
      </c>
      <c r="E74" s="419">
        <v>12776</v>
      </c>
      <c r="F74" s="409" t="s">
        <v>190</v>
      </c>
      <c r="G74" s="530"/>
      <c r="H74" s="318">
        <f>D74</f>
        <v>12776</v>
      </c>
      <c r="I74" s="419">
        <f>E74</f>
        <v>12776</v>
      </c>
      <c r="J74" s="530"/>
      <c r="K74" s="576"/>
      <c r="L74" s="535"/>
      <c r="M74" s="318">
        <v>0</v>
      </c>
      <c r="N74" s="318">
        <v>12776</v>
      </c>
      <c r="O74" s="419">
        <v>12776</v>
      </c>
    </row>
    <row r="75" spans="1:15" s="410" customFormat="1" ht="12" customHeight="1" thickBot="1" x14ac:dyDescent="0.25">
      <c r="A75" s="12" t="s">
        <v>191</v>
      </c>
      <c r="B75" s="415" t="s">
        <v>192</v>
      </c>
      <c r="C75" s="318">
        <v>0</v>
      </c>
      <c r="D75" s="318"/>
      <c r="E75" s="419"/>
      <c r="F75" s="409" t="s">
        <v>193</v>
      </c>
      <c r="G75" s="526"/>
      <c r="H75" s="574"/>
      <c r="I75" s="528"/>
      <c r="J75" s="526"/>
      <c r="K75" s="574"/>
      <c r="L75" s="528"/>
      <c r="M75" s="526"/>
      <c r="N75" s="574"/>
      <c r="O75" s="528"/>
    </row>
    <row r="76" spans="1:15" s="410" customFormat="1" ht="12" customHeight="1" thickBot="1" x14ac:dyDescent="0.25">
      <c r="A76" s="422" t="s">
        <v>194</v>
      </c>
      <c r="B76" s="238" t="s">
        <v>195</v>
      </c>
      <c r="C76" s="443">
        <f>SUM(C77:C79)</f>
        <v>27846400</v>
      </c>
      <c r="D76" s="443">
        <f>SUM(D77:D79)</f>
        <v>31446400</v>
      </c>
      <c r="E76" s="443">
        <f>SUM(E77:E79)</f>
        <v>29329490</v>
      </c>
      <c r="F76" s="443">
        <f t="shared" ref="F76:O76" si="4">SUM(F77:F79)</f>
        <v>0</v>
      </c>
      <c r="G76" s="443">
        <f t="shared" si="4"/>
        <v>27846400</v>
      </c>
      <c r="H76" s="443">
        <f t="shared" si="4"/>
        <v>31446400</v>
      </c>
      <c r="I76" s="443">
        <f t="shared" si="4"/>
        <v>29329490</v>
      </c>
      <c r="J76" s="443">
        <f t="shared" si="4"/>
        <v>0</v>
      </c>
      <c r="K76" s="443">
        <f t="shared" si="4"/>
        <v>0</v>
      </c>
      <c r="L76" s="443">
        <f t="shared" si="4"/>
        <v>0</v>
      </c>
      <c r="M76" s="443">
        <f t="shared" si="4"/>
        <v>27846400</v>
      </c>
      <c r="N76" s="443">
        <f t="shared" si="4"/>
        <v>31446400</v>
      </c>
      <c r="O76" s="443">
        <f t="shared" si="4"/>
        <v>29329490</v>
      </c>
    </row>
    <row r="77" spans="1:15" s="410" customFormat="1" ht="12" customHeight="1" x14ac:dyDescent="0.2">
      <c r="A77" s="11" t="s">
        <v>196</v>
      </c>
      <c r="B77" s="411" t="s">
        <v>197</v>
      </c>
      <c r="C77" s="318"/>
      <c r="D77" s="318"/>
      <c r="E77" s="419"/>
      <c r="F77" s="409" t="s">
        <v>198</v>
      </c>
      <c r="G77" s="530"/>
      <c r="H77" s="576"/>
      <c r="I77" s="535"/>
      <c r="J77" s="530"/>
      <c r="K77" s="576"/>
      <c r="L77" s="535"/>
      <c r="M77" s="530"/>
      <c r="N77" s="576"/>
      <c r="O77" s="535"/>
    </row>
    <row r="78" spans="1:15" s="410" customFormat="1" ht="12" customHeight="1" x14ac:dyDescent="0.2">
      <c r="A78" s="10" t="s">
        <v>199</v>
      </c>
      <c r="B78" s="413" t="s">
        <v>200</v>
      </c>
      <c r="C78" s="318"/>
      <c r="D78" s="318"/>
      <c r="E78" s="419"/>
      <c r="F78" s="409" t="s">
        <v>201</v>
      </c>
      <c r="G78" s="526"/>
      <c r="H78" s="574"/>
      <c r="I78" s="528"/>
      <c r="J78" s="526"/>
      <c r="K78" s="574"/>
      <c r="L78" s="528"/>
      <c r="M78" s="526"/>
      <c r="N78" s="574"/>
      <c r="O78" s="528"/>
    </row>
    <row r="79" spans="1:15" s="410" customFormat="1" ht="12" customHeight="1" thickBot="1" x14ac:dyDescent="0.25">
      <c r="A79" s="12" t="s">
        <v>202</v>
      </c>
      <c r="B79" s="240" t="s">
        <v>333</v>
      </c>
      <c r="C79" s="318">
        <v>27846400</v>
      </c>
      <c r="D79" s="318">
        <v>31446400</v>
      </c>
      <c r="E79" s="419">
        <f>'10.'!E79</f>
        <v>29329490</v>
      </c>
      <c r="F79" s="409" t="s">
        <v>204</v>
      </c>
      <c r="G79" s="318">
        <v>27846400</v>
      </c>
      <c r="H79" s="318">
        <v>31446400</v>
      </c>
      <c r="I79" s="419">
        <v>29329490</v>
      </c>
      <c r="J79" s="526"/>
      <c r="K79" s="574"/>
      <c r="L79" s="528"/>
      <c r="M79" s="318">
        <v>27846400</v>
      </c>
      <c r="N79" s="318">
        <v>31446400</v>
      </c>
      <c r="O79" s="419">
        <v>29329490</v>
      </c>
    </row>
    <row r="80" spans="1:15" s="410" customFormat="1" ht="12" customHeight="1" thickBot="1" x14ac:dyDescent="0.25">
      <c r="A80" s="422" t="s">
        <v>205</v>
      </c>
      <c r="B80" s="238" t="s">
        <v>206</v>
      </c>
      <c r="C80" s="443">
        <f>SUM(C81:C84)</f>
        <v>0</v>
      </c>
      <c r="D80" s="443">
        <f>SUM(D81:D84)</f>
        <v>0</v>
      </c>
      <c r="E80" s="443">
        <f>SUM(E81:E84)</f>
        <v>0</v>
      </c>
      <c r="F80" s="409" t="s">
        <v>207</v>
      </c>
      <c r="G80" s="525"/>
      <c r="H80" s="551"/>
      <c r="I80" s="537"/>
      <c r="J80" s="525"/>
      <c r="K80" s="551"/>
      <c r="L80" s="537"/>
      <c r="M80" s="525"/>
      <c r="N80" s="551"/>
      <c r="O80" s="537"/>
    </row>
    <row r="81" spans="1:15" s="410" customFormat="1" ht="12" customHeight="1" x14ac:dyDescent="0.2">
      <c r="A81" s="424" t="s">
        <v>208</v>
      </c>
      <c r="B81" s="411" t="s">
        <v>209</v>
      </c>
      <c r="C81" s="318">
        <v>0</v>
      </c>
      <c r="D81" s="318">
        <v>0</v>
      </c>
      <c r="E81" s="419">
        <v>0</v>
      </c>
      <c r="F81" s="409" t="s">
        <v>210</v>
      </c>
      <c r="G81" s="530"/>
      <c r="H81" s="576"/>
      <c r="I81" s="535"/>
      <c r="J81" s="530"/>
      <c r="K81" s="576"/>
      <c r="L81" s="535"/>
      <c r="M81" s="530"/>
      <c r="N81" s="576"/>
      <c r="O81" s="535"/>
    </row>
    <row r="82" spans="1:15" s="410" customFormat="1" ht="12" customHeight="1" x14ac:dyDescent="0.2">
      <c r="A82" s="425" t="s">
        <v>211</v>
      </c>
      <c r="B82" s="413" t="s">
        <v>212</v>
      </c>
      <c r="C82" s="318">
        <v>0</v>
      </c>
      <c r="D82" s="318">
        <v>0</v>
      </c>
      <c r="E82" s="419">
        <v>0</v>
      </c>
      <c r="F82" s="409" t="s">
        <v>213</v>
      </c>
      <c r="G82" s="526"/>
      <c r="H82" s="574"/>
      <c r="I82" s="528"/>
      <c r="J82" s="526"/>
      <c r="K82" s="574"/>
      <c r="L82" s="528"/>
      <c r="M82" s="526"/>
      <c r="N82" s="574"/>
      <c r="O82" s="528"/>
    </row>
    <row r="83" spans="1:15" s="410" customFormat="1" ht="12" customHeight="1" x14ac:dyDescent="0.2">
      <c r="A83" s="425" t="s">
        <v>214</v>
      </c>
      <c r="B83" s="413" t="s">
        <v>215</v>
      </c>
      <c r="C83" s="318">
        <v>0</v>
      </c>
      <c r="D83" s="318">
        <v>0</v>
      </c>
      <c r="E83" s="419">
        <v>0</v>
      </c>
      <c r="F83" s="409" t="s">
        <v>216</v>
      </c>
      <c r="G83" s="526"/>
      <c r="H83" s="574"/>
      <c r="I83" s="528"/>
      <c r="J83" s="526"/>
      <c r="K83" s="574"/>
      <c r="L83" s="528"/>
      <c r="M83" s="526"/>
      <c r="N83" s="574"/>
      <c r="O83" s="528"/>
    </row>
    <row r="84" spans="1:15" s="410" customFormat="1" ht="12" customHeight="1" thickBot="1" x14ac:dyDescent="0.25">
      <c r="A84" s="426" t="s">
        <v>217</v>
      </c>
      <c r="B84" s="240" t="s">
        <v>218</v>
      </c>
      <c r="C84" s="318">
        <v>0</v>
      </c>
      <c r="D84" s="318">
        <v>0</v>
      </c>
      <c r="E84" s="419">
        <v>0</v>
      </c>
      <c r="F84" s="409" t="s">
        <v>219</v>
      </c>
      <c r="G84" s="526"/>
      <c r="H84" s="574"/>
      <c r="I84" s="528"/>
      <c r="J84" s="526"/>
      <c r="K84" s="574"/>
      <c r="L84" s="528"/>
      <c r="M84" s="526"/>
      <c r="N84" s="574"/>
      <c r="O84" s="528"/>
    </row>
    <row r="85" spans="1:15" s="410" customFormat="1" ht="12" customHeight="1" thickBot="1" x14ac:dyDescent="0.25">
      <c r="A85" s="422" t="s">
        <v>220</v>
      </c>
      <c r="B85" s="238" t="s">
        <v>221</v>
      </c>
      <c r="C85" s="443"/>
      <c r="D85" s="427">
        <v>0</v>
      </c>
      <c r="E85" s="428">
        <v>0</v>
      </c>
      <c r="F85" s="409" t="s">
        <v>222</v>
      </c>
      <c r="G85" s="533"/>
      <c r="H85" s="577"/>
      <c r="I85" s="538"/>
      <c r="J85" s="533"/>
      <c r="K85" s="577"/>
      <c r="L85" s="538"/>
      <c r="M85" s="533"/>
      <c r="N85" s="577"/>
      <c r="O85" s="538"/>
    </row>
    <row r="86" spans="1:15" s="410" customFormat="1" ht="12" customHeight="1" thickBot="1" x14ac:dyDescent="0.25">
      <c r="A86" s="422" t="s">
        <v>223</v>
      </c>
      <c r="B86" s="429" t="s">
        <v>224</v>
      </c>
      <c r="C86" s="323">
        <f>SUM(C64+C68+C73+C76+C80+C85)</f>
        <v>27846400</v>
      </c>
      <c r="D86" s="323">
        <f>SUM(D64+D68+D73+D76+D80+D85)</f>
        <v>31459176</v>
      </c>
      <c r="E86" s="323">
        <f>SUM(E64+E68+E73+E76+E80+E85)</f>
        <v>29342266</v>
      </c>
      <c r="F86" s="323">
        <f>SUM(F64+F68+F73+F76+F80+F85)</f>
        <v>269</v>
      </c>
      <c r="G86" s="534">
        <v>26714</v>
      </c>
      <c r="H86" s="578">
        <f>H73+H76</f>
        <v>31459176</v>
      </c>
      <c r="I86" s="578">
        <f>I73+I76</f>
        <v>29342266</v>
      </c>
      <c r="J86" s="578">
        <f t="shared" ref="J86:O86" si="5">J73+J76</f>
        <v>0</v>
      </c>
      <c r="K86" s="578">
        <f t="shared" si="5"/>
        <v>0</v>
      </c>
      <c r="L86" s="578">
        <f t="shared" si="5"/>
        <v>0</v>
      </c>
      <c r="M86" s="578">
        <f t="shared" si="5"/>
        <v>27846400</v>
      </c>
      <c r="N86" s="578">
        <f t="shared" si="5"/>
        <v>31459176</v>
      </c>
      <c r="O86" s="578">
        <f t="shared" si="5"/>
        <v>29342266</v>
      </c>
    </row>
    <row r="87" spans="1:15" s="410" customFormat="1" ht="19.5" customHeight="1" thickBot="1" x14ac:dyDescent="0.25">
      <c r="A87" s="430" t="s">
        <v>225</v>
      </c>
      <c r="B87" s="431" t="s">
        <v>226</v>
      </c>
      <c r="C87" s="323">
        <f>SUM(C63+C86)</f>
        <v>27846400</v>
      </c>
      <c r="D87" s="323">
        <f>SUM(D63+D86)</f>
        <v>31459176</v>
      </c>
      <c r="E87" s="323">
        <f>SUM(E63+E86)</f>
        <v>29342272</v>
      </c>
      <c r="F87" s="323">
        <f>SUM(F63+F86)</f>
        <v>398</v>
      </c>
      <c r="G87" s="534">
        <f>G86</f>
        <v>26714</v>
      </c>
      <c r="H87" s="578">
        <f>H63+H86</f>
        <v>31459176</v>
      </c>
      <c r="I87" s="578">
        <f>I63+I86</f>
        <v>29342272</v>
      </c>
      <c r="J87" s="578">
        <f t="shared" ref="J87:O87" si="6">J63+J86</f>
        <v>0</v>
      </c>
      <c r="K87" s="578">
        <f t="shared" si="6"/>
        <v>0</v>
      </c>
      <c r="L87" s="578">
        <f t="shared" si="6"/>
        <v>0</v>
      </c>
      <c r="M87" s="578">
        <f t="shared" si="6"/>
        <v>27846400</v>
      </c>
      <c r="N87" s="578">
        <f t="shared" si="6"/>
        <v>31459176</v>
      </c>
      <c r="O87" s="578">
        <f t="shared" si="6"/>
        <v>29342272</v>
      </c>
    </row>
    <row r="88" spans="1:15" ht="16.5" customHeight="1" x14ac:dyDescent="0.25">
      <c r="A88" s="857" t="s">
        <v>405</v>
      </c>
      <c r="B88" s="857"/>
      <c r="C88" s="857"/>
      <c r="D88" s="857"/>
      <c r="E88" s="857"/>
      <c r="F88" s="404"/>
    </row>
    <row r="89" spans="1:15" s="436" customFormat="1" ht="16.5" customHeight="1" thickBot="1" x14ac:dyDescent="0.3">
      <c r="A89" s="434" t="s">
        <v>493</v>
      </c>
      <c r="B89" s="434"/>
      <c r="C89" s="399"/>
      <c r="D89" s="399"/>
      <c r="E89" s="399" t="s">
        <v>607</v>
      </c>
      <c r="F89" s="435"/>
    </row>
    <row r="90" spans="1:15" s="436" customFormat="1" ht="25.5" customHeight="1" x14ac:dyDescent="0.25">
      <c r="A90" s="858" t="s">
        <v>423</v>
      </c>
      <c r="B90" s="860" t="s">
        <v>227</v>
      </c>
      <c r="C90" s="862" t="str">
        <f>+C5</f>
        <v>2017. év</v>
      </c>
      <c r="D90" s="862"/>
      <c r="E90" s="863"/>
      <c r="F90" s="435"/>
      <c r="G90" s="914" t="s">
        <v>652</v>
      </c>
      <c r="H90" s="915"/>
      <c r="I90" s="916"/>
      <c r="J90" s="917" t="s">
        <v>653</v>
      </c>
      <c r="K90" s="915"/>
      <c r="L90" s="916"/>
      <c r="M90" s="918" t="s">
        <v>684</v>
      </c>
      <c r="N90" s="919"/>
      <c r="O90" s="920"/>
    </row>
    <row r="91" spans="1:15" ht="38.1" customHeight="1" thickBot="1" x14ac:dyDescent="0.3">
      <c r="A91" s="859"/>
      <c r="B91" s="861"/>
      <c r="C91" s="401" t="s">
        <v>33</v>
      </c>
      <c r="D91" s="506" t="s">
        <v>34</v>
      </c>
      <c r="E91" s="405" t="s">
        <v>305</v>
      </c>
      <c r="F91" s="404"/>
      <c r="G91" s="591" t="s">
        <v>33</v>
      </c>
      <c r="H91" s="592" t="s">
        <v>34</v>
      </c>
      <c r="I91" s="593" t="s">
        <v>305</v>
      </c>
      <c r="J91" s="591" t="s">
        <v>33</v>
      </c>
      <c r="K91" s="592" t="s">
        <v>34</v>
      </c>
      <c r="L91" s="593" t="s">
        <v>305</v>
      </c>
      <c r="M91" s="591" t="s">
        <v>33</v>
      </c>
      <c r="N91" s="592" t="s">
        <v>34</v>
      </c>
      <c r="O91" s="593" t="s">
        <v>305</v>
      </c>
    </row>
    <row r="92" spans="1:15" s="408" customFormat="1" ht="12" customHeight="1" thickBot="1" x14ac:dyDescent="0.25">
      <c r="A92" s="31" t="s">
        <v>6</v>
      </c>
      <c r="B92" s="32" t="s">
        <v>7</v>
      </c>
      <c r="C92" s="32" t="s">
        <v>8</v>
      </c>
      <c r="D92" s="32" t="s">
        <v>9</v>
      </c>
      <c r="E92" s="33" t="s">
        <v>19</v>
      </c>
      <c r="F92" s="407"/>
      <c r="G92" s="594" t="s">
        <v>8</v>
      </c>
      <c r="H92" s="595" t="s">
        <v>9</v>
      </c>
      <c r="I92" s="596" t="s">
        <v>19</v>
      </c>
      <c r="J92" s="594" t="s">
        <v>8</v>
      </c>
      <c r="K92" s="595" t="s">
        <v>9</v>
      </c>
      <c r="L92" s="596" t="s">
        <v>19</v>
      </c>
      <c r="M92" s="594" t="s">
        <v>8</v>
      </c>
      <c r="N92" s="595" t="s">
        <v>9</v>
      </c>
      <c r="O92" s="596" t="s">
        <v>19</v>
      </c>
    </row>
    <row r="93" spans="1:15" ht="12" customHeight="1" thickBot="1" x14ac:dyDescent="0.3">
      <c r="A93" s="18" t="s">
        <v>376</v>
      </c>
      <c r="B93" s="25" t="s">
        <v>228</v>
      </c>
      <c r="C93" s="312">
        <f>SUM(C94:C98)</f>
        <v>27846400</v>
      </c>
      <c r="D93" s="312">
        <f>SUM(D94:D98)</f>
        <v>31397176</v>
      </c>
      <c r="E93" s="312">
        <f>SUM(E94:E98)</f>
        <v>29180358</v>
      </c>
      <c r="F93" s="312">
        <f t="shared" ref="F93:O93" si="7">SUM(F94:F98)</f>
        <v>0</v>
      </c>
      <c r="G93" s="312">
        <f t="shared" si="7"/>
        <v>27846400</v>
      </c>
      <c r="H93" s="312">
        <f t="shared" si="7"/>
        <v>31397176</v>
      </c>
      <c r="I93" s="312">
        <f t="shared" si="7"/>
        <v>29180358</v>
      </c>
      <c r="J93" s="312">
        <f t="shared" si="7"/>
        <v>0</v>
      </c>
      <c r="K93" s="312">
        <f t="shared" si="7"/>
        <v>0</v>
      </c>
      <c r="L93" s="312">
        <f t="shared" si="7"/>
        <v>0</v>
      </c>
      <c r="M93" s="312">
        <f t="shared" si="7"/>
        <v>27846400</v>
      </c>
      <c r="N93" s="312">
        <f t="shared" si="7"/>
        <v>31397176</v>
      </c>
      <c r="O93" s="312">
        <f t="shared" si="7"/>
        <v>29180358</v>
      </c>
    </row>
    <row r="94" spans="1:15" ht="12" customHeight="1" x14ac:dyDescent="0.25">
      <c r="A94" s="13" t="s">
        <v>442</v>
      </c>
      <c r="B94" s="6" t="s">
        <v>406</v>
      </c>
      <c r="C94" s="315">
        <v>15634400</v>
      </c>
      <c r="D94" s="315">
        <v>18174400</v>
      </c>
      <c r="E94" s="437">
        <v>17265454</v>
      </c>
      <c r="F94" s="404" t="s">
        <v>38</v>
      </c>
      <c r="G94" s="315">
        <v>15634400</v>
      </c>
      <c r="H94" s="315">
        <v>18174400</v>
      </c>
      <c r="I94" s="437">
        <v>17265454</v>
      </c>
      <c r="J94" s="539"/>
      <c r="K94" s="540"/>
      <c r="L94" s="541"/>
      <c r="M94" s="315">
        <v>15634400</v>
      </c>
      <c r="N94" s="315">
        <v>18174400</v>
      </c>
      <c r="O94" s="437">
        <v>17265454</v>
      </c>
    </row>
    <row r="95" spans="1:15" ht="12" customHeight="1" x14ac:dyDescent="0.25">
      <c r="A95" s="10" t="s">
        <v>443</v>
      </c>
      <c r="B95" s="4" t="s">
        <v>523</v>
      </c>
      <c r="C95" s="314">
        <v>3447000</v>
      </c>
      <c r="D95" s="314">
        <v>4147000</v>
      </c>
      <c r="E95" s="414">
        <v>3934026</v>
      </c>
      <c r="F95" s="404" t="s">
        <v>40</v>
      </c>
      <c r="G95" s="314">
        <v>3447000</v>
      </c>
      <c r="H95" s="314">
        <v>4147000</v>
      </c>
      <c r="I95" s="414">
        <v>3934026</v>
      </c>
      <c r="J95" s="519"/>
      <c r="K95" s="542"/>
      <c r="L95" s="521"/>
      <c r="M95" s="314">
        <v>3447000</v>
      </c>
      <c r="N95" s="314">
        <v>4147000</v>
      </c>
      <c r="O95" s="414">
        <v>3934026</v>
      </c>
    </row>
    <row r="96" spans="1:15" ht="12" customHeight="1" x14ac:dyDescent="0.25">
      <c r="A96" s="10" t="s">
        <v>444</v>
      </c>
      <c r="B96" s="4" t="s">
        <v>481</v>
      </c>
      <c r="C96" s="317">
        <v>8765000</v>
      </c>
      <c r="D96" s="317">
        <v>9075776</v>
      </c>
      <c r="E96" s="416">
        <v>7980878</v>
      </c>
      <c r="F96" s="404" t="s">
        <v>42</v>
      </c>
      <c r="G96" s="317">
        <v>8765000</v>
      </c>
      <c r="H96" s="317">
        <v>9075776</v>
      </c>
      <c r="I96" s="416">
        <v>7980878</v>
      </c>
      <c r="J96" s="520"/>
      <c r="K96" s="543"/>
      <c r="L96" s="522"/>
      <c r="M96" s="317">
        <v>8765000</v>
      </c>
      <c r="N96" s="317">
        <v>9075776</v>
      </c>
      <c r="O96" s="416">
        <v>7980878</v>
      </c>
    </row>
    <row r="97" spans="1:15" ht="12" customHeight="1" x14ac:dyDescent="0.25">
      <c r="A97" s="10" t="s">
        <v>445</v>
      </c>
      <c r="B97" s="7" t="s">
        <v>524</v>
      </c>
      <c r="C97" s="317"/>
      <c r="D97" s="317"/>
      <c r="E97" s="416"/>
      <c r="F97" s="404" t="s">
        <v>44</v>
      </c>
      <c r="G97" s="544"/>
      <c r="H97" s="545"/>
      <c r="I97" s="546"/>
      <c r="J97" s="544"/>
      <c r="K97" s="545"/>
      <c r="L97" s="546"/>
      <c r="M97" s="544"/>
      <c r="N97" s="545"/>
      <c r="O97" s="546"/>
    </row>
    <row r="98" spans="1:15" ht="12" customHeight="1" x14ac:dyDescent="0.25">
      <c r="A98" s="10" t="s">
        <v>453</v>
      </c>
      <c r="B98" s="15" t="s">
        <v>525</v>
      </c>
      <c r="C98" s="317"/>
      <c r="D98" s="317"/>
      <c r="E98" s="317"/>
      <c r="F98" s="404" t="s">
        <v>46</v>
      </c>
      <c r="G98" s="544"/>
      <c r="H98" s="545"/>
      <c r="I98" s="545"/>
      <c r="J98" s="544"/>
      <c r="K98" s="545"/>
      <c r="L98" s="545"/>
      <c r="M98" s="544"/>
      <c r="N98" s="545"/>
      <c r="O98" s="545"/>
    </row>
    <row r="99" spans="1:15" ht="12" customHeight="1" x14ac:dyDescent="0.25">
      <c r="A99" s="10" t="s">
        <v>446</v>
      </c>
      <c r="B99" s="4" t="s">
        <v>229</v>
      </c>
      <c r="C99" s="317"/>
      <c r="D99" s="317"/>
      <c r="E99" s="416"/>
      <c r="F99" s="404" t="s">
        <v>48</v>
      </c>
      <c r="G99" s="544"/>
      <c r="H99" s="545"/>
      <c r="I99" s="546"/>
      <c r="J99" s="544"/>
      <c r="K99" s="545"/>
      <c r="L99" s="546"/>
      <c r="M99" s="544"/>
      <c r="N99" s="545"/>
      <c r="O99" s="546"/>
    </row>
    <row r="100" spans="1:15" ht="12" customHeight="1" x14ac:dyDescent="0.25">
      <c r="A100" s="10" t="s">
        <v>447</v>
      </c>
      <c r="B100" s="128" t="s">
        <v>230</v>
      </c>
      <c r="C100" s="317"/>
      <c r="D100" s="317"/>
      <c r="E100" s="416"/>
      <c r="F100" s="404" t="s">
        <v>50</v>
      </c>
      <c r="G100" s="544"/>
      <c r="H100" s="545"/>
      <c r="I100" s="546"/>
      <c r="J100" s="544"/>
      <c r="K100" s="545"/>
      <c r="L100" s="546"/>
      <c r="M100" s="544"/>
      <c r="N100" s="545"/>
      <c r="O100" s="546"/>
    </row>
    <row r="101" spans="1:15" ht="21" customHeight="1" x14ac:dyDescent="0.25">
      <c r="A101" s="10" t="s">
        <v>454</v>
      </c>
      <c r="B101" s="129" t="s">
        <v>231</v>
      </c>
      <c r="C101" s="317"/>
      <c r="D101" s="317"/>
      <c r="E101" s="416"/>
      <c r="F101" s="404" t="s">
        <v>52</v>
      </c>
      <c r="G101" s="544"/>
      <c r="H101" s="545"/>
      <c r="I101" s="546"/>
      <c r="J101" s="544"/>
      <c r="K101" s="545"/>
      <c r="L101" s="546"/>
      <c r="M101" s="544"/>
      <c r="N101" s="545"/>
      <c r="O101" s="546"/>
    </row>
    <row r="102" spans="1:15" ht="16.5" customHeight="1" x14ac:dyDescent="0.25">
      <c r="A102" s="10" t="s">
        <v>455</v>
      </c>
      <c r="B102" s="129" t="s">
        <v>232</v>
      </c>
      <c r="C102" s="317"/>
      <c r="D102" s="317"/>
      <c r="E102" s="416"/>
      <c r="F102" s="404" t="s">
        <v>54</v>
      </c>
      <c r="G102" s="544"/>
      <c r="H102" s="545"/>
      <c r="I102" s="546"/>
      <c r="J102" s="544"/>
      <c r="K102" s="545"/>
      <c r="L102" s="546"/>
      <c r="M102" s="544"/>
      <c r="N102" s="545"/>
      <c r="O102" s="546"/>
    </row>
    <row r="103" spans="1:15" ht="12" customHeight="1" x14ac:dyDescent="0.25">
      <c r="A103" s="10" t="s">
        <v>456</v>
      </c>
      <c r="B103" s="128" t="s">
        <v>233</v>
      </c>
      <c r="C103" s="317"/>
      <c r="D103" s="317"/>
      <c r="E103" s="416"/>
      <c r="F103" s="404" t="s">
        <v>56</v>
      </c>
      <c r="G103" s="544"/>
      <c r="H103" s="545"/>
      <c r="I103" s="546"/>
      <c r="J103" s="544"/>
      <c r="K103" s="545"/>
      <c r="L103" s="546"/>
      <c r="M103" s="544"/>
      <c r="N103" s="545"/>
      <c r="O103" s="546"/>
    </row>
    <row r="104" spans="1:15" ht="12" customHeight="1" x14ac:dyDescent="0.25">
      <c r="A104" s="10" t="s">
        <v>457</v>
      </c>
      <c r="B104" s="128" t="s">
        <v>234</v>
      </c>
      <c r="C104" s="317">
        <v>0</v>
      </c>
      <c r="D104" s="317">
        <v>0</v>
      </c>
      <c r="E104" s="416">
        <v>0</v>
      </c>
      <c r="F104" s="404" t="s">
        <v>58</v>
      </c>
      <c r="G104" s="544"/>
      <c r="H104" s="545"/>
      <c r="I104" s="546"/>
      <c r="J104" s="544"/>
      <c r="K104" s="545"/>
      <c r="L104" s="546"/>
      <c r="M104" s="544"/>
      <c r="N104" s="545"/>
      <c r="O104" s="546"/>
    </row>
    <row r="105" spans="1:15" ht="16.5" customHeight="1" x14ac:dyDescent="0.25">
      <c r="A105" s="10" t="s">
        <v>459</v>
      </c>
      <c r="B105" s="129" t="s">
        <v>235</v>
      </c>
      <c r="C105" s="317">
        <v>0</v>
      </c>
      <c r="D105" s="317">
        <v>0</v>
      </c>
      <c r="E105" s="416">
        <v>0</v>
      </c>
      <c r="F105" s="404" t="s">
        <v>60</v>
      </c>
      <c r="G105" s="544"/>
      <c r="H105" s="545"/>
      <c r="I105" s="546"/>
      <c r="J105" s="544"/>
      <c r="K105" s="545"/>
      <c r="L105" s="546"/>
      <c r="M105" s="544"/>
      <c r="N105" s="545"/>
      <c r="O105" s="546"/>
    </row>
    <row r="106" spans="1:15" ht="12" customHeight="1" x14ac:dyDescent="0.25">
      <c r="A106" s="9" t="s">
        <v>526</v>
      </c>
      <c r="B106" s="130" t="s">
        <v>236</v>
      </c>
      <c r="C106" s="317">
        <v>0</v>
      </c>
      <c r="D106" s="317">
        <v>0</v>
      </c>
      <c r="E106" s="416">
        <v>0</v>
      </c>
      <c r="F106" s="404" t="s">
        <v>62</v>
      </c>
      <c r="G106" s="544"/>
      <c r="H106" s="545"/>
      <c r="I106" s="546"/>
      <c r="J106" s="544"/>
      <c r="K106" s="545"/>
      <c r="L106" s="546"/>
      <c r="M106" s="544"/>
      <c r="N106" s="545"/>
      <c r="O106" s="546"/>
    </row>
    <row r="107" spans="1:15" ht="12" customHeight="1" x14ac:dyDescent="0.25">
      <c r="A107" s="10" t="s">
        <v>237</v>
      </c>
      <c r="B107" s="130" t="s">
        <v>238</v>
      </c>
      <c r="C107" s="317">
        <v>0</v>
      </c>
      <c r="D107" s="317">
        <v>0</v>
      </c>
      <c r="E107" s="416">
        <v>0</v>
      </c>
      <c r="F107" s="404" t="s">
        <v>64</v>
      </c>
      <c r="G107" s="544"/>
      <c r="H107" s="545"/>
      <c r="I107" s="546"/>
      <c r="J107" s="544"/>
      <c r="K107" s="545"/>
      <c r="L107" s="546"/>
      <c r="M107" s="544"/>
      <c r="N107" s="545"/>
      <c r="O107" s="546"/>
    </row>
    <row r="108" spans="1:15" ht="17.25" customHeight="1" thickBot="1" x14ac:dyDescent="0.3">
      <c r="A108" s="14" t="s">
        <v>239</v>
      </c>
      <c r="B108" s="131" t="s">
        <v>240</v>
      </c>
      <c r="C108" s="324"/>
      <c r="D108" s="324"/>
      <c r="E108" s="438"/>
      <c r="F108" s="404" t="s">
        <v>66</v>
      </c>
      <c r="G108" s="547"/>
      <c r="H108" s="548"/>
      <c r="I108" s="549"/>
      <c r="J108" s="547"/>
      <c r="K108" s="548"/>
      <c r="L108" s="549"/>
      <c r="M108" s="547"/>
      <c r="N108" s="548"/>
      <c r="O108" s="549"/>
    </row>
    <row r="109" spans="1:15" ht="12" customHeight="1" thickBot="1" x14ac:dyDescent="0.3">
      <c r="A109" s="16" t="s">
        <v>377</v>
      </c>
      <c r="B109" s="24" t="s">
        <v>241</v>
      </c>
      <c r="C109" s="313">
        <f>SUM(C110:C114)</f>
        <v>0</v>
      </c>
      <c r="D109" s="313">
        <f>SUM(D110:D114)</f>
        <v>62000</v>
      </c>
      <c r="E109" s="313">
        <f>SUM(E110:E114)</f>
        <v>0</v>
      </c>
      <c r="F109" s="313">
        <f t="shared" ref="F109:I109" si="8">SUM(F110:F114)</f>
        <v>0</v>
      </c>
      <c r="G109" s="313">
        <f t="shared" si="8"/>
        <v>0</v>
      </c>
      <c r="H109" s="313">
        <f t="shared" si="8"/>
        <v>62000</v>
      </c>
      <c r="I109" s="313">
        <f t="shared" si="8"/>
        <v>0</v>
      </c>
      <c r="J109" s="532"/>
      <c r="K109" s="550"/>
      <c r="L109" s="550"/>
      <c r="M109" s="532"/>
      <c r="N109" s="550">
        <v>62000</v>
      </c>
      <c r="O109" s="550"/>
    </row>
    <row r="110" spans="1:15" ht="12" customHeight="1" x14ac:dyDescent="0.25">
      <c r="A110" s="11" t="s">
        <v>448</v>
      </c>
      <c r="B110" s="4" t="s">
        <v>559</v>
      </c>
      <c r="C110" s="316">
        <v>0</v>
      </c>
      <c r="D110" s="316">
        <v>62000</v>
      </c>
      <c r="E110" s="412">
        <v>0</v>
      </c>
      <c r="F110" s="404" t="s">
        <v>70</v>
      </c>
      <c r="G110" s="316"/>
      <c r="H110" s="316">
        <v>62000</v>
      </c>
      <c r="I110" s="412"/>
      <c r="J110" s="519"/>
      <c r="K110" s="542"/>
      <c r="L110" s="521"/>
      <c r="M110" s="519"/>
      <c r="N110" s="542">
        <v>62000</v>
      </c>
      <c r="O110" s="521"/>
    </row>
    <row r="111" spans="1:15" ht="12" customHeight="1" x14ac:dyDescent="0.25">
      <c r="A111" s="11" t="s">
        <v>449</v>
      </c>
      <c r="B111" s="8" t="s">
        <v>242</v>
      </c>
      <c r="C111" s="316">
        <v>0</v>
      </c>
      <c r="D111" s="316"/>
      <c r="E111" s="412"/>
      <c r="F111" s="404" t="s">
        <v>72</v>
      </c>
      <c r="G111" s="519"/>
      <c r="H111" s="542"/>
      <c r="I111" s="521"/>
      <c r="J111" s="519"/>
      <c r="K111" s="542"/>
      <c r="L111" s="521"/>
      <c r="M111" s="519"/>
      <c r="N111" s="542"/>
      <c r="O111" s="521"/>
    </row>
    <row r="112" spans="1:15" x14ac:dyDescent="0.25">
      <c r="A112" s="11" t="s">
        <v>450</v>
      </c>
      <c r="B112" s="8" t="s">
        <v>527</v>
      </c>
      <c r="C112" s="314">
        <v>0</v>
      </c>
      <c r="D112" s="314"/>
      <c r="E112" s="414"/>
      <c r="F112" s="404" t="s">
        <v>74</v>
      </c>
      <c r="G112" s="519"/>
      <c r="H112" s="542"/>
      <c r="I112" s="521"/>
      <c r="J112" s="519"/>
      <c r="K112" s="542"/>
      <c r="L112" s="521"/>
      <c r="M112" s="519"/>
      <c r="N112" s="542"/>
      <c r="O112" s="521"/>
    </row>
    <row r="113" spans="1:15" ht="12" customHeight="1" x14ac:dyDescent="0.25">
      <c r="A113" s="11" t="s">
        <v>451</v>
      </c>
      <c r="B113" s="8" t="s">
        <v>243</v>
      </c>
      <c r="C113" s="314">
        <v>0</v>
      </c>
      <c r="D113" s="314"/>
      <c r="E113" s="414"/>
      <c r="F113" s="404" t="s">
        <v>76</v>
      </c>
      <c r="G113" s="519"/>
      <c r="H113" s="542"/>
      <c r="I113" s="521"/>
      <c r="J113" s="519"/>
      <c r="K113" s="542"/>
      <c r="L113" s="521"/>
      <c r="M113" s="519"/>
      <c r="N113" s="542"/>
      <c r="O113" s="521"/>
    </row>
    <row r="114" spans="1:15" ht="12" customHeight="1" x14ac:dyDescent="0.25">
      <c r="A114" s="11" t="s">
        <v>452</v>
      </c>
      <c r="B114" s="240" t="s">
        <v>282</v>
      </c>
      <c r="C114" s="314">
        <v>0</v>
      </c>
      <c r="D114" s="314"/>
      <c r="E114" s="414"/>
      <c r="F114" s="404" t="s">
        <v>78</v>
      </c>
      <c r="G114" s="519"/>
      <c r="H114" s="542"/>
      <c r="I114" s="521"/>
      <c r="J114" s="519"/>
      <c r="K114" s="542"/>
      <c r="L114" s="521"/>
      <c r="M114" s="519"/>
      <c r="N114" s="542"/>
      <c r="O114" s="521"/>
    </row>
    <row r="115" spans="1:15" ht="21.75" customHeight="1" x14ac:dyDescent="0.25">
      <c r="A115" s="11" t="s">
        <v>458</v>
      </c>
      <c r="B115" s="239" t="s">
        <v>244</v>
      </c>
      <c r="C115" s="314">
        <v>0</v>
      </c>
      <c r="D115" s="314"/>
      <c r="E115" s="414"/>
      <c r="F115" s="404" t="s">
        <v>81</v>
      </c>
      <c r="G115" s="519"/>
      <c r="H115" s="542"/>
      <c r="I115" s="521"/>
      <c r="J115" s="519"/>
      <c r="K115" s="542"/>
      <c r="L115" s="521"/>
      <c r="M115" s="519"/>
      <c r="N115" s="542"/>
      <c r="O115" s="521"/>
    </row>
    <row r="116" spans="1:15" ht="24" customHeight="1" x14ac:dyDescent="0.25">
      <c r="A116" s="11" t="s">
        <v>460</v>
      </c>
      <c r="B116" s="439" t="s">
        <v>245</v>
      </c>
      <c r="C116" s="314">
        <v>0</v>
      </c>
      <c r="D116" s="314">
        <v>0</v>
      </c>
      <c r="E116" s="414">
        <v>0</v>
      </c>
      <c r="F116" s="404" t="s">
        <v>84</v>
      </c>
      <c r="G116" s="519"/>
      <c r="H116" s="542"/>
      <c r="I116" s="521"/>
      <c r="J116" s="519"/>
      <c r="K116" s="542"/>
      <c r="L116" s="521"/>
      <c r="M116" s="519"/>
      <c r="N116" s="542"/>
      <c r="O116" s="521"/>
    </row>
    <row r="117" spans="1:15" ht="17.25" customHeight="1" x14ac:dyDescent="0.25">
      <c r="A117" s="11" t="s">
        <v>528</v>
      </c>
      <c r="B117" s="129" t="s">
        <v>232</v>
      </c>
      <c r="C117" s="314">
        <v>0</v>
      </c>
      <c r="D117" s="314">
        <v>0</v>
      </c>
      <c r="E117" s="414">
        <v>0</v>
      </c>
      <c r="F117" s="404" t="s">
        <v>87</v>
      </c>
      <c r="G117" s="519"/>
      <c r="H117" s="542"/>
      <c r="I117" s="521"/>
      <c r="J117" s="519"/>
      <c r="K117" s="542"/>
      <c r="L117" s="521"/>
      <c r="M117" s="519"/>
      <c r="N117" s="542"/>
      <c r="O117" s="521"/>
    </row>
    <row r="118" spans="1:15" ht="12" customHeight="1" x14ac:dyDescent="0.25">
      <c r="A118" s="11" t="s">
        <v>529</v>
      </c>
      <c r="B118" s="129" t="s">
        <v>246</v>
      </c>
      <c r="C118" s="314">
        <v>0</v>
      </c>
      <c r="D118" s="314">
        <v>0</v>
      </c>
      <c r="E118" s="414">
        <v>0</v>
      </c>
      <c r="F118" s="404" t="s">
        <v>90</v>
      </c>
      <c r="G118" s="519"/>
      <c r="H118" s="542"/>
      <c r="I118" s="521"/>
      <c r="J118" s="519"/>
      <c r="K118" s="542"/>
      <c r="L118" s="521"/>
      <c r="M118" s="519"/>
      <c r="N118" s="542"/>
      <c r="O118" s="521"/>
    </row>
    <row r="119" spans="1:15" ht="12" customHeight="1" x14ac:dyDescent="0.25">
      <c r="A119" s="11" t="s">
        <v>530</v>
      </c>
      <c r="B119" s="129" t="s">
        <v>247</v>
      </c>
      <c r="C119" s="314">
        <v>0</v>
      </c>
      <c r="D119" s="314">
        <v>0</v>
      </c>
      <c r="E119" s="414">
        <v>0</v>
      </c>
      <c r="F119" s="404" t="s">
        <v>93</v>
      </c>
      <c r="G119" s="519"/>
      <c r="H119" s="542"/>
      <c r="I119" s="521"/>
      <c r="J119" s="519"/>
      <c r="K119" s="542"/>
      <c r="L119" s="521"/>
      <c r="M119" s="519"/>
      <c r="N119" s="542"/>
      <c r="O119" s="521"/>
    </row>
    <row r="120" spans="1:15" s="440" customFormat="1" ht="18.75" customHeight="1" x14ac:dyDescent="0.25">
      <c r="A120" s="11" t="s">
        <v>248</v>
      </c>
      <c r="B120" s="129" t="s">
        <v>235</v>
      </c>
      <c r="C120" s="314">
        <v>0</v>
      </c>
      <c r="D120" s="314">
        <v>0</v>
      </c>
      <c r="E120" s="414">
        <v>0</v>
      </c>
      <c r="F120" s="404" t="s">
        <v>96</v>
      </c>
      <c r="G120" s="519"/>
      <c r="H120" s="542"/>
      <c r="I120" s="521"/>
      <c r="J120" s="519"/>
      <c r="K120" s="542"/>
      <c r="L120" s="521"/>
      <c r="M120" s="519"/>
      <c r="N120" s="542"/>
      <c r="O120" s="521"/>
    </row>
    <row r="121" spans="1:15" ht="12" customHeight="1" x14ac:dyDescent="0.25">
      <c r="A121" s="11" t="s">
        <v>249</v>
      </c>
      <c r="B121" s="129" t="s">
        <v>250</v>
      </c>
      <c r="C121" s="314">
        <v>0</v>
      </c>
      <c r="D121" s="314">
        <v>0</v>
      </c>
      <c r="E121" s="414">
        <v>0</v>
      </c>
      <c r="F121" s="404" t="s">
        <v>98</v>
      </c>
      <c r="G121" s="519"/>
      <c r="H121" s="542"/>
      <c r="I121" s="521"/>
      <c r="J121" s="519"/>
      <c r="K121" s="542"/>
      <c r="L121" s="521"/>
      <c r="M121" s="519"/>
      <c r="N121" s="542"/>
      <c r="O121" s="521"/>
    </row>
    <row r="122" spans="1:15" ht="18" customHeight="1" thickBot="1" x14ac:dyDescent="0.3">
      <c r="A122" s="9" t="s">
        <v>251</v>
      </c>
      <c r="B122" s="129" t="s">
        <v>252</v>
      </c>
      <c r="C122" s="317">
        <v>0</v>
      </c>
      <c r="D122" s="317"/>
      <c r="E122" s="416"/>
      <c r="F122" s="404" t="s">
        <v>100</v>
      </c>
      <c r="G122" s="520"/>
      <c r="H122" s="543"/>
      <c r="I122" s="522"/>
      <c r="J122" s="520"/>
      <c r="K122" s="543"/>
      <c r="L122" s="522"/>
      <c r="M122" s="520"/>
      <c r="N122" s="543"/>
      <c r="O122" s="522"/>
    </row>
    <row r="123" spans="1:15" ht="12" customHeight="1" thickBot="1" x14ac:dyDescent="0.3">
      <c r="A123" s="16" t="s">
        <v>378</v>
      </c>
      <c r="B123" s="119" t="s">
        <v>253</v>
      </c>
      <c r="C123" s="313"/>
      <c r="D123" s="313"/>
      <c r="E123" s="219"/>
      <c r="F123" s="404" t="s">
        <v>102</v>
      </c>
      <c r="G123" s="525"/>
      <c r="H123" s="551"/>
      <c r="I123" s="537"/>
      <c r="J123" s="525"/>
      <c r="K123" s="551"/>
      <c r="L123" s="537"/>
      <c r="M123" s="525"/>
      <c r="N123" s="551"/>
      <c r="O123" s="537"/>
    </row>
    <row r="124" spans="1:15" ht="12" customHeight="1" x14ac:dyDescent="0.25">
      <c r="A124" s="11" t="s">
        <v>431</v>
      </c>
      <c r="B124" s="5" t="s">
        <v>413</v>
      </c>
      <c r="C124" s="316"/>
      <c r="D124" s="316"/>
      <c r="E124" s="412"/>
      <c r="F124" s="404" t="s">
        <v>104</v>
      </c>
      <c r="G124" s="519"/>
      <c r="H124" s="542"/>
      <c r="I124" s="521"/>
      <c r="J124" s="519"/>
      <c r="K124" s="542"/>
      <c r="L124" s="521"/>
      <c r="M124" s="519"/>
      <c r="N124" s="542"/>
      <c r="O124" s="521"/>
    </row>
    <row r="125" spans="1:15" ht="12" customHeight="1" thickBot="1" x14ac:dyDescent="0.3">
      <c r="A125" s="12" t="s">
        <v>432</v>
      </c>
      <c r="B125" s="8" t="s">
        <v>414</v>
      </c>
      <c r="C125" s="317">
        <v>0</v>
      </c>
      <c r="D125" s="317">
        <v>0</v>
      </c>
      <c r="E125" s="416">
        <v>0</v>
      </c>
      <c r="F125" s="404" t="s">
        <v>106</v>
      </c>
      <c r="G125" s="520"/>
      <c r="H125" s="543"/>
      <c r="I125" s="522"/>
      <c r="J125" s="520"/>
      <c r="K125" s="543"/>
      <c r="L125" s="522"/>
      <c r="M125" s="520"/>
      <c r="N125" s="543"/>
      <c r="O125" s="522"/>
    </row>
    <row r="126" spans="1:15" ht="12" customHeight="1" thickBot="1" x14ac:dyDescent="0.3">
      <c r="A126" s="16" t="s">
        <v>379</v>
      </c>
      <c r="B126" s="119" t="s">
        <v>254</v>
      </c>
      <c r="C126" s="313">
        <f>SUM(C93+C109+C123)</f>
        <v>27846400</v>
      </c>
      <c r="D126" s="313">
        <f>SUM(D93+D109+D123)</f>
        <v>31459176</v>
      </c>
      <c r="E126" s="313">
        <f>SUM(E93+E109+E123)</f>
        <v>29180358</v>
      </c>
      <c r="F126" s="404" t="s">
        <v>108</v>
      </c>
      <c r="G126" s="525">
        <f>G93+G109</f>
        <v>27846400</v>
      </c>
      <c r="H126" s="551">
        <f>H93+H109</f>
        <v>31459176</v>
      </c>
      <c r="I126" s="551">
        <f>I93+I109</f>
        <v>29180358</v>
      </c>
      <c r="J126" s="525"/>
      <c r="K126" s="551"/>
      <c r="L126" s="551"/>
      <c r="M126" s="525">
        <f>M93</f>
        <v>27846400</v>
      </c>
      <c r="N126" s="551">
        <f>N93</f>
        <v>31397176</v>
      </c>
      <c r="O126" s="551">
        <f>O93</f>
        <v>29180358</v>
      </c>
    </row>
    <row r="127" spans="1:15" ht="18.75" customHeight="1" thickBot="1" x14ac:dyDescent="0.3">
      <c r="A127" s="16" t="s">
        <v>380</v>
      </c>
      <c r="B127" s="119" t="s">
        <v>255</v>
      </c>
      <c r="C127" s="313"/>
      <c r="D127" s="313"/>
      <c r="E127" s="219"/>
      <c r="F127" s="404" t="s">
        <v>110</v>
      </c>
      <c r="G127" s="532"/>
      <c r="H127" s="550"/>
      <c r="I127" s="536"/>
      <c r="J127" s="532"/>
      <c r="K127" s="550"/>
      <c r="L127" s="536"/>
      <c r="M127" s="532"/>
      <c r="N127" s="550"/>
      <c r="O127" s="536"/>
    </row>
    <row r="128" spans="1:15" ht="12" customHeight="1" x14ac:dyDescent="0.25">
      <c r="A128" s="11" t="s">
        <v>435</v>
      </c>
      <c r="B128" s="5" t="s">
        <v>256</v>
      </c>
      <c r="C128" s="314">
        <v>0</v>
      </c>
      <c r="D128" s="314">
        <v>0</v>
      </c>
      <c r="E128" s="414">
        <v>0</v>
      </c>
      <c r="F128" s="404" t="s">
        <v>112</v>
      </c>
      <c r="G128" s="552"/>
      <c r="H128" s="553"/>
      <c r="I128" s="554"/>
      <c r="J128" s="552"/>
      <c r="K128" s="553"/>
      <c r="L128" s="554"/>
      <c r="M128" s="552"/>
      <c r="N128" s="553"/>
      <c r="O128" s="554"/>
    </row>
    <row r="129" spans="1:15" ht="12" customHeight="1" x14ac:dyDescent="0.25">
      <c r="A129" s="11" t="s">
        <v>436</v>
      </c>
      <c r="B129" s="5" t="s">
        <v>257</v>
      </c>
      <c r="C129" s="314">
        <v>0</v>
      </c>
      <c r="D129" s="314">
        <v>0</v>
      </c>
      <c r="E129" s="414">
        <v>0</v>
      </c>
      <c r="F129" s="404" t="s">
        <v>114</v>
      </c>
      <c r="G129" s="519"/>
      <c r="H129" s="542"/>
      <c r="I129" s="521"/>
      <c r="J129" s="519"/>
      <c r="K129" s="542"/>
      <c r="L129" s="521"/>
      <c r="M129" s="519"/>
      <c r="N129" s="542"/>
      <c r="O129" s="521"/>
    </row>
    <row r="130" spans="1:15" ht="12" customHeight="1" thickBot="1" x14ac:dyDescent="0.3">
      <c r="A130" s="9" t="s">
        <v>437</v>
      </c>
      <c r="B130" s="3" t="s">
        <v>258</v>
      </c>
      <c r="C130" s="314">
        <v>0</v>
      </c>
      <c r="D130" s="314">
        <v>0</v>
      </c>
      <c r="E130" s="414">
        <v>0</v>
      </c>
      <c r="F130" s="404" t="s">
        <v>117</v>
      </c>
      <c r="G130" s="519"/>
      <c r="H130" s="542"/>
      <c r="I130" s="521"/>
      <c r="J130" s="519"/>
      <c r="K130" s="542"/>
      <c r="L130" s="521"/>
      <c r="M130" s="519"/>
      <c r="N130" s="542"/>
      <c r="O130" s="521"/>
    </row>
    <row r="131" spans="1:15" ht="12" customHeight="1" thickBot="1" x14ac:dyDescent="0.3">
      <c r="A131" s="16" t="s">
        <v>381</v>
      </c>
      <c r="B131" s="119" t="s">
        <v>259</v>
      </c>
      <c r="C131" s="313">
        <f>SUM(C132:C135)</f>
        <v>0</v>
      </c>
      <c r="D131" s="313">
        <f>SUM(D132:D135)</f>
        <v>0</v>
      </c>
      <c r="E131" s="313">
        <f>SUM(E132:E135)</f>
        <v>0</v>
      </c>
      <c r="F131" s="404" t="s">
        <v>120</v>
      </c>
      <c r="G131" s="525"/>
      <c r="H131" s="551"/>
      <c r="I131" s="551"/>
      <c r="J131" s="525"/>
      <c r="K131" s="551"/>
      <c r="L131" s="551"/>
      <c r="M131" s="525"/>
      <c r="N131" s="551"/>
      <c r="O131" s="551"/>
    </row>
    <row r="132" spans="1:15" ht="12" customHeight="1" x14ac:dyDescent="0.25">
      <c r="A132" s="11" t="s">
        <v>438</v>
      </c>
      <c r="B132" s="5" t="s">
        <v>260</v>
      </c>
      <c r="C132" s="314">
        <v>0</v>
      </c>
      <c r="D132" s="314"/>
      <c r="E132" s="414"/>
      <c r="F132" s="404" t="s">
        <v>122</v>
      </c>
      <c r="G132" s="552"/>
      <c r="H132" s="553"/>
      <c r="I132" s="554"/>
      <c r="J132" s="552"/>
      <c r="K132" s="553"/>
      <c r="L132" s="554"/>
      <c r="M132" s="552"/>
      <c r="N132" s="553"/>
      <c r="O132" s="554"/>
    </row>
    <row r="133" spans="1:15" ht="12" customHeight="1" x14ac:dyDescent="0.25">
      <c r="A133" s="11" t="s">
        <v>439</v>
      </c>
      <c r="B133" s="5" t="s">
        <v>261</v>
      </c>
      <c r="C133" s="314">
        <v>0</v>
      </c>
      <c r="D133" s="314">
        <v>0</v>
      </c>
      <c r="E133" s="414">
        <v>0</v>
      </c>
      <c r="F133" s="404" t="s">
        <v>124</v>
      </c>
      <c r="G133" s="519"/>
      <c r="H133" s="542"/>
      <c r="I133" s="521"/>
      <c r="J133" s="519"/>
      <c r="K133" s="542"/>
      <c r="L133" s="521"/>
      <c r="M133" s="519"/>
      <c r="N133" s="542"/>
      <c r="O133" s="521"/>
    </row>
    <row r="134" spans="1:15" ht="12" customHeight="1" x14ac:dyDescent="0.25">
      <c r="A134" s="11" t="s">
        <v>127</v>
      </c>
      <c r="B134" s="5" t="s">
        <v>262</v>
      </c>
      <c r="C134" s="314">
        <v>0</v>
      </c>
      <c r="D134" s="314">
        <v>0</v>
      </c>
      <c r="E134" s="414">
        <v>0</v>
      </c>
      <c r="F134" s="404" t="s">
        <v>126</v>
      </c>
      <c r="G134" s="519"/>
      <c r="H134" s="542"/>
      <c r="I134" s="521"/>
      <c r="J134" s="519"/>
      <c r="K134" s="542"/>
      <c r="L134" s="521"/>
      <c r="M134" s="519"/>
      <c r="N134" s="542"/>
      <c r="O134" s="521"/>
    </row>
    <row r="135" spans="1:15" ht="12" customHeight="1" thickBot="1" x14ac:dyDescent="0.3">
      <c r="A135" s="9" t="s">
        <v>130</v>
      </c>
      <c r="B135" s="3" t="s">
        <v>263</v>
      </c>
      <c r="C135" s="314">
        <v>0</v>
      </c>
      <c r="D135" s="314">
        <v>0</v>
      </c>
      <c r="E135" s="414">
        <v>0</v>
      </c>
      <c r="F135" s="404" t="s">
        <v>129</v>
      </c>
      <c r="G135" s="519"/>
      <c r="H135" s="542"/>
      <c r="I135" s="521"/>
      <c r="J135" s="519"/>
      <c r="K135" s="542"/>
      <c r="L135" s="521"/>
      <c r="M135" s="519"/>
      <c r="N135" s="542"/>
      <c r="O135" s="521"/>
    </row>
    <row r="136" spans="1:15" ht="12" customHeight="1" thickBot="1" x14ac:dyDescent="0.3">
      <c r="A136" s="16" t="s">
        <v>382</v>
      </c>
      <c r="B136" s="119" t="s">
        <v>264</v>
      </c>
      <c r="C136" s="323">
        <f>SUM(C137:C140)</f>
        <v>0</v>
      </c>
      <c r="D136" s="323">
        <f>SUM(D137:D140)</f>
        <v>0</v>
      </c>
      <c r="E136" s="323">
        <f>SUM(E137:E140)</f>
        <v>0</v>
      </c>
      <c r="F136" s="404" t="s">
        <v>132</v>
      </c>
      <c r="G136" s="531"/>
      <c r="H136" s="555"/>
      <c r="I136" s="555"/>
      <c r="J136" s="531"/>
      <c r="K136" s="555"/>
      <c r="L136" s="555"/>
      <c r="M136" s="531"/>
      <c r="N136" s="555"/>
      <c r="O136" s="555"/>
    </row>
    <row r="137" spans="1:15" ht="12" customHeight="1" x14ac:dyDescent="0.25">
      <c r="A137" s="11" t="s">
        <v>440</v>
      </c>
      <c r="B137" s="5" t="s">
        <v>265</v>
      </c>
      <c r="C137" s="314">
        <v>0</v>
      </c>
      <c r="D137" s="314">
        <v>0</v>
      </c>
      <c r="E137" s="414">
        <v>0</v>
      </c>
      <c r="F137" s="404" t="s">
        <v>135</v>
      </c>
      <c r="G137" s="552"/>
      <c r="H137" s="553"/>
      <c r="I137" s="554"/>
      <c r="J137" s="552"/>
      <c r="K137" s="553"/>
      <c r="L137" s="554"/>
      <c r="M137" s="552"/>
      <c r="N137" s="553"/>
      <c r="O137" s="554"/>
    </row>
    <row r="138" spans="1:15" ht="12" customHeight="1" x14ac:dyDescent="0.25">
      <c r="A138" s="11" t="s">
        <v>441</v>
      </c>
      <c r="B138" s="5" t="s">
        <v>266</v>
      </c>
      <c r="C138" s="314"/>
      <c r="D138" s="314"/>
      <c r="E138" s="414"/>
      <c r="F138" s="404" t="s">
        <v>137</v>
      </c>
      <c r="G138" s="519"/>
      <c r="H138" s="542"/>
      <c r="I138" s="521"/>
      <c r="J138" s="519"/>
      <c r="K138" s="542"/>
      <c r="L138" s="521"/>
      <c r="M138" s="519"/>
      <c r="N138" s="542"/>
      <c r="O138" s="521"/>
    </row>
    <row r="139" spans="1:15" ht="12" customHeight="1" x14ac:dyDescent="0.25">
      <c r="A139" s="11" t="s">
        <v>142</v>
      </c>
      <c r="B139" s="5" t="s">
        <v>267</v>
      </c>
      <c r="C139" s="314"/>
      <c r="D139" s="314"/>
      <c r="E139" s="414"/>
      <c r="F139" s="404" t="s">
        <v>139</v>
      </c>
      <c r="G139" s="519"/>
      <c r="H139" s="542"/>
      <c r="I139" s="521"/>
      <c r="J139" s="519"/>
      <c r="K139" s="542"/>
      <c r="L139" s="521"/>
      <c r="M139" s="519"/>
      <c r="N139" s="542"/>
      <c r="O139" s="521"/>
    </row>
    <row r="140" spans="1:15" ht="12" customHeight="1" thickBot="1" x14ac:dyDescent="0.3">
      <c r="A140" s="9" t="s">
        <v>145</v>
      </c>
      <c r="B140" s="3" t="s">
        <v>367</v>
      </c>
      <c r="C140" s="314"/>
      <c r="D140" s="314"/>
      <c r="E140" s="414"/>
      <c r="F140" s="404" t="s">
        <v>141</v>
      </c>
      <c r="G140" s="519"/>
      <c r="H140" s="542"/>
      <c r="I140" s="521"/>
      <c r="J140" s="519"/>
      <c r="K140" s="542"/>
      <c r="L140" s="521"/>
      <c r="M140" s="519"/>
      <c r="N140" s="542"/>
      <c r="O140" s="521"/>
    </row>
    <row r="141" spans="1:15" ht="15" customHeight="1" thickBot="1" x14ac:dyDescent="0.3">
      <c r="A141" s="16" t="s">
        <v>383</v>
      </c>
      <c r="B141" s="119" t="s">
        <v>268</v>
      </c>
      <c r="C141" s="325"/>
      <c r="D141" s="325"/>
      <c r="E141" s="441"/>
      <c r="F141" s="404" t="s">
        <v>144</v>
      </c>
      <c r="G141" s="556"/>
      <c r="H141" s="557"/>
      <c r="I141" s="558"/>
      <c r="J141" s="556"/>
      <c r="K141" s="557"/>
      <c r="L141" s="558"/>
      <c r="M141" s="556"/>
      <c r="N141" s="557"/>
      <c r="O141" s="558"/>
    </row>
    <row r="142" spans="1:15" s="410" customFormat="1" ht="12.95" customHeight="1" x14ac:dyDescent="0.25">
      <c r="A142" s="11" t="s">
        <v>521</v>
      </c>
      <c r="B142" s="5" t="s">
        <v>269</v>
      </c>
      <c r="C142" s="314">
        <v>0</v>
      </c>
      <c r="D142" s="314">
        <v>0</v>
      </c>
      <c r="E142" s="414">
        <v>0</v>
      </c>
      <c r="F142" s="404" t="s">
        <v>147</v>
      </c>
      <c r="G142" s="552"/>
      <c r="H142" s="553"/>
      <c r="I142" s="554"/>
      <c r="J142" s="552"/>
      <c r="K142" s="553"/>
      <c r="L142" s="554"/>
      <c r="M142" s="552"/>
      <c r="N142" s="553"/>
      <c r="O142" s="554"/>
    </row>
    <row r="143" spans="1:15" ht="12.75" customHeight="1" x14ac:dyDescent="0.25">
      <c r="A143" s="11" t="s">
        <v>522</v>
      </c>
      <c r="B143" s="5" t="s">
        <v>270</v>
      </c>
      <c r="C143" s="314">
        <v>0</v>
      </c>
      <c r="D143" s="314">
        <v>0</v>
      </c>
      <c r="E143" s="414">
        <v>0</v>
      </c>
      <c r="F143" s="404" t="s">
        <v>149</v>
      </c>
      <c r="G143" s="519"/>
      <c r="H143" s="542"/>
      <c r="I143" s="521"/>
      <c r="J143" s="519"/>
      <c r="K143" s="542"/>
      <c r="L143" s="521"/>
      <c r="M143" s="519"/>
      <c r="N143" s="542"/>
      <c r="O143" s="521"/>
    </row>
    <row r="144" spans="1:15" ht="12.75" customHeight="1" x14ac:dyDescent="0.25">
      <c r="A144" s="11" t="s">
        <v>281</v>
      </c>
      <c r="B144" s="5" t="s">
        <v>271</v>
      </c>
      <c r="C144" s="314">
        <v>0</v>
      </c>
      <c r="D144" s="314">
        <v>0</v>
      </c>
      <c r="E144" s="414">
        <v>0</v>
      </c>
      <c r="F144" s="404" t="s">
        <v>151</v>
      </c>
      <c r="G144" s="519"/>
      <c r="H144" s="542"/>
      <c r="I144" s="521"/>
      <c r="J144" s="519"/>
      <c r="K144" s="542"/>
      <c r="L144" s="521"/>
      <c r="M144" s="519"/>
      <c r="N144" s="542"/>
      <c r="O144" s="521"/>
    </row>
    <row r="145" spans="1:15" ht="12.75" customHeight="1" thickBot="1" x14ac:dyDescent="0.3">
      <c r="A145" s="11" t="s">
        <v>156</v>
      </c>
      <c r="B145" s="5" t="s">
        <v>272</v>
      </c>
      <c r="C145" s="314">
        <v>0</v>
      </c>
      <c r="D145" s="314">
        <v>0</v>
      </c>
      <c r="E145" s="414">
        <v>0</v>
      </c>
      <c r="F145" s="404" t="s">
        <v>153</v>
      </c>
      <c r="G145" s="519"/>
      <c r="H145" s="542"/>
      <c r="I145" s="521"/>
      <c r="J145" s="519"/>
      <c r="K145" s="542"/>
      <c r="L145" s="521"/>
      <c r="M145" s="519"/>
      <c r="N145" s="542"/>
      <c r="O145" s="521"/>
    </row>
    <row r="146" spans="1:15" ht="16.5" thickBot="1" x14ac:dyDescent="0.3">
      <c r="A146" s="16" t="s">
        <v>384</v>
      </c>
      <c r="B146" s="119" t="s">
        <v>327</v>
      </c>
      <c r="C146" s="442">
        <f>SUM(C127+C131+C136+C141)</f>
        <v>0</v>
      </c>
      <c r="D146" s="442">
        <f>SUM(D127+D131+D136+D141)</f>
        <v>0</v>
      </c>
      <c r="E146" s="442">
        <f>SUM(E127+E131+E136+E141)</f>
        <v>0</v>
      </c>
      <c r="F146" s="404" t="s">
        <v>155</v>
      </c>
      <c r="G146" s="559"/>
      <c r="H146" s="560"/>
      <c r="I146" s="560"/>
      <c r="J146" s="559"/>
      <c r="K146" s="560"/>
      <c r="L146" s="560"/>
      <c r="M146" s="559"/>
      <c r="N146" s="560"/>
      <c r="O146" s="560"/>
    </row>
    <row r="147" spans="1:15" ht="16.5" thickBot="1" x14ac:dyDescent="0.3">
      <c r="A147" s="241" t="s">
        <v>385</v>
      </c>
      <c r="B147" s="303" t="s">
        <v>328</v>
      </c>
      <c r="C147" s="442">
        <f>SUM(C126+C146)</f>
        <v>27846400</v>
      </c>
      <c r="D147" s="442">
        <f>SUM(D126+D146)</f>
        <v>31459176</v>
      </c>
      <c r="E147" s="442">
        <f>SUM(E126+E146)</f>
        <v>29180358</v>
      </c>
      <c r="F147" s="404" t="s">
        <v>158</v>
      </c>
      <c r="G147" s="561">
        <f>G126</f>
        <v>27846400</v>
      </c>
      <c r="H147" s="562">
        <f>H126</f>
        <v>31459176</v>
      </c>
      <c r="I147" s="562">
        <f>I126</f>
        <v>29180358</v>
      </c>
      <c r="J147" s="561"/>
      <c r="K147" s="562"/>
      <c r="L147" s="562"/>
      <c r="M147" s="561">
        <f>M126</f>
        <v>27846400</v>
      </c>
      <c r="N147" s="562">
        <f>N126</f>
        <v>31397176</v>
      </c>
      <c r="O147" s="562">
        <f>O126</f>
        <v>29180358</v>
      </c>
    </row>
    <row r="149" spans="1:15" ht="18.75" customHeight="1" x14ac:dyDescent="0.25">
      <c r="A149" s="851" t="s">
        <v>329</v>
      </c>
      <c r="B149" s="851"/>
      <c r="C149" s="851"/>
      <c r="D149" s="851"/>
      <c r="E149" s="851"/>
    </row>
    <row r="150" spans="1:15" ht="13.5" customHeight="1" thickBot="1" x14ac:dyDescent="0.3">
      <c r="A150" s="126" t="s">
        <v>494</v>
      </c>
      <c r="B150" s="126"/>
      <c r="C150" s="402"/>
      <c r="E150" s="249" t="s">
        <v>633</v>
      </c>
    </row>
    <row r="151" spans="1:15" ht="21.75" thickBot="1" x14ac:dyDescent="0.3">
      <c r="A151" s="16">
        <v>1</v>
      </c>
      <c r="B151" s="24" t="s">
        <v>330</v>
      </c>
      <c r="C151" s="242">
        <f>+C63-C126</f>
        <v>-27846400</v>
      </c>
      <c r="D151" s="242">
        <f>+D63-D126</f>
        <v>-31459176</v>
      </c>
      <c r="E151" s="242">
        <f>+E63-E126</f>
        <v>-29180352</v>
      </c>
      <c r="G151" s="688"/>
      <c r="H151" s="688"/>
      <c r="I151" s="688"/>
      <c r="J151" s="688"/>
      <c r="K151" s="688"/>
      <c r="L151" s="688"/>
      <c r="M151" s="688"/>
      <c r="N151" s="688"/>
      <c r="O151" s="688"/>
    </row>
    <row r="152" spans="1:15" ht="21.75" thickBot="1" x14ac:dyDescent="0.3">
      <c r="A152" s="16" t="s">
        <v>377</v>
      </c>
      <c r="B152" s="24" t="s">
        <v>331</v>
      </c>
      <c r="C152" s="242">
        <f>+C86-C146</f>
        <v>27846400</v>
      </c>
      <c r="D152" s="242">
        <f>+D86-D146</f>
        <v>31459176</v>
      </c>
      <c r="E152" s="242">
        <f>+E86-E146</f>
        <v>29342266</v>
      </c>
      <c r="G152" s="688"/>
      <c r="H152" s="688"/>
      <c r="I152" s="688"/>
      <c r="J152" s="688"/>
      <c r="K152" s="688"/>
      <c r="L152" s="688"/>
      <c r="M152" s="688"/>
      <c r="N152" s="688"/>
      <c r="O152" s="688"/>
    </row>
    <row r="153" spans="1:15" ht="7.5" customHeight="1" x14ac:dyDescent="0.25"/>
    <row r="155" spans="1:15" ht="12.75" customHeight="1" x14ac:dyDescent="0.25"/>
    <row r="156" spans="1:15" ht="12.75" customHeight="1" x14ac:dyDescent="0.25"/>
    <row r="157" spans="1:15" ht="12.75" customHeight="1" x14ac:dyDescent="0.25"/>
    <row r="158" spans="1:15" ht="12.75" customHeight="1" x14ac:dyDescent="0.25"/>
    <row r="159" spans="1:15" ht="12.75" customHeight="1" x14ac:dyDescent="0.25"/>
    <row r="160" spans="1:15" ht="12.75" customHeight="1" x14ac:dyDescent="0.25"/>
    <row r="161" ht="12.75" customHeight="1" x14ac:dyDescent="0.25"/>
    <row r="162" ht="12.75" customHeight="1" x14ac:dyDescent="0.25"/>
  </sheetData>
  <mergeCells count="17">
    <mergeCell ref="G5:I5"/>
    <mergeCell ref="J5:L5"/>
    <mergeCell ref="M5:O5"/>
    <mergeCell ref="G90:I90"/>
    <mergeCell ref="J90:L90"/>
    <mergeCell ref="M90:O90"/>
    <mergeCell ref="A1:F1"/>
    <mergeCell ref="A2:F2"/>
    <mergeCell ref="A3:E3"/>
    <mergeCell ref="A5:A6"/>
    <mergeCell ref="B5:B6"/>
    <mergeCell ref="C5:E5"/>
    <mergeCell ref="A149:E149"/>
    <mergeCell ref="A88:E88"/>
    <mergeCell ref="A90:A91"/>
    <mergeCell ref="B90:B91"/>
    <mergeCell ref="C90:E90"/>
  </mergeCells>
  <phoneticPr fontId="30" type="noConversion"/>
  <pageMargins left="0.74803149606299213" right="0.74803149606299213" top="0.98425196850393704" bottom="0.98425196850393704" header="0.51181102362204722" footer="0.51181102362204722"/>
  <pageSetup paperSize="8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K148"/>
  <sheetViews>
    <sheetView topLeftCell="A139" workbookViewId="0">
      <selection activeCell="K106" sqref="K106"/>
    </sheetView>
  </sheetViews>
  <sheetFormatPr defaultRowHeight="12.75" x14ac:dyDescent="0.2"/>
  <cols>
    <col min="1" max="1" width="13.6640625" style="488" customWidth="1"/>
    <col min="2" max="2" width="72" style="489" customWidth="1"/>
    <col min="3" max="3" width="16" style="490" customWidth="1"/>
    <col min="4" max="4" width="12.83203125" style="2" customWidth="1"/>
    <col min="5" max="5" width="15.6640625" style="2" customWidth="1"/>
    <col min="6" max="6" width="15.5" style="2" customWidth="1"/>
    <col min="7" max="7" width="13.83203125" style="2" customWidth="1"/>
    <col min="8" max="16384" width="9.33203125" style="2"/>
  </cols>
  <sheetData>
    <row r="1" spans="1:11" s="1" customFormat="1" ht="16.5" customHeight="1" thickBot="1" x14ac:dyDescent="0.25">
      <c r="A1" s="205"/>
      <c r="B1" s="444"/>
      <c r="C1" s="725" t="s">
        <v>694</v>
      </c>
    </row>
    <row r="2" spans="1:11" s="108" customFormat="1" ht="29.25" customHeight="1" thickBot="1" x14ac:dyDescent="0.25">
      <c r="A2" s="400" t="s">
        <v>415</v>
      </c>
      <c r="B2" s="293" t="s">
        <v>587</v>
      </c>
      <c r="C2" s="445" t="s">
        <v>582</v>
      </c>
      <c r="D2" s="447" t="s">
        <v>339</v>
      </c>
      <c r="E2" s="447" t="s">
        <v>553</v>
      </c>
      <c r="F2" s="446" t="s">
        <v>589</v>
      </c>
      <c r="G2" s="447" t="s">
        <v>555</v>
      </c>
      <c r="H2" s="451"/>
      <c r="I2" s="451"/>
      <c r="J2" s="451"/>
      <c r="K2" s="451"/>
    </row>
    <row r="3" spans="1:11" s="108" customFormat="1" ht="102" customHeight="1" thickBot="1" x14ac:dyDescent="0.25">
      <c r="A3" s="683" t="s">
        <v>543</v>
      </c>
      <c r="B3" s="294" t="s">
        <v>350</v>
      </c>
      <c r="C3" s="452" t="s">
        <v>351</v>
      </c>
      <c r="D3" s="681" t="s">
        <v>354</v>
      </c>
      <c r="E3" s="453" t="s">
        <v>554</v>
      </c>
      <c r="F3" s="680" t="s">
        <v>590</v>
      </c>
      <c r="G3" s="453" t="s">
        <v>556</v>
      </c>
    </row>
    <row r="4" spans="1:11" s="109" customFormat="1" ht="15.95" customHeight="1" thickBot="1" x14ac:dyDescent="0.3">
      <c r="A4" s="207"/>
      <c r="B4" s="207"/>
      <c r="C4" s="208"/>
    </row>
    <row r="5" spans="1:11" ht="13.5" thickBot="1" x14ac:dyDescent="0.25">
      <c r="A5" s="326" t="s">
        <v>544</v>
      </c>
      <c r="B5" s="209" t="s">
        <v>410</v>
      </c>
      <c r="C5" s="457" t="s">
        <v>305</v>
      </c>
      <c r="D5" s="457" t="s">
        <v>305</v>
      </c>
      <c r="E5" s="457" t="s">
        <v>305</v>
      </c>
      <c r="F5" s="457" t="s">
        <v>305</v>
      </c>
      <c r="G5" s="457" t="s">
        <v>305</v>
      </c>
    </row>
    <row r="6" spans="1:11" s="62" customFormat="1" ht="12.95" customHeight="1" thickBot="1" x14ac:dyDescent="0.25">
      <c r="A6" s="176">
        <v>1</v>
      </c>
      <c r="B6" s="177">
        <v>2</v>
      </c>
      <c r="C6" s="178">
        <v>3</v>
      </c>
      <c r="D6" s="178" t="s">
        <v>379</v>
      </c>
      <c r="E6" s="178" t="s">
        <v>380</v>
      </c>
      <c r="F6" s="178" t="s">
        <v>381</v>
      </c>
      <c r="G6" s="178" t="s">
        <v>382</v>
      </c>
    </row>
    <row r="7" spans="1:11" s="62" customFormat="1" ht="15.95" customHeight="1" thickBot="1" x14ac:dyDescent="0.25">
      <c r="A7" s="210"/>
      <c r="B7" s="211" t="s">
        <v>411</v>
      </c>
      <c r="C7" s="458" t="s">
        <v>361</v>
      </c>
      <c r="D7" s="459" t="s">
        <v>361</v>
      </c>
      <c r="E7" s="459" t="s">
        <v>361</v>
      </c>
      <c r="F7" s="459" t="s">
        <v>361</v>
      </c>
      <c r="G7" s="459" t="s">
        <v>361</v>
      </c>
    </row>
    <row r="8" spans="1:11" s="62" customFormat="1" ht="12" customHeight="1" thickBot="1" x14ac:dyDescent="0.25">
      <c r="A8" s="31" t="s">
        <v>376</v>
      </c>
      <c r="B8" s="17" t="s">
        <v>35</v>
      </c>
      <c r="C8" s="460">
        <f>+C9+C10+C11+C12+C13+C14</f>
        <v>0</v>
      </c>
      <c r="D8" s="460">
        <f>+D9+D10+D11+D12+D13+D14</f>
        <v>0</v>
      </c>
      <c r="E8" s="460">
        <f>+E9+E10+E11+E12+E13+E14</f>
        <v>0</v>
      </c>
      <c r="F8" s="460">
        <f>+F9+F10+F11+F12+F13+F14</f>
        <v>0</v>
      </c>
      <c r="G8" s="460">
        <f>+G9+G10+G11+G12+G13+G14</f>
        <v>0</v>
      </c>
    </row>
    <row r="9" spans="1:11" s="110" customFormat="1" ht="12" customHeight="1" x14ac:dyDescent="0.2">
      <c r="A9" s="461" t="s">
        <v>442</v>
      </c>
      <c r="B9" s="411" t="s">
        <v>37</v>
      </c>
      <c r="C9" s="245">
        <f t="shared" ref="C9:C14" si="0">SUM(D9:G9)</f>
        <v>0</v>
      </c>
      <c r="D9" s="245"/>
      <c r="E9" s="245"/>
      <c r="F9" s="245"/>
      <c r="G9" s="245"/>
    </row>
    <row r="10" spans="1:11" s="111" customFormat="1" ht="12" customHeight="1" x14ac:dyDescent="0.2">
      <c r="A10" s="462" t="s">
        <v>443</v>
      </c>
      <c r="B10" s="413" t="s">
        <v>39</v>
      </c>
      <c r="C10" s="245">
        <f t="shared" si="0"/>
        <v>0</v>
      </c>
      <c r="D10" s="244"/>
      <c r="E10" s="244"/>
      <c r="F10" s="244"/>
      <c r="G10" s="244"/>
    </row>
    <row r="11" spans="1:11" s="111" customFormat="1" ht="12" customHeight="1" x14ac:dyDescent="0.2">
      <c r="A11" s="462" t="s">
        <v>444</v>
      </c>
      <c r="B11" s="413" t="s">
        <v>41</v>
      </c>
      <c r="C11" s="245">
        <f t="shared" si="0"/>
        <v>0</v>
      </c>
      <c r="D11" s="244"/>
      <c r="E11" s="244"/>
      <c r="F11" s="244"/>
      <c r="G11" s="244"/>
    </row>
    <row r="12" spans="1:11" s="111" customFormat="1" ht="12" customHeight="1" x14ac:dyDescent="0.2">
      <c r="A12" s="462" t="s">
        <v>445</v>
      </c>
      <c r="B12" s="413" t="s">
        <v>43</v>
      </c>
      <c r="C12" s="245">
        <f t="shared" si="0"/>
        <v>0</v>
      </c>
      <c r="D12" s="244"/>
      <c r="E12" s="244"/>
      <c r="F12" s="244"/>
      <c r="G12" s="244"/>
    </row>
    <row r="13" spans="1:11" s="111" customFormat="1" ht="12" customHeight="1" x14ac:dyDescent="0.2">
      <c r="A13" s="462" t="s">
        <v>489</v>
      </c>
      <c r="B13" s="413" t="s">
        <v>45</v>
      </c>
      <c r="C13" s="245">
        <f t="shared" si="0"/>
        <v>0</v>
      </c>
      <c r="D13" s="463"/>
      <c r="E13" s="463"/>
      <c r="F13" s="463"/>
      <c r="G13" s="463"/>
    </row>
    <row r="14" spans="1:11" s="110" customFormat="1" ht="12" customHeight="1" thickBot="1" x14ac:dyDescent="0.25">
      <c r="A14" s="464" t="s">
        <v>446</v>
      </c>
      <c r="B14" s="415" t="s">
        <v>47</v>
      </c>
      <c r="C14" s="245">
        <f t="shared" si="0"/>
        <v>0</v>
      </c>
      <c r="D14" s="465"/>
      <c r="E14" s="465"/>
      <c r="F14" s="465"/>
      <c r="G14" s="465"/>
    </row>
    <row r="15" spans="1:11" s="110" customFormat="1" ht="12" customHeight="1" thickBot="1" x14ac:dyDescent="0.25">
      <c r="A15" s="31" t="s">
        <v>377</v>
      </c>
      <c r="B15" s="238" t="s">
        <v>49</v>
      </c>
      <c r="C15" s="460">
        <f>+C16+C17+C18+C19+C20</f>
        <v>0</v>
      </c>
      <c r="D15" s="460">
        <f>+D16+D17+D18+D19+D20</f>
        <v>0</v>
      </c>
      <c r="E15" s="460">
        <f>+E16+E17+E18+E19+E20</f>
        <v>0</v>
      </c>
      <c r="F15" s="460">
        <f>+F16+F17+F18+F19+F20</f>
        <v>0</v>
      </c>
      <c r="G15" s="460">
        <f>+G16+G17+G18+G19+G20</f>
        <v>0</v>
      </c>
    </row>
    <row r="16" spans="1:11" s="110" customFormat="1" ht="12" customHeight="1" x14ac:dyDescent="0.2">
      <c r="A16" s="461" t="s">
        <v>448</v>
      </c>
      <c r="B16" s="411" t="s">
        <v>51</v>
      </c>
      <c r="C16" s="245">
        <f>SUM(D16:G16)</f>
        <v>0</v>
      </c>
      <c r="D16" s="245"/>
      <c r="E16" s="245"/>
      <c r="F16" s="245"/>
      <c r="G16" s="245"/>
    </row>
    <row r="17" spans="1:7" s="110" customFormat="1" ht="12" customHeight="1" x14ac:dyDescent="0.2">
      <c r="A17" s="462" t="s">
        <v>449</v>
      </c>
      <c r="B17" s="413" t="s">
        <v>53</v>
      </c>
      <c r="C17" s="245">
        <f>SUM(D17:G17)</f>
        <v>0</v>
      </c>
      <c r="D17" s="244"/>
      <c r="E17" s="244"/>
      <c r="F17" s="244"/>
      <c r="G17" s="244"/>
    </row>
    <row r="18" spans="1:7" s="110" customFormat="1" ht="12" customHeight="1" x14ac:dyDescent="0.2">
      <c r="A18" s="462" t="s">
        <v>450</v>
      </c>
      <c r="B18" s="413" t="s">
        <v>55</v>
      </c>
      <c r="C18" s="245">
        <f>SUM(D18:G18)</f>
        <v>0</v>
      </c>
      <c r="D18" s="244"/>
      <c r="E18" s="244"/>
      <c r="F18" s="244"/>
      <c r="G18" s="244"/>
    </row>
    <row r="19" spans="1:7" s="110" customFormat="1" ht="12" customHeight="1" x14ac:dyDescent="0.2">
      <c r="A19" s="462" t="s">
        <v>451</v>
      </c>
      <c r="B19" s="413" t="s">
        <v>57</v>
      </c>
      <c r="C19" s="245">
        <f>SUM(D19:G19)</f>
        <v>0</v>
      </c>
      <c r="D19" s="244"/>
      <c r="E19" s="244"/>
      <c r="F19" s="244"/>
      <c r="G19" s="244"/>
    </row>
    <row r="20" spans="1:7" s="110" customFormat="1" ht="12" customHeight="1" x14ac:dyDescent="0.2">
      <c r="A20" s="462" t="s">
        <v>452</v>
      </c>
      <c r="B20" s="413" t="s">
        <v>59</v>
      </c>
      <c r="C20" s="245"/>
      <c r="D20" s="244"/>
      <c r="E20" s="244"/>
      <c r="F20" s="244"/>
      <c r="G20" s="244"/>
    </row>
    <row r="21" spans="1:7" s="111" customFormat="1" ht="12" customHeight="1" thickBot="1" x14ac:dyDescent="0.25">
      <c r="A21" s="464" t="s">
        <v>458</v>
      </c>
      <c r="B21" s="415" t="s">
        <v>61</v>
      </c>
      <c r="C21" s="245">
        <f>SUM(D21:G21)</f>
        <v>0</v>
      </c>
      <c r="D21" s="246"/>
      <c r="E21" s="246"/>
      <c r="F21" s="246"/>
      <c r="G21" s="246"/>
    </row>
    <row r="22" spans="1:7" s="111" customFormat="1" ht="12" customHeight="1" thickBot="1" x14ac:dyDescent="0.25">
      <c r="A22" s="31" t="s">
        <v>378</v>
      </c>
      <c r="B22" s="17" t="s">
        <v>63</v>
      </c>
      <c r="C22" s="460">
        <f>+C23+C24+C25+C26+C27</f>
        <v>0</v>
      </c>
      <c r="D22" s="460">
        <f>+D23+D24+D25+D26+D27</f>
        <v>0</v>
      </c>
      <c r="E22" s="460">
        <f>+E23+E24+E25+E26+E27</f>
        <v>0</v>
      </c>
      <c r="F22" s="460">
        <f>+F23+F24+F25+F26+F27</f>
        <v>0</v>
      </c>
      <c r="G22" s="460">
        <f>+G23+G24+G25+G26+G27</f>
        <v>0</v>
      </c>
    </row>
    <row r="23" spans="1:7" s="111" customFormat="1" ht="12" customHeight="1" x14ac:dyDescent="0.2">
      <c r="A23" s="461" t="s">
        <v>431</v>
      </c>
      <c r="B23" s="411" t="s">
        <v>65</v>
      </c>
      <c r="C23" s="245">
        <f t="shared" ref="C23:C28" si="1">SUM(D23:G23)</f>
        <v>0</v>
      </c>
      <c r="D23" s="245"/>
      <c r="E23" s="245"/>
      <c r="F23" s="245"/>
      <c r="G23" s="245"/>
    </row>
    <row r="24" spans="1:7" s="110" customFormat="1" ht="12" customHeight="1" x14ac:dyDescent="0.2">
      <c r="A24" s="462" t="s">
        <v>432</v>
      </c>
      <c r="B24" s="413" t="s">
        <v>67</v>
      </c>
      <c r="C24" s="245">
        <f t="shared" si="1"/>
        <v>0</v>
      </c>
      <c r="D24" s="244"/>
      <c r="E24" s="244"/>
      <c r="F24" s="244"/>
      <c r="G24" s="244"/>
    </row>
    <row r="25" spans="1:7" s="111" customFormat="1" ht="12" customHeight="1" x14ac:dyDescent="0.2">
      <c r="A25" s="462" t="s">
        <v>433</v>
      </c>
      <c r="B25" s="413" t="s">
        <v>69</v>
      </c>
      <c r="C25" s="245">
        <f t="shared" si="1"/>
        <v>0</v>
      </c>
      <c r="D25" s="244"/>
      <c r="E25" s="244"/>
      <c r="F25" s="244"/>
      <c r="G25" s="244"/>
    </row>
    <row r="26" spans="1:7" s="111" customFormat="1" ht="12" customHeight="1" x14ac:dyDescent="0.2">
      <c r="A26" s="462" t="s">
        <v>434</v>
      </c>
      <c r="B26" s="413" t="s">
        <v>71</v>
      </c>
      <c r="C26" s="245">
        <f t="shared" si="1"/>
        <v>0</v>
      </c>
      <c r="D26" s="244"/>
      <c r="E26" s="244"/>
      <c r="F26" s="244"/>
      <c r="G26" s="244"/>
    </row>
    <row r="27" spans="1:7" s="111" customFormat="1" ht="12" customHeight="1" x14ac:dyDescent="0.2">
      <c r="A27" s="462" t="s">
        <v>511</v>
      </c>
      <c r="B27" s="413" t="s">
        <v>73</v>
      </c>
      <c r="C27" s="245">
        <f t="shared" si="1"/>
        <v>0</v>
      </c>
      <c r="D27" s="244"/>
      <c r="E27" s="244"/>
      <c r="F27" s="244"/>
      <c r="G27" s="244"/>
    </row>
    <row r="28" spans="1:7" s="111" customFormat="1" ht="12" customHeight="1" thickBot="1" x14ac:dyDescent="0.25">
      <c r="A28" s="464" t="s">
        <v>512</v>
      </c>
      <c r="B28" s="415" t="s">
        <v>75</v>
      </c>
      <c r="C28" s="245">
        <f t="shared" si="1"/>
        <v>0</v>
      </c>
      <c r="D28" s="246"/>
      <c r="E28" s="246"/>
      <c r="F28" s="246"/>
      <c r="G28" s="246"/>
    </row>
    <row r="29" spans="1:7" s="111" customFormat="1" ht="12" customHeight="1" thickBot="1" x14ac:dyDescent="0.25">
      <c r="A29" s="31" t="s">
        <v>513</v>
      </c>
      <c r="B29" s="17" t="s">
        <v>77</v>
      </c>
      <c r="C29" s="466">
        <f>+C30+C33+C34+C35</f>
        <v>0</v>
      </c>
      <c r="D29" s="466">
        <f>+D30+D33+D34+D35</f>
        <v>0</v>
      </c>
      <c r="E29" s="466">
        <f>+E30+E33+E34+E35</f>
        <v>0</v>
      </c>
      <c r="F29" s="466">
        <f>+F30+F33+F34+F35</f>
        <v>0</v>
      </c>
      <c r="G29" s="466">
        <f>+G30+G33+G34+G35</f>
        <v>0</v>
      </c>
    </row>
    <row r="30" spans="1:7" s="111" customFormat="1" ht="12" customHeight="1" x14ac:dyDescent="0.2">
      <c r="A30" s="461" t="s">
        <v>79</v>
      </c>
      <c r="B30" s="411" t="s">
        <v>80</v>
      </c>
      <c r="C30" s="467">
        <f>+C31+C32</f>
        <v>0</v>
      </c>
      <c r="D30" s="467">
        <f>+D31+D32</f>
        <v>0</v>
      </c>
      <c r="E30" s="467">
        <f>+E31+E32</f>
        <v>0</v>
      </c>
      <c r="F30" s="467">
        <f>+F31+F32</f>
        <v>0</v>
      </c>
      <c r="G30" s="467">
        <f>+G31+G32</f>
        <v>0</v>
      </c>
    </row>
    <row r="31" spans="1:7" s="111" customFormat="1" ht="12" customHeight="1" x14ac:dyDescent="0.2">
      <c r="A31" s="462" t="s">
        <v>82</v>
      </c>
      <c r="B31" s="413" t="s">
        <v>83</v>
      </c>
      <c r="C31" s="245">
        <f>SUM(D31:G31)</f>
        <v>0</v>
      </c>
      <c r="D31" s="244"/>
      <c r="E31" s="244"/>
      <c r="F31" s="244"/>
      <c r="G31" s="244"/>
    </row>
    <row r="32" spans="1:7" s="111" customFormat="1" ht="12" customHeight="1" x14ac:dyDescent="0.2">
      <c r="A32" s="462" t="s">
        <v>85</v>
      </c>
      <c r="B32" s="413" t="s">
        <v>86</v>
      </c>
      <c r="C32" s="245">
        <f>SUM(D32:G32)</f>
        <v>0</v>
      </c>
      <c r="D32" s="244"/>
      <c r="E32" s="244"/>
      <c r="F32" s="244"/>
      <c r="G32" s="244"/>
    </row>
    <row r="33" spans="1:7" s="111" customFormat="1" ht="12" customHeight="1" x14ac:dyDescent="0.2">
      <c r="A33" s="462" t="s">
        <v>88</v>
      </c>
      <c r="B33" s="413" t="s">
        <v>89</v>
      </c>
      <c r="C33" s="245">
        <f>SUM(D33:G33)</f>
        <v>0</v>
      </c>
      <c r="D33" s="244"/>
      <c r="E33" s="244"/>
      <c r="F33" s="244"/>
      <c r="G33" s="244"/>
    </row>
    <row r="34" spans="1:7" s="111" customFormat="1" ht="12" customHeight="1" x14ac:dyDescent="0.2">
      <c r="A34" s="462" t="s">
        <v>91</v>
      </c>
      <c r="B34" s="413" t="s">
        <v>92</v>
      </c>
      <c r="C34" s="245">
        <f>SUM(D34:G34)</f>
        <v>0</v>
      </c>
      <c r="D34" s="244"/>
      <c r="E34" s="244"/>
      <c r="F34" s="244"/>
      <c r="G34" s="244"/>
    </row>
    <row r="35" spans="1:7" s="111" customFormat="1" ht="12" customHeight="1" thickBot="1" x14ac:dyDescent="0.25">
      <c r="A35" s="464" t="s">
        <v>94</v>
      </c>
      <c r="B35" s="415" t="s">
        <v>95</v>
      </c>
      <c r="C35" s="245">
        <f>SUM(D35:G35)</f>
        <v>0</v>
      </c>
      <c r="D35" s="246"/>
      <c r="E35" s="246"/>
      <c r="F35" s="246"/>
      <c r="G35" s="246"/>
    </row>
    <row r="36" spans="1:7" s="111" customFormat="1" ht="12" customHeight="1" thickBot="1" x14ac:dyDescent="0.25">
      <c r="A36" s="31" t="s">
        <v>380</v>
      </c>
      <c r="B36" s="17" t="s">
        <v>97</v>
      </c>
      <c r="C36" s="460">
        <f>SUM(C37:C46)</f>
        <v>1</v>
      </c>
      <c r="D36" s="460">
        <f>SUM(D37:D46)</f>
        <v>0</v>
      </c>
      <c r="E36" s="460">
        <f>SUM(E37:E46)</f>
        <v>0</v>
      </c>
      <c r="F36" s="460">
        <f>SUM(F37:F46)</f>
        <v>0</v>
      </c>
      <c r="G36" s="460">
        <f>SUM(G37:G46)</f>
        <v>1</v>
      </c>
    </row>
    <row r="37" spans="1:7" s="111" customFormat="1" ht="12" customHeight="1" x14ac:dyDescent="0.2">
      <c r="A37" s="461" t="s">
        <v>435</v>
      </c>
      <c r="B37" s="411" t="s">
        <v>99</v>
      </c>
      <c r="C37" s="245">
        <f t="shared" ref="C37:C43" si="2">SUM(D37:G37)</f>
        <v>0</v>
      </c>
      <c r="D37" s="245"/>
      <c r="E37" s="245"/>
      <c r="F37" s="245"/>
      <c r="G37" s="245"/>
    </row>
    <row r="38" spans="1:7" s="111" customFormat="1" ht="12" customHeight="1" x14ac:dyDescent="0.2">
      <c r="A38" s="462" t="s">
        <v>436</v>
      </c>
      <c r="B38" s="413" t="s">
        <v>101</v>
      </c>
      <c r="C38" s="245">
        <f t="shared" si="2"/>
        <v>0</v>
      </c>
      <c r="D38" s="244"/>
      <c r="E38" s="244"/>
      <c r="F38" s="244"/>
      <c r="G38" s="244"/>
    </row>
    <row r="39" spans="1:7" s="111" customFormat="1" ht="12" customHeight="1" x14ac:dyDescent="0.2">
      <c r="A39" s="462" t="s">
        <v>437</v>
      </c>
      <c r="B39" s="413" t="s">
        <v>103</v>
      </c>
      <c r="C39" s="245">
        <f t="shared" si="2"/>
        <v>0</v>
      </c>
      <c r="D39" s="244"/>
      <c r="E39" s="244"/>
      <c r="F39" s="244"/>
      <c r="G39" s="244"/>
    </row>
    <row r="40" spans="1:7" s="111" customFormat="1" ht="12" customHeight="1" x14ac:dyDescent="0.2">
      <c r="A40" s="462" t="s">
        <v>515</v>
      </c>
      <c r="B40" s="413" t="s">
        <v>105</v>
      </c>
      <c r="C40" s="245">
        <f t="shared" si="2"/>
        <v>0</v>
      </c>
      <c r="D40" s="244"/>
      <c r="E40" s="244"/>
      <c r="F40" s="244"/>
      <c r="G40" s="244"/>
    </row>
    <row r="41" spans="1:7" s="111" customFormat="1" ht="12" customHeight="1" x14ac:dyDescent="0.2">
      <c r="A41" s="462" t="s">
        <v>516</v>
      </c>
      <c r="B41" s="413" t="s">
        <v>107</v>
      </c>
      <c r="C41" s="245">
        <f t="shared" si="2"/>
        <v>0</v>
      </c>
      <c r="D41" s="244"/>
      <c r="E41" s="244"/>
      <c r="F41" s="244"/>
      <c r="G41" s="244"/>
    </row>
    <row r="42" spans="1:7" s="111" customFormat="1" ht="12" customHeight="1" x14ac:dyDescent="0.2">
      <c r="A42" s="462" t="s">
        <v>517</v>
      </c>
      <c r="B42" s="413" t="s">
        <v>109</v>
      </c>
      <c r="C42" s="245">
        <f t="shared" si="2"/>
        <v>0</v>
      </c>
      <c r="D42" s="244"/>
      <c r="E42" s="244"/>
      <c r="F42" s="244"/>
      <c r="G42" s="244"/>
    </row>
    <row r="43" spans="1:7" s="111" customFormat="1" ht="12" customHeight="1" x14ac:dyDescent="0.2">
      <c r="A43" s="462" t="s">
        <v>518</v>
      </c>
      <c r="B43" s="413" t="s">
        <v>111</v>
      </c>
      <c r="C43" s="245">
        <f t="shared" si="2"/>
        <v>0</v>
      </c>
      <c r="D43" s="244"/>
      <c r="E43" s="244"/>
      <c r="F43" s="244"/>
      <c r="G43" s="244"/>
    </row>
    <row r="44" spans="1:7" s="111" customFormat="1" ht="12" customHeight="1" x14ac:dyDescent="0.2">
      <c r="A44" s="462" t="s">
        <v>519</v>
      </c>
      <c r="B44" s="413" t="s">
        <v>113</v>
      </c>
      <c r="C44" s="245"/>
      <c r="D44" s="244"/>
      <c r="E44" s="244"/>
      <c r="F44" s="244"/>
      <c r="G44" s="244"/>
    </row>
    <row r="45" spans="1:7" s="111" customFormat="1" ht="12" customHeight="1" x14ac:dyDescent="0.2">
      <c r="A45" s="462" t="s">
        <v>115</v>
      </c>
      <c r="B45" s="413" t="s">
        <v>116</v>
      </c>
      <c r="C45" s="245">
        <f>SUM(D45:G45)</f>
        <v>0</v>
      </c>
      <c r="D45" s="247"/>
      <c r="E45" s="247"/>
      <c r="F45" s="247"/>
      <c r="G45" s="247"/>
    </row>
    <row r="46" spans="1:7" s="111" customFormat="1" ht="12" customHeight="1" thickBot="1" x14ac:dyDescent="0.25">
      <c r="A46" s="464" t="s">
        <v>118</v>
      </c>
      <c r="B46" s="415" t="s">
        <v>119</v>
      </c>
      <c r="C46" s="245">
        <f>G46</f>
        <v>1</v>
      </c>
      <c r="D46" s="320"/>
      <c r="E46" s="320"/>
      <c r="F46" s="320"/>
      <c r="G46" s="320">
        <v>1</v>
      </c>
    </row>
    <row r="47" spans="1:7" s="111" customFormat="1" ht="12" customHeight="1" thickBot="1" x14ac:dyDescent="0.25">
      <c r="A47" s="31" t="s">
        <v>381</v>
      </c>
      <c r="B47" s="17" t="s">
        <v>121</v>
      </c>
      <c r="C47" s="460">
        <f>SUM(C48:C52)</f>
        <v>0</v>
      </c>
      <c r="D47" s="460">
        <f>SUM(D48:D52)</f>
        <v>0</v>
      </c>
      <c r="E47" s="460">
        <f>SUM(E48:E52)</f>
        <v>0</v>
      </c>
      <c r="F47" s="460">
        <f>SUM(F48:F52)</f>
        <v>0</v>
      </c>
      <c r="G47" s="460">
        <f>SUM(G48:G52)</f>
        <v>0</v>
      </c>
    </row>
    <row r="48" spans="1:7" s="111" customFormat="1" ht="12" customHeight="1" x14ac:dyDescent="0.2">
      <c r="A48" s="461" t="s">
        <v>438</v>
      </c>
      <c r="B48" s="411" t="s">
        <v>123</v>
      </c>
      <c r="C48" s="245">
        <f>SUM(D48:G48)</f>
        <v>0</v>
      </c>
      <c r="D48" s="322"/>
      <c r="E48" s="322"/>
      <c r="F48" s="322"/>
      <c r="G48" s="322"/>
    </row>
    <row r="49" spans="1:7" s="111" customFormat="1" ht="12" customHeight="1" x14ac:dyDescent="0.2">
      <c r="A49" s="462" t="s">
        <v>439</v>
      </c>
      <c r="B49" s="413" t="s">
        <v>125</v>
      </c>
      <c r="C49" s="245">
        <f>SUM(D49:G49)</f>
        <v>0</v>
      </c>
      <c r="D49" s="247"/>
      <c r="E49" s="247"/>
      <c r="F49" s="247"/>
      <c r="G49" s="247"/>
    </row>
    <row r="50" spans="1:7" s="111" customFormat="1" ht="12" customHeight="1" x14ac:dyDescent="0.2">
      <c r="A50" s="462" t="s">
        <v>127</v>
      </c>
      <c r="B50" s="413" t="s">
        <v>128</v>
      </c>
      <c r="C50" s="245">
        <f>SUM(D50:G50)</f>
        <v>0</v>
      </c>
      <c r="D50" s="247"/>
      <c r="E50" s="247"/>
      <c r="F50" s="247"/>
      <c r="G50" s="247"/>
    </row>
    <row r="51" spans="1:7" s="111" customFormat="1" ht="12" customHeight="1" x14ac:dyDescent="0.2">
      <c r="A51" s="462" t="s">
        <v>130</v>
      </c>
      <c r="B51" s="413" t="s">
        <v>131</v>
      </c>
      <c r="C51" s="245">
        <f>SUM(D51:G51)</f>
        <v>0</v>
      </c>
      <c r="D51" s="247"/>
      <c r="E51" s="247"/>
      <c r="F51" s="247"/>
      <c r="G51" s="247"/>
    </row>
    <row r="52" spans="1:7" s="111" customFormat="1" ht="12" customHeight="1" thickBot="1" x14ac:dyDescent="0.25">
      <c r="A52" s="464" t="s">
        <v>133</v>
      </c>
      <c r="B52" s="415" t="s">
        <v>134</v>
      </c>
      <c r="C52" s="245">
        <f>SUM(D52:G52)</f>
        <v>0</v>
      </c>
      <c r="D52" s="320"/>
      <c r="E52" s="320"/>
      <c r="F52" s="320"/>
      <c r="G52" s="320"/>
    </row>
    <row r="53" spans="1:7" s="111" customFormat="1" ht="12" customHeight="1" thickBot="1" x14ac:dyDescent="0.25">
      <c r="A53" s="31" t="s">
        <v>520</v>
      </c>
      <c r="B53" s="17" t="s">
        <v>136</v>
      </c>
      <c r="C53" s="460">
        <f>SUM(C54:C56)</f>
        <v>0</v>
      </c>
      <c r="D53" s="460">
        <f>SUM(D54:D56)</f>
        <v>0</v>
      </c>
      <c r="E53" s="460">
        <f>SUM(E54:E56)</f>
        <v>0</v>
      </c>
      <c r="F53" s="460">
        <f>SUM(F54:F56)</f>
        <v>0</v>
      </c>
      <c r="G53" s="460">
        <f>SUM(G54:G56)</f>
        <v>0</v>
      </c>
    </row>
    <row r="54" spans="1:7" s="111" customFormat="1" ht="12" customHeight="1" x14ac:dyDescent="0.2">
      <c r="A54" s="461" t="s">
        <v>440</v>
      </c>
      <c r="B54" s="411" t="s">
        <v>138</v>
      </c>
      <c r="C54" s="245">
        <f>SUM(D54:G54)</f>
        <v>0</v>
      </c>
      <c r="D54" s="245"/>
      <c r="E54" s="245"/>
      <c r="F54" s="245"/>
      <c r="G54" s="245"/>
    </row>
    <row r="55" spans="1:7" s="111" customFormat="1" ht="12" customHeight="1" x14ac:dyDescent="0.2">
      <c r="A55" s="462" t="s">
        <v>441</v>
      </c>
      <c r="B55" s="413" t="s">
        <v>140</v>
      </c>
      <c r="C55" s="245">
        <f>SUM(D55:G55)</f>
        <v>0</v>
      </c>
      <c r="D55" s="244"/>
      <c r="E55" s="244"/>
      <c r="F55" s="244"/>
      <c r="G55" s="244"/>
    </row>
    <row r="56" spans="1:7" s="111" customFormat="1" ht="12" customHeight="1" x14ac:dyDescent="0.2">
      <c r="A56" s="462" t="s">
        <v>142</v>
      </c>
      <c r="B56" s="413" t="s">
        <v>143</v>
      </c>
      <c r="C56" s="245">
        <f>SUM(D56:G56)</f>
        <v>0</v>
      </c>
      <c r="D56" s="244"/>
      <c r="E56" s="244"/>
      <c r="F56" s="244"/>
      <c r="G56" s="244"/>
    </row>
    <row r="57" spans="1:7" s="111" customFormat="1" ht="12" customHeight="1" thickBot="1" x14ac:dyDescent="0.25">
      <c r="A57" s="464" t="s">
        <v>145</v>
      </c>
      <c r="B57" s="415" t="s">
        <v>146</v>
      </c>
      <c r="C57" s="245">
        <f>SUM(D57:G57)</f>
        <v>0</v>
      </c>
      <c r="D57" s="246"/>
      <c r="E57" s="246"/>
      <c r="F57" s="246"/>
      <c r="G57" s="246"/>
    </row>
    <row r="58" spans="1:7" s="111" customFormat="1" ht="12" customHeight="1" thickBot="1" x14ac:dyDescent="0.25">
      <c r="A58" s="31" t="s">
        <v>383</v>
      </c>
      <c r="B58" s="238" t="s">
        <v>148</v>
      </c>
      <c r="C58" s="460">
        <f>SUM(C59:C61)</f>
        <v>0</v>
      </c>
      <c r="D58" s="460">
        <f>SUM(D59:D61)</f>
        <v>0</v>
      </c>
      <c r="E58" s="460">
        <f>SUM(E59:E61)</f>
        <v>0</v>
      </c>
      <c r="F58" s="460">
        <f>SUM(F59:F61)</f>
        <v>0</v>
      </c>
      <c r="G58" s="460">
        <f>SUM(G59:G61)</f>
        <v>0</v>
      </c>
    </row>
    <row r="59" spans="1:7" s="111" customFormat="1" ht="12" customHeight="1" x14ac:dyDescent="0.2">
      <c r="A59" s="461" t="s">
        <v>521</v>
      </c>
      <c r="B59" s="411" t="s">
        <v>150</v>
      </c>
      <c r="C59" s="245">
        <f>SUM(D59:G59)</f>
        <v>0</v>
      </c>
      <c r="D59" s="247"/>
      <c r="E59" s="247"/>
      <c r="F59" s="247"/>
      <c r="G59" s="247"/>
    </row>
    <row r="60" spans="1:7" s="111" customFormat="1" ht="12" customHeight="1" x14ac:dyDescent="0.2">
      <c r="A60" s="462" t="s">
        <v>522</v>
      </c>
      <c r="B60" s="413" t="s">
        <v>152</v>
      </c>
      <c r="C60" s="245">
        <f>SUM(D60:G60)</f>
        <v>0</v>
      </c>
      <c r="D60" s="247"/>
      <c r="E60" s="247"/>
      <c r="F60" s="247"/>
      <c r="G60" s="247"/>
    </row>
    <row r="61" spans="1:7" s="111" customFormat="1" ht="12" customHeight="1" x14ac:dyDescent="0.2">
      <c r="A61" s="462" t="s">
        <v>281</v>
      </c>
      <c r="B61" s="413" t="s">
        <v>154</v>
      </c>
      <c r="C61" s="245">
        <f>SUM(D61:G61)</f>
        <v>0</v>
      </c>
      <c r="D61" s="247"/>
      <c r="E61" s="247"/>
      <c r="F61" s="247"/>
      <c r="G61" s="247"/>
    </row>
    <row r="62" spans="1:7" s="111" customFormat="1" ht="12" customHeight="1" thickBot="1" x14ac:dyDescent="0.25">
      <c r="A62" s="464" t="s">
        <v>156</v>
      </c>
      <c r="B62" s="415" t="s">
        <v>157</v>
      </c>
      <c r="C62" s="245">
        <f>SUM(D62:G62)</f>
        <v>0</v>
      </c>
      <c r="D62" s="247"/>
      <c r="E62" s="247"/>
      <c r="F62" s="247"/>
      <c r="G62" s="247"/>
    </row>
    <row r="63" spans="1:7" s="111" customFormat="1" ht="12" customHeight="1" thickBot="1" x14ac:dyDescent="0.25">
      <c r="A63" s="31" t="s">
        <v>384</v>
      </c>
      <c r="B63" s="17" t="s">
        <v>159</v>
      </c>
      <c r="C63" s="466">
        <f>+C8+C15+C22+C29+C36+C47+C53+C58</f>
        <v>1</v>
      </c>
      <c r="D63" s="466">
        <f>+D8+D15+D22+D29+D36+D47+D53+D58</f>
        <v>0</v>
      </c>
      <c r="E63" s="466">
        <f>+E8+E15+E22+E29+E36+E47+E53+E58</f>
        <v>0</v>
      </c>
      <c r="F63" s="466">
        <f>+F8+F15+F22+F29+F36+F47+F53+F58</f>
        <v>0</v>
      </c>
      <c r="G63" s="466">
        <f>+G8+G15+G22+G29+G36+G47+G53+G58</f>
        <v>1</v>
      </c>
    </row>
    <row r="64" spans="1:7" s="111" customFormat="1" ht="12" customHeight="1" thickBot="1" x14ac:dyDescent="0.2">
      <c r="A64" s="468" t="s">
        <v>362</v>
      </c>
      <c r="B64" s="238" t="s">
        <v>161</v>
      </c>
      <c r="C64" s="460">
        <f>SUM(C65:C67)</f>
        <v>0</v>
      </c>
      <c r="D64" s="460">
        <f>SUM(D65:D67)</f>
        <v>0</v>
      </c>
      <c r="E64" s="460">
        <f>SUM(E65:E67)</f>
        <v>0</v>
      </c>
      <c r="F64" s="460">
        <f>SUM(F65:F67)</f>
        <v>0</v>
      </c>
      <c r="G64" s="460">
        <f>SUM(G65:G67)</f>
        <v>0</v>
      </c>
    </row>
    <row r="65" spans="1:7" s="111" customFormat="1" ht="12" customHeight="1" x14ac:dyDescent="0.2">
      <c r="A65" s="461" t="s">
        <v>163</v>
      </c>
      <c r="B65" s="411" t="s">
        <v>164</v>
      </c>
      <c r="C65" s="245">
        <f>SUM(D65:G65)</f>
        <v>0</v>
      </c>
      <c r="D65" s="247"/>
      <c r="E65" s="247"/>
      <c r="F65" s="247"/>
      <c r="G65" s="247"/>
    </row>
    <row r="66" spans="1:7" s="111" customFormat="1" ht="12" customHeight="1" x14ac:dyDescent="0.2">
      <c r="A66" s="462" t="s">
        <v>166</v>
      </c>
      <c r="B66" s="413" t="s">
        <v>167</v>
      </c>
      <c r="C66" s="245">
        <f>SUM(D66:G66)</f>
        <v>0</v>
      </c>
      <c r="D66" s="247"/>
      <c r="E66" s="247"/>
      <c r="F66" s="247"/>
      <c r="G66" s="247"/>
    </row>
    <row r="67" spans="1:7" s="111" customFormat="1" ht="12" customHeight="1" thickBot="1" x14ac:dyDescent="0.25">
      <c r="A67" s="464" t="s">
        <v>169</v>
      </c>
      <c r="B67" s="469" t="s">
        <v>363</v>
      </c>
      <c r="C67" s="245">
        <f>SUM(D67:G67)</f>
        <v>0</v>
      </c>
      <c r="D67" s="247"/>
      <c r="E67" s="247"/>
      <c r="F67" s="247"/>
      <c r="G67" s="247"/>
    </row>
    <row r="68" spans="1:7" s="111" customFormat="1" ht="12" customHeight="1" thickBot="1" x14ac:dyDescent="0.2">
      <c r="A68" s="468" t="s">
        <v>172</v>
      </c>
      <c r="B68" s="238" t="s">
        <v>173</v>
      </c>
      <c r="C68" s="460">
        <f>SUM(C69:C72)</f>
        <v>0</v>
      </c>
      <c r="D68" s="460">
        <f>SUM(D69:D72)</f>
        <v>0</v>
      </c>
      <c r="E68" s="460">
        <f>SUM(E69:E72)</f>
        <v>0</v>
      </c>
      <c r="F68" s="460">
        <f>SUM(F69:F72)</f>
        <v>0</v>
      </c>
      <c r="G68" s="460">
        <f>SUM(G69:G72)</f>
        <v>0</v>
      </c>
    </row>
    <row r="69" spans="1:7" s="111" customFormat="1" ht="12" customHeight="1" x14ac:dyDescent="0.2">
      <c r="A69" s="461" t="s">
        <v>490</v>
      </c>
      <c r="B69" s="411" t="s">
        <v>175</v>
      </c>
      <c r="C69" s="245">
        <f>SUM(D69:G69)</f>
        <v>0</v>
      </c>
      <c r="D69" s="247"/>
      <c r="E69" s="247"/>
      <c r="F69" s="247"/>
      <c r="G69" s="247"/>
    </row>
    <row r="70" spans="1:7" s="111" customFormat="1" ht="12" customHeight="1" x14ac:dyDescent="0.2">
      <c r="A70" s="462" t="s">
        <v>491</v>
      </c>
      <c r="B70" s="413" t="s">
        <v>177</v>
      </c>
      <c r="C70" s="245">
        <f>SUM(D70:G70)</f>
        <v>0</v>
      </c>
      <c r="D70" s="247"/>
      <c r="E70" s="247"/>
      <c r="F70" s="247"/>
      <c r="G70" s="247"/>
    </row>
    <row r="71" spans="1:7" s="111" customFormat="1" ht="12" customHeight="1" x14ac:dyDescent="0.2">
      <c r="A71" s="462" t="s">
        <v>179</v>
      </c>
      <c r="B71" s="413" t="s">
        <v>180</v>
      </c>
      <c r="C71" s="245">
        <f>SUM(D71:G71)</f>
        <v>0</v>
      </c>
      <c r="D71" s="247"/>
      <c r="E71" s="247"/>
      <c r="F71" s="247"/>
      <c r="G71" s="247"/>
    </row>
    <row r="72" spans="1:7" s="111" customFormat="1" ht="12" customHeight="1" thickBot="1" x14ac:dyDescent="0.25">
      <c r="A72" s="464" t="s">
        <v>182</v>
      </c>
      <c r="B72" s="415" t="s">
        <v>183</v>
      </c>
      <c r="C72" s="245">
        <f>SUM(D72:G72)</f>
        <v>0</v>
      </c>
      <c r="D72" s="247"/>
      <c r="E72" s="247"/>
      <c r="F72" s="247"/>
      <c r="G72" s="247"/>
    </row>
    <row r="73" spans="1:7" s="111" customFormat="1" ht="12" customHeight="1" thickBot="1" x14ac:dyDescent="0.2">
      <c r="A73" s="468" t="s">
        <v>185</v>
      </c>
      <c r="B73" s="238" t="s">
        <v>186</v>
      </c>
      <c r="C73" s="460">
        <f>SUM(C74:C75)</f>
        <v>0</v>
      </c>
      <c r="D73" s="242">
        <f>SUM(D74:D75)</f>
        <v>0</v>
      </c>
      <c r="E73" s="242">
        <f>SUM(E74:E75)</f>
        <v>0</v>
      </c>
      <c r="F73" s="242">
        <f>SUM(F74:F75)</f>
        <v>0</v>
      </c>
      <c r="G73" s="242">
        <f>SUM(G74:G75)</f>
        <v>0</v>
      </c>
    </row>
    <row r="74" spans="1:7" s="111" customFormat="1" ht="12" customHeight="1" x14ac:dyDescent="0.2">
      <c r="A74" s="461" t="s">
        <v>188</v>
      </c>
      <c r="B74" s="411" t="s">
        <v>588</v>
      </c>
      <c r="C74" s="245"/>
      <c r="D74" s="247"/>
      <c r="E74" s="247"/>
      <c r="F74" s="247"/>
      <c r="G74" s="247"/>
    </row>
    <row r="75" spans="1:7" s="111" customFormat="1" ht="12" customHeight="1" thickBot="1" x14ac:dyDescent="0.25">
      <c r="A75" s="464" t="s">
        <v>191</v>
      </c>
      <c r="B75" s="415" t="s">
        <v>192</v>
      </c>
      <c r="C75" s="245">
        <f>SUM(D75:G75)</f>
        <v>0</v>
      </c>
      <c r="D75" s="247"/>
      <c r="E75" s="247"/>
      <c r="F75" s="247"/>
      <c r="G75" s="247"/>
    </row>
    <row r="76" spans="1:7" s="110" customFormat="1" ht="12" customHeight="1" thickBot="1" x14ac:dyDescent="0.2">
      <c r="A76" s="468" t="s">
        <v>194</v>
      </c>
      <c r="B76" s="238" t="s">
        <v>195</v>
      </c>
      <c r="C76" s="460">
        <f>SUM(C77:C79)</f>
        <v>38005171</v>
      </c>
      <c r="D76" s="460">
        <f>SUM(D77:D79)</f>
        <v>38005171</v>
      </c>
      <c r="E76" s="460">
        <f>SUM(E77:E79)</f>
        <v>0</v>
      </c>
      <c r="F76" s="460">
        <f>SUM(F77:F79)</f>
        <v>0</v>
      </c>
      <c r="G76" s="460">
        <f>SUM(G77:G79)</f>
        <v>0</v>
      </c>
    </row>
    <row r="77" spans="1:7" s="111" customFormat="1" ht="12" customHeight="1" x14ac:dyDescent="0.2">
      <c r="A77" s="461" t="s">
        <v>196</v>
      </c>
      <c r="B77" s="411" t="s">
        <v>197</v>
      </c>
      <c r="C77" s="245">
        <f>SUM(D77:G77)</f>
        <v>0</v>
      </c>
      <c r="D77" s="247"/>
      <c r="E77" s="247"/>
      <c r="F77" s="247"/>
      <c r="G77" s="247"/>
    </row>
    <row r="78" spans="1:7" s="111" customFormat="1" ht="12" customHeight="1" x14ac:dyDescent="0.2">
      <c r="A78" s="462" t="s">
        <v>199</v>
      </c>
      <c r="B78" s="413" t="s">
        <v>200</v>
      </c>
      <c r="C78" s="245">
        <f>SUM(D78:G78)</f>
        <v>0</v>
      </c>
      <c r="D78" s="247"/>
      <c r="E78" s="247"/>
      <c r="F78" s="247"/>
      <c r="G78" s="247"/>
    </row>
    <row r="79" spans="1:7" s="111" customFormat="1" ht="12" customHeight="1" thickBot="1" x14ac:dyDescent="0.25">
      <c r="A79" s="464" t="s">
        <v>202</v>
      </c>
      <c r="B79" s="127" t="s">
        <v>562</v>
      </c>
      <c r="C79" s="245">
        <f>D79</f>
        <v>38005171</v>
      </c>
      <c r="D79" s="247">
        <v>38005171</v>
      </c>
      <c r="E79" s="247"/>
      <c r="F79" s="247"/>
      <c r="G79" s="247"/>
    </row>
    <row r="80" spans="1:7" s="111" customFormat="1" ht="12" customHeight="1" thickBot="1" x14ac:dyDescent="0.2">
      <c r="A80" s="468" t="s">
        <v>205</v>
      </c>
      <c r="B80" s="238" t="s">
        <v>206</v>
      </c>
      <c r="C80" s="460">
        <f>SUM(C81:C84)</f>
        <v>0</v>
      </c>
      <c r="D80" s="460">
        <f>SUM(D81:D84)</f>
        <v>0</v>
      </c>
      <c r="E80" s="460">
        <f>SUM(E81:E84)</f>
        <v>0</v>
      </c>
      <c r="F80" s="460">
        <f>SUM(F81:F84)</f>
        <v>0</v>
      </c>
      <c r="G80" s="460">
        <f>SUM(G81:G84)</f>
        <v>0</v>
      </c>
    </row>
    <row r="81" spans="1:7" s="111" customFormat="1" ht="12" customHeight="1" x14ac:dyDescent="0.2">
      <c r="A81" s="470" t="s">
        <v>208</v>
      </c>
      <c r="B81" s="411" t="s">
        <v>209</v>
      </c>
      <c r="C81" s="245">
        <f>SUM(D81:G81)</f>
        <v>0</v>
      </c>
      <c r="D81" s="247"/>
      <c r="E81" s="247"/>
      <c r="F81" s="247"/>
      <c r="G81" s="247"/>
    </row>
    <row r="82" spans="1:7" s="111" customFormat="1" ht="12" customHeight="1" x14ac:dyDescent="0.2">
      <c r="A82" s="471" t="s">
        <v>211</v>
      </c>
      <c r="B82" s="413" t="s">
        <v>212</v>
      </c>
      <c r="C82" s="245">
        <f>SUM(D82:G82)</f>
        <v>0</v>
      </c>
      <c r="D82" s="247"/>
      <c r="E82" s="247"/>
      <c r="F82" s="247"/>
      <c r="G82" s="247"/>
    </row>
    <row r="83" spans="1:7" s="111" customFormat="1" ht="12" customHeight="1" x14ac:dyDescent="0.2">
      <c r="A83" s="471" t="s">
        <v>214</v>
      </c>
      <c r="B83" s="413" t="s">
        <v>215</v>
      </c>
      <c r="C83" s="245">
        <f>SUM(D83:G83)</f>
        <v>0</v>
      </c>
      <c r="D83" s="247"/>
      <c r="E83" s="247"/>
      <c r="F83" s="247"/>
      <c r="G83" s="247"/>
    </row>
    <row r="84" spans="1:7" s="110" customFormat="1" ht="12" customHeight="1" thickBot="1" x14ac:dyDescent="0.25">
      <c r="A84" s="472" t="s">
        <v>217</v>
      </c>
      <c r="B84" s="415" t="s">
        <v>218</v>
      </c>
      <c r="C84" s="245">
        <f>SUM(D84:G84)</f>
        <v>0</v>
      </c>
      <c r="D84" s="247"/>
      <c r="E84" s="247"/>
      <c r="F84" s="247"/>
      <c r="G84" s="247"/>
    </row>
    <row r="85" spans="1:7" s="110" customFormat="1" ht="12" customHeight="1" thickBot="1" x14ac:dyDescent="0.2">
      <c r="A85" s="468" t="s">
        <v>220</v>
      </c>
      <c r="B85" s="238" t="s">
        <v>221</v>
      </c>
      <c r="C85" s="245">
        <f>SUM(D85:G85)</f>
        <v>0</v>
      </c>
      <c r="D85" s="473"/>
      <c r="E85" s="473"/>
      <c r="F85" s="473"/>
      <c r="G85" s="473"/>
    </row>
    <row r="86" spans="1:7" s="110" customFormat="1" ht="12" customHeight="1" thickBot="1" x14ac:dyDescent="0.2">
      <c r="A86" s="468" t="s">
        <v>223</v>
      </c>
      <c r="B86" s="474" t="s">
        <v>224</v>
      </c>
      <c r="C86" s="466">
        <f>+C64+C68+C73+C76+C80+C85</f>
        <v>38005171</v>
      </c>
      <c r="D86" s="466">
        <f>+D64+D68+D73+D76+D80+D85</f>
        <v>38005171</v>
      </c>
      <c r="E86" s="466">
        <f>+E64+E68+E73+E76+E80+E85</f>
        <v>0</v>
      </c>
      <c r="F86" s="466">
        <f>+F64+F68+F73+F76+F80+F85</f>
        <v>0</v>
      </c>
      <c r="G86" s="466">
        <f>+G64+G68+G73+G76+G80+G85</f>
        <v>0</v>
      </c>
    </row>
    <row r="87" spans="1:7" s="110" customFormat="1" ht="12" customHeight="1" thickBot="1" x14ac:dyDescent="0.2">
      <c r="A87" s="475" t="s">
        <v>225</v>
      </c>
      <c r="B87" s="476" t="s">
        <v>365</v>
      </c>
      <c r="C87" s="477">
        <f>+C63+C86</f>
        <v>38005172</v>
      </c>
      <c r="D87" s="466">
        <f>+D63+D86</f>
        <v>38005171</v>
      </c>
      <c r="E87" s="466">
        <f>+E63+E86</f>
        <v>0</v>
      </c>
      <c r="F87" s="466">
        <f>+F63+F86</f>
        <v>0</v>
      </c>
      <c r="G87" s="466">
        <f>+G63+G86</f>
        <v>1</v>
      </c>
    </row>
    <row r="88" spans="1:7" s="111" customFormat="1" ht="15" customHeight="1" x14ac:dyDescent="0.2">
      <c r="A88" s="212"/>
      <c r="B88" s="213"/>
      <c r="C88" s="295"/>
      <c r="D88" s="295"/>
      <c r="E88" s="295"/>
      <c r="F88" s="295"/>
      <c r="G88" s="295"/>
    </row>
    <row r="89" spans="1:7" ht="13.5" thickBot="1" x14ac:dyDescent="0.25">
      <c r="A89" s="328"/>
      <c r="B89" s="214"/>
      <c r="C89" s="296"/>
      <c r="D89" s="296"/>
      <c r="E89" s="296"/>
      <c r="F89" s="296"/>
      <c r="G89" s="296"/>
    </row>
    <row r="90" spans="1:7" s="62" customFormat="1" ht="16.5" customHeight="1" thickBot="1" x14ac:dyDescent="0.25">
      <c r="A90" s="215"/>
      <c r="B90" s="216" t="s">
        <v>412</v>
      </c>
      <c r="C90" s="297"/>
      <c r="D90" s="297"/>
      <c r="E90" s="297"/>
      <c r="F90" s="297"/>
      <c r="G90" s="297"/>
    </row>
    <row r="91" spans="1:7" s="112" customFormat="1" ht="12" customHeight="1" thickBot="1" x14ac:dyDescent="0.25">
      <c r="A91" s="478" t="s">
        <v>376</v>
      </c>
      <c r="B91" s="479" t="s">
        <v>228</v>
      </c>
      <c r="C91" s="480">
        <f>SUM(C92:C96)</f>
        <v>37854787</v>
      </c>
      <c r="D91" s="481">
        <f>SUM(D92:D96)</f>
        <v>0</v>
      </c>
      <c r="E91" s="481">
        <f>SUM(E92:E96)</f>
        <v>34232892</v>
      </c>
      <c r="F91" s="481">
        <f>SUM(F92:F96)</f>
        <v>667000</v>
      </c>
      <c r="G91" s="481">
        <f>SUM(G92:G96)</f>
        <v>2954895</v>
      </c>
    </row>
    <row r="92" spans="1:7" ht="12" customHeight="1" x14ac:dyDescent="0.2">
      <c r="A92" s="482" t="s">
        <v>442</v>
      </c>
      <c r="B92" s="6" t="s">
        <v>406</v>
      </c>
      <c r="C92" s="245">
        <f>D92+E92+F92+G92</f>
        <v>27979138</v>
      </c>
      <c r="D92" s="243"/>
      <c r="E92" s="243">
        <v>27979138</v>
      </c>
      <c r="F92" s="243"/>
      <c r="G92" s="243"/>
    </row>
    <row r="93" spans="1:7" ht="12" customHeight="1" x14ac:dyDescent="0.2">
      <c r="A93" s="462" t="s">
        <v>443</v>
      </c>
      <c r="B93" s="4" t="s">
        <v>523</v>
      </c>
      <c r="C93" s="245">
        <f t="shared" ref="C93:C94" si="3">D93+E93+F93+G93</f>
        <v>6253754</v>
      </c>
      <c r="D93" s="244"/>
      <c r="E93" s="244">
        <v>6253754</v>
      </c>
      <c r="F93" s="244"/>
      <c r="G93" s="244"/>
    </row>
    <row r="94" spans="1:7" ht="12" customHeight="1" x14ac:dyDescent="0.2">
      <c r="A94" s="462" t="s">
        <v>444</v>
      </c>
      <c r="B94" s="4" t="s">
        <v>481</v>
      </c>
      <c r="C94" s="245">
        <f t="shared" si="3"/>
        <v>3621895</v>
      </c>
      <c r="D94" s="246"/>
      <c r="E94" s="246">
        <v>0</v>
      </c>
      <c r="F94" s="246">
        <v>667000</v>
      </c>
      <c r="G94" s="246">
        <v>2954895</v>
      </c>
    </row>
    <row r="95" spans="1:7" ht="12" customHeight="1" x14ac:dyDescent="0.2">
      <c r="A95" s="462" t="s">
        <v>445</v>
      </c>
      <c r="B95" s="7" t="s">
        <v>524</v>
      </c>
      <c r="C95" s="245">
        <f t="shared" ref="C95:C106" si="4">SUM(D95:G95)</f>
        <v>0</v>
      </c>
      <c r="D95" s="246"/>
      <c r="E95" s="246"/>
      <c r="F95" s="246"/>
      <c r="G95" s="246"/>
    </row>
    <row r="96" spans="1:7" ht="12" customHeight="1" x14ac:dyDescent="0.2">
      <c r="A96" s="462" t="s">
        <v>453</v>
      </c>
      <c r="B96" s="15" t="s">
        <v>525</v>
      </c>
      <c r="C96" s="245">
        <f t="shared" si="4"/>
        <v>0</v>
      </c>
      <c r="D96" s="246"/>
      <c r="E96" s="246"/>
      <c r="F96" s="246"/>
      <c r="G96" s="246"/>
    </row>
    <row r="97" spans="1:7" ht="12" customHeight="1" x14ac:dyDescent="0.2">
      <c r="A97" s="462" t="s">
        <v>446</v>
      </c>
      <c r="B97" s="4" t="s">
        <v>229</v>
      </c>
      <c r="C97" s="245">
        <f t="shared" si="4"/>
        <v>0</v>
      </c>
      <c r="D97" s="246"/>
      <c r="E97" s="246"/>
      <c r="F97" s="246"/>
      <c r="G97" s="246"/>
    </row>
    <row r="98" spans="1:7" ht="12" customHeight="1" x14ac:dyDescent="0.2">
      <c r="A98" s="462" t="s">
        <v>447</v>
      </c>
      <c r="B98" s="128" t="s">
        <v>230</v>
      </c>
      <c r="C98" s="245">
        <f t="shared" si="4"/>
        <v>0</v>
      </c>
      <c r="D98" s="246"/>
      <c r="E98" s="246"/>
      <c r="F98" s="246"/>
      <c r="G98" s="246"/>
    </row>
    <row r="99" spans="1:7" ht="12" customHeight="1" x14ac:dyDescent="0.2">
      <c r="A99" s="462" t="s">
        <v>454</v>
      </c>
      <c r="B99" s="129" t="s">
        <v>231</v>
      </c>
      <c r="C99" s="245">
        <f t="shared" si="4"/>
        <v>0</v>
      </c>
      <c r="D99" s="246"/>
      <c r="E99" s="246"/>
      <c r="F99" s="246"/>
      <c r="G99" s="246"/>
    </row>
    <row r="100" spans="1:7" ht="12" customHeight="1" x14ac:dyDescent="0.2">
      <c r="A100" s="462" t="s">
        <v>455</v>
      </c>
      <c r="B100" s="129" t="s">
        <v>232</v>
      </c>
      <c r="C100" s="245">
        <f t="shared" si="4"/>
        <v>0</v>
      </c>
      <c r="D100" s="246"/>
      <c r="E100" s="246"/>
      <c r="F100" s="246"/>
      <c r="G100" s="246"/>
    </row>
    <row r="101" spans="1:7" ht="12" customHeight="1" x14ac:dyDescent="0.2">
      <c r="A101" s="462" t="s">
        <v>456</v>
      </c>
      <c r="B101" s="128" t="s">
        <v>233</v>
      </c>
      <c r="C101" s="245">
        <f t="shared" si="4"/>
        <v>0</v>
      </c>
      <c r="D101" s="246"/>
      <c r="E101" s="246"/>
      <c r="F101" s="246"/>
      <c r="G101" s="246"/>
    </row>
    <row r="102" spans="1:7" ht="12" customHeight="1" x14ac:dyDescent="0.2">
      <c r="A102" s="462" t="s">
        <v>457</v>
      </c>
      <c r="B102" s="128" t="s">
        <v>234</v>
      </c>
      <c r="C102" s="245">
        <f t="shared" si="4"/>
        <v>0</v>
      </c>
      <c r="D102" s="246"/>
      <c r="E102" s="246"/>
      <c r="F102" s="246"/>
      <c r="G102" s="246"/>
    </row>
    <row r="103" spans="1:7" ht="12" customHeight="1" x14ac:dyDescent="0.2">
      <c r="A103" s="462" t="s">
        <v>459</v>
      </c>
      <c r="B103" s="129" t="s">
        <v>235</v>
      </c>
      <c r="C103" s="245">
        <f t="shared" si="4"/>
        <v>0</v>
      </c>
      <c r="D103" s="246"/>
      <c r="E103" s="246"/>
      <c r="F103" s="246"/>
      <c r="G103" s="246"/>
    </row>
    <row r="104" spans="1:7" ht="12" customHeight="1" x14ac:dyDescent="0.2">
      <c r="A104" s="483" t="s">
        <v>526</v>
      </c>
      <c r="B104" s="130" t="s">
        <v>236</v>
      </c>
      <c r="C104" s="245">
        <f t="shared" si="4"/>
        <v>0</v>
      </c>
      <c r="D104" s="246"/>
      <c r="E104" s="246"/>
      <c r="F104" s="246"/>
      <c r="G104" s="246"/>
    </row>
    <row r="105" spans="1:7" ht="12" customHeight="1" x14ac:dyDescent="0.2">
      <c r="A105" s="462" t="s">
        <v>237</v>
      </c>
      <c r="B105" s="130" t="s">
        <v>238</v>
      </c>
      <c r="C105" s="245">
        <f t="shared" si="4"/>
        <v>0</v>
      </c>
      <c r="D105" s="246"/>
      <c r="E105" s="246"/>
      <c r="F105" s="246"/>
      <c r="G105" s="246"/>
    </row>
    <row r="106" spans="1:7" ht="12" customHeight="1" thickBot="1" x14ac:dyDescent="0.25">
      <c r="A106" s="484" t="s">
        <v>239</v>
      </c>
      <c r="B106" s="131" t="s">
        <v>240</v>
      </c>
      <c r="C106" s="245">
        <f t="shared" si="4"/>
        <v>0</v>
      </c>
      <c r="D106" s="248"/>
      <c r="E106" s="248"/>
      <c r="F106" s="248"/>
      <c r="G106" s="248"/>
    </row>
    <row r="107" spans="1:7" ht="12" customHeight="1" thickBot="1" x14ac:dyDescent="0.25">
      <c r="A107" s="31" t="s">
        <v>377</v>
      </c>
      <c r="B107" s="24" t="s">
        <v>241</v>
      </c>
      <c r="C107" s="460">
        <f>+C108+C110+C112</f>
        <v>0</v>
      </c>
      <c r="D107" s="460">
        <f>+D108+D110+D112</f>
        <v>0</v>
      </c>
      <c r="E107" s="460">
        <f>+E108+E110+E112</f>
        <v>0</v>
      </c>
      <c r="F107" s="460">
        <f>+F108+F110+F112</f>
        <v>0</v>
      </c>
      <c r="G107" s="460">
        <f>+G108+G110+G112</f>
        <v>0</v>
      </c>
    </row>
    <row r="108" spans="1:7" ht="12" customHeight="1" x14ac:dyDescent="0.2">
      <c r="A108" s="461" t="s">
        <v>448</v>
      </c>
      <c r="B108" s="4" t="s">
        <v>559</v>
      </c>
      <c r="C108" s="245">
        <v>0</v>
      </c>
      <c r="D108" s="245"/>
      <c r="E108" s="245"/>
      <c r="F108" s="245">
        <v>0</v>
      </c>
      <c r="G108" s="245"/>
    </row>
    <row r="109" spans="1:7" ht="12" customHeight="1" x14ac:dyDescent="0.2">
      <c r="A109" s="461" t="s">
        <v>449</v>
      </c>
      <c r="B109" s="8" t="s">
        <v>242</v>
      </c>
      <c r="C109" s="245">
        <f t="shared" ref="C109:C120" si="5">SUM(D109:G109)</f>
        <v>0</v>
      </c>
      <c r="D109" s="245"/>
      <c r="E109" s="245"/>
      <c r="F109" s="245"/>
      <c r="G109" s="245"/>
    </row>
    <row r="110" spans="1:7" ht="12" customHeight="1" x14ac:dyDescent="0.2">
      <c r="A110" s="461" t="s">
        <v>450</v>
      </c>
      <c r="B110" s="8" t="s">
        <v>527</v>
      </c>
      <c r="C110" s="245">
        <f t="shared" si="5"/>
        <v>0</v>
      </c>
      <c r="D110" s="244"/>
      <c r="E110" s="244"/>
      <c r="F110" s="244"/>
      <c r="G110" s="244"/>
    </row>
    <row r="111" spans="1:7" ht="12" customHeight="1" x14ac:dyDescent="0.2">
      <c r="A111" s="461" t="s">
        <v>451</v>
      </c>
      <c r="B111" s="8" t="s">
        <v>243</v>
      </c>
      <c r="C111" s="245">
        <f t="shared" si="5"/>
        <v>0</v>
      </c>
      <c r="D111" s="414"/>
      <c r="E111" s="414"/>
      <c r="F111" s="414"/>
      <c r="G111" s="414"/>
    </row>
    <row r="112" spans="1:7" ht="12" customHeight="1" x14ac:dyDescent="0.2">
      <c r="A112" s="461" t="s">
        <v>452</v>
      </c>
      <c r="B112" s="240" t="s">
        <v>282</v>
      </c>
      <c r="C112" s="245">
        <f t="shared" si="5"/>
        <v>0</v>
      </c>
      <c r="D112" s="414"/>
      <c r="E112" s="414"/>
      <c r="F112" s="414"/>
      <c r="G112" s="414"/>
    </row>
    <row r="113" spans="1:7" ht="12" customHeight="1" x14ac:dyDescent="0.2">
      <c r="A113" s="461" t="s">
        <v>458</v>
      </c>
      <c r="B113" s="239" t="s">
        <v>244</v>
      </c>
      <c r="C113" s="245">
        <f t="shared" si="5"/>
        <v>0</v>
      </c>
      <c r="D113" s="414"/>
      <c r="E113" s="414"/>
      <c r="F113" s="414"/>
      <c r="G113" s="414"/>
    </row>
    <row r="114" spans="1:7" ht="12" customHeight="1" x14ac:dyDescent="0.2">
      <c r="A114" s="461" t="s">
        <v>460</v>
      </c>
      <c r="B114" s="439" t="s">
        <v>245</v>
      </c>
      <c r="C114" s="245">
        <f t="shared" si="5"/>
        <v>0</v>
      </c>
      <c r="D114" s="414"/>
      <c r="E114" s="414"/>
      <c r="F114" s="414"/>
      <c r="G114" s="414"/>
    </row>
    <row r="115" spans="1:7" ht="12" customHeight="1" x14ac:dyDescent="0.2">
      <c r="A115" s="461" t="s">
        <v>528</v>
      </c>
      <c r="B115" s="129" t="s">
        <v>232</v>
      </c>
      <c r="C115" s="245">
        <f t="shared" si="5"/>
        <v>0</v>
      </c>
      <c r="D115" s="414"/>
      <c r="E115" s="414"/>
      <c r="F115" s="414"/>
      <c r="G115" s="414"/>
    </row>
    <row r="116" spans="1:7" ht="12" customHeight="1" x14ac:dyDescent="0.2">
      <c r="A116" s="461" t="s">
        <v>529</v>
      </c>
      <c r="B116" s="129" t="s">
        <v>246</v>
      </c>
      <c r="C116" s="245">
        <f t="shared" si="5"/>
        <v>0</v>
      </c>
      <c r="D116" s="414"/>
      <c r="E116" s="414"/>
      <c r="F116" s="414"/>
      <c r="G116" s="414"/>
    </row>
    <row r="117" spans="1:7" ht="12" customHeight="1" x14ac:dyDescent="0.2">
      <c r="A117" s="461" t="s">
        <v>530</v>
      </c>
      <c r="B117" s="129" t="s">
        <v>247</v>
      </c>
      <c r="C117" s="245">
        <f t="shared" si="5"/>
        <v>0</v>
      </c>
      <c r="D117" s="414"/>
      <c r="E117" s="414"/>
      <c r="F117" s="414"/>
      <c r="G117" s="414"/>
    </row>
    <row r="118" spans="1:7" ht="12" customHeight="1" x14ac:dyDescent="0.2">
      <c r="A118" s="461" t="s">
        <v>248</v>
      </c>
      <c r="B118" s="129" t="s">
        <v>235</v>
      </c>
      <c r="C118" s="245">
        <f t="shared" si="5"/>
        <v>0</v>
      </c>
      <c r="D118" s="414"/>
      <c r="E118" s="414"/>
      <c r="F118" s="414"/>
      <c r="G118" s="414"/>
    </row>
    <row r="119" spans="1:7" ht="12" customHeight="1" x14ac:dyDescent="0.2">
      <c r="A119" s="461" t="s">
        <v>249</v>
      </c>
      <c r="B119" s="129" t="s">
        <v>250</v>
      </c>
      <c r="C119" s="245">
        <f t="shared" si="5"/>
        <v>0</v>
      </c>
      <c r="D119" s="414"/>
      <c r="E119" s="414"/>
      <c r="F119" s="414"/>
      <c r="G119" s="414"/>
    </row>
    <row r="120" spans="1:7" ht="12" customHeight="1" thickBot="1" x14ac:dyDescent="0.25">
      <c r="A120" s="483" t="s">
        <v>251</v>
      </c>
      <c r="B120" s="129" t="s">
        <v>252</v>
      </c>
      <c r="C120" s="245">
        <f t="shared" si="5"/>
        <v>0</v>
      </c>
      <c r="D120" s="416"/>
      <c r="E120" s="416"/>
      <c r="F120" s="416"/>
      <c r="G120" s="416"/>
    </row>
    <row r="121" spans="1:7" ht="12" customHeight="1" thickBot="1" x14ac:dyDescent="0.25">
      <c r="A121" s="31" t="s">
        <v>378</v>
      </c>
      <c r="B121" s="119" t="s">
        <v>253</v>
      </c>
      <c r="C121" s="460">
        <f>+C122+C123</f>
        <v>0</v>
      </c>
      <c r="D121" s="460">
        <f>+D122+D123</f>
        <v>0</v>
      </c>
      <c r="E121" s="460">
        <f>+E122+E123</f>
        <v>0</v>
      </c>
      <c r="F121" s="460">
        <f>+F122+F123</f>
        <v>0</v>
      </c>
      <c r="G121" s="460">
        <f>+G122+G123</f>
        <v>0</v>
      </c>
    </row>
    <row r="122" spans="1:7" ht="12" customHeight="1" x14ac:dyDescent="0.2">
      <c r="A122" s="461" t="s">
        <v>431</v>
      </c>
      <c r="B122" s="5" t="s">
        <v>413</v>
      </c>
      <c r="C122" s="245">
        <f>SUM(D122:G122)</f>
        <v>0</v>
      </c>
      <c r="D122" s="245"/>
      <c r="E122" s="245"/>
      <c r="F122" s="245"/>
      <c r="G122" s="245"/>
    </row>
    <row r="123" spans="1:7" ht="12" customHeight="1" thickBot="1" x14ac:dyDescent="0.25">
      <c r="A123" s="464" t="s">
        <v>432</v>
      </c>
      <c r="B123" s="8" t="s">
        <v>414</v>
      </c>
      <c r="C123" s="245">
        <f>SUM(D123:G123)</f>
        <v>0</v>
      </c>
      <c r="D123" s="246"/>
      <c r="E123" s="246"/>
      <c r="F123" s="246"/>
      <c r="G123" s="246"/>
    </row>
    <row r="124" spans="1:7" ht="12" customHeight="1" thickBot="1" x14ac:dyDescent="0.25">
      <c r="A124" s="31" t="s">
        <v>379</v>
      </c>
      <c r="B124" s="119" t="s">
        <v>254</v>
      </c>
      <c r="C124" s="460">
        <f>+C91+C107+C121</f>
        <v>37854787</v>
      </c>
      <c r="D124" s="460">
        <f>+D91+D107+D121</f>
        <v>0</v>
      </c>
      <c r="E124" s="460">
        <f>+E91+E107+E121</f>
        <v>34232892</v>
      </c>
      <c r="F124" s="460">
        <f>+F91+F107+F121</f>
        <v>667000</v>
      </c>
      <c r="G124" s="460">
        <f>+G91+G107+G121</f>
        <v>2954895</v>
      </c>
    </row>
    <row r="125" spans="1:7" ht="12" customHeight="1" thickBot="1" x14ac:dyDescent="0.25">
      <c r="A125" s="31" t="s">
        <v>380</v>
      </c>
      <c r="B125" s="119" t="s">
        <v>255</v>
      </c>
      <c r="C125" s="460">
        <f>+C126+C127+C128</f>
        <v>0</v>
      </c>
      <c r="D125" s="460">
        <f>+D126+D127+D128</f>
        <v>0</v>
      </c>
      <c r="E125" s="460">
        <f>+E126+E127+E128</f>
        <v>0</v>
      </c>
      <c r="F125" s="460">
        <f>+F126+F127+F128</f>
        <v>0</v>
      </c>
      <c r="G125" s="460">
        <f>+G126+G127+G128</f>
        <v>0</v>
      </c>
    </row>
    <row r="126" spans="1:7" s="112" customFormat="1" ht="12" customHeight="1" x14ac:dyDescent="0.2">
      <c r="A126" s="461" t="s">
        <v>435</v>
      </c>
      <c r="B126" s="5" t="s">
        <v>256</v>
      </c>
      <c r="C126" s="245">
        <f>SUM(D126:G126)</f>
        <v>0</v>
      </c>
      <c r="D126" s="414"/>
      <c r="E126" s="414"/>
      <c r="F126" s="414"/>
      <c r="G126" s="414"/>
    </row>
    <row r="127" spans="1:7" ht="12" customHeight="1" x14ac:dyDescent="0.2">
      <c r="A127" s="461" t="s">
        <v>436</v>
      </c>
      <c r="B127" s="5" t="s">
        <v>257</v>
      </c>
      <c r="C127" s="245">
        <f>SUM(D127:G127)</f>
        <v>0</v>
      </c>
      <c r="D127" s="414"/>
      <c r="E127" s="414"/>
      <c r="F127" s="414"/>
      <c r="G127" s="414"/>
    </row>
    <row r="128" spans="1:7" ht="12" customHeight="1" thickBot="1" x14ac:dyDescent="0.25">
      <c r="A128" s="483" t="s">
        <v>437</v>
      </c>
      <c r="B128" s="3" t="s">
        <v>258</v>
      </c>
      <c r="C128" s="245">
        <f>SUM(D128:G128)</f>
        <v>0</v>
      </c>
      <c r="D128" s="414"/>
      <c r="E128" s="414"/>
      <c r="F128" s="414"/>
      <c r="G128" s="414"/>
    </row>
    <row r="129" spans="1:7" ht="12" customHeight="1" thickBot="1" x14ac:dyDescent="0.25">
      <c r="A129" s="31" t="s">
        <v>381</v>
      </c>
      <c r="B129" s="119" t="s">
        <v>259</v>
      </c>
      <c r="C129" s="460">
        <f>+C130+C131+C132+C133</f>
        <v>0</v>
      </c>
      <c r="D129" s="460">
        <f>+D130+D131+D132+D133</f>
        <v>0</v>
      </c>
      <c r="E129" s="460">
        <f>+E130+E131+E132+E133</f>
        <v>0</v>
      </c>
      <c r="F129" s="460">
        <f>+F130+F131+F132+F133</f>
        <v>0</v>
      </c>
      <c r="G129" s="460">
        <f>+G130+G131+G132+G133</f>
        <v>0</v>
      </c>
    </row>
    <row r="130" spans="1:7" ht="12" customHeight="1" x14ac:dyDescent="0.2">
      <c r="A130" s="461" t="s">
        <v>438</v>
      </c>
      <c r="B130" s="5" t="s">
        <v>260</v>
      </c>
      <c r="C130" s="245">
        <f>SUM(D130:G130)</f>
        <v>0</v>
      </c>
      <c r="D130" s="414"/>
      <c r="E130" s="414"/>
      <c r="F130" s="414"/>
      <c r="G130" s="414"/>
    </row>
    <row r="131" spans="1:7" ht="12" customHeight="1" x14ac:dyDescent="0.2">
      <c r="A131" s="461" t="s">
        <v>439</v>
      </c>
      <c r="B131" s="5" t="s">
        <v>261</v>
      </c>
      <c r="C131" s="245">
        <f>SUM(D131:G131)</f>
        <v>0</v>
      </c>
      <c r="D131" s="414"/>
      <c r="E131" s="414"/>
      <c r="F131" s="414"/>
      <c r="G131" s="414"/>
    </row>
    <row r="132" spans="1:7" ht="12" customHeight="1" x14ac:dyDescent="0.2">
      <c r="A132" s="461" t="s">
        <v>127</v>
      </c>
      <c r="B132" s="5" t="s">
        <v>262</v>
      </c>
      <c r="C132" s="245">
        <f>SUM(D132:G132)</f>
        <v>0</v>
      </c>
      <c r="D132" s="414"/>
      <c r="E132" s="414"/>
      <c r="F132" s="414"/>
      <c r="G132" s="414"/>
    </row>
    <row r="133" spans="1:7" s="112" customFormat="1" ht="12" customHeight="1" thickBot="1" x14ac:dyDescent="0.25">
      <c r="A133" s="483" t="s">
        <v>130</v>
      </c>
      <c r="B133" s="3" t="s">
        <v>263</v>
      </c>
      <c r="C133" s="245">
        <f>SUM(D133:G133)</f>
        <v>0</v>
      </c>
      <c r="D133" s="414"/>
      <c r="E133" s="414"/>
      <c r="F133" s="414"/>
      <c r="G133" s="414"/>
    </row>
    <row r="134" spans="1:7" ht="12" customHeight="1" thickBot="1" x14ac:dyDescent="0.25">
      <c r="A134" s="31" t="s">
        <v>382</v>
      </c>
      <c r="B134" s="119" t="s">
        <v>264</v>
      </c>
      <c r="C134" s="466">
        <f>+C135+C136+C137+C138</f>
        <v>0</v>
      </c>
      <c r="D134" s="466">
        <f>+D135+D136+D137+D138</f>
        <v>0</v>
      </c>
      <c r="E134" s="466">
        <f>+E135+E136+E137+E138</f>
        <v>0</v>
      </c>
      <c r="F134" s="466">
        <f>+F135+F136+F137+F138</f>
        <v>0</v>
      </c>
      <c r="G134" s="466">
        <f>+G135+G136+G137+G138</f>
        <v>0</v>
      </c>
    </row>
    <row r="135" spans="1:7" x14ac:dyDescent="0.2">
      <c r="A135" s="461" t="s">
        <v>440</v>
      </c>
      <c r="B135" s="5" t="s">
        <v>265</v>
      </c>
      <c r="C135" s="245">
        <f>SUM(D135:G135)</f>
        <v>0</v>
      </c>
      <c r="D135" s="414"/>
      <c r="E135" s="414"/>
      <c r="F135" s="414"/>
      <c r="G135" s="414"/>
    </row>
    <row r="136" spans="1:7" ht="12" customHeight="1" x14ac:dyDescent="0.2">
      <c r="A136" s="461" t="s">
        <v>441</v>
      </c>
      <c r="B136" s="5" t="s">
        <v>266</v>
      </c>
      <c r="C136" s="245">
        <f>SUM(D136:G136)</f>
        <v>0</v>
      </c>
      <c r="D136" s="414"/>
      <c r="E136" s="414"/>
      <c r="F136" s="414"/>
      <c r="G136" s="414"/>
    </row>
    <row r="137" spans="1:7" s="112" customFormat="1" ht="12" customHeight="1" x14ac:dyDescent="0.2">
      <c r="A137" s="461" t="s">
        <v>142</v>
      </c>
      <c r="B137" s="5" t="s">
        <v>267</v>
      </c>
      <c r="C137" s="245">
        <f>SUM(D137:G137)</f>
        <v>0</v>
      </c>
      <c r="D137" s="414"/>
      <c r="E137" s="414"/>
      <c r="F137" s="414"/>
      <c r="G137" s="414"/>
    </row>
    <row r="138" spans="1:7" s="112" customFormat="1" ht="12" customHeight="1" thickBot="1" x14ac:dyDescent="0.25">
      <c r="A138" s="483" t="s">
        <v>145</v>
      </c>
      <c r="B138" s="3" t="s">
        <v>366</v>
      </c>
      <c r="C138" s="245">
        <f>SUM(D138:G138)</f>
        <v>0</v>
      </c>
      <c r="D138" s="414"/>
      <c r="E138" s="414"/>
      <c r="F138" s="414"/>
      <c r="G138" s="414"/>
    </row>
    <row r="139" spans="1:7" s="112" customFormat="1" ht="12" customHeight="1" thickBot="1" x14ac:dyDescent="0.25">
      <c r="A139" s="31" t="s">
        <v>383</v>
      </c>
      <c r="B139" s="119" t="s">
        <v>268</v>
      </c>
      <c r="C139" s="485">
        <f>+C140+C141+C142+C143</f>
        <v>0</v>
      </c>
      <c r="D139" s="485">
        <f>+D140+D141+D142+D143</f>
        <v>0</v>
      </c>
      <c r="E139" s="485">
        <f>+E140+E141+E142+E143</f>
        <v>0</v>
      </c>
      <c r="F139" s="485">
        <f>+F140+F141+F142+F143</f>
        <v>0</v>
      </c>
      <c r="G139" s="485">
        <f>+G140+G141+G142+G143</f>
        <v>0</v>
      </c>
    </row>
    <row r="140" spans="1:7" s="112" customFormat="1" ht="12" customHeight="1" x14ac:dyDescent="0.2">
      <c r="A140" s="461" t="s">
        <v>521</v>
      </c>
      <c r="B140" s="5" t="s">
        <v>269</v>
      </c>
      <c r="C140" s="245">
        <f>SUM(D140:G140)</f>
        <v>0</v>
      </c>
      <c r="D140" s="414"/>
      <c r="E140" s="414"/>
      <c r="F140" s="414"/>
      <c r="G140" s="414"/>
    </row>
    <row r="141" spans="1:7" s="112" customFormat="1" ht="12" customHeight="1" x14ac:dyDescent="0.2">
      <c r="A141" s="461" t="s">
        <v>522</v>
      </c>
      <c r="B141" s="5" t="s">
        <v>270</v>
      </c>
      <c r="C141" s="245">
        <f>SUM(D141:G141)</f>
        <v>0</v>
      </c>
      <c r="D141" s="414"/>
      <c r="E141" s="414"/>
      <c r="F141" s="414"/>
      <c r="G141" s="414"/>
    </row>
    <row r="142" spans="1:7" s="112" customFormat="1" ht="12" customHeight="1" x14ac:dyDescent="0.2">
      <c r="A142" s="461" t="s">
        <v>281</v>
      </c>
      <c r="B142" s="5" t="s">
        <v>271</v>
      </c>
      <c r="C142" s="245">
        <f>SUM(D142:G142)</f>
        <v>0</v>
      </c>
      <c r="D142" s="414"/>
      <c r="E142" s="414"/>
      <c r="F142" s="414"/>
      <c r="G142" s="414"/>
    </row>
    <row r="143" spans="1:7" ht="12.75" customHeight="1" thickBot="1" x14ac:dyDescent="0.25">
      <c r="A143" s="461" t="s">
        <v>156</v>
      </c>
      <c r="B143" s="5" t="s">
        <v>272</v>
      </c>
      <c r="C143" s="245">
        <f>SUM(D143:G143)</f>
        <v>0</v>
      </c>
      <c r="D143" s="414"/>
      <c r="E143" s="414"/>
      <c r="F143" s="414"/>
      <c r="G143" s="414"/>
    </row>
    <row r="144" spans="1:7" ht="12" customHeight="1" thickBot="1" x14ac:dyDescent="0.25">
      <c r="A144" s="31" t="s">
        <v>384</v>
      </c>
      <c r="B144" s="119" t="s">
        <v>327</v>
      </c>
      <c r="C144" s="486">
        <f>+C125+C129+C134+C139</f>
        <v>0</v>
      </c>
      <c r="D144" s="486">
        <f>+D125+D129+D134+D139</f>
        <v>0</v>
      </c>
      <c r="E144" s="486">
        <f>+E125+E129+E134+E139</f>
        <v>0</v>
      </c>
      <c r="F144" s="486">
        <f>+F125+F129+F134+F139</f>
        <v>0</v>
      </c>
      <c r="G144" s="486">
        <f>+G125+G129+G134+G139</f>
        <v>0</v>
      </c>
    </row>
    <row r="145" spans="1:7" ht="15" customHeight="1" thickBot="1" x14ac:dyDescent="0.25">
      <c r="A145" s="487" t="s">
        <v>385</v>
      </c>
      <c r="B145" s="303" t="s">
        <v>328</v>
      </c>
      <c r="C145" s="486">
        <f>+C124+C144</f>
        <v>37854787</v>
      </c>
      <c r="D145" s="486">
        <f>+D124+D144</f>
        <v>0</v>
      </c>
      <c r="E145" s="486">
        <f>+E124+E144</f>
        <v>34232892</v>
      </c>
      <c r="F145" s="486">
        <f>+F124+F144</f>
        <v>667000</v>
      </c>
      <c r="G145" s="486">
        <f>+G124+G144</f>
        <v>2954895</v>
      </c>
    </row>
    <row r="146" spans="1:7" ht="13.5" thickBot="1" x14ac:dyDescent="0.25">
      <c r="D146" s="490"/>
      <c r="E146" s="490"/>
      <c r="F146" s="490"/>
      <c r="G146" s="490"/>
    </row>
    <row r="147" spans="1:7" ht="15" customHeight="1" thickBot="1" x14ac:dyDescent="0.25">
      <c r="A147" s="218" t="s">
        <v>545</v>
      </c>
      <c r="B147" s="341"/>
      <c r="C147" s="443">
        <v>10</v>
      </c>
      <c r="D147" s="491"/>
      <c r="E147" s="116">
        <v>10</v>
      </c>
      <c r="F147" s="116">
        <v>0</v>
      </c>
      <c r="G147" s="116">
        <v>0</v>
      </c>
    </row>
    <row r="148" spans="1:7" ht="14.25" customHeight="1" thickBot="1" x14ac:dyDescent="0.25">
      <c r="A148" s="218" t="s">
        <v>546</v>
      </c>
      <c r="B148" s="341"/>
      <c r="C148" s="492">
        <f>SUM(D148:G148)</f>
        <v>0</v>
      </c>
      <c r="D148" s="116"/>
      <c r="E148" s="116"/>
      <c r="F148" s="116"/>
      <c r="G148" s="116"/>
    </row>
  </sheetData>
  <phoneticPr fontId="30" type="noConversion"/>
  <pageMargins left="0.74803149606299213" right="0.74803149606299213" top="0.98425196850393704" bottom="0.98425196850393704" header="0.51181102362204722" footer="0.51181102362204722"/>
  <pageSetup paperSize="8" scale="75" orientation="portrait" horizontalDpi="200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O163"/>
  <sheetViews>
    <sheetView topLeftCell="A142" workbookViewId="0">
      <selection activeCell="H152" sqref="H152"/>
    </sheetView>
  </sheetViews>
  <sheetFormatPr defaultRowHeight="15.75" x14ac:dyDescent="0.25"/>
  <cols>
    <col min="1" max="1" width="6.5" style="304" customWidth="1"/>
    <col min="2" max="2" width="57" style="304" customWidth="1"/>
    <col min="3" max="3" width="12.6640625" style="305" customWidth="1"/>
    <col min="4" max="5" width="13.1640625" style="305" customWidth="1"/>
    <col min="6" max="6" width="9.33203125" style="402" hidden="1" customWidth="1"/>
    <col min="7" max="7" width="11.33203125" style="402" customWidth="1"/>
    <col min="8" max="8" width="11.83203125" style="402" customWidth="1"/>
    <col min="9" max="9" width="12.1640625" style="402" customWidth="1"/>
    <col min="10" max="10" width="12" style="402" customWidth="1"/>
    <col min="11" max="11" width="11.83203125" style="402" customWidth="1"/>
    <col min="12" max="12" width="11.5" style="402" customWidth="1"/>
    <col min="13" max="13" width="11.1640625" style="402" customWidth="1"/>
    <col min="14" max="14" width="11" style="402" customWidth="1"/>
    <col min="15" max="16384" width="9.33203125" style="402"/>
  </cols>
  <sheetData>
    <row r="1" spans="1:15" x14ac:dyDescent="0.25">
      <c r="A1" s="852" t="s">
        <v>685</v>
      </c>
      <c r="B1" s="852"/>
      <c r="C1" s="853"/>
      <c r="D1" s="854"/>
      <c r="E1" s="854"/>
      <c r="F1" s="854"/>
    </row>
    <row r="2" spans="1:15" x14ac:dyDescent="0.25">
      <c r="A2" s="913" t="s">
        <v>686</v>
      </c>
      <c r="B2" s="856"/>
      <c r="C2" s="856"/>
      <c r="D2" s="856"/>
      <c r="E2" s="856"/>
      <c r="F2" s="856"/>
    </row>
    <row r="3" spans="1:15" ht="15.95" customHeight="1" x14ac:dyDescent="0.25">
      <c r="A3" s="857" t="s">
        <v>373</v>
      </c>
      <c r="B3" s="857"/>
      <c r="C3" s="857"/>
      <c r="D3" s="857"/>
      <c r="E3" s="857"/>
    </row>
    <row r="4" spans="1:15" ht="15.95" customHeight="1" thickBot="1" x14ac:dyDescent="0.3">
      <c r="A4" s="403" t="s">
        <v>492</v>
      </c>
      <c r="B4" s="403"/>
      <c r="C4" s="249"/>
      <c r="D4" s="249"/>
      <c r="E4" s="249" t="s">
        <v>607</v>
      </c>
    </row>
    <row r="5" spans="1:15" ht="38.25" customHeight="1" x14ac:dyDescent="0.25">
      <c r="A5" s="858" t="s">
        <v>423</v>
      </c>
      <c r="B5" s="860" t="s">
        <v>375</v>
      </c>
      <c r="C5" s="862" t="s">
        <v>651</v>
      </c>
      <c r="D5" s="862"/>
      <c r="E5" s="863"/>
      <c r="F5" s="404"/>
      <c r="G5" s="914" t="s">
        <v>652</v>
      </c>
      <c r="H5" s="915"/>
      <c r="I5" s="916"/>
      <c r="J5" s="917" t="s">
        <v>653</v>
      </c>
      <c r="K5" s="915"/>
      <c r="L5" s="916"/>
      <c r="M5" s="918" t="s">
        <v>684</v>
      </c>
      <c r="N5" s="919"/>
      <c r="O5" s="920"/>
    </row>
    <row r="6" spans="1:15" ht="38.1" customHeight="1" thickBot="1" x14ac:dyDescent="0.3">
      <c r="A6" s="859"/>
      <c r="B6" s="861"/>
      <c r="C6" s="401" t="s">
        <v>33</v>
      </c>
      <c r="D6" s="401" t="s">
        <v>34</v>
      </c>
      <c r="E6" s="405" t="s">
        <v>305</v>
      </c>
      <c r="F6" s="404"/>
      <c r="G6" s="591" t="s">
        <v>33</v>
      </c>
      <c r="H6" s="592" t="s">
        <v>34</v>
      </c>
      <c r="I6" s="593" t="s">
        <v>305</v>
      </c>
      <c r="J6" s="591" t="s">
        <v>33</v>
      </c>
      <c r="K6" s="592" t="s">
        <v>34</v>
      </c>
      <c r="L6" s="593" t="s">
        <v>305</v>
      </c>
      <c r="M6" s="591" t="s">
        <v>33</v>
      </c>
      <c r="N6" s="592" t="s">
        <v>34</v>
      </c>
      <c r="O6" s="593" t="s">
        <v>305</v>
      </c>
    </row>
    <row r="7" spans="1:15" s="408" customFormat="1" ht="12" customHeight="1" thickBot="1" x14ac:dyDescent="0.25">
      <c r="A7" s="31" t="s">
        <v>6</v>
      </c>
      <c r="B7" s="32" t="s">
        <v>7</v>
      </c>
      <c r="C7" s="32" t="s">
        <v>8</v>
      </c>
      <c r="D7" s="32" t="s">
        <v>9</v>
      </c>
      <c r="E7" s="406" t="s">
        <v>19</v>
      </c>
      <c r="F7" s="407"/>
      <c r="G7" s="594" t="s">
        <v>8</v>
      </c>
      <c r="H7" s="595" t="s">
        <v>9</v>
      </c>
      <c r="I7" s="596" t="s">
        <v>19</v>
      </c>
      <c r="J7" s="594" t="s">
        <v>8</v>
      </c>
      <c r="K7" s="595" t="s">
        <v>9</v>
      </c>
      <c r="L7" s="596" t="s">
        <v>19</v>
      </c>
      <c r="M7" s="594" t="s">
        <v>8</v>
      </c>
      <c r="N7" s="595" t="s">
        <v>9</v>
      </c>
      <c r="O7" s="596" t="s">
        <v>19</v>
      </c>
    </row>
    <row r="8" spans="1:15" s="410" customFormat="1" ht="12" customHeight="1" thickBot="1" x14ac:dyDescent="0.25">
      <c r="A8" s="16" t="s">
        <v>376</v>
      </c>
      <c r="B8" s="17" t="s">
        <v>35</v>
      </c>
      <c r="C8" s="313">
        <f>SUM(C9:C14)</f>
        <v>0</v>
      </c>
      <c r="D8" s="313">
        <f>SUM(D9:D14)</f>
        <v>0</v>
      </c>
      <c r="E8" s="313">
        <f>SUM(E9:E14)</f>
        <v>0</v>
      </c>
      <c r="F8" s="409" t="s">
        <v>36</v>
      </c>
      <c r="G8" s="532"/>
      <c r="H8" s="550"/>
      <c r="I8" s="550"/>
      <c r="J8" s="532"/>
      <c r="K8" s="550"/>
      <c r="L8" s="550"/>
      <c r="M8" s="532"/>
      <c r="N8" s="550"/>
      <c r="O8" s="550"/>
    </row>
    <row r="9" spans="1:15" s="410" customFormat="1" ht="12" customHeight="1" x14ac:dyDescent="0.2">
      <c r="A9" s="11" t="s">
        <v>442</v>
      </c>
      <c r="B9" s="411" t="s">
        <v>37</v>
      </c>
      <c r="C9" s="316"/>
      <c r="D9" s="316"/>
      <c r="E9" s="412"/>
      <c r="F9" s="409" t="s">
        <v>38</v>
      </c>
      <c r="G9" s="519"/>
      <c r="H9" s="542"/>
      <c r="I9" s="521"/>
      <c r="J9" s="519"/>
      <c r="K9" s="542"/>
      <c r="L9" s="521"/>
      <c r="M9" s="519"/>
      <c r="N9" s="542"/>
      <c r="O9" s="521"/>
    </row>
    <row r="10" spans="1:15" s="410" customFormat="1" ht="12" customHeight="1" x14ac:dyDescent="0.2">
      <c r="A10" s="10" t="s">
        <v>443</v>
      </c>
      <c r="B10" s="413" t="s">
        <v>39</v>
      </c>
      <c r="C10" s="314"/>
      <c r="D10" s="314"/>
      <c r="E10" s="414"/>
      <c r="F10" s="409" t="s">
        <v>40</v>
      </c>
      <c r="G10" s="519"/>
      <c r="H10" s="542"/>
      <c r="I10" s="521"/>
      <c r="J10" s="519"/>
      <c r="K10" s="542"/>
      <c r="L10" s="521"/>
      <c r="M10" s="519"/>
      <c r="N10" s="542"/>
      <c r="O10" s="521"/>
    </row>
    <row r="11" spans="1:15" s="410" customFormat="1" ht="12" customHeight="1" x14ac:dyDescent="0.2">
      <c r="A11" s="10" t="s">
        <v>444</v>
      </c>
      <c r="B11" s="413" t="s">
        <v>41</v>
      </c>
      <c r="C11" s="314"/>
      <c r="D11" s="314"/>
      <c r="E11" s="414"/>
      <c r="F11" s="409" t="s">
        <v>42</v>
      </c>
      <c r="G11" s="519"/>
      <c r="H11" s="542"/>
      <c r="I11" s="521"/>
      <c r="J11" s="519"/>
      <c r="K11" s="542"/>
      <c r="L11" s="521"/>
      <c r="M11" s="519"/>
      <c r="N11" s="542"/>
      <c r="O11" s="521"/>
    </row>
    <row r="12" spans="1:15" s="410" customFormat="1" ht="12" customHeight="1" x14ac:dyDescent="0.2">
      <c r="A12" s="10" t="s">
        <v>445</v>
      </c>
      <c r="B12" s="413" t="s">
        <v>43</v>
      </c>
      <c r="C12" s="314"/>
      <c r="D12" s="314"/>
      <c r="E12" s="414"/>
      <c r="F12" s="409" t="s">
        <v>44</v>
      </c>
      <c r="G12" s="519"/>
      <c r="H12" s="542"/>
      <c r="I12" s="521"/>
      <c r="J12" s="519"/>
      <c r="K12" s="542"/>
      <c r="L12" s="521"/>
      <c r="M12" s="519"/>
      <c r="N12" s="542"/>
      <c r="O12" s="521"/>
    </row>
    <row r="13" spans="1:15" s="410" customFormat="1" ht="12" customHeight="1" x14ac:dyDescent="0.2">
      <c r="A13" s="10" t="s">
        <v>489</v>
      </c>
      <c r="B13" s="413" t="s">
        <v>45</v>
      </c>
      <c r="C13" s="314"/>
      <c r="D13" s="314"/>
      <c r="E13" s="414"/>
      <c r="F13" s="409" t="s">
        <v>46</v>
      </c>
      <c r="G13" s="519"/>
      <c r="H13" s="542"/>
      <c r="I13" s="521"/>
      <c r="J13" s="519"/>
      <c r="K13" s="542"/>
      <c r="L13" s="521"/>
      <c r="M13" s="519"/>
      <c r="N13" s="542"/>
      <c r="O13" s="521"/>
    </row>
    <row r="14" spans="1:15" s="410" customFormat="1" ht="12" customHeight="1" thickBot="1" x14ac:dyDescent="0.25">
      <c r="A14" s="12" t="s">
        <v>446</v>
      </c>
      <c r="B14" s="415" t="s">
        <v>47</v>
      </c>
      <c r="C14" s="317"/>
      <c r="D14" s="317"/>
      <c r="E14" s="416"/>
      <c r="F14" s="409" t="s">
        <v>48</v>
      </c>
      <c r="G14" s="520"/>
      <c r="H14" s="543"/>
      <c r="I14" s="522"/>
      <c r="J14" s="520"/>
      <c r="K14" s="543"/>
      <c r="L14" s="522"/>
      <c r="M14" s="520"/>
      <c r="N14" s="543"/>
      <c r="O14" s="522"/>
    </row>
    <row r="15" spans="1:15" s="410" customFormat="1" ht="21.75" customHeight="1" thickBot="1" x14ac:dyDescent="0.25">
      <c r="A15" s="16" t="s">
        <v>377</v>
      </c>
      <c r="B15" s="327" t="s">
        <v>49</v>
      </c>
      <c r="C15" s="443">
        <f>SUM(C16:C21)</f>
        <v>0</v>
      </c>
      <c r="D15" s="443">
        <f>SUM(D16:D21)</f>
        <v>0</v>
      </c>
      <c r="E15" s="443">
        <f>SUM(E16:E21)</f>
        <v>0</v>
      </c>
      <c r="F15" s="409" t="s">
        <v>50</v>
      </c>
      <c r="G15" s="569"/>
      <c r="H15" s="570"/>
      <c r="I15" s="570"/>
      <c r="J15" s="569"/>
      <c r="K15" s="570"/>
      <c r="L15" s="570"/>
      <c r="M15" s="569"/>
      <c r="N15" s="570"/>
      <c r="O15" s="570"/>
    </row>
    <row r="16" spans="1:15" s="410" customFormat="1" ht="12" customHeight="1" x14ac:dyDescent="0.2">
      <c r="A16" s="11" t="s">
        <v>448</v>
      </c>
      <c r="B16" s="411" t="s">
        <v>51</v>
      </c>
      <c r="C16" s="316"/>
      <c r="D16" s="316"/>
      <c r="E16" s="412"/>
      <c r="F16" s="409" t="s">
        <v>52</v>
      </c>
      <c r="G16" s="519"/>
      <c r="H16" s="542"/>
      <c r="I16" s="521"/>
      <c r="J16" s="519"/>
      <c r="K16" s="542"/>
      <c r="L16" s="521"/>
      <c r="M16" s="519"/>
      <c r="N16" s="542"/>
      <c r="O16" s="521"/>
    </row>
    <row r="17" spans="1:15" s="410" customFormat="1" ht="12" customHeight="1" x14ac:dyDescent="0.2">
      <c r="A17" s="10" t="s">
        <v>449</v>
      </c>
      <c r="B17" s="413" t="s">
        <v>53</v>
      </c>
      <c r="C17" s="314"/>
      <c r="D17" s="314"/>
      <c r="E17" s="414"/>
      <c r="F17" s="409" t="s">
        <v>54</v>
      </c>
      <c r="G17" s="519"/>
      <c r="H17" s="542"/>
      <c r="I17" s="521"/>
      <c r="J17" s="519"/>
      <c r="K17" s="542"/>
      <c r="L17" s="521"/>
      <c r="M17" s="519"/>
      <c r="N17" s="542"/>
      <c r="O17" s="521"/>
    </row>
    <row r="18" spans="1:15" s="410" customFormat="1" ht="12" customHeight="1" x14ac:dyDescent="0.2">
      <c r="A18" s="10" t="s">
        <v>450</v>
      </c>
      <c r="B18" s="413" t="s">
        <v>55</v>
      </c>
      <c r="C18" s="314"/>
      <c r="D18" s="314"/>
      <c r="E18" s="414"/>
      <c r="F18" s="409" t="s">
        <v>56</v>
      </c>
      <c r="G18" s="519"/>
      <c r="H18" s="542"/>
      <c r="I18" s="521"/>
      <c r="J18" s="519"/>
      <c r="K18" s="542"/>
      <c r="L18" s="521"/>
      <c r="M18" s="519"/>
      <c r="N18" s="542"/>
      <c r="O18" s="521"/>
    </row>
    <row r="19" spans="1:15" s="410" customFormat="1" ht="12" customHeight="1" x14ac:dyDescent="0.2">
      <c r="A19" s="10" t="s">
        <v>451</v>
      </c>
      <c r="B19" s="413" t="s">
        <v>57</v>
      </c>
      <c r="C19" s="314"/>
      <c r="D19" s="314"/>
      <c r="E19" s="414"/>
      <c r="F19" s="409" t="s">
        <v>58</v>
      </c>
      <c r="G19" s="519"/>
      <c r="H19" s="542"/>
      <c r="I19" s="521"/>
      <c r="J19" s="519"/>
      <c r="K19" s="542"/>
      <c r="L19" s="521"/>
      <c r="M19" s="519"/>
      <c r="N19" s="542"/>
      <c r="O19" s="521"/>
    </row>
    <row r="20" spans="1:15" s="410" customFormat="1" ht="12" customHeight="1" x14ac:dyDescent="0.2">
      <c r="A20" s="10" t="s">
        <v>452</v>
      </c>
      <c r="B20" s="413" t="s">
        <v>59</v>
      </c>
      <c r="C20" s="314"/>
      <c r="D20" s="314"/>
      <c r="E20" s="414"/>
      <c r="F20" s="409" t="s">
        <v>60</v>
      </c>
      <c r="G20" s="519"/>
      <c r="H20" s="542"/>
      <c r="I20" s="521"/>
      <c r="J20" s="519"/>
      <c r="K20" s="542"/>
      <c r="L20" s="521"/>
      <c r="M20" s="519"/>
      <c r="N20" s="542"/>
      <c r="O20" s="521"/>
    </row>
    <row r="21" spans="1:15" s="410" customFormat="1" ht="12" customHeight="1" thickBot="1" x14ac:dyDescent="0.25">
      <c r="A21" s="12" t="s">
        <v>458</v>
      </c>
      <c r="B21" s="415" t="s">
        <v>61</v>
      </c>
      <c r="C21" s="317"/>
      <c r="D21" s="317"/>
      <c r="E21" s="416"/>
      <c r="F21" s="409" t="s">
        <v>62</v>
      </c>
      <c r="G21" s="520"/>
      <c r="H21" s="543"/>
      <c r="I21" s="522"/>
      <c r="J21" s="520"/>
      <c r="K21" s="543"/>
      <c r="L21" s="522"/>
      <c r="M21" s="520"/>
      <c r="N21" s="543"/>
      <c r="O21" s="522"/>
    </row>
    <row r="22" spans="1:15" s="410" customFormat="1" ht="21" customHeight="1" thickBot="1" x14ac:dyDescent="0.25">
      <c r="A22" s="16" t="s">
        <v>378</v>
      </c>
      <c r="B22" s="17" t="s">
        <v>63</v>
      </c>
      <c r="C22" s="443">
        <f>SUM(C23:C28)</f>
        <v>0</v>
      </c>
      <c r="D22" s="443">
        <f>SUM(D23:D28)</f>
        <v>0</v>
      </c>
      <c r="E22" s="443">
        <f>SUM(E23:E28)</f>
        <v>0</v>
      </c>
      <c r="F22" s="409" t="s">
        <v>64</v>
      </c>
      <c r="G22" s="571"/>
      <c r="H22" s="569"/>
      <c r="I22" s="570"/>
      <c r="J22" s="571"/>
      <c r="K22" s="569"/>
      <c r="L22" s="570"/>
      <c r="M22" s="571"/>
      <c r="N22" s="569"/>
      <c r="O22" s="570"/>
    </row>
    <row r="23" spans="1:15" s="410" customFormat="1" ht="12" customHeight="1" x14ac:dyDescent="0.2">
      <c r="A23" s="11" t="s">
        <v>431</v>
      </c>
      <c r="B23" s="411" t="s">
        <v>65</v>
      </c>
      <c r="C23" s="316"/>
      <c r="D23" s="316"/>
      <c r="E23" s="412"/>
      <c r="F23" s="409" t="s">
        <v>66</v>
      </c>
      <c r="G23" s="519"/>
      <c r="H23" s="542"/>
      <c r="I23" s="521"/>
      <c r="J23" s="519"/>
      <c r="K23" s="542"/>
      <c r="L23" s="521"/>
      <c r="M23" s="519"/>
      <c r="N23" s="542"/>
      <c r="O23" s="521"/>
    </row>
    <row r="24" spans="1:15" s="410" customFormat="1" ht="12" customHeight="1" x14ac:dyDescent="0.2">
      <c r="A24" s="10" t="s">
        <v>432</v>
      </c>
      <c r="B24" s="413" t="s">
        <v>67</v>
      </c>
      <c r="C24" s="314"/>
      <c r="D24" s="314"/>
      <c r="E24" s="414"/>
      <c r="F24" s="409" t="s">
        <v>68</v>
      </c>
      <c r="G24" s="519"/>
      <c r="H24" s="542"/>
      <c r="I24" s="521"/>
      <c r="J24" s="519"/>
      <c r="K24" s="542"/>
      <c r="L24" s="521"/>
      <c r="M24" s="519"/>
      <c r="N24" s="542"/>
      <c r="O24" s="521"/>
    </row>
    <row r="25" spans="1:15" s="410" customFormat="1" ht="12" customHeight="1" x14ac:dyDescent="0.2">
      <c r="A25" s="10" t="s">
        <v>433</v>
      </c>
      <c r="B25" s="413" t="s">
        <v>69</v>
      </c>
      <c r="C25" s="314"/>
      <c r="D25" s="314"/>
      <c r="E25" s="414"/>
      <c r="F25" s="409" t="s">
        <v>70</v>
      </c>
      <c r="G25" s="519"/>
      <c r="H25" s="542"/>
      <c r="I25" s="521"/>
      <c r="J25" s="519"/>
      <c r="K25" s="542"/>
      <c r="L25" s="521"/>
      <c r="M25" s="519"/>
      <c r="N25" s="542"/>
      <c r="O25" s="521"/>
    </row>
    <row r="26" spans="1:15" s="410" customFormat="1" ht="12" customHeight="1" x14ac:dyDescent="0.2">
      <c r="A26" s="10" t="s">
        <v>434</v>
      </c>
      <c r="B26" s="413" t="s">
        <v>71</v>
      </c>
      <c r="C26" s="314"/>
      <c r="D26" s="314"/>
      <c r="E26" s="414"/>
      <c r="F26" s="409" t="s">
        <v>72</v>
      </c>
      <c r="G26" s="519"/>
      <c r="H26" s="542"/>
      <c r="I26" s="521"/>
      <c r="J26" s="519"/>
      <c r="K26" s="542"/>
      <c r="L26" s="521"/>
      <c r="M26" s="519"/>
      <c r="N26" s="542"/>
      <c r="O26" s="521"/>
    </row>
    <row r="27" spans="1:15" s="410" customFormat="1" ht="12" customHeight="1" x14ac:dyDescent="0.2">
      <c r="A27" s="10" t="s">
        <v>511</v>
      </c>
      <c r="B27" s="413" t="s">
        <v>73</v>
      </c>
      <c r="C27" s="314"/>
      <c r="D27" s="314"/>
      <c r="E27" s="414"/>
      <c r="F27" s="409" t="s">
        <v>74</v>
      </c>
      <c r="G27" s="519"/>
      <c r="H27" s="542"/>
      <c r="I27" s="521"/>
      <c r="J27" s="519"/>
      <c r="K27" s="542"/>
      <c r="L27" s="521"/>
      <c r="M27" s="519"/>
      <c r="N27" s="542"/>
      <c r="O27" s="521"/>
    </row>
    <row r="28" spans="1:15" s="410" customFormat="1" ht="12" customHeight="1" thickBot="1" x14ac:dyDescent="0.25">
      <c r="A28" s="12" t="s">
        <v>512</v>
      </c>
      <c r="B28" s="240" t="s">
        <v>75</v>
      </c>
      <c r="C28" s="317"/>
      <c r="D28" s="317"/>
      <c r="E28" s="416"/>
      <c r="F28" s="409" t="s">
        <v>76</v>
      </c>
      <c r="G28" s="520"/>
      <c r="H28" s="543"/>
      <c r="I28" s="522"/>
      <c r="J28" s="520"/>
      <c r="K28" s="543"/>
      <c r="L28" s="522"/>
      <c r="M28" s="520"/>
      <c r="N28" s="543"/>
      <c r="O28" s="522"/>
    </row>
    <row r="29" spans="1:15" s="410" customFormat="1" ht="12" customHeight="1" thickBot="1" x14ac:dyDescent="0.25">
      <c r="A29" s="16" t="s">
        <v>513</v>
      </c>
      <c r="B29" s="17" t="s">
        <v>77</v>
      </c>
      <c r="C29" s="443">
        <f>SUM(C30:C35)</f>
        <v>0</v>
      </c>
      <c r="D29" s="443">
        <f>SUM(D30:D35)</f>
        <v>0</v>
      </c>
      <c r="E29" s="443">
        <f>SUM(E30:E35)</f>
        <v>0</v>
      </c>
      <c r="F29" s="409" t="s">
        <v>78</v>
      </c>
      <c r="G29" s="531"/>
      <c r="H29" s="555"/>
      <c r="I29" s="572"/>
      <c r="J29" s="531"/>
      <c r="K29" s="555"/>
      <c r="L29" s="572"/>
      <c r="M29" s="531"/>
      <c r="N29" s="555"/>
      <c r="O29" s="572"/>
    </row>
    <row r="30" spans="1:15" s="410" customFormat="1" ht="12" customHeight="1" x14ac:dyDescent="0.2">
      <c r="A30" s="11" t="s">
        <v>79</v>
      </c>
      <c r="B30" s="411" t="s">
        <v>80</v>
      </c>
      <c r="C30" s="417"/>
      <c r="D30" s="417"/>
      <c r="E30" s="418"/>
      <c r="F30" s="409" t="s">
        <v>81</v>
      </c>
      <c r="G30" s="523"/>
      <c r="H30" s="573"/>
      <c r="I30" s="524"/>
      <c r="J30" s="523"/>
      <c r="K30" s="573"/>
      <c r="L30" s="524"/>
      <c r="M30" s="523"/>
      <c r="N30" s="573"/>
      <c r="O30" s="524"/>
    </row>
    <row r="31" spans="1:15" s="410" customFormat="1" ht="12" customHeight="1" x14ac:dyDescent="0.2">
      <c r="A31" s="10" t="s">
        <v>82</v>
      </c>
      <c r="B31" s="413" t="s">
        <v>83</v>
      </c>
      <c r="C31" s="314"/>
      <c r="D31" s="314"/>
      <c r="E31" s="414"/>
      <c r="F31" s="409" t="s">
        <v>84</v>
      </c>
      <c r="G31" s="519"/>
      <c r="H31" s="542"/>
      <c r="I31" s="521"/>
      <c r="J31" s="519"/>
      <c r="K31" s="542"/>
      <c r="L31" s="521"/>
      <c r="M31" s="519"/>
      <c r="N31" s="542"/>
      <c r="O31" s="521"/>
    </row>
    <row r="32" spans="1:15" s="410" customFormat="1" ht="12" customHeight="1" x14ac:dyDescent="0.2">
      <c r="A32" s="10" t="s">
        <v>85</v>
      </c>
      <c r="B32" s="413" t="s">
        <v>86</v>
      </c>
      <c r="C32" s="314"/>
      <c r="D32" s="314"/>
      <c r="E32" s="414"/>
      <c r="F32" s="409" t="s">
        <v>87</v>
      </c>
      <c r="G32" s="519"/>
      <c r="H32" s="542"/>
      <c r="I32" s="521"/>
      <c r="J32" s="519"/>
      <c r="K32" s="542"/>
      <c r="L32" s="521"/>
      <c r="M32" s="519"/>
      <c r="N32" s="542"/>
      <c r="O32" s="521"/>
    </row>
    <row r="33" spans="1:15" s="410" customFormat="1" ht="12" customHeight="1" x14ac:dyDescent="0.2">
      <c r="A33" s="10" t="s">
        <v>88</v>
      </c>
      <c r="B33" s="413" t="s">
        <v>89</v>
      </c>
      <c r="C33" s="314"/>
      <c r="D33" s="314"/>
      <c r="E33" s="414"/>
      <c r="F33" s="409" t="s">
        <v>90</v>
      </c>
      <c r="G33" s="519"/>
      <c r="H33" s="542"/>
      <c r="I33" s="521"/>
      <c r="J33" s="519"/>
      <c r="K33" s="542"/>
      <c r="L33" s="521"/>
      <c r="M33" s="519"/>
      <c r="N33" s="542"/>
      <c r="O33" s="521"/>
    </row>
    <row r="34" spans="1:15" s="410" customFormat="1" ht="12" customHeight="1" x14ac:dyDescent="0.2">
      <c r="A34" s="10" t="s">
        <v>91</v>
      </c>
      <c r="B34" s="413" t="s">
        <v>332</v>
      </c>
      <c r="C34" s="314"/>
      <c r="D34" s="314"/>
      <c r="E34" s="414"/>
      <c r="F34" s="409" t="s">
        <v>93</v>
      </c>
      <c r="G34" s="519"/>
      <c r="H34" s="542"/>
      <c r="I34" s="521"/>
      <c r="J34" s="519"/>
      <c r="K34" s="542"/>
      <c r="L34" s="521"/>
      <c r="M34" s="519"/>
      <c r="N34" s="542"/>
      <c r="O34" s="521"/>
    </row>
    <row r="35" spans="1:15" s="410" customFormat="1" ht="12" customHeight="1" thickBot="1" x14ac:dyDescent="0.25">
      <c r="A35" s="12" t="s">
        <v>94</v>
      </c>
      <c r="B35" s="240" t="s">
        <v>95</v>
      </c>
      <c r="C35" s="317"/>
      <c r="D35" s="317"/>
      <c r="E35" s="416"/>
      <c r="F35" s="409" t="s">
        <v>96</v>
      </c>
      <c r="G35" s="520"/>
      <c r="H35" s="543"/>
      <c r="I35" s="522"/>
      <c r="J35" s="520"/>
      <c r="K35" s="543"/>
      <c r="L35" s="522"/>
      <c r="M35" s="520"/>
      <c r="N35" s="543"/>
      <c r="O35" s="522"/>
    </row>
    <row r="36" spans="1:15" s="410" customFormat="1" ht="12" customHeight="1" thickBot="1" x14ac:dyDescent="0.25">
      <c r="A36" s="16" t="s">
        <v>380</v>
      </c>
      <c r="B36" s="17" t="s">
        <v>97</v>
      </c>
      <c r="C36" s="443">
        <f>SUM(C37:C46)</f>
        <v>0</v>
      </c>
      <c r="D36" s="443">
        <f>SUM(D37:D46)</f>
        <v>0</v>
      </c>
      <c r="E36" s="443">
        <f>SUM(E37:E46)</f>
        <v>1</v>
      </c>
      <c r="F36" s="443">
        <f t="shared" ref="F36:I36" si="0">SUM(F37:F46)</f>
        <v>0</v>
      </c>
      <c r="G36" s="443">
        <f t="shared" si="0"/>
        <v>0</v>
      </c>
      <c r="H36" s="443">
        <f t="shared" si="0"/>
        <v>0</v>
      </c>
      <c r="I36" s="443">
        <f t="shared" si="0"/>
        <v>1</v>
      </c>
      <c r="J36" s="525"/>
      <c r="K36" s="551"/>
      <c r="L36" s="551"/>
      <c r="M36" s="525"/>
      <c r="N36" s="551"/>
      <c r="O36" s="551"/>
    </row>
    <row r="37" spans="1:15" s="410" customFormat="1" ht="12" customHeight="1" x14ac:dyDescent="0.2">
      <c r="A37" s="11" t="s">
        <v>435</v>
      </c>
      <c r="B37" s="411" t="s">
        <v>99</v>
      </c>
      <c r="C37" s="316">
        <v>0</v>
      </c>
      <c r="D37" s="316">
        <v>0</v>
      </c>
      <c r="E37" s="412">
        <v>0</v>
      </c>
      <c r="F37" s="409" t="s">
        <v>100</v>
      </c>
      <c r="G37" s="519"/>
      <c r="H37" s="542"/>
      <c r="I37" s="521"/>
      <c r="J37" s="519"/>
      <c r="K37" s="542"/>
      <c r="L37" s="521"/>
      <c r="M37" s="519"/>
      <c r="N37" s="542"/>
      <c r="O37" s="521"/>
    </row>
    <row r="38" spans="1:15" s="410" customFormat="1" ht="12" customHeight="1" x14ac:dyDescent="0.2">
      <c r="A38" s="10" t="s">
        <v>436</v>
      </c>
      <c r="B38" s="413" t="s">
        <v>101</v>
      </c>
      <c r="C38" s="314"/>
      <c r="D38" s="314"/>
      <c r="E38" s="414"/>
      <c r="F38" s="409" t="s">
        <v>102</v>
      </c>
      <c r="G38" s="519"/>
      <c r="H38" s="542"/>
      <c r="I38" s="521"/>
      <c r="J38" s="519"/>
      <c r="K38" s="542"/>
      <c r="L38" s="521"/>
      <c r="M38" s="519"/>
      <c r="N38" s="542"/>
      <c r="O38" s="521"/>
    </row>
    <row r="39" spans="1:15" s="410" customFormat="1" ht="12" customHeight="1" x14ac:dyDescent="0.2">
      <c r="A39" s="10" t="s">
        <v>437</v>
      </c>
      <c r="B39" s="413" t="s">
        <v>103</v>
      </c>
      <c r="C39" s="314"/>
      <c r="D39" s="314"/>
      <c r="E39" s="414"/>
      <c r="F39" s="409" t="s">
        <v>104</v>
      </c>
      <c r="G39" s="519"/>
      <c r="H39" s="542"/>
      <c r="I39" s="521"/>
      <c r="J39" s="519"/>
      <c r="K39" s="542"/>
      <c r="L39" s="521"/>
      <c r="M39" s="519"/>
      <c r="N39" s="542"/>
      <c r="O39" s="521"/>
    </row>
    <row r="40" spans="1:15" s="410" customFormat="1" ht="12" customHeight="1" x14ac:dyDescent="0.2">
      <c r="A40" s="10" t="s">
        <v>515</v>
      </c>
      <c r="B40" s="413" t="s">
        <v>105</v>
      </c>
      <c r="C40" s="314"/>
      <c r="D40" s="314"/>
      <c r="E40" s="414"/>
      <c r="F40" s="409" t="s">
        <v>106</v>
      </c>
      <c r="G40" s="519"/>
      <c r="H40" s="542"/>
      <c r="I40" s="521"/>
      <c r="J40" s="519"/>
      <c r="K40" s="542"/>
      <c r="L40" s="521"/>
      <c r="M40" s="519"/>
      <c r="N40" s="542"/>
      <c r="O40" s="521"/>
    </row>
    <row r="41" spans="1:15" s="410" customFormat="1" ht="12" customHeight="1" x14ac:dyDescent="0.2">
      <c r="A41" s="10" t="s">
        <v>516</v>
      </c>
      <c r="B41" s="413" t="s">
        <v>107</v>
      </c>
      <c r="C41" s="314"/>
      <c r="D41" s="314"/>
      <c r="E41" s="414"/>
      <c r="F41" s="409" t="s">
        <v>108</v>
      </c>
      <c r="G41" s="519"/>
      <c r="H41" s="542"/>
      <c r="I41" s="521"/>
      <c r="J41" s="519"/>
      <c r="K41" s="542"/>
      <c r="L41" s="521"/>
      <c r="M41" s="519"/>
      <c r="N41" s="542"/>
      <c r="O41" s="521"/>
    </row>
    <row r="42" spans="1:15" s="410" customFormat="1" ht="12" customHeight="1" x14ac:dyDescent="0.2">
      <c r="A42" s="10" t="s">
        <v>517</v>
      </c>
      <c r="B42" s="413" t="s">
        <v>109</v>
      </c>
      <c r="C42" s="314"/>
      <c r="D42" s="314"/>
      <c r="E42" s="414"/>
      <c r="F42" s="409" t="s">
        <v>110</v>
      </c>
      <c r="G42" s="519"/>
      <c r="H42" s="542"/>
      <c r="I42" s="521"/>
      <c r="J42" s="519"/>
      <c r="K42" s="542"/>
      <c r="L42" s="521"/>
      <c r="M42" s="519"/>
      <c r="N42" s="542"/>
      <c r="O42" s="521"/>
    </row>
    <row r="43" spans="1:15" s="410" customFormat="1" ht="12" customHeight="1" x14ac:dyDescent="0.2">
      <c r="A43" s="10" t="s">
        <v>518</v>
      </c>
      <c r="B43" s="413" t="s">
        <v>111</v>
      </c>
      <c r="C43" s="314"/>
      <c r="D43" s="314"/>
      <c r="E43" s="414"/>
      <c r="F43" s="409" t="s">
        <v>112</v>
      </c>
      <c r="G43" s="519"/>
      <c r="H43" s="542"/>
      <c r="I43" s="521"/>
      <c r="J43" s="519"/>
      <c r="K43" s="542"/>
      <c r="L43" s="521"/>
      <c r="M43" s="519"/>
      <c r="N43" s="542"/>
      <c r="O43" s="521"/>
    </row>
    <row r="44" spans="1:15" s="410" customFormat="1" ht="12" customHeight="1" x14ac:dyDescent="0.2">
      <c r="A44" s="10" t="s">
        <v>519</v>
      </c>
      <c r="B44" s="413" t="s">
        <v>113</v>
      </c>
      <c r="C44" s="314"/>
      <c r="D44" s="314"/>
      <c r="E44" s="414"/>
      <c r="F44" s="409" t="s">
        <v>114</v>
      </c>
      <c r="G44" s="519"/>
      <c r="H44" s="542"/>
      <c r="I44" s="521"/>
      <c r="J44" s="519"/>
      <c r="K44" s="542"/>
      <c r="L44" s="521"/>
      <c r="M44" s="519"/>
      <c r="N44" s="542"/>
      <c r="O44" s="521"/>
    </row>
    <row r="45" spans="1:15" s="410" customFormat="1" ht="12" customHeight="1" x14ac:dyDescent="0.2">
      <c r="A45" s="10" t="s">
        <v>115</v>
      </c>
      <c r="B45" s="413" t="s">
        <v>116</v>
      </c>
      <c r="C45" s="318"/>
      <c r="D45" s="318"/>
      <c r="E45" s="419"/>
      <c r="F45" s="409" t="s">
        <v>117</v>
      </c>
      <c r="G45" s="526"/>
      <c r="H45" s="574"/>
      <c r="I45" s="528"/>
      <c r="J45" s="526"/>
      <c r="K45" s="574"/>
      <c r="L45" s="528"/>
      <c r="M45" s="526"/>
      <c r="N45" s="574"/>
      <c r="O45" s="528"/>
    </row>
    <row r="46" spans="1:15" s="410" customFormat="1" ht="12" customHeight="1" thickBot="1" x14ac:dyDescent="0.25">
      <c r="A46" s="12" t="s">
        <v>118</v>
      </c>
      <c r="B46" s="415" t="s">
        <v>119</v>
      </c>
      <c r="C46" s="319"/>
      <c r="D46" s="319"/>
      <c r="E46" s="420">
        <v>1</v>
      </c>
      <c r="F46" s="409" t="s">
        <v>120</v>
      </c>
      <c r="G46" s="527"/>
      <c r="H46" s="319"/>
      <c r="I46" s="420">
        <v>1</v>
      </c>
      <c r="J46" s="527"/>
      <c r="K46" s="575"/>
      <c r="L46" s="529"/>
      <c r="M46" s="527"/>
      <c r="N46" s="575"/>
      <c r="O46" s="529"/>
    </row>
    <row r="47" spans="1:15" s="410" customFormat="1" ht="12" customHeight="1" thickBot="1" x14ac:dyDescent="0.25">
      <c r="A47" s="16" t="s">
        <v>381</v>
      </c>
      <c r="B47" s="17" t="s">
        <v>121</v>
      </c>
      <c r="C47" s="443">
        <f>SUM(C48:C52)</f>
        <v>0</v>
      </c>
      <c r="D47" s="443">
        <f>SUM(D48:D52)</f>
        <v>0</v>
      </c>
      <c r="E47" s="443">
        <f>SUM(E48:E52)</f>
        <v>0</v>
      </c>
      <c r="F47" s="409" t="s">
        <v>122</v>
      </c>
      <c r="G47" s="525"/>
      <c r="H47" s="551"/>
      <c r="I47" s="551"/>
      <c r="J47" s="525"/>
      <c r="K47" s="551"/>
      <c r="L47" s="551"/>
      <c r="M47" s="525"/>
      <c r="N47" s="551"/>
      <c r="O47" s="551"/>
    </row>
    <row r="48" spans="1:15" s="410" customFormat="1" ht="12" customHeight="1" x14ac:dyDescent="0.2">
      <c r="A48" s="11" t="s">
        <v>438</v>
      </c>
      <c r="B48" s="411" t="s">
        <v>123</v>
      </c>
      <c r="C48" s="321">
        <v>0</v>
      </c>
      <c r="D48" s="321">
        <v>0</v>
      </c>
      <c r="E48" s="421">
        <v>0</v>
      </c>
      <c r="F48" s="409" t="s">
        <v>124</v>
      </c>
      <c r="G48" s="526"/>
      <c r="H48" s="574"/>
      <c r="I48" s="528"/>
      <c r="J48" s="526"/>
      <c r="K48" s="574"/>
      <c r="L48" s="528"/>
      <c r="M48" s="526"/>
      <c r="N48" s="574"/>
      <c r="O48" s="528"/>
    </row>
    <row r="49" spans="1:15" s="410" customFormat="1" ht="12" customHeight="1" x14ac:dyDescent="0.2">
      <c r="A49" s="10" t="s">
        <v>439</v>
      </c>
      <c r="B49" s="413" t="s">
        <v>125</v>
      </c>
      <c r="C49" s="318">
        <v>0</v>
      </c>
      <c r="D49" s="318">
        <v>0</v>
      </c>
      <c r="E49" s="419">
        <v>0</v>
      </c>
      <c r="F49" s="409" t="s">
        <v>126</v>
      </c>
      <c r="G49" s="526"/>
      <c r="H49" s="574"/>
      <c r="I49" s="528"/>
      <c r="J49" s="526"/>
      <c r="K49" s="574"/>
      <c r="L49" s="528"/>
      <c r="M49" s="526"/>
      <c r="N49" s="574"/>
      <c r="O49" s="528"/>
    </row>
    <row r="50" spans="1:15" s="410" customFormat="1" ht="12" customHeight="1" x14ac:dyDescent="0.2">
      <c r="A50" s="10" t="s">
        <v>127</v>
      </c>
      <c r="B50" s="413" t="s">
        <v>128</v>
      </c>
      <c r="C50" s="318">
        <v>0</v>
      </c>
      <c r="D50" s="318">
        <v>0</v>
      </c>
      <c r="E50" s="419">
        <v>0</v>
      </c>
      <c r="F50" s="409" t="s">
        <v>129</v>
      </c>
      <c r="G50" s="526"/>
      <c r="H50" s="574"/>
      <c r="I50" s="528"/>
      <c r="J50" s="526"/>
      <c r="K50" s="574"/>
      <c r="L50" s="528"/>
      <c r="M50" s="526"/>
      <c r="N50" s="574"/>
      <c r="O50" s="528"/>
    </row>
    <row r="51" spans="1:15" s="410" customFormat="1" ht="12" customHeight="1" x14ac:dyDescent="0.2">
      <c r="A51" s="10" t="s">
        <v>130</v>
      </c>
      <c r="B51" s="413" t="s">
        <v>131</v>
      </c>
      <c r="C51" s="318">
        <v>0</v>
      </c>
      <c r="D51" s="318">
        <v>0</v>
      </c>
      <c r="E51" s="419">
        <v>0</v>
      </c>
      <c r="F51" s="409" t="s">
        <v>132</v>
      </c>
      <c r="G51" s="526"/>
      <c r="H51" s="574"/>
      <c r="I51" s="528"/>
      <c r="J51" s="526"/>
      <c r="K51" s="574"/>
      <c r="L51" s="528"/>
      <c r="M51" s="526"/>
      <c r="N51" s="574"/>
      <c r="O51" s="528"/>
    </row>
    <row r="52" spans="1:15" s="410" customFormat="1" ht="12" customHeight="1" thickBot="1" x14ac:dyDescent="0.25">
      <c r="A52" s="12" t="s">
        <v>133</v>
      </c>
      <c r="B52" s="415" t="s">
        <v>134</v>
      </c>
      <c r="C52" s="319">
        <v>0</v>
      </c>
      <c r="D52" s="319">
        <v>0</v>
      </c>
      <c r="E52" s="420">
        <v>0</v>
      </c>
      <c r="F52" s="409" t="s">
        <v>135</v>
      </c>
      <c r="G52" s="527"/>
      <c r="H52" s="575"/>
      <c r="I52" s="529"/>
      <c r="J52" s="527"/>
      <c r="K52" s="575"/>
      <c r="L52" s="529"/>
      <c r="M52" s="527"/>
      <c r="N52" s="575"/>
      <c r="O52" s="529"/>
    </row>
    <row r="53" spans="1:15" s="410" customFormat="1" ht="17.25" customHeight="1" thickBot="1" x14ac:dyDescent="0.25">
      <c r="A53" s="16" t="s">
        <v>520</v>
      </c>
      <c r="B53" s="17" t="s">
        <v>136</v>
      </c>
      <c r="C53" s="443">
        <f>SUM(C54:C57)</f>
        <v>0</v>
      </c>
      <c r="D53" s="443">
        <f>SUM(D54:D57)</f>
        <v>0</v>
      </c>
      <c r="E53" s="443">
        <f>SUM(E54:E57)</f>
        <v>0</v>
      </c>
      <c r="F53" s="409" t="s">
        <v>137</v>
      </c>
      <c r="G53" s="525"/>
      <c r="H53" s="551"/>
      <c r="I53" s="551"/>
      <c r="J53" s="525"/>
      <c r="K53" s="551"/>
      <c r="L53" s="551"/>
      <c r="M53" s="525"/>
      <c r="N53" s="551"/>
      <c r="O53" s="551"/>
    </row>
    <row r="54" spans="1:15" s="410" customFormat="1" ht="12" customHeight="1" x14ac:dyDescent="0.2">
      <c r="A54" s="11" t="s">
        <v>440</v>
      </c>
      <c r="B54" s="411" t="s">
        <v>138</v>
      </c>
      <c r="C54" s="316">
        <v>0</v>
      </c>
      <c r="D54" s="316">
        <v>0</v>
      </c>
      <c r="E54" s="412">
        <v>0</v>
      </c>
      <c r="F54" s="409" t="s">
        <v>139</v>
      </c>
      <c r="G54" s="519"/>
      <c r="H54" s="542"/>
      <c r="I54" s="521"/>
      <c r="J54" s="519"/>
      <c r="K54" s="542"/>
      <c r="L54" s="521"/>
      <c r="M54" s="519"/>
      <c r="N54" s="542"/>
      <c r="O54" s="521"/>
    </row>
    <row r="55" spans="1:15" s="410" customFormat="1" ht="12" customHeight="1" x14ac:dyDescent="0.2">
      <c r="A55" s="10" t="s">
        <v>441</v>
      </c>
      <c r="B55" s="413" t="s">
        <v>140</v>
      </c>
      <c r="C55" s="314">
        <v>0</v>
      </c>
      <c r="D55" s="314">
        <v>0</v>
      </c>
      <c r="E55" s="414">
        <v>0</v>
      </c>
      <c r="F55" s="409" t="s">
        <v>141</v>
      </c>
      <c r="G55" s="519"/>
      <c r="H55" s="542"/>
      <c r="I55" s="521"/>
      <c r="J55" s="519"/>
      <c r="K55" s="542"/>
      <c r="L55" s="521"/>
      <c r="M55" s="519"/>
      <c r="N55" s="542"/>
      <c r="O55" s="521"/>
    </row>
    <row r="56" spans="1:15" s="410" customFormat="1" ht="12" customHeight="1" x14ac:dyDescent="0.2">
      <c r="A56" s="10" t="s">
        <v>142</v>
      </c>
      <c r="B56" s="413" t="s">
        <v>143</v>
      </c>
      <c r="C56" s="314">
        <v>0</v>
      </c>
      <c r="D56" s="314"/>
      <c r="E56" s="414"/>
      <c r="F56" s="409" t="s">
        <v>144</v>
      </c>
      <c r="G56" s="519"/>
      <c r="H56" s="542"/>
      <c r="I56" s="521"/>
      <c r="J56" s="519"/>
      <c r="K56" s="542"/>
      <c r="L56" s="521"/>
      <c r="M56" s="519"/>
      <c r="N56" s="542"/>
      <c r="O56" s="521"/>
    </row>
    <row r="57" spans="1:15" s="410" customFormat="1" ht="12" customHeight="1" thickBot="1" x14ac:dyDescent="0.25">
      <c r="A57" s="12" t="s">
        <v>145</v>
      </c>
      <c r="B57" s="415" t="s">
        <v>146</v>
      </c>
      <c r="C57" s="317">
        <v>0</v>
      </c>
      <c r="D57" s="317">
        <v>0</v>
      </c>
      <c r="E57" s="416">
        <v>0</v>
      </c>
      <c r="F57" s="409" t="s">
        <v>147</v>
      </c>
      <c r="G57" s="520"/>
      <c r="H57" s="543"/>
      <c r="I57" s="522"/>
      <c r="J57" s="520"/>
      <c r="K57" s="543"/>
      <c r="L57" s="522"/>
      <c r="M57" s="520"/>
      <c r="N57" s="543"/>
      <c r="O57" s="522"/>
    </row>
    <row r="58" spans="1:15" s="410" customFormat="1" ht="12" customHeight="1" thickBot="1" x14ac:dyDescent="0.25">
      <c r="A58" s="16" t="s">
        <v>383</v>
      </c>
      <c r="B58" s="238" t="s">
        <v>148</v>
      </c>
      <c r="C58" s="443">
        <f>SUM(C59:C62)</f>
        <v>0</v>
      </c>
      <c r="D58" s="443">
        <f>SUM(D59:D62)</f>
        <v>0</v>
      </c>
      <c r="E58" s="443">
        <f>SUM(E59:E62)</f>
        <v>0</v>
      </c>
      <c r="F58" s="409" t="s">
        <v>149</v>
      </c>
      <c r="G58" s="525"/>
      <c r="H58" s="551"/>
      <c r="I58" s="551"/>
      <c r="J58" s="525"/>
      <c r="K58" s="551"/>
      <c r="L58" s="551"/>
      <c r="M58" s="525"/>
      <c r="N58" s="551"/>
      <c r="O58" s="551"/>
    </row>
    <row r="59" spans="1:15" s="410" customFormat="1" ht="12" customHeight="1" x14ac:dyDescent="0.2">
      <c r="A59" s="11" t="s">
        <v>521</v>
      </c>
      <c r="B59" s="411" t="s">
        <v>150</v>
      </c>
      <c r="C59" s="318">
        <v>0</v>
      </c>
      <c r="D59" s="318">
        <v>0</v>
      </c>
      <c r="E59" s="419">
        <v>0</v>
      </c>
      <c r="F59" s="409" t="s">
        <v>151</v>
      </c>
      <c r="G59" s="530"/>
      <c r="H59" s="576"/>
      <c r="I59" s="535"/>
      <c r="J59" s="530"/>
      <c r="K59" s="576"/>
      <c r="L59" s="535"/>
      <c r="M59" s="530"/>
      <c r="N59" s="576"/>
      <c r="O59" s="535"/>
    </row>
    <row r="60" spans="1:15" s="410" customFormat="1" ht="12" customHeight="1" x14ac:dyDescent="0.2">
      <c r="A60" s="10" t="s">
        <v>522</v>
      </c>
      <c r="B60" s="413" t="s">
        <v>152</v>
      </c>
      <c r="C60" s="318">
        <v>0</v>
      </c>
      <c r="D60" s="318"/>
      <c r="E60" s="419">
        <v>0</v>
      </c>
      <c r="F60" s="409" t="s">
        <v>153</v>
      </c>
      <c r="G60" s="526"/>
      <c r="H60" s="574"/>
      <c r="I60" s="528"/>
      <c r="J60" s="526"/>
      <c r="K60" s="574"/>
      <c r="L60" s="528"/>
      <c r="M60" s="526"/>
      <c r="N60" s="574"/>
      <c r="O60" s="528"/>
    </row>
    <row r="61" spans="1:15" s="410" customFormat="1" ht="12" customHeight="1" x14ac:dyDescent="0.2">
      <c r="A61" s="10" t="s">
        <v>281</v>
      </c>
      <c r="B61" s="413" t="s">
        <v>154</v>
      </c>
      <c r="C61" s="318">
        <v>0</v>
      </c>
      <c r="D61" s="318">
        <v>0</v>
      </c>
      <c r="E61" s="419">
        <v>0</v>
      </c>
      <c r="F61" s="409" t="s">
        <v>155</v>
      </c>
      <c r="G61" s="526"/>
      <c r="H61" s="574"/>
      <c r="I61" s="528"/>
      <c r="J61" s="526"/>
      <c r="K61" s="574"/>
      <c r="L61" s="528"/>
      <c r="M61" s="526"/>
      <c r="N61" s="574"/>
      <c r="O61" s="528"/>
    </row>
    <row r="62" spans="1:15" s="410" customFormat="1" ht="12" customHeight="1" thickBot="1" x14ac:dyDescent="0.25">
      <c r="A62" s="12" t="s">
        <v>156</v>
      </c>
      <c r="B62" s="415" t="s">
        <v>157</v>
      </c>
      <c r="C62" s="318">
        <v>0</v>
      </c>
      <c r="D62" s="318">
        <v>0</v>
      </c>
      <c r="E62" s="419">
        <v>0</v>
      </c>
      <c r="F62" s="409" t="s">
        <v>158</v>
      </c>
      <c r="G62" s="526"/>
      <c r="H62" s="574"/>
      <c r="I62" s="528"/>
      <c r="J62" s="526"/>
      <c r="K62" s="574"/>
      <c r="L62" s="528"/>
      <c r="M62" s="526"/>
      <c r="N62" s="574"/>
      <c r="O62" s="528"/>
    </row>
    <row r="63" spans="1:15" s="410" customFormat="1" ht="12" customHeight="1" thickBot="1" x14ac:dyDescent="0.25">
      <c r="A63" s="16" t="s">
        <v>384</v>
      </c>
      <c r="B63" s="17" t="s">
        <v>159</v>
      </c>
      <c r="C63" s="323">
        <f>SUM(C8+C15+C22+C29+C36+C47+C53+C58)</f>
        <v>0</v>
      </c>
      <c r="D63" s="323">
        <f>SUM(D8+D15+D22+D29+D36+D47+D53+D58)</f>
        <v>0</v>
      </c>
      <c r="E63" s="323">
        <f>SUM(E8+E15+E22+E29+E36+E47+E53+E58)</f>
        <v>1</v>
      </c>
      <c r="F63" s="323">
        <f t="shared" ref="F63:I63" si="1">SUM(F8+F15+F22+F29+F36+F47+F53+F58)</f>
        <v>183</v>
      </c>
      <c r="G63" s="323">
        <f t="shared" si="1"/>
        <v>0</v>
      </c>
      <c r="H63" s="323">
        <f t="shared" si="1"/>
        <v>0</v>
      </c>
      <c r="I63" s="323">
        <f t="shared" si="1"/>
        <v>1</v>
      </c>
      <c r="J63" s="531"/>
      <c r="K63" s="555"/>
      <c r="L63" s="555"/>
      <c r="M63" s="531"/>
      <c r="N63" s="555"/>
      <c r="O63" s="555"/>
    </row>
    <row r="64" spans="1:15" s="410" customFormat="1" ht="12" customHeight="1" thickBot="1" x14ac:dyDescent="0.25">
      <c r="A64" s="422" t="s">
        <v>160</v>
      </c>
      <c r="B64" s="238" t="s">
        <v>161</v>
      </c>
      <c r="C64" s="443">
        <f>SUM(C65:C67)</f>
        <v>0</v>
      </c>
      <c r="D64" s="443">
        <f>SUM(D65:D67)</f>
        <v>0</v>
      </c>
      <c r="E64" s="443">
        <f>SUM(E65:E67)</f>
        <v>0</v>
      </c>
      <c r="F64" s="409" t="s">
        <v>162</v>
      </c>
      <c r="G64" s="532"/>
      <c r="H64" s="550"/>
      <c r="I64" s="536"/>
      <c r="J64" s="532"/>
      <c r="K64" s="550"/>
      <c r="L64" s="536"/>
      <c r="M64" s="532"/>
      <c r="N64" s="550"/>
      <c r="O64" s="536"/>
    </row>
    <row r="65" spans="1:15" s="410" customFormat="1" ht="12" customHeight="1" x14ac:dyDescent="0.2">
      <c r="A65" s="11" t="s">
        <v>163</v>
      </c>
      <c r="B65" s="411" t="s">
        <v>164</v>
      </c>
      <c r="C65" s="318">
        <v>0</v>
      </c>
      <c r="D65" s="318">
        <v>0</v>
      </c>
      <c r="E65" s="419">
        <v>0</v>
      </c>
      <c r="F65" s="409" t="s">
        <v>165</v>
      </c>
      <c r="G65" s="530"/>
      <c r="H65" s="576"/>
      <c r="I65" s="535"/>
      <c r="J65" s="530"/>
      <c r="K65" s="576"/>
      <c r="L65" s="535"/>
      <c r="M65" s="530"/>
      <c r="N65" s="576"/>
      <c r="O65" s="535"/>
    </row>
    <row r="66" spans="1:15" s="410" customFormat="1" ht="12" customHeight="1" x14ac:dyDescent="0.2">
      <c r="A66" s="10" t="s">
        <v>166</v>
      </c>
      <c r="B66" s="413" t="s">
        <v>167</v>
      </c>
      <c r="C66" s="318">
        <v>0</v>
      </c>
      <c r="D66" s="318">
        <v>0</v>
      </c>
      <c r="E66" s="419">
        <v>0</v>
      </c>
      <c r="F66" s="409" t="s">
        <v>168</v>
      </c>
      <c r="G66" s="526"/>
      <c r="H66" s="574"/>
      <c r="I66" s="528"/>
      <c r="J66" s="526"/>
      <c r="K66" s="574"/>
      <c r="L66" s="528"/>
      <c r="M66" s="526"/>
      <c r="N66" s="574"/>
      <c r="O66" s="528"/>
    </row>
    <row r="67" spans="1:15" s="410" customFormat="1" ht="12" customHeight="1" thickBot="1" x14ac:dyDescent="0.25">
      <c r="A67" s="12" t="s">
        <v>169</v>
      </c>
      <c r="B67" s="423" t="s">
        <v>170</v>
      </c>
      <c r="C67" s="318">
        <v>0</v>
      </c>
      <c r="D67" s="318">
        <v>0</v>
      </c>
      <c r="E67" s="419">
        <v>0</v>
      </c>
      <c r="F67" s="409" t="s">
        <v>171</v>
      </c>
      <c r="G67" s="526"/>
      <c r="H67" s="574"/>
      <c r="I67" s="528"/>
      <c r="J67" s="526"/>
      <c r="K67" s="574"/>
      <c r="L67" s="528"/>
      <c r="M67" s="526"/>
      <c r="N67" s="574"/>
      <c r="O67" s="528"/>
    </row>
    <row r="68" spans="1:15" s="410" customFormat="1" ht="12" customHeight="1" thickBot="1" x14ac:dyDescent="0.25">
      <c r="A68" s="422" t="s">
        <v>172</v>
      </c>
      <c r="B68" s="238" t="s">
        <v>173</v>
      </c>
      <c r="C68" s="443">
        <f>SUM(C69:C72)</f>
        <v>0</v>
      </c>
      <c r="D68" s="443">
        <f>SUM(D69:D72)</f>
        <v>0</v>
      </c>
      <c r="E68" s="443">
        <f>SUM(E69:E72)</f>
        <v>0</v>
      </c>
      <c r="F68" s="409" t="s">
        <v>174</v>
      </c>
      <c r="G68" s="525"/>
      <c r="H68" s="551"/>
      <c r="I68" s="537"/>
      <c r="J68" s="525"/>
      <c r="K68" s="551"/>
      <c r="L68" s="537"/>
      <c r="M68" s="525"/>
      <c r="N68" s="551"/>
      <c r="O68" s="537"/>
    </row>
    <row r="69" spans="1:15" s="410" customFormat="1" ht="13.5" customHeight="1" x14ac:dyDescent="0.2">
      <c r="A69" s="11" t="s">
        <v>490</v>
      </c>
      <c r="B69" s="411" t="s">
        <v>175</v>
      </c>
      <c r="C69" s="318">
        <v>0</v>
      </c>
      <c r="D69" s="318">
        <v>0</v>
      </c>
      <c r="E69" s="419">
        <v>0</v>
      </c>
      <c r="F69" s="409" t="s">
        <v>176</v>
      </c>
      <c r="G69" s="530"/>
      <c r="H69" s="576"/>
      <c r="I69" s="535"/>
      <c r="J69" s="530"/>
      <c r="K69" s="576"/>
      <c r="L69" s="535"/>
      <c r="M69" s="530"/>
      <c r="N69" s="576"/>
      <c r="O69" s="535"/>
    </row>
    <row r="70" spans="1:15" s="410" customFormat="1" ht="12" customHeight="1" x14ac:dyDescent="0.2">
      <c r="A70" s="10" t="s">
        <v>491</v>
      </c>
      <c r="B70" s="413" t="s">
        <v>177</v>
      </c>
      <c r="C70" s="318">
        <v>0</v>
      </c>
      <c r="D70" s="318">
        <v>0</v>
      </c>
      <c r="E70" s="419">
        <v>0</v>
      </c>
      <c r="F70" s="409" t="s">
        <v>178</v>
      </c>
      <c r="G70" s="526"/>
      <c r="H70" s="574"/>
      <c r="I70" s="528"/>
      <c r="J70" s="526"/>
      <c r="K70" s="574"/>
      <c r="L70" s="528"/>
      <c r="M70" s="526"/>
      <c r="N70" s="574"/>
      <c r="O70" s="528"/>
    </row>
    <row r="71" spans="1:15" s="410" customFormat="1" ht="12" customHeight="1" x14ac:dyDescent="0.2">
      <c r="A71" s="10" t="s">
        <v>179</v>
      </c>
      <c r="B71" s="413" t="s">
        <v>180</v>
      </c>
      <c r="C71" s="318">
        <v>0</v>
      </c>
      <c r="D71" s="318">
        <v>0</v>
      </c>
      <c r="E71" s="419">
        <v>0</v>
      </c>
      <c r="F71" s="409" t="s">
        <v>181</v>
      </c>
      <c r="G71" s="526"/>
      <c r="H71" s="574"/>
      <c r="I71" s="528"/>
      <c r="J71" s="526"/>
      <c r="K71" s="574"/>
      <c r="L71" s="528"/>
      <c r="M71" s="526"/>
      <c r="N71" s="574"/>
      <c r="O71" s="528"/>
    </row>
    <row r="72" spans="1:15" s="410" customFormat="1" ht="12" customHeight="1" thickBot="1" x14ac:dyDescent="0.25">
      <c r="A72" s="12" t="s">
        <v>182</v>
      </c>
      <c r="B72" s="415" t="s">
        <v>183</v>
      </c>
      <c r="C72" s="318">
        <v>0</v>
      </c>
      <c r="D72" s="318">
        <v>0</v>
      </c>
      <c r="E72" s="419">
        <v>0</v>
      </c>
      <c r="F72" s="409" t="s">
        <v>184</v>
      </c>
      <c r="G72" s="526"/>
      <c r="H72" s="574"/>
      <c r="I72" s="528"/>
      <c r="J72" s="526"/>
      <c r="K72" s="574"/>
      <c r="L72" s="528"/>
      <c r="M72" s="526"/>
      <c r="N72" s="574"/>
      <c r="O72" s="528"/>
    </row>
    <row r="73" spans="1:15" s="410" customFormat="1" ht="12" customHeight="1" thickBot="1" x14ac:dyDescent="0.25">
      <c r="A73" s="422" t="s">
        <v>185</v>
      </c>
      <c r="B73" s="238" t="s">
        <v>186</v>
      </c>
      <c r="C73" s="443">
        <f>SUM(C74:C75)</f>
        <v>0</v>
      </c>
      <c r="D73" s="443">
        <f>SUM(D74:D75)</f>
        <v>0</v>
      </c>
      <c r="E73" s="443">
        <f>SUM(E74:E75)</f>
        <v>0</v>
      </c>
      <c r="F73" s="443">
        <f t="shared" ref="F73:I73" si="2">SUM(F74:F75)</f>
        <v>0</v>
      </c>
      <c r="G73" s="443">
        <f t="shared" si="2"/>
        <v>0</v>
      </c>
      <c r="H73" s="443">
        <f t="shared" si="2"/>
        <v>0</v>
      </c>
      <c r="I73" s="443">
        <f t="shared" si="2"/>
        <v>0</v>
      </c>
      <c r="J73" s="525"/>
      <c r="K73" s="551"/>
      <c r="L73" s="551"/>
      <c r="M73" s="525"/>
      <c r="N73" s="551"/>
      <c r="O73" s="551"/>
    </row>
    <row r="74" spans="1:15" s="410" customFormat="1" ht="12" customHeight="1" x14ac:dyDescent="0.2">
      <c r="A74" s="11" t="s">
        <v>188</v>
      </c>
      <c r="B74" s="411" t="s">
        <v>189</v>
      </c>
      <c r="C74" s="318">
        <v>0</v>
      </c>
      <c r="D74" s="318"/>
      <c r="E74" s="419"/>
      <c r="F74" s="409" t="s">
        <v>190</v>
      </c>
      <c r="G74" s="530"/>
      <c r="H74" s="318"/>
      <c r="I74" s="419"/>
      <c r="J74" s="530"/>
      <c r="K74" s="576"/>
      <c r="L74" s="535"/>
      <c r="M74" s="530"/>
      <c r="N74" s="576"/>
      <c r="O74" s="535"/>
    </row>
    <row r="75" spans="1:15" s="410" customFormat="1" ht="12" customHeight="1" thickBot="1" x14ac:dyDescent="0.25">
      <c r="A75" s="12" t="s">
        <v>191</v>
      </c>
      <c r="B75" s="415" t="s">
        <v>192</v>
      </c>
      <c r="C75" s="318">
        <v>0</v>
      </c>
      <c r="D75" s="318"/>
      <c r="E75" s="419"/>
      <c r="F75" s="409" t="s">
        <v>193</v>
      </c>
      <c r="G75" s="526"/>
      <c r="H75" s="574"/>
      <c r="I75" s="528"/>
      <c r="J75" s="526"/>
      <c r="K75" s="574"/>
      <c r="L75" s="528"/>
      <c r="M75" s="526"/>
      <c r="N75" s="574"/>
      <c r="O75" s="528"/>
    </row>
    <row r="76" spans="1:15" s="410" customFormat="1" ht="12" customHeight="1" thickBot="1" x14ac:dyDescent="0.25">
      <c r="A76" s="422" t="s">
        <v>194</v>
      </c>
      <c r="B76" s="238" t="s">
        <v>195</v>
      </c>
      <c r="C76" s="443">
        <f>SUM(C77:C79)</f>
        <v>36824000</v>
      </c>
      <c r="D76" s="443">
        <f>SUM(D77:D79)</f>
        <v>38424000</v>
      </c>
      <c r="E76" s="443">
        <f>SUM(E77:E79)</f>
        <v>38005171</v>
      </c>
      <c r="F76" s="443">
        <f t="shared" ref="F76:I76" si="3">SUM(F77:F79)</f>
        <v>0</v>
      </c>
      <c r="G76" s="443">
        <f t="shared" si="3"/>
        <v>36824000</v>
      </c>
      <c r="H76" s="443">
        <f t="shared" si="3"/>
        <v>38424000</v>
      </c>
      <c r="I76" s="443">
        <f t="shared" si="3"/>
        <v>38005171</v>
      </c>
      <c r="J76" s="525"/>
      <c r="K76" s="551"/>
      <c r="L76" s="551"/>
      <c r="M76" s="525"/>
      <c r="N76" s="551"/>
      <c r="O76" s="551"/>
    </row>
    <row r="77" spans="1:15" s="410" customFormat="1" ht="12" customHeight="1" x14ac:dyDescent="0.2">
      <c r="A77" s="11" t="s">
        <v>196</v>
      </c>
      <c r="B77" s="411" t="s">
        <v>197</v>
      </c>
      <c r="C77" s="318"/>
      <c r="D77" s="318"/>
      <c r="E77" s="419"/>
      <c r="F77" s="409" t="s">
        <v>198</v>
      </c>
      <c r="G77" s="530"/>
      <c r="H77" s="576"/>
      <c r="I77" s="535"/>
      <c r="J77" s="530"/>
      <c r="K77" s="576"/>
      <c r="L77" s="535"/>
      <c r="M77" s="530"/>
      <c r="N77" s="576"/>
      <c r="O77" s="535"/>
    </row>
    <row r="78" spans="1:15" s="410" customFormat="1" ht="12" customHeight="1" x14ac:dyDescent="0.2">
      <c r="A78" s="10" t="s">
        <v>199</v>
      </c>
      <c r="B78" s="413" t="s">
        <v>200</v>
      </c>
      <c r="C78" s="318"/>
      <c r="D78" s="318"/>
      <c r="E78" s="419"/>
      <c r="F78" s="409" t="s">
        <v>201</v>
      </c>
      <c r="G78" s="526"/>
      <c r="H78" s="574"/>
      <c r="I78" s="528"/>
      <c r="J78" s="526"/>
      <c r="K78" s="574"/>
      <c r="L78" s="528"/>
      <c r="M78" s="526"/>
      <c r="N78" s="574"/>
      <c r="O78" s="528"/>
    </row>
    <row r="79" spans="1:15" s="410" customFormat="1" ht="12" customHeight="1" thickBot="1" x14ac:dyDescent="0.25">
      <c r="A79" s="12" t="s">
        <v>202</v>
      </c>
      <c r="B79" s="240" t="s">
        <v>333</v>
      </c>
      <c r="C79" s="318">
        <v>36824000</v>
      </c>
      <c r="D79" s="318">
        <v>38424000</v>
      </c>
      <c r="E79" s="419">
        <v>38005171</v>
      </c>
      <c r="F79" s="409" t="s">
        <v>204</v>
      </c>
      <c r="G79" s="318">
        <v>36824000</v>
      </c>
      <c r="H79" s="318">
        <v>38424000</v>
      </c>
      <c r="I79" s="419">
        <v>38005171</v>
      </c>
      <c r="J79" s="526"/>
      <c r="K79" s="574"/>
      <c r="L79" s="528"/>
      <c r="M79" s="526"/>
      <c r="N79" s="574"/>
      <c r="O79" s="528"/>
    </row>
    <row r="80" spans="1:15" s="410" customFormat="1" ht="12" customHeight="1" thickBot="1" x14ac:dyDescent="0.25">
      <c r="A80" s="422" t="s">
        <v>205</v>
      </c>
      <c r="B80" s="238" t="s">
        <v>206</v>
      </c>
      <c r="C80" s="443">
        <f>SUM(C81:C84)</f>
        <v>0</v>
      </c>
      <c r="D80" s="443">
        <f>SUM(D81:D84)</f>
        <v>0</v>
      </c>
      <c r="E80" s="443">
        <f>SUM(E81:E84)</f>
        <v>0</v>
      </c>
      <c r="F80" s="409" t="s">
        <v>207</v>
      </c>
      <c r="G80" s="525"/>
      <c r="H80" s="551"/>
      <c r="I80" s="537"/>
      <c r="J80" s="525"/>
      <c r="K80" s="551"/>
      <c r="L80" s="537"/>
      <c r="M80" s="525"/>
      <c r="N80" s="551"/>
      <c r="O80" s="537"/>
    </row>
    <row r="81" spans="1:15" s="410" customFormat="1" ht="12" customHeight="1" x14ac:dyDescent="0.2">
      <c r="A81" s="424" t="s">
        <v>208</v>
      </c>
      <c r="B81" s="411" t="s">
        <v>209</v>
      </c>
      <c r="C81" s="318">
        <v>0</v>
      </c>
      <c r="D81" s="318">
        <v>0</v>
      </c>
      <c r="E81" s="419">
        <v>0</v>
      </c>
      <c r="F81" s="409" t="s">
        <v>210</v>
      </c>
      <c r="G81" s="530"/>
      <c r="H81" s="576"/>
      <c r="I81" s="535"/>
      <c r="J81" s="530"/>
      <c r="K81" s="576"/>
      <c r="L81" s="535"/>
      <c r="M81" s="530"/>
      <c r="N81" s="576"/>
      <c r="O81" s="535"/>
    </row>
    <row r="82" spans="1:15" s="410" customFormat="1" ht="12" customHeight="1" x14ac:dyDescent="0.2">
      <c r="A82" s="425" t="s">
        <v>211</v>
      </c>
      <c r="B82" s="413" t="s">
        <v>212</v>
      </c>
      <c r="C82" s="318">
        <v>0</v>
      </c>
      <c r="D82" s="318">
        <v>0</v>
      </c>
      <c r="E82" s="419">
        <v>0</v>
      </c>
      <c r="F82" s="409" t="s">
        <v>213</v>
      </c>
      <c r="G82" s="526"/>
      <c r="H82" s="574"/>
      <c r="I82" s="528"/>
      <c r="J82" s="526"/>
      <c r="K82" s="574"/>
      <c r="L82" s="528"/>
      <c r="M82" s="526"/>
      <c r="N82" s="574"/>
      <c r="O82" s="528"/>
    </row>
    <row r="83" spans="1:15" s="410" customFormat="1" ht="12" customHeight="1" x14ac:dyDescent="0.2">
      <c r="A83" s="425" t="s">
        <v>214</v>
      </c>
      <c r="B83" s="413" t="s">
        <v>215</v>
      </c>
      <c r="C83" s="318">
        <v>0</v>
      </c>
      <c r="D83" s="318">
        <v>0</v>
      </c>
      <c r="E83" s="419">
        <v>0</v>
      </c>
      <c r="F83" s="409" t="s">
        <v>216</v>
      </c>
      <c r="G83" s="526"/>
      <c r="H83" s="574"/>
      <c r="I83" s="528"/>
      <c r="J83" s="526"/>
      <c r="K83" s="574"/>
      <c r="L83" s="528"/>
      <c r="M83" s="526"/>
      <c r="N83" s="574"/>
      <c r="O83" s="528"/>
    </row>
    <row r="84" spans="1:15" s="410" customFormat="1" ht="12" customHeight="1" thickBot="1" x14ac:dyDescent="0.25">
      <c r="A84" s="426" t="s">
        <v>217</v>
      </c>
      <c r="B84" s="240" t="s">
        <v>218</v>
      </c>
      <c r="C84" s="318">
        <v>0</v>
      </c>
      <c r="D84" s="318">
        <v>0</v>
      </c>
      <c r="E84" s="419">
        <v>0</v>
      </c>
      <c r="F84" s="409" t="s">
        <v>219</v>
      </c>
      <c r="G84" s="526"/>
      <c r="H84" s="574"/>
      <c r="I84" s="528"/>
      <c r="J84" s="526"/>
      <c r="K84" s="574"/>
      <c r="L84" s="528"/>
      <c r="M84" s="526"/>
      <c r="N84" s="574"/>
      <c r="O84" s="528"/>
    </row>
    <row r="85" spans="1:15" s="410" customFormat="1" ht="12" customHeight="1" thickBot="1" x14ac:dyDescent="0.25">
      <c r="A85" s="422" t="s">
        <v>220</v>
      </c>
      <c r="B85" s="238" t="s">
        <v>221</v>
      </c>
      <c r="C85" s="443"/>
      <c r="D85" s="427">
        <v>0</v>
      </c>
      <c r="E85" s="428">
        <v>0</v>
      </c>
      <c r="F85" s="409" t="s">
        <v>222</v>
      </c>
      <c r="G85" s="533"/>
      <c r="H85" s="577"/>
      <c r="I85" s="538"/>
      <c r="J85" s="533"/>
      <c r="K85" s="577"/>
      <c r="L85" s="538"/>
      <c r="M85" s="533"/>
      <c r="N85" s="577"/>
      <c r="O85" s="538"/>
    </row>
    <row r="86" spans="1:15" s="410" customFormat="1" ht="12" customHeight="1" thickBot="1" x14ac:dyDescent="0.25">
      <c r="A86" s="422" t="s">
        <v>223</v>
      </c>
      <c r="B86" s="429" t="s">
        <v>224</v>
      </c>
      <c r="C86" s="323">
        <f>SUM(C64+C68+C73+C76+C80+C85)</f>
        <v>36824000</v>
      </c>
      <c r="D86" s="323">
        <f>SUM(D64+D68+D73+D76+D80+D85)</f>
        <v>38424000</v>
      </c>
      <c r="E86" s="323">
        <f>SUM(E64+E68+E73+E76+E80+E85)</f>
        <v>38005171</v>
      </c>
      <c r="F86" s="323">
        <f t="shared" ref="F86:I86" si="4">SUM(F64+F68+F73+F76+F80+F85)</f>
        <v>269</v>
      </c>
      <c r="G86" s="323">
        <f t="shared" si="4"/>
        <v>36824000</v>
      </c>
      <c r="H86" s="323">
        <f t="shared" si="4"/>
        <v>38424000</v>
      </c>
      <c r="I86" s="323">
        <f t="shared" si="4"/>
        <v>38005171</v>
      </c>
      <c r="J86" s="534"/>
      <c r="K86" s="578"/>
      <c r="L86" s="578"/>
      <c r="M86" s="534"/>
      <c r="N86" s="578"/>
      <c r="O86" s="578"/>
    </row>
    <row r="87" spans="1:15" s="410" customFormat="1" ht="19.5" customHeight="1" thickBot="1" x14ac:dyDescent="0.25">
      <c r="A87" s="430" t="s">
        <v>225</v>
      </c>
      <c r="B87" s="801" t="s">
        <v>226</v>
      </c>
      <c r="C87" s="802">
        <f>SUM(C63+C86)</f>
        <v>36824000</v>
      </c>
      <c r="D87" s="802">
        <f>SUM(D63+D86)</f>
        <v>38424000</v>
      </c>
      <c r="E87" s="802">
        <f>SUM(E63+E86)</f>
        <v>38005172</v>
      </c>
      <c r="F87" s="802">
        <f t="shared" ref="F87:I87" si="5">SUM(F63+F86)</f>
        <v>452</v>
      </c>
      <c r="G87" s="802">
        <f t="shared" si="5"/>
        <v>36824000</v>
      </c>
      <c r="H87" s="802">
        <f t="shared" si="5"/>
        <v>38424000</v>
      </c>
      <c r="I87" s="802">
        <f t="shared" si="5"/>
        <v>38005172</v>
      </c>
      <c r="J87" s="803"/>
      <c r="K87" s="804"/>
      <c r="L87" s="804"/>
      <c r="M87" s="803"/>
      <c r="N87" s="804"/>
      <c r="O87" s="804"/>
    </row>
    <row r="88" spans="1:15" s="410" customFormat="1" ht="12" customHeight="1" x14ac:dyDescent="0.2">
      <c r="A88" s="432"/>
      <c r="B88" s="432"/>
      <c r="C88" s="433"/>
      <c r="D88" s="433"/>
      <c r="E88" s="433"/>
      <c r="F88" s="409"/>
    </row>
    <row r="89" spans="1:15" ht="16.5" customHeight="1" x14ac:dyDescent="0.25">
      <c r="A89" s="857" t="s">
        <v>405</v>
      </c>
      <c r="B89" s="857"/>
      <c r="C89" s="857"/>
      <c r="D89" s="857"/>
      <c r="E89" s="857"/>
      <c r="F89" s="404"/>
    </row>
    <row r="90" spans="1:15" s="436" customFormat="1" ht="16.5" customHeight="1" thickBot="1" x14ac:dyDescent="0.3">
      <c r="A90" s="434" t="s">
        <v>493</v>
      </c>
      <c r="B90" s="434"/>
      <c r="C90" s="399"/>
      <c r="D90" s="399"/>
      <c r="E90" s="399" t="s">
        <v>633</v>
      </c>
      <c r="F90" s="435"/>
    </row>
    <row r="91" spans="1:15" s="436" customFormat="1" ht="25.5" customHeight="1" x14ac:dyDescent="0.25">
      <c r="A91" s="858" t="s">
        <v>423</v>
      </c>
      <c r="B91" s="860" t="s">
        <v>227</v>
      </c>
      <c r="C91" s="862" t="s">
        <v>651</v>
      </c>
      <c r="D91" s="862"/>
      <c r="E91" s="863"/>
      <c r="F91" s="435"/>
      <c r="G91" s="914" t="s">
        <v>652</v>
      </c>
      <c r="H91" s="915"/>
      <c r="I91" s="916"/>
      <c r="J91" s="917" t="s">
        <v>653</v>
      </c>
      <c r="K91" s="915"/>
      <c r="L91" s="916"/>
      <c r="M91" s="918" t="s">
        <v>684</v>
      </c>
      <c r="N91" s="919"/>
      <c r="O91" s="920"/>
    </row>
    <row r="92" spans="1:15" ht="38.1" customHeight="1" thickBot="1" x14ac:dyDescent="0.3">
      <c r="A92" s="859"/>
      <c r="B92" s="861"/>
      <c r="C92" s="401" t="s">
        <v>33</v>
      </c>
      <c r="D92" s="401" t="s">
        <v>34</v>
      </c>
      <c r="E92" s="405" t="s">
        <v>305</v>
      </c>
      <c r="F92" s="404"/>
      <c r="G92" s="591" t="s">
        <v>33</v>
      </c>
      <c r="H92" s="592" t="s">
        <v>34</v>
      </c>
      <c r="I92" s="593" t="s">
        <v>305</v>
      </c>
      <c r="J92" s="591" t="s">
        <v>33</v>
      </c>
      <c r="K92" s="592" t="s">
        <v>34</v>
      </c>
      <c r="L92" s="593" t="s">
        <v>305</v>
      </c>
      <c r="M92" s="591" t="s">
        <v>33</v>
      </c>
      <c r="N92" s="592" t="s">
        <v>34</v>
      </c>
      <c r="O92" s="593" t="s">
        <v>305</v>
      </c>
    </row>
    <row r="93" spans="1:15" s="408" customFormat="1" ht="12" customHeight="1" thickBot="1" x14ac:dyDescent="0.25">
      <c r="A93" s="31" t="s">
        <v>6</v>
      </c>
      <c r="B93" s="32" t="s">
        <v>7</v>
      </c>
      <c r="C93" s="32" t="s">
        <v>8</v>
      </c>
      <c r="D93" s="32" t="s">
        <v>9</v>
      </c>
      <c r="E93" s="33" t="s">
        <v>19</v>
      </c>
      <c r="F93" s="407"/>
      <c r="G93" s="594" t="s">
        <v>8</v>
      </c>
      <c r="H93" s="595" t="s">
        <v>9</v>
      </c>
      <c r="I93" s="596" t="s">
        <v>19</v>
      </c>
      <c r="J93" s="594" t="s">
        <v>8</v>
      </c>
      <c r="K93" s="595" t="s">
        <v>9</v>
      </c>
      <c r="L93" s="596" t="s">
        <v>19</v>
      </c>
      <c r="M93" s="594" t="s">
        <v>8</v>
      </c>
      <c r="N93" s="595" t="s">
        <v>9</v>
      </c>
      <c r="O93" s="596" t="s">
        <v>19</v>
      </c>
    </row>
    <row r="94" spans="1:15" ht="12" customHeight="1" thickBot="1" x14ac:dyDescent="0.3">
      <c r="A94" s="18" t="s">
        <v>376</v>
      </c>
      <c r="B94" s="25" t="s">
        <v>228</v>
      </c>
      <c r="C94" s="312">
        <f>SUM(C95:C99)</f>
        <v>36824000</v>
      </c>
      <c r="D94" s="312">
        <f>SUM(D95:D99)</f>
        <v>38424000</v>
      </c>
      <c r="E94" s="312">
        <f>SUM(E95:E99)</f>
        <v>37854787</v>
      </c>
      <c r="F94" s="312">
        <f t="shared" ref="F94:I94" si="6">SUM(F95:F99)</f>
        <v>0</v>
      </c>
      <c r="G94" s="312">
        <f t="shared" si="6"/>
        <v>36824000</v>
      </c>
      <c r="H94" s="312">
        <f t="shared" si="6"/>
        <v>38424000</v>
      </c>
      <c r="I94" s="312">
        <f t="shared" si="6"/>
        <v>37854787</v>
      </c>
      <c r="J94" s="579"/>
      <c r="K94" s="580"/>
      <c r="L94" s="580"/>
      <c r="M94" s="579"/>
      <c r="N94" s="580"/>
      <c r="O94" s="580"/>
    </row>
    <row r="95" spans="1:15" ht="12" customHeight="1" x14ac:dyDescent="0.25">
      <c r="A95" s="13" t="s">
        <v>442</v>
      </c>
      <c r="B95" s="6" t="s">
        <v>406</v>
      </c>
      <c r="C95" s="315">
        <v>27711000</v>
      </c>
      <c r="D95" s="315">
        <v>28051000</v>
      </c>
      <c r="E95" s="437">
        <v>27979138</v>
      </c>
      <c r="F95" s="404" t="s">
        <v>38</v>
      </c>
      <c r="G95" s="315">
        <v>27711000</v>
      </c>
      <c r="H95" s="315">
        <v>28051000</v>
      </c>
      <c r="I95" s="437">
        <v>27979138</v>
      </c>
      <c r="J95" s="539"/>
      <c r="K95" s="540"/>
      <c r="L95" s="541"/>
      <c r="M95" s="539"/>
      <c r="N95" s="540"/>
      <c r="O95" s="541"/>
    </row>
    <row r="96" spans="1:15" ht="12" customHeight="1" x14ac:dyDescent="0.25">
      <c r="A96" s="10" t="s">
        <v>443</v>
      </c>
      <c r="B96" s="4" t="s">
        <v>523</v>
      </c>
      <c r="C96" s="314">
        <v>6073000</v>
      </c>
      <c r="D96" s="314">
        <v>6263000</v>
      </c>
      <c r="E96" s="414">
        <v>6253754</v>
      </c>
      <c r="F96" s="404" t="s">
        <v>40</v>
      </c>
      <c r="G96" s="314">
        <v>6073000</v>
      </c>
      <c r="H96" s="314">
        <v>6263000</v>
      </c>
      <c r="I96" s="414">
        <v>6253754</v>
      </c>
      <c r="J96" s="519"/>
      <c r="K96" s="542"/>
      <c r="L96" s="521"/>
      <c r="M96" s="519"/>
      <c r="N96" s="542"/>
      <c r="O96" s="521"/>
    </row>
    <row r="97" spans="1:15" ht="12" customHeight="1" x14ac:dyDescent="0.25">
      <c r="A97" s="10" t="s">
        <v>444</v>
      </c>
      <c r="B97" s="4" t="s">
        <v>481</v>
      </c>
      <c r="C97" s="317">
        <v>3040000</v>
      </c>
      <c r="D97" s="317">
        <v>4110000</v>
      </c>
      <c r="E97" s="416">
        <v>3621895</v>
      </c>
      <c r="F97" s="404" t="s">
        <v>42</v>
      </c>
      <c r="G97" s="317">
        <v>3040000</v>
      </c>
      <c r="H97" s="317">
        <v>4110000</v>
      </c>
      <c r="I97" s="416">
        <v>3621895</v>
      </c>
      <c r="J97" s="520"/>
      <c r="K97" s="543"/>
      <c r="L97" s="522"/>
      <c r="M97" s="520"/>
      <c r="N97" s="543"/>
      <c r="O97" s="522"/>
    </row>
    <row r="98" spans="1:15" ht="12" customHeight="1" x14ac:dyDescent="0.25">
      <c r="A98" s="10" t="s">
        <v>445</v>
      </c>
      <c r="B98" s="7" t="s">
        <v>524</v>
      </c>
      <c r="C98" s="317"/>
      <c r="D98" s="317"/>
      <c r="E98" s="416"/>
      <c r="F98" s="404" t="s">
        <v>44</v>
      </c>
      <c r="G98" s="544"/>
      <c r="H98" s="545"/>
      <c r="I98" s="546"/>
      <c r="J98" s="544"/>
      <c r="K98" s="545"/>
      <c r="L98" s="546"/>
      <c r="M98" s="544"/>
      <c r="N98" s="545"/>
      <c r="O98" s="546"/>
    </row>
    <row r="99" spans="1:15" ht="12" customHeight="1" x14ac:dyDescent="0.25">
      <c r="A99" s="10" t="s">
        <v>453</v>
      </c>
      <c r="B99" s="15" t="s">
        <v>525</v>
      </c>
      <c r="C99" s="317"/>
      <c r="D99" s="317"/>
      <c r="E99" s="317"/>
      <c r="F99" s="404" t="s">
        <v>46</v>
      </c>
      <c r="G99" s="544"/>
      <c r="H99" s="545"/>
      <c r="I99" s="545"/>
      <c r="J99" s="544"/>
      <c r="K99" s="545"/>
      <c r="L99" s="545"/>
      <c r="M99" s="544"/>
      <c r="N99" s="545"/>
      <c r="O99" s="545"/>
    </row>
    <row r="100" spans="1:15" ht="12" customHeight="1" x14ac:dyDescent="0.25">
      <c r="A100" s="10" t="s">
        <v>446</v>
      </c>
      <c r="B100" s="4" t="s">
        <v>229</v>
      </c>
      <c r="C100" s="317"/>
      <c r="D100" s="317"/>
      <c r="E100" s="416"/>
      <c r="F100" s="404" t="s">
        <v>48</v>
      </c>
      <c r="G100" s="544"/>
      <c r="H100" s="545"/>
      <c r="I100" s="546"/>
      <c r="J100" s="544"/>
      <c r="K100" s="545"/>
      <c r="L100" s="546"/>
      <c r="M100" s="544"/>
      <c r="N100" s="545"/>
      <c r="O100" s="546"/>
    </row>
    <row r="101" spans="1:15" ht="12" customHeight="1" x14ac:dyDescent="0.25">
      <c r="A101" s="10" t="s">
        <v>447</v>
      </c>
      <c r="B101" s="128" t="s">
        <v>230</v>
      </c>
      <c r="C101" s="317"/>
      <c r="D101" s="317"/>
      <c r="E101" s="416"/>
      <c r="F101" s="404" t="s">
        <v>50</v>
      </c>
      <c r="G101" s="544"/>
      <c r="H101" s="545"/>
      <c r="I101" s="546"/>
      <c r="J101" s="544"/>
      <c r="K101" s="545"/>
      <c r="L101" s="546"/>
      <c r="M101" s="544"/>
      <c r="N101" s="545"/>
      <c r="O101" s="546"/>
    </row>
    <row r="102" spans="1:15" ht="21" customHeight="1" x14ac:dyDescent="0.25">
      <c r="A102" s="10" t="s">
        <v>454</v>
      </c>
      <c r="B102" s="129" t="s">
        <v>231</v>
      </c>
      <c r="C102" s="317"/>
      <c r="D102" s="317"/>
      <c r="E102" s="416"/>
      <c r="F102" s="404" t="s">
        <v>52</v>
      </c>
      <c r="G102" s="544"/>
      <c r="H102" s="545"/>
      <c r="I102" s="546"/>
      <c r="J102" s="544"/>
      <c r="K102" s="545"/>
      <c r="L102" s="546"/>
      <c r="M102" s="544"/>
      <c r="N102" s="545"/>
      <c r="O102" s="546"/>
    </row>
    <row r="103" spans="1:15" ht="16.5" customHeight="1" x14ac:dyDescent="0.25">
      <c r="A103" s="10" t="s">
        <v>455</v>
      </c>
      <c r="B103" s="129" t="s">
        <v>232</v>
      </c>
      <c r="C103" s="317"/>
      <c r="D103" s="317"/>
      <c r="E103" s="416"/>
      <c r="F103" s="404" t="s">
        <v>54</v>
      </c>
      <c r="G103" s="544"/>
      <c r="H103" s="545"/>
      <c r="I103" s="546"/>
      <c r="J103" s="544"/>
      <c r="K103" s="545"/>
      <c r="L103" s="546"/>
      <c r="M103" s="544"/>
      <c r="N103" s="545"/>
      <c r="O103" s="546"/>
    </row>
    <row r="104" spans="1:15" ht="12" customHeight="1" x14ac:dyDescent="0.25">
      <c r="A104" s="10" t="s">
        <v>456</v>
      </c>
      <c r="B104" s="128" t="s">
        <v>233</v>
      </c>
      <c r="C104" s="317"/>
      <c r="D104" s="317"/>
      <c r="E104" s="416"/>
      <c r="F104" s="404" t="s">
        <v>56</v>
      </c>
      <c r="G104" s="544"/>
      <c r="H104" s="545"/>
      <c r="I104" s="546"/>
      <c r="J104" s="544"/>
      <c r="K104" s="545"/>
      <c r="L104" s="546"/>
      <c r="M104" s="544"/>
      <c r="N104" s="545"/>
      <c r="O104" s="546"/>
    </row>
    <row r="105" spans="1:15" ht="12" customHeight="1" x14ac:dyDescent="0.25">
      <c r="A105" s="10" t="s">
        <v>457</v>
      </c>
      <c r="B105" s="128" t="s">
        <v>234</v>
      </c>
      <c r="C105" s="317"/>
      <c r="D105" s="317"/>
      <c r="E105" s="416"/>
      <c r="F105" s="404" t="s">
        <v>58</v>
      </c>
      <c r="G105" s="544"/>
      <c r="H105" s="545"/>
      <c r="I105" s="546"/>
      <c r="J105" s="544"/>
      <c r="K105" s="545"/>
      <c r="L105" s="546"/>
      <c r="M105" s="544"/>
      <c r="N105" s="545"/>
      <c r="O105" s="546"/>
    </row>
    <row r="106" spans="1:15" ht="16.5" customHeight="1" x14ac:dyDescent="0.25">
      <c r="A106" s="10" t="s">
        <v>459</v>
      </c>
      <c r="B106" s="129" t="s">
        <v>235</v>
      </c>
      <c r="C106" s="317"/>
      <c r="D106" s="317"/>
      <c r="E106" s="416"/>
      <c r="F106" s="404" t="s">
        <v>60</v>
      </c>
      <c r="G106" s="544"/>
      <c r="H106" s="545"/>
      <c r="I106" s="546"/>
      <c r="J106" s="544"/>
      <c r="K106" s="545"/>
      <c r="L106" s="546"/>
      <c r="M106" s="544"/>
      <c r="N106" s="545"/>
      <c r="O106" s="546"/>
    </row>
    <row r="107" spans="1:15" ht="12" customHeight="1" x14ac:dyDescent="0.25">
      <c r="A107" s="9" t="s">
        <v>526</v>
      </c>
      <c r="B107" s="130" t="s">
        <v>236</v>
      </c>
      <c r="C107" s="317"/>
      <c r="D107" s="317"/>
      <c r="E107" s="416"/>
      <c r="F107" s="404" t="s">
        <v>62</v>
      </c>
      <c r="G107" s="544"/>
      <c r="H107" s="545"/>
      <c r="I107" s="546"/>
      <c r="J107" s="544"/>
      <c r="K107" s="545"/>
      <c r="L107" s="546"/>
      <c r="M107" s="544"/>
      <c r="N107" s="545"/>
      <c r="O107" s="546"/>
    </row>
    <row r="108" spans="1:15" ht="12" customHeight="1" x14ac:dyDescent="0.25">
      <c r="A108" s="10" t="s">
        <v>237</v>
      </c>
      <c r="B108" s="130" t="s">
        <v>238</v>
      </c>
      <c r="C108" s="317"/>
      <c r="D108" s="317"/>
      <c r="E108" s="416"/>
      <c r="F108" s="404" t="s">
        <v>64</v>
      </c>
      <c r="G108" s="544"/>
      <c r="H108" s="545"/>
      <c r="I108" s="546"/>
      <c r="J108" s="544"/>
      <c r="K108" s="545"/>
      <c r="L108" s="546"/>
      <c r="M108" s="544"/>
      <c r="N108" s="545"/>
      <c r="O108" s="546"/>
    </row>
    <row r="109" spans="1:15" ht="17.25" customHeight="1" thickBot="1" x14ac:dyDescent="0.3">
      <c r="A109" s="14" t="s">
        <v>239</v>
      </c>
      <c r="B109" s="131" t="s">
        <v>240</v>
      </c>
      <c r="C109" s="324"/>
      <c r="D109" s="324"/>
      <c r="E109" s="438"/>
      <c r="F109" s="404" t="s">
        <v>66</v>
      </c>
      <c r="G109" s="547"/>
      <c r="H109" s="548"/>
      <c r="I109" s="549"/>
      <c r="J109" s="547"/>
      <c r="K109" s="548"/>
      <c r="L109" s="549"/>
      <c r="M109" s="547"/>
      <c r="N109" s="548"/>
      <c r="O109" s="549"/>
    </row>
    <row r="110" spans="1:15" ht="12" customHeight="1" thickBot="1" x14ac:dyDescent="0.3">
      <c r="A110" s="16" t="s">
        <v>377</v>
      </c>
      <c r="B110" s="24" t="s">
        <v>241</v>
      </c>
      <c r="C110" s="313">
        <f>SUM(C111:C115)</f>
        <v>0</v>
      </c>
      <c r="D110" s="313">
        <f>SUM(D111:D115)</f>
        <v>0</v>
      </c>
      <c r="E110" s="313">
        <f>SUM(E111:E115)</f>
        <v>0</v>
      </c>
      <c r="F110" s="404" t="s">
        <v>68</v>
      </c>
      <c r="G110" s="532"/>
      <c r="H110" s="550"/>
      <c r="I110" s="550"/>
      <c r="J110" s="532"/>
      <c r="K110" s="550"/>
      <c r="L110" s="550"/>
      <c r="M110" s="532"/>
      <c r="N110" s="550"/>
      <c r="O110" s="550"/>
    </row>
    <row r="111" spans="1:15" ht="12" customHeight="1" x14ac:dyDescent="0.25">
      <c r="A111" s="11" t="s">
        <v>448</v>
      </c>
      <c r="B111" s="4" t="s">
        <v>559</v>
      </c>
      <c r="C111" s="316"/>
      <c r="D111" s="316"/>
      <c r="E111" s="412"/>
      <c r="F111" s="404" t="s">
        <v>70</v>
      </c>
      <c r="G111" s="519"/>
      <c r="H111" s="542"/>
      <c r="I111" s="521"/>
      <c r="J111" s="519"/>
      <c r="K111" s="542"/>
      <c r="L111" s="521"/>
      <c r="M111" s="519"/>
      <c r="N111" s="542"/>
      <c r="O111" s="521"/>
    </row>
    <row r="112" spans="1:15" ht="12" customHeight="1" x14ac:dyDescent="0.25">
      <c r="A112" s="11" t="s">
        <v>449</v>
      </c>
      <c r="B112" s="8" t="s">
        <v>242</v>
      </c>
      <c r="C112" s="316"/>
      <c r="D112" s="316"/>
      <c r="E112" s="412"/>
      <c r="F112" s="404" t="s">
        <v>72</v>
      </c>
      <c r="G112" s="519"/>
      <c r="H112" s="542"/>
      <c r="I112" s="521"/>
      <c r="J112" s="519"/>
      <c r="K112" s="542"/>
      <c r="L112" s="521"/>
      <c r="M112" s="519"/>
      <c r="N112" s="542"/>
      <c r="O112" s="521"/>
    </row>
    <row r="113" spans="1:15" x14ac:dyDescent="0.25">
      <c r="A113" s="11" t="s">
        <v>450</v>
      </c>
      <c r="B113" s="8" t="s">
        <v>527</v>
      </c>
      <c r="C113" s="314"/>
      <c r="D113" s="314"/>
      <c r="E113" s="414"/>
      <c r="F113" s="404" t="s">
        <v>74</v>
      </c>
      <c r="G113" s="519"/>
      <c r="H113" s="542"/>
      <c r="I113" s="521"/>
      <c r="J113" s="519"/>
      <c r="K113" s="542"/>
      <c r="L113" s="521"/>
      <c r="M113" s="519"/>
      <c r="N113" s="542"/>
      <c r="O113" s="521"/>
    </row>
    <row r="114" spans="1:15" ht="12" customHeight="1" x14ac:dyDescent="0.25">
      <c r="A114" s="11" t="s">
        <v>451</v>
      </c>
      <c r="B114" s="8" t="s">
        <v>243</v>
      </c>
      <c r="C114" s="314"/>
      <c r="D114" s="314"/>
      <c r="E114" s="414"/>
      <c r="F114" s="404" t="s">
        <v>76</v>
      </c>
      <c r="G114" s="519"/>
      <c r="H114" s="542"/>
      <c r="I114" s="521"/>
      <c r="J114" s="519"/>
      <c r="K114" s="542"/>
      <c r="L114" s="521"/>
      <c r="M114" s="519"/>
      <c r="N114" s="542"/>
      <c r="O114" s="521"/>
    </row>
    <row r="115" spans="1:15" ht="12" customHeight="1" x14ac:dyDescent="0.25">
      <c r="A115" s="11" t="s">
        <v>452</v>
      </c>
      <c r="B115" s="240" t="s">
        <v>282</v>
      </c>
      <c r="C115" s="314"/>
      <c r="D115" s="314"/>
      <c r="E115" s="414"/>
      <c r="F115" s="404" t="s">
        <v>78</v>
      </c>
      <c r="G115" s="519"/>
      <c r="H115" s="542"/>
      <c r="I115" s="521"/>
      <c r="J115" s="519"/>
      <c r="K115" s="542"/>
      <c r="L115" s="521"/>
      <c r="M115" s="519"/>
      <c r="N115" s="542"/>
      <c r="O115" s="521"/>
    </row>
    <row r="116" spans="1:15" ht="21.75" customHeight="1" x14ac:dyDescent="0.25">
      <c r="A116" s="11" t="s">
        <v>458</v>
      </c>
      <c r="B116" s="239" t="s">
        <v>244</v>
      </c>
      <c r="C116" s="314"/>
      <c r="D116" s="314"/>
      <c r="E116" s="414"/>
      <c r="F116" s="404" t="s">
        <v>81</v>
      </c>
      <c r="G116" s="519"/>
      <c r="H116" s="542"/>
      <c r="I116" s="521"/>
      <c r="J116" s="519"/>
      <c r="K116" s="542"/>
      <c r="L116" s="521"/>
      <c r="M116" s="519"/>
      <c r="N116" s="542"/>
      <c r="O116" s="521"/>
    </row>
    <row r="117" spans="1:15" ht="24" customHeight="1" x14ac:dyDescent="0.25">
      <c r="A117" s="11" t="s">
        <v>460</v>
      </c>
      <c r="B117" s="439" t="s">
        <v>245</v>
      </c>
      <c r="C117" s="314"/>
      <c r="D117" s="314"/>
      <c r="E117" s="414"/>
      <c r="F117" s="404" t="s">
        <v>84</v>
      </c>
      <c r="G117" s="519"/>
      <c r="H117" s="542"/>
      <c r="I117" s="521"/>
      <c r="J117" s="519"/>
      <c r="K117" s="542"/>
      <c r="L117" s="521"/>
      <c r="M117" s="519"/>
      <c r="N117" s="542"/>
      <c r="O117" s="521"/>
    </row>
    <row r="118" spans="1:15" ht="17.25" customHeight="1" x14ac:dyDescent="0.25">
      <c r="A118" s="11" t="s">
        <v>528</v>
      </c>
      <c r="B118" s="129" t="s">
        <v>232</v>
      </c>
      <c r="C118" s="314"/>
      <c r="D118" s="314"/>
      <c r="E118" s="414"/>
      <c r="F118" s="404" t="s">
        <v>87</v>
      </c>
      <c r="G118" s="519"/>
      <c r="H118" s="542"/>
      <c r="I118" s="521"/>
      <c r="J118" s="519"/>
      <c r="K118" s="542"/>
      <c r="L118" s="521"/>
      <c r="M118" s="519"/>
      <c r="N118" s="542"/>
      <c r="O118" s="521"/>
    </row>
    <row r="119" spans="1:15" ht="12" customHeight="1" x14ac:dyDescent="0.25">
      <c r="A119" s="11" t="s">
        <v>529</v>
      </c>
      <c r="B119" s="129" t="s">
        <v>246</v>
      </c>
      <c r="C119" s="314"/>
      <c r="D119" s="314"/>
      <c r="E119" s="414"/>
      <c r="F119" s="404" t="s">
        <v>90</v>
      </c>
      <c r="G119" s="519"/>
      <c r="H119" s="542"/>
      <c r="I119" s="521"/>
      <c r="J119" s="519"/>
      <c r="K119" s="542"/>
      <c r="L119" s="521"/>
      <c r="M119" s="519"/>
      <c r="N119" s="542"/>
      <c r="O119" s="521"/>
    </row>
    <row r="120" spans="1:15" ht="12" customHeight="1" x14ac:dyDescent="0.25">
      <c r="A120" s="11" t="s">
        <v>530</v>
      </c>
      <c r="B120" s="129" t="s">
        <v>247</v>
      </c>
      <c r="C120" s="314"/>
      <c r="D120" s="314"/>
      <c r="E120" s="414"/>
      <c r="F120" s="404" t="s">
        <v>93</v>
      </c>
      <c r="G120" s="519"/>
      <c r="H120" s="542"/>
      <c r="I120" s="521"/>
      <c r="J120" s="519"/>
      <c r="K120" s="542"/>
      <c r="L120" s="521"/>
      <c r="M120" s="519"/>
      <c r="N120" s="542"/>
      <c r="O120" s="521"/>
    </row>
    <row r="121" spans="1:15" s="440" customFormat="1" ht="18.75" customHeight="1" x14ac:dyDescent="0.25">
      <c r="A121" s="11" t="s">
        <v>248</v>
      </c>
      <c r="B121" s="129" t="s">
        <v>235</v>
      </c>
      <c r="C121" s="314"/>
      <c r="D121" s="314"/>
      <c r="E121" s="414"/>
      <c r="F121" s="404" t="s">
        <v>96</v>
      </c>
      <c r="G121" s="519"/>
      <c r="H121" s="542"/>
      <c r="I121" s="521"/>
      <c r="J121" s="519"/>
      <c r="K121" s="542"/>
      <c r="L121" s="521"/>
      <c r="M121" s="519"/>
      <c r="N121" s="542"/>
      <c r="O121" s="521"/>
    </row>
    <row r="122" spans="1:15" ht="12" customHeight="1" x14ac:dyDescent="0.25">
      <c r="A122" s="11" t="s">
        <v>249</v>
      </c>
      <c r="B122" s="129" t="s">
        <v>250</v>
      </c>
      <c r="C122" s="314"/>
      <c r="D122" s="314"/>
      <c r="E122" s="414"/>
      <c r="F122" s="404" t="s">
        <v>98</v>
      </c>
      <c r="G122" s="519"/>
      <c r="H122" s="542"/>
      <c r="I122" s="521"/>
      <c r="J122" s="519"/>
      <c r="K122" s="542"/>
      <c r="L122" s="521"/>
      <c r="M122" s="519"/>
      <c r="N122" s="542"/>
      <c r="O122" s="521"/>
    </row>
    <row r="123" spans="1:15" ht="18" customHeight="1" thickBot="1" x14ac:dyDescent="0.3">
      <c r="A123" s="9" t="s">
        <v>251</v>
      </c>
      <c r="B123" s="129" t="s">
        <v>252</v>
      </c>
      <c r="C123" s="317"/>
      <c r="D123" s="317"/>
      <c r="E123" s="416"/>
      <c r="F123" s="404" t="s">
        <v>100</v>
      </c>
      <c r="G123" s="520"/>
      <c r="H123" s="543"/>
      <c r="I123" s="522"/>
      <c r="J123" s="520"/>
      <c r="K123" s="543"/>
      <c r="L123" s="522"/>
      <c r="M123" s="520"/>
      <c r="N123" s="543"/>
      <c r="O123" s="522"/>
    </row>
    <row r="124" spans="1:15" ht="12" customHeight="1" thickBot="1" x14ac:dyDescent="0.3">
      <c r="A124" s="16" t="s">
        <v>378</v>
      </c>
      <c r="B124" s="119" t="s">
        <v>253</v>
      </c>
      <c r="C124" s="313"/>
      <c r="D124" s="313"/>
      <c r="E124" s="219"/>
      <c r="F124" s="404" t="s">
        <v>102</v>
      </c>
      <c r="G124" s="525"/>
      <c r="H124" s="551"/>
      <c r="I124" s="537"/>
      <c r="J124" s="525"/>
      <c r="K124" s="551"/>
      <c r="L124" s="537"/>
      <c r="M124" s="525"/>
      <c r="N124" s="551"/>
      <c r="O124" s="537"/>
    </row>
    <row r="125" spans="1:15" ht="12" customHeight="1" x14ac:dyDescent="0.25">
      <c r="A125" s="11" t="s">
        <v>431</v>
      </c>
      <c r="B125" s="5" t="s">
        <v>413</v>
      </c>
      <c r="C125" s="316"/>
      <c r="D125" s="316"/>
      <c r="E125" s="412"/>
      <c r="F125" s="404" t="s">
        <v>104</v>
      </c>
      <c r="G125" s="519"/>
      <c r="H125" s="542"/>
      <c r="I125" s="521"/>
      <c r="J125" s="519"/>
      <c r="K125" s="542"/>
      <c r="L125" s="521"/>
      <c r="M125" s="519"/>
      <c r="N125" s="542"/>
      <c r="O125" s="521"/>
    </row>
    <row r="126" spans="1:15" ht="12" customHeight="1" thickBot="1" x14ac:dyDescent="0.3">
      <c r="A126" s="12" t="s">
        <v>432</v>
      </c>
      <c r="B126" s="8" t="s">
        <v>414</v>
      </c>
      <c r="C126" s="317">
        <v>0</v>
      </c>
      <c r="D126" s="317">
        <v>0</v>
      </c>
      <c r="E126" s="416">
        <v>0</v>
      </c>
      <c r="F126" s="404" t="s">
        <v>106</v>
      </c>
      <c r="G126" s="520"/>
      <c r="H126" s="543"/>
      <c r="I126" s="522"/>
      <c r="J126" s="520"/>
      <c r="K126" s="543"/>
      <c r="L126" s="522"/>
      <c r="M126" s="520"/>
      <c r="N126" s="543"/>
      <c r="O126" s="522"/>
    </row>
    <row r="127" spans="1:15" ht="12" customHeight="1" thickBot="1" x14ac:dyDescent="0.3">
      <c r="A127" s="16" t="s">
        <v>379</v>
      </c>
      <c r="B127" s="119" t="s">
        <v>254</v>
      </c>
      <c r="C127" s="313">
        <f>SUM(C94+C110+C124)</f>
        <v>36824000</v>
      </c>
      <c r="D127" s="313">
        <f>SUM(D94+D110+D124)</f>
        <v>38424000</v>
      </c>
      <c r="E127" s="313">
        <f>SUM(E94+E110+E124)</f>
        <v>37854787</v>
      </c>
      <c r="F127" s="313">
        <f t="shared" ref="F127:I127" si="7">SUM(F94+F110+F124)</f>
        <v>48</v>
      </c>
      <c r="G127" s="313">
        <f t="shared" si="7"/>
        <v>36824000</v>
      </c>
      <c r="H127" s="313">
        <f t="shared" si="7"/>
        <v>38424000</v>
      </c>
      <c r="I127" s="313">
        <f t="shared" si="7"/>
        <v>37854787</v>
      </c>
      <c r="J127" s="525"/>
      <c r="K127" s="551"/>
      <c r="L127" s="551"/>
      <c r="M127" s="525"/>
      <c r="N127" s="551"/>
      <c r="O127" s="551"/>
    </row>
    <row r="128" spans="1:15" ht="18.75" customHeight="1" thickBot="1" x14ac:dyDescent="0.3">
      <c r="A128" s="16" t="s">
        <v>380</v>
      </c>
      <c r="B128" s="119" t="s">
        <v>255</v>
      </c>
      <c r="C128" s="313"/>
      <c r="D128" s="313"/>
      <c r="E128" s="219"/>
      <c r="F128" s="404" t="s">
        <v>110</v>
      </c>
      <c r="G128" s="532"/>
      <c r="H128" s="550"/>
      <c r="I128" s="536"/>
      <c r="J128" s="532"/>
      <c r="K128" s="550"/>
      <c r="L128" s="536"/>
      <c r="M128" s="532"/>
      <c r="N128" s="550"/>
      <c r="O128" s="536"/>
    </row>
    <row r="129" spans="1:15" ht="12" customHeight="1" x14ac:dyDescent="0.25">
      <c r="A129" s="11" t="s">
        <v>435</v>
      </c>
      <c r="B129" s="5" t="s">
        <v>256</v>
      </c>
      <c r="C129" s="314">
        <v>0</v>
      </c>
      <c r="D129" s="314">
        <v>0</v>
      </c>
      <c r="E129" s="414">
        <v>0</v>
      </c>
      <c r="F129" s="404" t="s">
        <v>112</v>
      </c>
      <c r="G129" s="552"/>
      <c r="H129" s="553"/>
      <c r="I129" s="554"/>
      <c r="J129" s="552"/>
      <c r="K129" s="553"/>
      <c r="L129" s="554"/>
      <c r="M129" s="552"/>
      <c r="N129" s="553"/>
      <c r="O129" s="554"/>
    </row>
    <row r="130" spans="1:15" ht="12" customHeight="1" x14ac:dyDescent="0.25">
      <c r="A130" s="11" t="s">
        <v>436</v>
      </c>
      <c r="B130" s="5" t="s">
        <v>257</v>
      </c>
      <c r="C130" s="314">
        <v>0</v>
      </c>
      <c r="D130" s="314">
        <v>0</v>
      </c>
      <c r="E130" s="414">
        <v>0</v>
      </c>
      <c r="F130" s="404" t="s">
        <v>114</v>
      </c>
      <c r="G130" s="519"/>
      <c r="H130" s="542"/>
      <c r="I130" s="521"/>
      <c r="J130" s="519"/>
      <c r="K130" s="542"/>
      <c r="L130" s="521"/>
      <c r="M130" s="519"/>
      <c r="N130" s="542"/>
      <c r="O130" s="521"/>
    </row>
    <row r="131" spans="1:15" ht="12" customHeight="1" thickBot="1" x14ac:dyDescent="0.3">
      <c r="A131" s="9" t="s">
        <v>437</v>
      </c>
      <c r="B131" s="3" t="s">
        <v>258</v>
      </c>
      <c r="C131" s="314">
        <v>0</v>
      </c>
      <c r="D131" s="314">
        <v>0</v>
      </c>
      <c r="E131" s="414">
        <v>0</v>
      </c>
      <c r="F131" s="404" t="s">
        <v>117</v>
      </c>
      <c r="G131" s="519"/>
      <c r="H131" s="542"/>
      <c r="I131" s="521"/>
      <c r="J131" s="519"/>
      <c r="K131" s="542"/>
      <c r="L131" s="521"/>
      <c r="M131" s="519"/>
      <c r="N131" s="542"/>
      <c r="O131" s="521"/>
    </row>
    <row r="132" spans="1:15" ht="12" customHeight="1" thickBot="1" x14ac:dyDescent="0.3">
      <c r="A132" s="16" t="s">
        <v>381</v>
      </c>
      <c r="B132" s="119" t="s">
        <v>259</v>
      </c>
      <c r="C132" s="313">
        <f>SUM(C133:C136)</f>
        <v>0</v>
      </c>
      <c r="D132" s="313">
        <f>SUM(D133:D136)</f>
        <v>0</v>
      </c>
      <c r="E132" s="313">
        <f>SUM(E133:E136)</f>
        <v>0</v>
      </c>
      <c r="F132" s="404" t="s">
        <v>120</v>
      </c>
      <c r="G132" s="525"/>
      <c r="H132" s="551"/>
      <c r="I132" s="551"/>
      <c r="J132" s="525"/>
      <c r="K132" s="551"/>
      <c r="L132" s="551"/>
      <c r="M132" s="525"/>
      <c r="N132" s="551"/>
      <c r="O132" s="551"/>
    </row>
    <row r="133" spans="1:15" ht="12" customHeight="1" x14ac:dyDescent="0.25">
      <c r="A133" s="11" t="s">
        <v>438</v>
      </c>
      <c r="B133" s="5" t="s">
        <v>260</v>
      </c>
      <c r="C133" s="314">
        <v>0</v>
      </c>
      <c r="D133" s="314"/>
      <c r="E133" s="414"/>
      <c r="F133" s="404" t="s">
        <v>122</v>
      </c>
      <c r="G133" s="552"/>
      <c r="H133" s="553"/>
      <c r="I133" s="554"/>
      <c r="J133" s="552"/>
      <c r="K133" s="553"/>
      <c r="L133" s="554"/>
      <c r="M133" s="552"/>
      <c r="N133" s="553"/>
      <c r="O133" s="554"/>
    </row>
    <row r="134" spans="1:15" ht="12" customHeight="1" x14ac:dyDescent="0.25">
      <c r="A134" s="11" t="s">
        <v>439</v>
      </c>
      <c r="B134" s="5" t="s">
        <v>261</v>
      </c>
      <c r="C134" s="314">
        <v>0</v>
      </c>
      <c r="D134" s="314"/>
      <c r="E134" s="414"/>
      <c r="F134" s="404" t="s">
        <v>124</v>
      </c>
      <c r="G134" s="519"/>
      <c r="H134" s="542"/>
      <c r="I134" s="521"/>
      <c r="J134" s="519"/>
      <c r="K134" s="542"/>
      <c r="L134" s="521"/>
      <c r="M134" s="519"/>
      <c r="N134" s="542"/>
      <c r="O134" s="521"/>
    </row>
    <row r="135" spans="1:15" ht="12" customHeight="1" x14ac:dyDescent="0.25">
      <c r="A135" s="11" t="s">
        <v>127</v>
      </c>
      <c r="B135" s="5" t="s">
        <v>262</v>
      </c>
      <c r="C135" s="314">
        <v>0</v>
      </c>
      <c r="D135" s="314"/>
      <c r="E135" s="414"/>
      <c r="F135" s="404" t="s">
        <v>126</v>
      </c>
      <c r="G135" s="519"/>
      <c r="H135" s="542"/>
      <c r="I135" s="521"/>
      <c r="J135" s="519"/>
      <c r="K135" s="542"/>
      <c r="L135" s="521"/>
      <c r="M135" s="519"/>
      <c r="N135" s="542"/>
      <c r="O135" s="521"/>
    </row>
    <row r="136" spans="1:15" ht="12" customHeight="1" thickBot="1" x14ac:dyDescent="0.3">
      <c r="A136" s="9" t="s">
        <v>130</v>
      </c>
      <c r="B136" s="3" t="s">
        <v>263</v>
      </c>
      <c r="C136" s="314">
        <v>0</v>
      </c>
      <c r="D136" s="314">
        <v>0</v>
      </c>
      <c r="E136" s="414">
        <v>0</v>
      </c>
      <c r="F136" s="404" t="s">
        <v>129</v>
      </c>
      <c r="G136" s="519"/>
      <c r="H136" s="542"/>
      <c r="I136" s="521"/>
      <c r="J136" s="519"/>
      <c r="K136" s="542"/>
      <c r="L136" s="521"/>
      <c r="M136" s="519"/>
      <c r="N136" s="542"/>
      <c r="O136" s="521"/>
    </row>
    <row r="137" spans="1:15" ht="12" customHeight="1" thickBot="1" x14ac:dyDescent="0.3">
      <c r="A137" s="16" t="s">
        <v>382</v>
      </c>
      <c r="B137" s="119" t="s">
        <v>264</v>
      </c>
      <c r="C137" s="323">
        <f>SUM(C138:C141)</f>
        <v>0</v>
      </c>
      <c r="D137" s="323">
        <f>SUM(D138:D141)</f>
        <v>0</v>
      </c>
      <c r="E137" s="323">
        <f>SUM(E138:E141)</f>
        <v>0</v>
      </c>
      <c r="F137" s="404" t="s">
        <v>132</v>
      </c>
      <c r="G137" s="531"/>
      <c r="H137" s="555"/>
      <c r="I137" s="555"/>
      <c r="J137" s="531"/>
      <c r="K137" s="555"/>
      <c r="L137" s="555"/>
      <c r="M137" s="531"/>
      <c r="N137" s="555"/>
      <c r="O137" s="555"/>
    </row>
    <row r="138" spans="1:15" ht="12" customHeight="1" x14ac:dyDescent="0.25">
      <c r="A138" s="11" t="s">
        <v>440</v>
      </c>
      <c r="B138" s="5" t="s">
        <v>265</v>
      </c>
      <c r="C138" s="314">
        <v>0</v>
      </c>
      <c r="D138" s="314">
        <v>0</v>
      </c>
      <c r="E138" s="414">
        <v>0</v>
      </c>
      <c r="F138" s="404" t="s">
        <v>135</v>
      </c>
      <c r="G138" s="552"/>
      <c r="H138" s="553"/>
      <c r="I138" s="554"/>
      <c r="J138" s="552"/>
      <c r="K138" s="553"/>
      <c r="L138" s="554"/>
      <c r="M138" s="552"/>
      <c r="N138" s="553"/>
      <c r="O138" s="554"/>
    </row>
    <row r="139" spans="1:15" ht="12" customHeight="1" x14ac:dyDescent="0.25">
      <c r="A139" s="11" t="s">
        <v>441</v>
      </c>
      <c r="B139" s="5" t="s">
        <v>266</v>
      </c>
      <c r="C139" s="314"/>
      <c r="D139" s="314"/>
      <c r="E139" s="414"/>
      <c r="F139" s="404" t="s">
        <v>137</v>
      </c>
      <c r="G139" s="519"/>
      <c r="H139" s="542"/>
      <c r="I139" s="521"/>
      <c r="J139" s="519"/>
      <c r="K139" s="542"/>
      <c r="L139" s="521"/>
      <c r="M139" s="519"/>
      <c r="N139" s="542"/>
      <c r="O139" s="521"/>
    </row>
    <row r="140" spans="1:15" ht="12" customHeight="1" x14ac:dyDescent="0.25">
      <c r="A140" s="11" t="s">
        <v>142</v>
      </c>
      <c r="B140" s="5" t="s">
        <v>267</v>
      </c>
      <c r="C140" s="314"/>
      <c r="D140" s="314"/>
      <c r="E140" s="414"/>
      <c r="F140" s="404" t="s">
        <v>139</v>
      </c>
      <c r="G140" s="519"/>
      <c r="H140" s="542"/>
      <c r="I140" s="521"/>
      <c r="J140" s="519"/>
      <c r="K140" s="542"/>
      <c r="L140" s="521"/>
      <c r="M140" s="519"/>
      <c r="N140" s="542"/>
      <c r="O140" s="521"/>
    </row>
    <row r="141" spans="1:15" ht="12" customHeight="1" thickBot="1" x14ac:dyDescent="0.3">
      <c r="A141" s="9" t="s">
        <v>145</v>
      </c>
      <c r="B141" s="3" t="s">
        <v>367</v>
      </c>
      <c r="C141" s="314"/>
      <c r="D141" s="314"/>
      <c r="E141" s="414"/>
      <c r="F141" s="404" t="s">
        <v>141</v>
      </c>
      <c r="G141" s="519"/>
      <c r="H141" s="542"/>
      <c r="I141" s="521"/>
      <c r="J141" s="519"/>
      <c r="K141" s="542"/>
      <c r="L141" s="521"/>
      <c r="M141" s="519"/>
      <c r="N141" s="542"/>
      <c r="O141" s="521"/>
    </row>
    <row r="142" spans="1:15" ht="15" customHeight="1" thickBot="1" x14ac:dyDescent="0.3">
      <c r="A142" s="16" t="s">
        <v>383</v>
      </c>
      <c r="B142" s="119" t="s">
        <v>268</v>
      </c>
      <c r="C142" s="325"/>
      <c r="D142" s="325"/>
      <c r="E142" s="441"/>
      <c r="F142" s="404" t="s">
        <v>144</v>
      </c>
      <c r="G142" s="556"/>
      <c r="H142" s="557"/>
      <c r="I142" s="558"/>
      <c r="J142" s="556"/>
      <c r="K142" s="557"/>
      <c r="L142" s="558"/>
      <c r="M142" s="556"/>
      <c r="N142" s="557"/>
      <c r="O142" s="558"/>
    </row>
    <row r="143" spans="1:15" s="410" customFormat="1" ht="12.95" customHeight="1" x14ac:dyDescent="0.25">
      <c r="A143" s="11" t="s">
        <v>521</v>
      </c>
      <c r="B143" s="5" t="s">
        <v>269</v>
      </c>
      <c r="C143" s="314">
        <v>0</v>
      </c>
      <c r="D143" s="314">
        <v>0</v>
      </c>
      <c r="E143" s="414">
        <v>0</v>
      </c>
      <c r="F143" s="404" t="s">
        <v>147</v>
      </c>
      <c r="G143" s="552"/>
      <c r="H143" s="553"/>
      <c r="I143" s="554"/>
      <c r="J143" s="552"/>
      <c r="K143" s="553"/>
      <c r="L143" s="554"/>
      <c r="M143" s="552"/>
      <c r="N143" s="553"/>
      <c r="O143" s="554"/>
    </row>
    <row r="144" spans="1:15" ht="12.75" customHeight="1" x14ac:dyDescent="0.25">
      <c r="A144" s="11" t="s">
        <v>522</v>
      </c>
      <c r="B144" s="5" t="s">
        <v>270</v>
      </c>
      <c r="C144" s="314">
        <v>0</v>
      </c>
      <c r="D144" s="314">
        <v>0</v>
      </c>
      <c r="E144" s="414">
        <v>0</v>
      </c>
      <c r="F144" s="404" t="s">
        <v>149</v>
      </c>
      <c r="G144" s="519"/>
      <c r="H144" s="542"/>
      <c r="I144" s="521"/>
      <c r="J144" s="519"/>
      <c r="K144" s="542"/>
      <c r="L144" s="521"/>
      <c r="M144" s="519"/>
      <c r="N144" s="542"/>
      <c r="O144" s="521"/>
    </row>
    <row r="145" spans="1:15" ht="12.75" customHeight="1" x14ac:dyDescent="0.25">
      <c r="A145" s="11" t="s">
        <v>281</v>
      </c>
      <c r="B145" s="5" t="s">
        <v>271</v>
      </c>
      <c r="C145" s="314">
        <v>0</v>
      </c>
      <c r="D145" s="314">
        <v>0</v>
      </c>
      <c r="E145" s="414">
        <v>0</v>
      </c>
      <c r="F145" s="404" t="s">
        <v>151</v>
      </c>
      <c r="G145" s="519"/>
      <c r="H145" s="542"/>
      <c r="I145" s="521"/>
      <c r="J145" s="519"/>
      <c r="K145" s="542"/>
      <c r="L145" s="521"/>
      <c r="M145" s="519"/>
      <c r="N145" s="542"/>
      <c r="O145" s="521"/>
    </row>
    <row r="146" spans="1:15" ht="12.75" customHeight="1" thickBot="1" x14ac:dyDescent="0.3">
      <c r="A146" s="11" t="s">
        <v>156</v>
      </c>
      <c r="B146" s="5" t="s">
        <v>272</v>
      </c>
      <c r="C146" s="314">
        <v>0</v>
      </c>
      <c r="D146" s="314">
        <v>0</v>
      </c>
      <c r="E146" s="414">
        <v>0</v>
      </c>
      <c r="F146" s="404" t="s">
        <v>153</v>
      </c>
      <c r="G146" s="519"/>
      <c r="H146" s="542"/>
      <c r="I146" s="521"/>
      <c r="J146" s="519"/>
      <c r="K146" s="542"/>
      <c r="L146" s="521"/>
      <c r="M146" s="519"/>
      <c r="N146" s="542"/>
      <c r="O146" s="521"/>
    </row>
    <row r="147" spans="1:15" ht="16.5" thickBot="1" x14ac:dyDescent="0.3">
      <c r="A147" s="16" t="s">
        <v>384</v>
      </c>
      <c r="B147" s="119" t="s">
        <v>327</v>
      </c>
      <c r="C147" s="442">
        <f>SUM(C128+C132+C137+C142)</f>
        <v>0</v>
      </c>
      <c r="D147" s="442">
        <f>SUM(D128+D132+D137+D142)</f>
        <v>0</v>
      </c>
      <c r="E147" s="442">
        <f>SUM(E128+E132+E137+E142)</f>
        <v>0</v>
      </c>
      <c r="F147" s="404" t="s">
        <v>155</v>
      </c>
      <c r="G147" s="559"/>
      <c r="H147" s="560"/>
      <c r="I147" s="560"/>
      <c r="J147" s="559"/>
      <c r="K147" s="560"/>
      <c r="L147" s="560"/>
      <c r="M147" s="559"/>
      <c r="N147" s="560"/>
      <c r="O147" s="560"/>
    </row>
    <row r="148" spans="1:15" ht="16.5" thickBot="1" x14ac:dyDescent="0.3">
      <c r="A148" s="241" t="s">
        <v>385</v>
      </c>
      <c r="B148" s="797" t="s">
        <v>328</v>
      </c>
      <c r="C148" s="798">
        <f>SUM(C127+C147)</f>
        <v>36824000</v>
      </c>
      <c r="D148" s="798">
        <f>SUM(D127+D147)</f>
        <v>38424000</v>
      </c>
      <c r="E148" s="798">
        <f>SUM(E127+E147)</f>
        <v>37854787</v>
      </c>
      <c r="F148" s="798">
        <f t="shared" ref="F148:I148" si="8">SUM(F127+F147)</f>
        <v>102</v>
      </c>
      <c r="G148" s="798">
        <f t="shared" si="8"/>
        <v>36824000</v>
      </c>
      <c r="H148" s="798">
        <f t="shared" si="8"/>
        <v>38424000</v>
      </c>
      <c r="I148" s="798">
        <f t="shared" si="8"/>
        <v>37854787</v>
      </c>
      <c r="J148" s="799"/>
      <c r="K148" s="800"/>
      <c r="L148" s="800"/>
      <c r="M148" s="799"/>
      <c r="N148" s="800"/>
      <c r="O148" s="800"/>
    </row>
    <row r="150" spans="1:15" ht="18.75" customHeight="1" x14ac:dyDescent="0.25">
      <c r="A150" s="851" t="s">
        <v>329</v>
      </c>
      <c r="B150" s="851"/>
      <c r="C150" s="851"/>
      <c r="D150" s="851"/>
      <c r="E150" s="851"/>
    </row>
    <row r="151" spans="1:15" ht="13.5" customHeight="1" thickBot="1" x14ac:dyDescent="0.3">
      <c r="A151" s="126" t="s">
        <v>494</v>
      </c>
      <c r="B151" s="126"/>
      <c r="C151" s="402"/>
      <c r="E151" s="249" t="s">
        <v>633</v>
      </c>
    </row>
    <row r="152" spans="1:15" ht="21.75" thickBot="1" x14ac:dyDescent="0.3">
      <c r="A152" s="16">
        <v>1</v>
      </c>
      <c r="B152" s="24" t="s">
        <v>330</v>
      </c>
      <c r="C152" s="242">
        <f>+C63-C127</f>
        <v>-36824000</v>
      </c>
      <c r="D152" s="242">
        <f>+D63-D127</f>
        <v>-38424000</v>
      </c>
      <c r="E152" s="242">
        <f>+E63-E127</f>
        <v>-37854786</v>
      </c>
      <c r="G152" s="688"/>
      <c r="H152" s="688"/>
      <c r="I152" s="688"/>
      <c r="J152" s="688"/>
      <c r="K152" s="688"/>
      <c r="L152" s="688"/>
      <c r="M152" s="688"/>
      <c r="N152" s="688"/>
      <c r="O152" s="688"/>
    </row>
    <row r="153" spans="1:15" ht="21.75" thickBot="1" x14ac:dyDescent="0.3">
      <c r="A153" s="16" t="s">
        <v>377</v>
      </c>
      <c r="B153" s="24" t="s">
        <v>331</v>
      </c>
      <c r="C153" s="242">
        <f>+C86-C147</f>
        <v>36824000</v>
      </c>
      <c r="D153" s="242">
        <f>+D86-D147</f>
        <v>38424000</v>
      </c>
      <c r="E153" s="242">
        <f>+E86-E147</f>
        <v>38005171</v>
      </c>
      <c r="G153" s="688"/>
      <c r="H153" s="688"/>
      <c r="I153" s="688"/>
      <c r="J153" s="688"/>
      <c r="K153" s="688"/>
      <c r="L153" s="688"/>
      <c r="M153" s="688"/>
      <c r="N153" s="688"/>
      <c r="O153" s="688"/>
    </row>
    <row r="154" spans="1:15" ht="7.5" customHeight="1" x14ac:dyDescent="0.25"/>
    <row r="156" spans="1:15" ht="12.75" customHeight="1" x14ac:dyDescent="0.25"/>
    <row r="157" spans="1:15" ht="12.75" customHeight="1" x14ac:dyDescent="0.25"/>
    <row r="158" spans="1:15" ht="12.75" customHeight="1" x14ac:dyDescent="0.25"/>
    <row r="159" spans="1:15" ht="12.75" customHeight="1" x14ac:dyDescent="0.25"/>
    <row r="160" spans="1:15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7">
    <mergeCell ref="G5:I5"/>
    <mergeCell ref="J5:L5"/>
    <mergeCell ref="M5:O5"/>
    <mergeCell ref="G91:I91"/>
    <mergeCell ref="J91:L91"/>
    <mergeCell ref="M91:O91"/>
    <mergeCell ref="A1:F1"/>
    <mergeCell ref="A2:F2"/>
    <mergeCell ref="A3:E3"/>
    <mergeCell ref="A5:A6"/>
    <mergeCell ref="B5:B6"/>
    <mergeCell ref="C5:E5"/>
    <mergeCell ref="A150:E150"/>
    <mergeCell ref="A89:E89"/>
    <mergeCell ref="A91:A92"/>
    <mergeCell ref="B91:B92"/>
    <mergeCell ref="C91:E91"/>
  </mergeCells>
  <phoneticPr fontId="30" type="noConversion"/>
  <pageMargins left="0.74803149606299213" right="0.74803149606299213" top="0.98425196850393704" bottom="0.98425196850393704" header="0.51181102362204722" footer="0.51181102362204722"/>
  <pageSetup paperSize="8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H147"/>
  <sheetViews>
    <sheetView topLeftCell="A125" workbookViewId="0">
      <selection activeCell="F137" sqref="F137"/>
    </sheetView>
  </sheetViews>
  <sheetFormatPr defaultRowHeight="12.75" x14ac:dyDescent="0.2"/>
  <cols>
    <col min="1" max="1" width="13.33203125" customWidth="1"/>
    <col min="2" max="2" width="69.1640625" customWidth="1"/>
    <col min="3" max="3" width="19.33203125" customWidth="1"/>
    <col min="4" max="6" width="19.6640625" customWidth="1"/>
    <col min="7" max="7" width="19.1640625" customWidth="1"/>
    <col min="8" max="8" width="14.1640625" customWidth="1"/>
    <col min="9" max="9" width="11.6640625" customWidth="1"/>
  </cols>
  <sheetData>
    <row r="1" spans="1:8" ht="13.5" thickBot="1" x14ac:dyDescent="0.25">
      <c r="C1" t="s">
        <v>695</v>
      </c>
    </row>
    <row r="2" spans="1:8" ht="28.5" customHeight="1" thickBot="1" x14ac:dyDescent="0.25">
      <c r="A2" s="625" t="s">
        <v>415</v>
      </c>
      <c r="B2" s="626" t="s">
        <v>579</v>
      </c>
      <c r="C2" s="627" t="s">
        <v>582</v>
      </c>
      <c r="D2" s="631">
        <v>18030</v>
      </c>
      <c r="E2" s="631">
        <v>82091</v>
      </c>
      <c r="F2" s="631">
        <v>82092</v>
      </c>
      <c r="G2" s="631">
        <v>86020</v>
      </c>
    </row>
    <row r="3" spans="1:8" ht="51.75" thickBot="1" x14ac:dyDescent="0.25">
      <c r="A3" s="625"/>
      <c r="B3" s="626" t="s">
        <v>350</v>
      </c>
      <c r="C3" s="627" t="s">
        <v>583</v>
      </c>
      <c r="D3" s="629" t="s">
        <v>354</v>
      </c>
      <c r="E3" s="629" t="s">
        <v>644</v>
      </c>
      <c r="F3" s="629" t="s">
        <v>645</v>
      </c>
      <c r="G3" s="629" t="s">
        <v>584</v>
      </c>
    </row>
    <row r="4" spans="1:8" ht="13.5" thickBot="1" x14ac:dyDescent="0.25">
      <c r="A4" s="625"/>
      <c r="B4" s="625"/>
      <c r="C4" s="625"/>
      <c r="D4" s="625"/>
      <c r="E4" s="625"/>
      <c r="F4" s="625"/>
      <c r="G4" s="625"/>
    </row>
    <row r="5" spans="1:8" ht="13.5" thickBot="1" x14ac:dyDescent="0.25">
      <c r="A5" s="625" t="s">
        <v>544</v>
      </c>
      <c r="B5" s="625" t="s">
        <v>410</v>
      </c>
      <c r="C5" s="630" t="s">
        <v>305</v>
      </c>
      <c r="D5" s="630" t="s">
        <v>305</v>
      </c>
      <c r="E5" s="630"/>
      <c r="F5" s="630"/>
      <c r="G5" s="630" t="s">
        <v>305</v>
      </c>
    </row>
    <row r="6" spans="1:8" ht="13.5" thickBot="1" x14ac:dyDescent="0.25">
      <c r="A6" s="628">
        <v>1</v>
      </c>
      <c r="B6" s="630">
        <v>2</v>
      </c>
      <c r="C6" s="628">
        <v>3</v>
      </c>
      <c r="D6" s="628" t="s">
        <v>379</v>
      </c>
      <c r="E6" s="628"/>
      <c r="F6" s="628"/>
      <c r="G6" s="630" t="s">
        <v>380</v>
      </c>
      <c r="H6" s="516"/>
    </row>
    <row r="7" spans="1:8" ht="13.5" thickBot="1" x14ac:dyDescent="0.25">
      <c r="A7" s="625"/>
      <c r="B7" s="625" t="s">
        <v>411</v>
      </c>
      <c r="C7" s="625" t="s">
        <v>361</v>
      </c>
      <c r="D7" s="625" t="s">
        <v>361</v>
      </c>
      <c r="E7" s="625"/>
      <c r="F7" s="625"/>
      <c r="G7" s="625" t="s">
        <v>361</v>
      </c>
    </row>
    <row r="8" spans="1:8" ht="13.5" thickBot="1" x14ac:dyDescent="0.25">
      <c r="A8" s="597" t="s">
        <v>376</v>
      </c>
      <c r="B8" s="604" t="s">
        <v>35</v>
      </c>
      <c r="C8" s="612"/>
      <c r="D8" s="612"/>
      <c r="E8" s="612"/>
      <c r="F8" s="612"/>
      <c r="G8" s="612"/>
    </row>
    <row r="9" spans="1:8" x14ac:dyDescent="0.2">
      <c r="A9" s="598" t="s">
        <v>442</v>
      </c>
      <c r="B9" s="605" t="s">
        <v>37</v>
      </c>
      <c r="C9" s="613"/>
      <c r="D9" s="613"/>
      <c r="E9" s="613"/>
      <c r="F9" s="613"/>
      <c r="G9" s="613"/>
    </row>
    <row r="10" spans="1:8" x14ac:dyDescent="0.2">
      <c r="A10" s="598" t="s">
        <v>443</v>
      </c>
      <c r="B10" s="605" t="s">
        <v>39</v>
      </c>
      <c r="C10" s="613"/>
      <c r="D10" s="613"/>
      <c r="E10" s="613"/>
      <c r="F10" s="613"/>
      <c r="G10" s="613"/>
    </row>
    <row r="11" spans="1:8" x14ac:dyDescent="0.2">
      <c r="A11" s="598" t="s">
        <v>444</v>
      </c>
      <c r="B11" s="605" t="s">
        <v>41</v>
      </c>
      <c r="C11" s="613"/>
      <c r="D11" s="613"/>
      <c r="E11" s="613"/>
      <c r="F11" s="613"/>
      <c r="G11" s="613"/>
    </row>
    <row r="12" spans="1:8" x14ac:dyDescent="0.2">
      <c r="A12" s="598" t="s">
        <v>445</v>
      </c>
      <c r="B12" s="605" t="s">
        <v>43</v>
      </c>
      <c r="C12" s="613"/>
      <c r="D12" s="613"/>
      <c r="E12" s="613"/>
      <c r="F12" s="613"/>
      <c r="G12" s="613"/>
    </row>
    <row r="13" spans="1:8" x14ac:dyDescent="0.2">
      <c r="A13" s="598" t="s">
        <v>489</v>
      </c>
      <c r="B13" s="605" t="s">
        <v>45</v>
      </c>
      <c r="C13" s="613"/>
      <c r="D13" s="614"/>
      <c r="E13" s="614"/>
      <c r="F13" s="614"/>
      <c r="G13" s="614"/>
    </row>
    <row r="14" spans="1:8" ht="13.5" thickBot="1" x14ac:dyDescent="0.25">
      <c r="A14" s="599" t="s">
        <v>446</v>
      </c>
      <c r="B14" s="606" t="s">
        <v>47</v>
      </c>
      <c r="C14" s="613"/>
      <c r="D14" s="615"/>
      <c r="E14" s="615"/>
      <c r="F14" s="615"/>
      <c r="G14" s="615"/>
    </row>
    <row r="15" spans="1:8" ht="13.5" thickBot="1" x14ac:dyDescent="0.25">
      <c r="A15" s="597" t="s">
        <v>377</v>
      </c>
      <c r="B15" s="607" t="s">
        <v>49</v>
      </c>
      <c r="C15" s="612"/>
      <c r="D15" s="612"/>
      <c r="E15" s="612"/>
      <c r="F15" s="612"/>
      <c r="G15" s="612"/>
    </row>
    <row r="16" spans="1:8" x14ac:dyDescent="0.2">
      <c r="A16" s="598" t="s">
        <v>448</v>
      </c>
      <c r="B16" s="605" t="s">
        <v>51</v>
      </c>
      <c r="C16" s="613"/>
      <c r="D16" s="613"/>
      <c r="E16" s="613"/>
      <c r="F16" s="613"/>
      <c r="G16" s="613"/>
    </row>
    <row r="17" spans="1:7" x14ac:dyDescent="0.2">
      <c r="A17" s="598" t="s">
        <v>449</v>
      </c>
      <c r="B17" s="605" t="s">
        <v>53</v>
      </c>
      <c r="C17" s="613"/>
      <c r="D17" s="613"/>
      <c r="E17" s="613"/>
      <c r="F17" s="613"/>
      <c r="G17" s="613"/>
    </row>
    <row r="18" spans="1:7" x14ac:dyDescent="0.2">
      <c r="A18" s="598" t="s">
        <v>450</v>
      </c>
      <c r="B18" s="605" t="s">
        <v>55</v>
      </c>
      <c r="C18" s="613"/>
      <c r="D18" s="613"/>
      <c r="E18" s="613"/>
      <c r="F18" s="613"/>
      <c r="G18" s="613"/>
    </row>
    <row r="19" spans="1:7" x14ac:dyDescent="0.2">
      <c r="A19" s="598" t="s">
        <v>451</v>
      </c>
      <c r="B19" s="605" t="s">
        <v>57</v>
      </c>
      <c r="C19" s="613"/>
      <c r="D19" s="613"/>
      <c r="E19" s="613"/>
      <c r="F19" s="613"/>
      <c r="G19" s="613"/>
    </row>
    <row r="20" spans="1:7" x14ac:dyDescent="0.2">
      <c r="A20" s="598" t="s">
        <v>452</v>
      </c>
      <c r="B20" s="605" t="s">
        <v>59</v>
      </c>
      <c r="C20" s="613"/>
      <c r="D20" s="613"/>
      <c r="E20" s="613"/>
      <c r="F20" s="613"/>
      <c r="G20" s="613"/>
    </row>
    <row r="21" spans="1:7" ht="13.5" thickBot="1" x14ac:dyDescent="0.25">
      <c r="A21" s="599" t="s">
        <v>458</v>
      </c>
      <c r="B21" s="606" t="s">
        <v>61</v>
      </c>
      <c r="C21" s="613"/>
      <c r="D21" s="616"/>
      <c r="E21" s="616"/>
      <c r="F21" s="616"/>
      <c r="G21" s="616"/>
    </row>
    <row r="22" spans="1:7" ht="13.5" thickBot="1" x14ac:dyDescent="0.25">
      <c r="A22" s="597" t="s">
        <v>378</v>
      </c>
      <c r="B22" s="604" t="s">
        <v>63</v>
      </c>
      <c r="C22" s="612"/>
      <c r="D22" s="612"/>
      <c r="E22" s="612"/>
      <c r="F22" s="612"/>
      <c r="G22" s="612"/>
    </row>
    <row r="23" spans="1:7" x14ac:dyDescent="0.2">
      <c r="A23" s="598" t="s">
        <v>431</v>
      </c>
      <c r="B23" s="605" t="s">
        <v>65</v>
      </c>
      <c r="C23" s="613"/>
      <c r="D23" s="613"/>
      <c r="E23" s="613"/>
      <c r="F23" s="613"/>
      <c r="G23" s="613"/>
    </row>
    <row r="24" spans="1:7" x14ac:dyDescent="0.2">
      <c r="A24" s="598" t="s">
        <v>432</v>
      </c>
      <c r="B24" s="605" t="s">
        <v>67</v>
      </c>
      <c r="C24" s="613"/>
      <c r="D24" s="613"/>
      <c r="E24" s="613"/>
      <c r="F24" s="613"/>
      <c r="G24" s="613"/>
    </row>
    <row r="25" spans="1:7" x14ac:dyDescent="0.2">
      <c r="A25" s="598" t="s">
        <v>433</v>
      </c>
      <c r="B25" s="605" t="s">
        <v>69</v>
      </c>
      <c r="C25" s="613"/>
      <c r="D25" s="613"/>
      <c r="E25" s="613"/>
      <c r="F25" s="613"/>
      <c r="G25" s="613"/>
    </row>
    <row r="26" spans="1:7" x14ac:dyDescent="0.2">
      <c r="A26" s="598" t="s">
        <v>434</v>
      </c>
      <c r="B26" s="605" t="s">
        <v>71</v>
      </c>
      <c r="C26" s="613"/>
      <c r="D26" s="613"/>
      <c r="E26" s="613"/>
      <c r="F26" s="613"/>
      <c r="G26" s="613"/>
    </row>
    <row r="27" spans="1:7" x14ac:dyDescent="0.2">
      <c r="A27" s="598" t="s">
        <v>511</v>
      </c>
      <c r="B27" s="605" t="s">
        <v>73</v>
      </c>
      <c r="C27" s="613"/>
      <c r="D27" s="613"/>
      <c r="E27" s="613"/>
      <c r="F27" s="613"/>
      <c r="G27" s="613"/>
    </row>
    <row r="28" spans="1:7" ht="13.5" thickBot="1" x14ac:dyDescent="0.25">
      <c r="A28" s="599" t="s">
        <v>512</v>
      </c>
      <c r="B28" s="606" t="s">
        <v>75</v>
      </c>
      <c r="C28" s="613"/>
      <c r="D28" s="616"/>
      <c r="E28" s="616"/>
      <c r="F28" s="616"/>
      <c r="G28" s="616"/>
    </row>
    <row r="29" spans="1:7" ht="13.5" thickBot="1" x14ac:dyDescent="0.25">
      <c r="A29" s="597" t="s">
        <v>513</v>
      </c>
      <c r="B29" s="604" t="s">
        <v>77</v>
      </c>
      <c r="C29" s="617"/>
      <c r="D29" s="617"/>
      <c r="E29" s="617"/>
      <c r="F29" s="617"/>
      <c r="G29" s="617"/>
    </row>
    <row r="30" spans="1:7" x14ac:dyDescent="0.2">
      <c r="A30" s="598" t="s">
        <v>79</v>
      </c>
      <c r="B30" s="605" t="s">
        <v>80</v>
      </c>
      <c r="C30" s="618"/>
      <c r="D30" s="618"/>
      <c r="E30" s="618"/>
      <c r="F30" s="618"/>
      <c r="G30" s="618"/>
    </row>
    <row r="31" spans="1:7" x14ac:dyDescent="0.2">
      <c r="A31" s="598" t="s">
        <v>82</v>
      </c>
      <c r="B31" s="605" t="s">
        <v>83</v>
      </c>
      <c r="C31" s="613"/>
      <c r="D31" s="613"/>
      <c r="E31" s="613"/>
      <c r="F31" s="613"/>
      <c r="G31" s="613"/>
    </row>
    <row r="32" spans="1:7" x14ac:dyDescent="0.2">
      <c r="A32" s="598" t="s">
        <v>85</v>
      </c>
      <c r="B32" s="605" t="s">
        <v>86</v>
      </c>
      <c r="C32" s="613"/>
      <c r="D32" s="613"/>
      <c r="E32" s="613"/>
      <c r="F32" s="613"/>
      <c r="G32" s="613"/>
    </row>
    <row r="33" spans="1:7" x14ac:dyDescent="0.2">
      <c r="A33" s="598" t="s">
        <v>88</v>
      </c>
      <c r="B33" s="605" t="s">
        <v>89</v>
      </c>
      <c r="C33" s="613"/>
      <c r="D33" s="613"/>
      <c r="E33" s="613"/>
      <c r="F33" s="613"/>
      <c r="G33" s="613"/>
    </row>
    <row r="34" spans="1:7" x14ac:dyDescent="0.2">
      <c r="A34" s="598" t="s">
        <v>91</v>
      </c>
      <c r="B34" s="605" t="s">
        <v>92</v>
      </c>
      <c r="C34" s="613"/>
      <c r="D34" s="613"/>
      <c r="E34" s="613"/>
      <c r="F34" s="613"/>
      <c r="G34" s="613"/>
    </row>
    <row r="35" spans="1:7" ht="13.5" thickBot="1" x14ac:dyDescent="0.25">
      <c r="A35" s="599" t="s">
        <v>94</v>
      </c>
      <c r="B35" s="606" t="s">
        <v>95</v>
      </c>
      <c r="C35" s="613"/>
      <c r="D35" s="616"/>
      <c r="E35" s="616"/>
      <c r="F35" s="616"/>
      <c r="G35" s="616"/>
    </row>
    <row r="36" spans="1:7" ht="13.5" thickBot="1" x14ac:dyDescent="0.25">
      <c r="A36" s="597" t="s">
        <v>380</v>
      </c>
      <c r="B36" s="604" t="s">
        <v>97</v>
      </c>
      <c r="C36" s="612">
        <f>SUM(C37:C46)</f>
        <v>484503</v>
      </c>
      <c r="D36" s="612">
        <f t="shared" ref="D36:E36" si="0">SUM(D37:D46)</f>
        <v>0</v>
      </c>
      <c r="E36" s="612">
        <f t="shared" si="0"/>
        <v>484503</v>
      </c>
      <c r="F36" s="612"/>
      <c r="G36" s="612">
        <f t="shared" ref="G36" si="1">SUM(G37:G46)</f>
        <v>0</v>
      </c>
    </row>
    <row r="37" spans="1:7" x14ac:dyDescent="0.2">
      <c r="A37" s="598" t="s">
        <v>435</v>
      </c>
      <c r="B37" s="605" t="s">
        <v>99</v>
      </c>
      <c r="C37" s="613"/>
      <c r="D37" s="613"/>
      <c r="E37" s="613"/>
      <c r="F37" s="613"/>
      <c r="G37" s="613"/>
    </row>
    <row r="38" spans="1:7" x14ac:dyDescent="0.2">
      <c r="A38" s="598" t="s">
        <v>436</v>
      </c>
      <c r="B38" s="605" t="s">
        <v>101</v>
      </c>
      <c r="C38" s="613">
        <f>E38</f>
        <v>484500</v>
      </c>
      <c r="D38" s="613"/>
      <c r="E38" s="613">
        <v>484500</v>
      </c>
      <c r="F38" s="613"/>
      <c r="G38" s="613"/>
    </row>
    <row r="39" spans="1:7" x14ac:dyDescent="0.2">
      <c r="A39" s="598" t="s">
        <v>437</v>
      </c>
      <c r="B39" s="605" t="s">
        <v>103</v>
      </c>
      <c r="C39" s="613">
        <f t="shared" ref="C39:C46" si="2">E39</f>
        <v>0</v>
      </c>
      <c r="D39" s="613"/>
      <c r="E39" s="613"/>
      <c r="F39" s="613"/>
      <c r="G39" s="613"/>
    </row>
    <row r="40" spans="1:7" x14ac:dyDescent="0.2">
      <c r="A40" s="598" t="s">
        <v>515</v>
      </c>
      <c r="B40" s="605" t="s">
        <v>105</v>
      </c>
      <c r="C40" s="613">
        <f t="shared" si="2"/>
        <v>0</v>
      </c>
      <c r="D40" s="613"/>
      <c r="E40" s="613"/>
      <c r="F40" s="613"/>
      <c r="G40" s="613"/>
    </row>
    <row r="41" spans="1:7" x14ac:dyDescent="0.2">
      <c r="A41" s="598" t="s">
        <v>516</v>
      </c>
      <c r="B41" s="605" t="s">
        <v>107</v>
      </c>
      <c r="C41" s="613">
        <f t="shared" si="2"/>
        <v>0</v>
      </c>
      <c r="D41" s="613"/>
      <c r="E41" s="613"/>
      <c r="F41" s="613"/>
      <c r="G41" s="613"/>
    </row>
    <row r="42" spans="1:7" x14ac:dyDescent="0.2">
      <c r="A42" s="598" t="s">
        <v>517</v>
      </c>
      <c r="B42" s="605" t="s">
        <v>109</v>
      </c>
      <c r="C42" s="613">
        <f t="shared" si="2"/>
        <v>0</v>
      </c>
      <c r="D42" s="613"/>
      <c r="E42" s="613"/>
      <c r="F42" s="613"/>
      <c r="G42" s="613"/>
    </row>
    <row r="43" spans="1:7" x14ac:dyDescent="0.2">
      <c r="A43" s="598" t="s">
        <v>518</v>
      </c>
      <c r="B43" s="605" t="s">
        <v>111</v>
      </c>
      <c r="C43" s="613">
        <f t="shared" si="2"/>
        <v>0</v>
      </c>
      <c r="D43" s="613"/>
      <c r="E43" s="613"/>
      <c r="F43" s="613"/>
      <c r="G43" s="613"/>
    </row>
    <row r="44" spans="1:7" x14ac:dyDescent="0.2">
      <c r="A44" s="598" t="s">
        <v>519</v>
      </c>
      <c r="B44" s="605" t="s">
        <v>113</v>
      </c>
      <c r="C44" s="613">
        <f t="shared" si="2"/>
        <v>0</v>
      </c>
      <c r="D44" s="613"/>
      <c r="E44" s="613"/>
      <c r="F44" s="613"/>
      <c r="G44" s="613"/>
    </row>
    <row r="45" spans="1:7" x14ac:dyDescent="0.2">
      <c r="A45" s="598" t="s">
        <v>115</v>
      </c>
      <c r="B45" s="605" t="s">
        <v>116</v>
      </c>
      <c r="C45" s="613">
        <f t="shared" si="2"/>
        <v>0</v>
      </c>
      <c r="D45" s="619"/>
      <c r="E45" s="619"/>
      <c r="F45" s="619"/>
      <c r="G45" s="619"/>
    </row>
    <row r="46" spans="1:7" ht="13.5" thickBot="1" x14ac:dyDescent="0.25">
      <c r="A46" s="599" t="s">
        <v>118</v>
      </c>
      <c r="B46" s="606" t="s">
        <v>119</v>
      </c>
      <c r="C46" s="613">
        <f t="shared" si="2"/>
        <v>3</v>
      </c>
      <c r="D46" s="620"/>
      <c r="E46" s="620">
        <v>3</v>
      </c>
      <c r="F46" s="620"/>
      <c r="G46" s="620"/>
    </row>
    <row r="47" spans="1:7" ht="13.5" thickBot="1" x14ac:dyDescent="0.25">
      <c r="A47" s="597" t="s">
        <v>381</v>
      </c>
      <c r="B47" s="604" t="s">
        <v>121</v>
      </c>
      <c r="C47" s="612"/>
      <c r="D47" s="612"/>
      <c r="E47" s="612"/>
      <c r="F47" s="612"/>
      <c r="G47" s="612"/>
    </row>
    <row r="48" spans="1:7" x14ac:dyDescent="0.2">
      <c r="A48" s="598" t="s">
        <v>438</v>
      </c>
      <c r="B48" s="605" t="s">
        <v>123</v>
      </c>
      <c r="C48" s="613"/>
      <c r="D48" s="619"/>
      <c r="E48" s="619"/>
      <c r="F48" s="619"/>
      <c r="G48" s="619"/>
    </row>
    <row r="49" spans="1:7" x14ac:dyDescent="0.2">
      <c r="A49" s="598" t="s">
        <v>439</v>
      </c>
      <c r="B49" s="605" t="s">
        <v>125</v>
      </c>
      <c r="C49" s="613"/>
      <c r="D49" s="619"/>
      <c r="E49" s="619"/>
      <c r="F49" s="619"/>
      <c r="G49" s="619"/>
    </row>
    <row r="50" spans="1:7" x14ac:dyDescent="0.2">
      <c r="A50" s="598" t="s">
        <v>127</v>
      </c>
      <c r="B50" s="605" t="s">
        <v>128</v>
      </c>
      <c r="C50" s="613"/>
      <c r="D50" s="619"/>
      <c r="E50" s="619"/>
      <c r="F50" s="619"/>
      <c r="G50" s="619"/>
    </row>
    <row r="51" spans="1:7" x14ac:dyDescent="0.2">
      <c r="A51" s="598" t="s">
        <v>130</v>
      </c>
      <c r="B51" s="605" t="s">
        <v>131</v>
      </c>
      <c r="C51" s="613"/>
      <c r="D51" s="619"/>
      <c r="E51" s="619"/>
      <c r="F51" s="619"/>
      <c r="G51" s="619"/>
    </row>
    <row r="52" spans="1:7" ht="13.5" thickBot="1" x14ac:dyDescent="0.25">
      <c r="A52" s="599" t="s">
        <v>133</v>
      </c>
      <c r="B52" s="606" t="s">
        <v>134</v>
      </c>
      <c r="C52" s="613"/>
      <c r="D52" s="620"/>
      <c r="E52" s="620"/>
      <c r="F52" s="620"/>
      <c r="G52" s="620"/>
    </row>
    <row r="53" spans="1:7" ht="13.5" thickBot="1" x14ac:dyDescent="0.25">
      <c r="A53" s="597" t="s">
        <v>520</v>
      </c>
      <c r="B53" s="604" t="s">
        <v>136</v>
      </c>
      <c r="C53" s="612"/>
      <c r="D53" s="612"/>
      <c r="E53" s="612"/>
      <c r="F53" s="612"/>
      <c r="G53" s="612"/>
    </row>
    <row r="54" spans="1:7" x14ac:dyDescent="0.2">
      <c r="A54" s="598" t="s">
        <v>440</v>
      </c>
      <c r="B54" s="605" t="s">
        <v>138</v>
      </c>
      <c r="C54" s="613"/>
      <c r="D54" s="613"/>
      <c r="E54" s="613"/>
      <c r="F54" s="613"/>
      <c r="G54" s="613"/>
    </row>
    <row r="55" spans="1:7" x14ac:dyDescent="0.2">
      <c r="A55" s="598" t="s">
        <v>441</v>
      </c>
      <c r="B55" s="605" t="s">
        <v>140</v>
      </c>
      <c r="C55" s="613"/>
      <c r="D55" s="613"/>
      <c r="E55" s="613"/>
      <c r="F55" s="613"/>
      <c r="G55" s="613"/>
    </row>
    <row r="56" spans="1:7" x14ac:dyDescent="0.2">
      <c r="A56" s="598" t="s">
        <v>142</v>
      </c>
      <c r="B56" s="605" t="s">
        <v>143</v>
      </c>
      <c r="C56" s="613"/>
      <c r="D56" s="613"/>
      <c r="E56" s="613"/>
      <c r="F56" s="613"/>
      <c r="G56" s="613"/>
    </row>
    <row r="57" spans="1:7" ht="13.5" thickBot="1" x14ac:dyDescent="0.25">
      <c r="A57" s="599" t="s">
        <v>145</v>
      </c>
      <c r="B57" s="606" t="s">
        <v>146</v>
      </c>
      <c r="C57" s="613"/>
      <c r="D57" s="616"/>
      <c r="E57" s="616"/>
      <c r="F57" s="616"/>
      <c r="G57" s="616"/>
    </row>
    <row r="58" spans="1:7" ht="13.5" thickBot="1" x14ac:dyDescent="0.25">
      <c r="A58" s="597" t="s">
        <v>383</v>
      </c>
      <c r="B58" s="607" t="s">
        <v>148</v>
      </c>
      <c r="C58" s="612"/>
      <c r="D58" s="612"/>
      <c r="E58" s="612"/>
      <c r="F58" s="612"/>
      <c r="G58" s="612"/>
    </row>
    <row r="59" spans="1:7" x14ac:dyDescent="0.2">
      <c r="A59" s="598" t="s">
        <v>521</v>
      </c>
      <c r="B59" s="605" t="s">
        <v>150</v>
      </c>
      <c r="C59" s="613"/>
      <c r="D59" s="590"/>
      <c r="E59" s="590"/>
      <c r="F59" s="590"/>
      <c r="G59" s="590"/>
    </row>
    <row r="60" spans="1:7" x14ac:dyDescent="0.2">
      <c r="A60" s="598" t="s">
        <v>522</v>
      </c>
      <c r="B60" s="605" t="s">
        <v>152</v>
      </c>
      <c r="C60" s="613"/>
      <c r="D60" s="619"/>
      <c r="E60" s="619"/>
      <c r="F60" s="619"/>
      <c r="G60" s="619"/>
    </row>
    <row r="61" spans="1:7" x14ac:dyDescent="0.2">
      <c r="A61" s="598" t="s">
        <v>281</v>
      </c>
      <c r="B61" s="605" t="s">
        <v>154</v>
      </c>
      <c r="C61" s="613"/>
      <c r="D61" s="619"/>
      <c r="E61" s="619"/>
      <c r="F61" s="619"/>
      <c r="G61" s="619"/>
    </row>
    <row r="62" spans="1:7" ht="13.5" thickBot="1" x14ac:dyDescent="0.25">
      <c r="A62" s="599" t="s">
        <v>156</v>
      </c>
      <c r="B62" s="606" t="s">
        <v>157</v>
      </c>
      <c r="C62" s="613"/>
      <c r="D62" s="619"/>
      <c r="E62" s="619"/>
      <c r="F62" s="619"/>
      <c r="G62" s="619"/>
    </row>
    <row r="63" spans="1:7" ht="13.5" thickBot="1" x14ac:dyDescent="0.25">
      <c r="A63" s="597" t="s">
        <v>384</v>
      </c>
      <c r="B63" s="604" t="s">
        <v>159</v>
      </c>
      <c r="C63" s="617">
        <f>SUM(C58+C53+C47+C36)</f>
        <v>484503</v>
      </c>
      <c r="D63" s="617">
        <f t="shared" ref="D63:G63" si="3">SUM(D58+D53+D47+D36)</f>
        <v>0</v>
      </c>
      <c r="E63" s="617">
        <f t="shared" si="3"/>
        <v>484503</v>
      </c>
      <c r="F63" s="617"/>
      <c r="G63" s="617">
        <f t="shared" si="3"/>
        <v>0</v>
      </c>
    </row>
    <row r="64" spans="1:7" ht="13.5" thickBot="1" x14ac:dyDescent="0.25">
      <c r="A64" s="600" t="s">
        <v>362</v>
      </c>
      <c r="B64" s="608" t="s">
        <v>161</v>
      </c>
      <c r="C64" s="621"/>
      <c r="D64" s="621"/>
      <c r="E64" s="621"/>
      <c r="F64" s="621"/>
      <c r="G64" s="621"/>
    </row>
    <row r="65" spans="1:7" x14ac:dyDescent="0.2">
      <c r="A65" s="598" t="s">
        <v>163</v>
      </c>
      <c r="B65" s="605" t="s">
        <v>164</v>
      </c>
      <c r="C65" s="613"/>
      <c r="D65" s="590"/>
      <c r="E65" s="590"/>
      <c r="F65" s="590"/>
      <c r="G65" s="590"/>
    </row>
    <row r="66" spans="1:7" x14ac:dyDescent="0.2">
      <c r="A66" s="598" t="s">
        <v>166</v>
      </c>
      <c r="B66" s="605" t="s">
        <v>167</v>
      </c>
      <c r="C66" s="613"/>
      <c r="D66" s="619"/>
      <c r="E66" s="619"/>
      <c r="F66" s="619"/>
      <c r="G66" s="619"/>
    </row>
    <row r="67" spans="1:7" ht="13.5" thickBot="1" x14ac:dyDescent="0.25">
      <c r="A67" s="599" t="s">
        <v>169</v>
      </c>
      <c r="B67" s="609" t="s">
        <v>363</v>
      </c>
      <c r="C67" s="613"/>
      <c r="D67" s="619"/>
      <c r="E67" s="619"/>
      <c r="F67" s="619"/>
      <c r="G67" s="619"/>
    </row>
    <row r="68" spans="1:7" ht="13.5" thickBot="1" x14ac:dyDescent="0.25">
      <c r="A68" s="601" t="s">
        <v>172</v>
      </c>
      <c r="B68" s="607" t="s">
        <v>173</v>
      </c>
      <c r="C68" s="612"/>
      <c r="D68" s="612"/>
      <c r="E68" s="612"/>
      <c r="F68" s="612"/>
      <c r="G68" s="612"/>
    </row>
    <row r="69" spans="1:7" x14ac:dyDescent="0.2">
      <c r="A69" s="598" t="s">
        <v>490</v>
      </c>
      <c r="B69" s="605" t="s">
        <v>175</v>
      </c>
      <c r="C69" s="613"/>
      <c r="D69" s="590"/>
      <c r="E69" s="590"/>
      <c r="F69" s="590"/>
      <c r="G69" s="590"/>
    </row>
    <row r="70" spans="1:7" x14ac:dyDescent="0.2">
      <c r="A70" s="598" t="s">
        <v>491</v>
      </c>
      <c r="B70" s="605" t="s">
        <v>177</v>
      </c>
      <c r="C70" s="613"/>
      <c r="D70" s="619"/>
      <c r="E70" s="619"/>
      <c r="F70" s="619"/>
      <c r="G70" s="619"/>
    </row>
    <row r="71" spans="1:7" x14ac:dyDescent="0.2">
      <c r="A71" s="598" t="s">
        <v>179</v>
      </c>
      <c r="B71" s="605" t="s">
        <v>180</v>
      </c>
      <c r="C71" s="613"/>
      <c r="D71" s="619"/>
      <c r="E71" s="619"/>
      <c r="F71" s="619"/>
      <c r="G71" s="619"/>
    </row>
    <row r="72" spans="1:7" ht="13.5" thickBot="1" x14ac:dyDescent="0.25">
      <c r="A72" s="599" t="s">
        <v>182</v>
      </c>
      <c r="B72" s="606" t="s">
        <v>183</v>
      </c>
      <c r="C72" s="613"/>
      <c r="D72" s="619"/>
      <c r="E72" s="619"/>
      <c r="F72" s="619"/>
      <c r="G72" s="619"/>
    </row>
    <row r="73" spans="1:7" ht="13.5" thickBot="1" x14ac:dyDescent="0.25">
      <c r="A73" s="601" t="s">
        <v>185</v>
      </c>
      <c r="B73" s="607" t="s">
        <v>186</v>
      </c>
      <c r="C73" s="612">
        <f>SUM(C74:C75)</f>
        <v>24515</v>
      </c>
      <c r="D73" s="612">
        <f>SUM(D74:D75)</f>
        <v>24515</v>
      </c>
      <c r="E73" s="581"/>
      <c r="F73" s="581"/>
      <c r="G73" s="581"/>
    </row>
    <row r="74" spans="1:7" x14ac:dyDescent="0.2">
      <c r="A74" s="598" t="s">
        <v>188</v>
      </c>
      <c r="B74" s="605" t="s">
        <v>364</v>
      </c>
      <c r="C74" s="613">
        <f>D74</f>
        <v>24515</v>
      </c>
      <c r="D74" s="590">
        <v>24515</v>
      </c>
      <c r="E74" s="590"/>
      <c r="F74" s="590"/>
      <c r="G74" s="590"/>
    </row>
    <row r="75" spans="1:7" ht="13.5" thickBot="1" x14ac:dyDescent="0.25">
      <c r="A75" s="599" t="s">
        <v>191</v>
      </c>
      <c r="B75" s="606" t="s">
        <v>192</v>
      </c>
      <c r="C75" s="613"/>
      <c r="D75" s="619"/>
      <c r="E75" s="619"/>
      <c r="F75" s="619"/>
      <c r="G75" s="619"/>
    </row>
    <row r="76" spans="1:7" ht="13.5" thickBot="1" x14ac:dyDescent="0.25">
      <c r="A76" s="601" t="s">
        <v>194</v>
      </c>
      <c r="B76" s="607" t="s">
        <v>195</v>
      </c>
      <c r="C76" s="612">
        <f>SUM(C77:C79)</f>
        <v>7790146</v>
      </c>
      <c r="D76" s="612">
        <f>SUM(D77:D79)</f>
        <v>7790146</v>
      </c>
      <c r="E76" s="612"/>
      <c r="F76" s="612"/>
      <c r="G76" s="612"/>
    </row>
    <row r="77" spans="1:7" x14ac:dyDescent="0.2">
      <c r="A77" s="598" t="s">
        <v>196</v>
      </c>
      <c r="B77" s="605" t="s">
        <v>197</v>
      </c>
      <c r="C77" s="613"/>
      <c r="D77" s="590"/>
      <c r="E77" s="590"/>
      <c r="F77" s="590"/>
      <c r="G77" s="590"/>
    </row>
    <row r="78" spans="1:7" x14ac:dyDescent="0.2">
      <c r="A78" s="598" t="s">
        <v>199</v>
      </c>
      <c r="B78" s="605" t="s">
        <v>200</v>
      </c>
      <c r="C78" s="613"/>
      <c r="D78" s="619"/>
      <c r="E78" s="619"/>
      <c r="F78" s="619"/>
      <c r="G78" s="619"/>
    </row>
    <row r="79" spans="1:7" ht="13.5" thickBot="1" x14ac:dyDescent="0.25">
      <c r="A79" s="599" t="s">
        <v>202</v>
      </c>
      <c r="B79" s="610" t="s">
        <v>562</v>
      </c>
      <c r="C79" s="613">
        <f>D79</f>
        <v>7790146</v>
      </c>
      <c r="D79" s="619">
        <v>7790146</v>
      </c>
      <c r="E79" s="619"/>
      <c r="F79" s="619"/>
      <c r="G79" s="619"/>
    </row>
    <row r="80" spans="1:7" ht="13.5" thickBot="1" x14ac:dyDescent="0.25">
      <c r="A80" s="601" t="s">
        <v>205</v>
      </c>
      <c r="B80" s="608" t="s">
        <v>206</v>
      </c>
      <c r="C80" s="612"/>
      <c r="D80" s="612"/>
      <c r="E80" s="612"/>
      <c r="F80" s="612"/>
      <c r="G80" s="612"/>
    </row>
    <row r="81" spans="1:7" x14ac:dyDescent="0.2">
      <c r="A81" s="602" t="s">
        <v>208</v>
      </c>
      <c r="B81" s="605" t="s">
        <v>209</v>
      </c>
      <c r="C81" s="613"/>
      <c r="D81" s="590"/>
      <c r="E81" s="590"/>
      <c r="F81" s="590"/>
      <c r="G81" s="590"/>
    </row>
    <row r="82" spans="1:7" x14ac:dyDescent="0.2">
      <c r="A82" s="602" t="s">
        <v>211</v>
      </c>
      <c r="B82" s="605" t="s">
        <v>212</v>
      </c>
      <c r="C82" s="613"/>
      <c r="D82" s="619"/>
      <c r="E82" s="619"/>
      <c r="F82" s="619"/>
      <c r="G82" s="619"/>
    </row>
    <row r="83" spans="1:7" x14ac:dyDescent="0.2">
      <c r="A83" s="602" t="s">
        <v>214</v>
      </c>
      <c r="B83" s="605" t="s">
        <v>215</v>
      </c>
      <c r="C83" s="613"/>
      <c r="D83" s="619"/>
      <c r="E83" s="619"/>
      <c r="F83" s="619"/>
      <c r="G83" s="619"/>
    </row>
    <row r="84" spans="1:7" ht="13.5" thickBot="1" x14ac:dyDescent="0.25">
      <c r="A84" s="603" t="s">
        <v>217</v>
      </c>
      <c r="B84" s="606" t="s">
        <v>218</v>
      </c>
      <c r="C84" s="613"/>
      <c r="D84" s="619"/>
      <c r="E84" s="619"/>
      <c r="F84" s="619"/>
      <c r="G84" s="619"/>
    </row>
    <row r="85" spans="1:7" ht="13.5" thickBot="1" x14ac:dyDescent="0.25">
      <c r="A85" s="601" t="s">
        <v>220</v>
      </c>
      <c r="B85" s="607" t="s">
        <v>221</v>
      </c>
      <c r="C85" s="613"/>
      <c r="D85" s="622"/>
      <c r="E85" s="622"/>
      <c r="F85" s="622"/>
      <c r="G85" s="622"/>
    </row>
    <row r="86" spans="1:7" ht="13.5" thickBot="1" x14ac:dyDescent="0.25">
      <c r="A86" s="600" t="s">
        <v>223</v>
      </c>
      <c r="B86" s="611" t="s">
        <v>224</v>
      </c>
      <c r="C86" s="617">
        <f>C80+C76+C73</f>
        <v>7814661</v>
      </c>
      <c r="D86" s="617">
        <f>D80+D76+D73</f>
        <v>7814661</v>
      </c>
      <c r="E86" s="623"/>
      <c r="F86" s="623"/>
      <c r="G86" s="623"/>
    </row>
    <row r="87" spans="1:7" ht="13.5" thickBot="1" x14ac:dyDescent="0.25">
      <c r="A87" s="600" t="s">
        <v>225</v>
      </c>
      <c r="B87" s="611" t="s">
        <v>365</v>
      </c>
      <c r="C87" s="624">
        <f>C86+C63</f>
        <v>8299164</v>
      </c>
      <c r="D87" s="624">
        <f t="shared" ref="D87:E87" si="4">D86+D63</f>
        <v>7814661</v>
      </c>
      <c r="E87" s="624">
        <f t="shared" si="4"/>
        <v>484503</v>
      </c>
      <c r="F87" s="624"/>
      <c r="G87" s="623"/>
    </row>
    <row r="88" spans="1:7" ht="13.5" thickBot="1" x14ac:dyDescent="0.25"/>
    <row r="89" spans="1:7" ht="13.5" thickBot="1" x14ac:dyDescent="0.25">
      <c r="A89" s="625"/>
      <c r="B89" s="686" t="s">
        <v>412</v>
      </c>
      <c r="C89" s="625"/>
      <c r="D89" s="625"/>
      <c r="E89" s="625"/>
      <c r="F89" s="625"/>
      <c r="G89" s="625"/>
    </row>
    <row r="90" spans="1:7" ht="13.5" thickBot="1" x14ac:dyDescent="0.25">
      <c r="A90" s="478" t="s">
        <v>376</v>
      </c>
      <c r="B90" s="479" t="s">
        <v>228</v>
      </c>
      <c r="C90" s="480">
        <f>SUM(C91:C105)</f>
        <v>8080291</v>
      </c>
      <c r="D90" s="480">
        <f t="shared" ref="D90:F90" si="5">SUM(D91:D105)</f>
        <v>0</v>
      </c>
      <c r="E90" s="480">
        <f t="shared" si="5"/>
        <v>8080291</v>
      </c>
      <c r="F90" s="480">
        <f t="shared" si="5"/>
        <v>0</v>
      </c>
      <c r="G90" s="480">
        <f t="shared" ref="G90" si="6">SUM(G91:G105)</f>
        <v>0</v>
      </c>
    </row>
    <row r="91" spans="1:7" x14ac:dyDescent="0.2">
      <c r="A91" s="482" t="s">
        <v>442</v>
      </c>
      <c r="B91" s="6" t="s">
        <v>406</v>
      </c>
      <c r="C91" s="245">
        <f>E91</f>
        <v>4146131</v>
      </c>
      <c r="D91" s="243"/>
      <c r="E91" s="245">
        <v>4146131</v>
      </c>
      <c r="F91" s="245"/>
      <c r="G91" s="245"/>
    </row>
    <row r="92" spans="1:7" x14ac:dyDescent="0.2">
      <c r="A92" s="462" t="s">
        <v>443</v>
      </c>
      <c r="B92" s="4" t="s">
        <v>523</v>
      </c>
      <c r="C92" s="245">
        <f t="shared" ref="C92:C93" si="7">E92</f>
        <v>898246</v>
      </c>
      <c r="D92" s="244"/>
      <c r="E92" s="245">
        <v>898246</v>
      </c>
      <c r="F92" s="245"/>
      <c r="G92" s="245"/>
    </row>
    <row r="93" spans="1:7" x14ac:dyDescent="0.2">
      <c r="A93" s="462" t="s">
        <v>444</v>
      </c>
      <c r="B93" s="4" t="s">
        <v>481</v>
      </c>
      <c r="C93" s="245">
        <f t="shared" si="7"/>
        <v>3035914</v>
      </c>
      <c r="D93" s="246"/>
      <c r="E93" s="739">
        <v>3035914</v>
      </c>
      <c r="F93" s="739"/>
      <c r="G93" s="245"/>
    </row>
    <row r="94" spans="1:7" x14ac:dyDescent="0.2">
      <c r="A94" s="462" t="s">
        <v>445</v>
      </c>
      <c r="B94" s="7" t="s">
        <v>524</v>
      </c>
      <c r="C94" s="245"/>
      <c r="D94" s="246"/>
      <c r="E94" s="246"/>
      <c r="F94" s="246"/>
      <c r="G94" s="246"/>
    </row>
    <row r="95" spans="1:7" x14ac:dyDescent="0.2">
      <c r="A95" s="462" t="s">
        <v>453</v>
      </c>
      <c r="B95" s="15" t="s">
        <v>525</v>
      </c>
      <c r="C95" s="245"/>
      <c r="D95" s="246"/>
      <c r="E95" s="246"/>
      <c r="F95" s="246"/>
      <c r="G95" s="246"/>
    </row>
    <row r="96" spans="1:7" x14ac:dyDescent="0.2">
      <c r="A96" s="462" t="s">
        <v>446</v>
      </c>
      <c r="B96" s="4" t="s">
        <v>229</v>
      </c>
      <c r="C96" s="245"/>
      <c r="D96" s="246"/>
      <c r="E96" s="246"/>
      <c r="F96" s="246"/>
      <c r="G96" s="246"/>
    </row>
    <row r="97" spans="1:7" x14ac:dyDescent="0.2">
      <c r="A97" s="462" t="s">
        <v>447</v>
      </c>
      <c r="B97" s="128" t="s">
        <v>230</v>
      </c>
      <c r="C97" s="245"/>
      <c r="D97" s="246"/>
      <c r="E97" s="246"/>
      <c r="F97" s="246"/>
      <c r="G97" s="246"/>
    </row>
    <row r="98" spans="1:7" x14ac:dyDescent="0.2">
      <c r="A98" s="462" t="s">
        <v>454</v>
      </c>
      <c r="B98" s="129" t="s">
        <v>231</v>
      </c>
      <c r="C98" s="245"/>
      <c r="D98" s="246"/>
      <c r="E98" s="246"/>
      <c r="F98" s="246"/>
      <c r="G98" s="246"/>
    </row>
    <row r="99" spans="1:7" x14ac:dyDescent="0.2">
      <c r="A99" s="462" t="s">
        <v>455</v>
      </c>
      <c r="B99" s="129" t="s">
        <v>232</v>
      </c>
      <c r="C99" s="245"/>
      <c r="D99" s="246"/>
      <c r="E99" s="246"/>
      <c r="F99" s="246"/>
      <c r="G99" s="246"/>
    </row>
    <row r="100" spans="1:7" x14ac:dyDescent="0.2">
      <c r="A100" s="462" t="s">
        <v>456</v>
      </c>
      <c r="B100" s="128" t="s">
        <v>233</v>
      </c>
      <c r="C100" s="245"/>
      <c r="D100" s="246"/>
      <c r="E100" s="246"/>
      <c r="F100" s="246"/>
      <c r="G100" s="246"/>
    </row>
    <row r="101" spans="1:7" x14ac:dyDescent="0.2">
      <c r="A101" s="462" t="s">
        <v>457</v>
      </c>
      <c r="B101" s="128" t="s">
        <v>234</v>
      </c>
      <c r="C101" s="245"/>
      <c r="D101" s="246"/>
      <c r="E101" s="246"/>
      <c r="F101" s="246"/>
      <c r="G101" s="246"/>
    </row>
    <row r="102" spans="1:7" x14ac:dyDescent="0.2">
      <c r="A102" s="462" t="s">
        <v>459</v>
      </c>
      <c r="B102" s="129" t="s">
        <v>235</v>
      </c>
      <c r="C102" s="245"/>
      <c r="D102" s="246"/>
      <c r="E102" s="246"/>
      <c r="F102" s="246"/>
      <c r="G102" s="246"/>
    </row>
    <row r="103" spans="1:7" x14ac:dyDescent="0.2">
      <c r="A103" s="483" t="s">
        <v>526</v>
      </c>
      <c r="B103" s="130" t="s">
        <v>236</v>
      </c>
      <c r="C103" s="245"/>
      <c r="D103" s="246"/>
      <c r="E103" s="246"/>
      <c r="F103" s="246"/>
      <c r="G103" s="246"/>
    </row>
    <row r="104" spans="1:7" x14ac:dyDescent="0.2">
      <c r="A104" s="462" t="s">
        <v>237</v>
      </c>
      <c r="B104" s="130" t="s">
        <v>238</v>
      </c>
      <c r="C104" s="245"/>
      <c r="D104" s="246"/>
      <c r="E104" s="246"/>
      <c r="F104" s="246"/>
      <c r="G104" s="246"/>
    </row>
    <row r="105" spans="1:7" ht="13.5" thickBot="1" x14ac:dyDescent="0.25">
      <c r="A105" s="484" t="s">
        <v>239</v>
      </c>
      <c r="B105" s="131" t="s">
        <v>240</v>
      </c>
      <c r="C105" s="245"/>
      <c r="D105" s="248"/>
      <c r="E105" s="248"/>
      <c r="F105" s="248"/>
      <c r="G105" s="248"/>
    </row>
    <row r="106" spans="1:7" ht="13.5" thickBot="1" x14ac:dyDescent="0.25">
      <c r="A106" s="31" t="s">
        <v>377</v>
      </c>
      <c r="B106" s="24" t="s">
        <v>241</v>
      </c>
      <c r="C106" s="460"/>
      <c r="D106" s="460"/>
      <c r="E106" s="460"/>
      <c r="F106" s="460"/>
      <c r="G106" s="460"/>
    </row>
    <row r="107" spans="1:7" x14ac:dyDescent="0.2">
      <c r="A107" s="461" t="s">
        <v>448</v>
      </c>
      <c r="B107" s="4" t="s">
        <v>559</v>
      </c>
      <c r="C107" s="245"/>
      <c r="D107" s="245"/>
      <c r="E107" s="245"/>
      <c r="F107" s="245"/>
      <c r="G107" s="245"/>
    </row>
    <row r="108" spans="1:7" x14ac:dyDescent="0.2">
      <c r="A108" s="461" t="s">
        <v>449</v>
      </c>
      <c r="B108" s="8" t="s">
        <v>242</v>
      </c>
      <c r="C108" s="245"/>
      <c r="D108" s="245"/>
      <c r="E108" s="245"/>
      <c r="F108" s="245"/>
      <c r="G108" s="245"/>
    </row>
    <row r="109" spans="1:7" x14ac:dyDescent="0.2">
      <c r="A109" s="461" t="s">
        <v>450</v>
      </c>
      <c r="B109" s="8" t="s">
        <v>527</v>
      </c>
      <c r="C109" s="245"/>
      <c r="D109" s="244"/>
      <c r="E109" s="244"/>
      <c r="F109" s="244"/>
      <c r="G109" s="244"/>
    </row>
    <row r="110" spans="1:7" x14ac:dyDescent="0.2">
      <c r="A110" s="461" t="s">
        <v>451</v>
      </c>
      <c r="B110" s="8" t="s">
        <v>243</v>
      </c>
      <c r="C110" s="245"/>
      <c r="D110" s="414"/>
      <c r="E110" s="414"/>
      <c r="F110" s="414"/>
      <c r="G110" s="414"/>
    </row>
    <row r="111" spans="1:7" x14ac:dyDescent="0.2">
      <c r="A111" s="461" t="s">
        <v>452</v>
      </c>
      <c r="B111" s="240" t="s">
        <v>282</v>
      </c>
      <c r="C111" s="245"/>
      <c r="D111" s="414"/>
      <c r="E111" s="414"/>
      <c r="F111" s="414"/>
      <c r="G111" s="414"/>
    </row>
    <row r="112" spans="1:7" x14ac:dyDescent="0.2">
      <c r="A112" s="461" t="s">
        <v>458</v>
      </c>
      <c r="B112" s="239" t="s">
        <v>244</v>
      </c>
      <c r="C112" s="245"/>
      <c r="D112" s="414"/>
      <c r="E112" s="414"/>
      <c r="F112" s="414"/>
      <c r="G112" s="414"/>
    </row>
    <row r="113" spans="1:7" x14ac:dyDescent="0.2">
      <c r="A113" s="461" t="s">
        <v>460</v>
      </c>
      <c r="B113" s="439" t="s">
        <v>245</v>
      </c>
      <c r="C113" s="245"/>
      <c r="D113" s="414"/>
      <c r="E113" s="414"/>
      <c r="F113" s="414"/>
      <c r="G113" s="414"/>
    </row>
    <row r="114" spans="1:7" x14ac:dyDescent="0.2">
      <c r="A114" s="461" t="s">
        <v>528</v>
      </c>
      <c r="B114" s="129" t="s">
        <v>232</v>
      </c>
      <c r="C114" s="245"/>
      <c r="D114" s="414"/>
      <c r="E114" s="414"/>
      <c r="F114" s="414"/>
      <c r="G114" s="414"/>
    </row>
    <row r="115" spans="1:7" x14ac:dyDescent="0.2">
      <c r="A115" s="461" t="s">
        <v>529</v>
      </c>
      <c r="B115" s="129" t="s">
        <v>246</v>
      </c>
      <c r="C115" s="245"/>
      <c r="D115" s="414"/>
      <c r="E115" s="414"/>
      <c r="F115" s="414"/>
      <c r="G115" s="414"/>
    </row>
    <row r="116" spans="1:7" x14ac:dyDescent="0.2">
      <c r="A116" s="461" t="s">
        <v>530</v>
      </c>
      <c r="B116" s="129" t="s">
        <v>247</v>
      </c>
      <c r="C116" s="245"/>
      <c r="D116" s="414"/>
      <c r="E116" s="414"/>
      <c r="F116" s="414"/>
      <c r="G116" s="414"/>
    </row>
    <row r="117" spans="1:7" x14ac:dyDescent="0.2">
      <c r="A117" s="461" t="s">
        <v>248</v>
      </c>
      <c r="B117" s="129" t="s">
        <v>235</v>
      </c>
      <c r="C117" s="245"/>
      <c r="D117" s="414"/>
      <c r="E117" s="414"/>
      <c r="F117" s="414"/>
      <c r="G117" s="414"/>
    </row>
    <row r="118" spans="1:7" x14ac:dyDescent="0.2">
      <c r="A118" s="461" t="s">
        <v>249</v>
      </c>
      <c r="B118" s="129" t="s">
        <v>250</v>
      </c>
      <c r="C118" s="245"/>
      <c r="D118" s="414"/>
      <c r="E118" s="414"/>
      <c r="F118" s="414"/>
      <c r="G118" s="414"/>
    </row>
    <row r="119" spans="1:7" ht="13.5" thickBot="1" x14ac:dyDescent="0.25">
      <c r="A119" s="483" t="s">
        <v>251</v>
      </c>
      <c r="B119" s="129" t="s">
        <v>252</v>
      </c>
      <c r="C119" s="245"/>
      <c r="D119" s="416"/>
      <c r="E119" s="416"/>
      <c r="F119" s="416"/>
      <c r="G119" s="416"/>
    </row>
    <row r="120" spans="1:7" ht="13.5" thickBot="1" x14ac:dyDescent="0.25">
      <c r="A120" s="31" t="s">
        <v>378</v>
      </c>
      <c r="B120" s="119" t="s">
        <v>253</v>
      </c>
      <c r="C120" s="460"/>
      <c r="D120" s="460"/>
      <c r="E120" s="460"/>
      <c r="F120" s="460"/>
      <c r="G120" s="460"/>
    </row>
    <row r="121" spans="1:7" x14ac:dyDescent="0.2">
      <c r="A121" s="461" t="s">
        <v>431</v>
      </c>
      <c r="B121" s="5" t="s">
        <v>413</v>
      </c>
      <c r="C121" s="245"/>
      <c r="D121" s="245"/>
      <c r="E121" s="245"/>
      <c r="F121" s="245"/>
      <c r="G121" s="245"/>
    </row>
    <row r="122" spans="1:7" ht="13.5" thickBot="1" x14ac:dyDescent="0.25">
      <c r="A122" s="464" t="s">
        <v>432</v>
      </c>
      <c r="B122" s="8" t="s">
        <v>414</v>
      </c>
      <c r="C122" s="245"/>
      <c r="D122" s="246"/>
      <c r="E122" s="246"/>
      <c r="F122" s="246"/>
      <c r="G122" s="246"/>
    </row>
    <row r="123" spans="1:7" ht="13.5" thickBot="1" x14ac:dyDescent="0.25">
      <c r="A123" s="31" t="s">
        <v>379</v>
      </c>
      <c r="B123" s="119" t="s">
        <v>254</v>
      </c>
      <c r="C123" s="460">
        <f>SUM(C120+C106+C90)</f>
        <v>8080291</v>
      </c>
      <c r="D123" s="460">
        <f t="shared" ref="D123:G123" si="8">SUM(D120+D106+D90)</f>
        <v>0</v>
      </c>
      <c r="E123" s="460">
        <f t="shared" si="8"/>
        <v>8080291</v>
      </c>
      <c r="F123" s="460">
        <f t="shared" si="8"/>
        <v>0</v>
      </c>
      <c r="G123" s="460">
        <f t="shared" si="8"/>
        <v>0</v>
      </c>
    </row>
    <row r="124" spans="1:7" ht="13.5" thickBot="1" x14ac:dyDescent="0.25">
      <c r="A124" s="31" t="s">
        <v>380</v>
      </c>
      <c r="B124" s="119" t="s">
        <v>255</v>
      </c>
      <c r="C124" s="460"/>
      <c r="D124" s="460"/>
      <c r="E124" s="460"/>
      <c r="F124" s="460"/>
      <c r="G124" s="460"/>
    </row>
    <row r="125" spans="1:7" x14ac:dyDescent="0.2">
      <c r="A125" s="461" t="s">
        <v>435</v>
      </c>
      <c r="B125" s="5" t="s">
        <v>256</v>
      </c>
      <c r="C125" s="245"/>
      <c r="D125" s="414"/>
      <c r="E125" s="414"/>
      <c r="F125" s="414"/>
      <c r="G125" s="414"/>
    </row>
    <row r="126" spans="1:7" x14ac:dyDescent="0.2">
      <c r="A126" s="461" t="s">
        <v>436</v>
      </c>
      <c r="B126" s="5" t="s">
        <v>257</v>
      </c>
      <c r="C126" s="245"/>
      <c r="D126" s="414"/>
      <c r="E126" s="414"/>
      <c r="F126" s="414"/>
      <c r="G126" s="414"/>
    </row>
    <row r="127" spans="1:7" ht="13.5" thickBot="1" x14ac:dyDescent="0.25">
      <c r="A127" s="483" t="s">
        <v>437</v>
      </c>
      <c r="B127" s="3" t="s">
        <v>258</v>
      </c>
      <c r="C127" s="245"/>
      <c r="D127" s="414"/>
      <c r="E127" s="414"/>
      <c r="F127" s="414"/>
      <c r="G127" s="414"/>
    </row>
    <row r="128" spans="1:7" ht="13.5" thickBot="1" x14ac:dyDescent="0.25">
      <c r="A128" s="31" t="s">
        <v>381</v>
      </c>
      <c r="B128" s="119" t="s">
        <v>259</v>
      </c>
      <c r="C128" s="460"/>
      <c r="D128" s="460"/>
      <c r="E128" s="460"/>
      <c r="F128" s="460"/>
      <c r="G128" s="460"/>
    </row>
    <row r="129" spans="1:7" x14ac:dyDescent="0.2">
      <c r="A129" s="461" t="s">
        <v>438</v>
      </c>
      <c r="B129" s="5" t="s">
        <v>260</v>
      </c>
      <c r="C129" s="245"/>
      <c r="D129" s="414"/>
      <c r="E129" s="414"/>
      <c r="F129" s="414"/>
      <c r="G129" s="414"/>
    </row>
    <row r="130" spans="1:7" x14ac:dyDescent="0.2">
      <c r="A130" s="461" t="s">
        <v>439</v>
      </c>
      <c r="B130" s="5" t="s">
        <v>261</v>
      </c>
      <c r="C130" s="245"/>
      <c r="D130" s="414"/>
      <c r="E130" s="414"/>
      <c r="F130" s="414"/>
      <c r="G130" s="414"/>
    </row>
    <row r="131" spans="1:7" x14ac:dyDescent="0.2">
      <c r="A131" s="461" t="s">
        <v>127</v>
      </c>
      <c r="B131" s="5" t="s">
        <v>262</v>
      </c>
      <c r="C131" s="245"/>
      <c r="D131" s="414"/>
      <c r="E131" s="414"/>
      <c r="F131" s="414"/>
      <c r="G131" s="414"/>
    </row>
    <row r="132" spans="1:7" ht="13.5" thickBot="1" x14ac:dyDescent="0.25">
      <c r="A132" s="483" t="s">
        <v>130</v>
      </c>
      <c r="B132" s="3" t="s">
        <v>263</v>
      </c>
      <c r="C132" s="245"/>
      <c r="D132" s="414"/>
      <c r="E132" s="414"/>
      <c r="F132" s="414"/>
      <c r="G132" s="414"/>
    </row>
    <row r="133" spans="1:7" ht="13.5" thickBot="1" x14ac:dyDescent="0.25">
      <c r="A133" s="31" t="s">
        <v>382</v>
      </c>
      <c r="B133" s="119" t="s">
        <v>264</v>
      </c>
      <c r="C133" s="466">
        <f>SUM(C134:C137)</f>
        <v>0</v>
      </c>
      <c r="D133" s="466"/>
      <c r="E133" s="466"/>
      <c r="F133" s="466"/>
      <c r="G133" s="466"/>
    </row>
    <row r="134" spans="1:7" x14ac:dyDescent="0.2">
      <c r="A134" s="461" t="s">
        <v>440</v>
      </c>
      <c r="B134" s="5" t="s">
        <v>265</v>
      </c>
      <c r="C134" s="245"/>
      <c r="D134" s="414"/>
      <c r="E134" s="414"/>
      <c r="F134" s="414"/>
      <c r="G134" s="414"/>
    </row>
    <row r="135" spans="1:7" x14ac:dyDescent="0.2">
      <c r="A135" s="461" t="s">
        <v>441</v>
      </c>
      <c r="B135" s="5" t="s">
        <v>266</v>
      </c>
      <c r="C135" s="245"/>
      <c r="D135" s="414"/>
      <c r="E135" s="414"/>
      <c r="F135" s="414"/>
      <c r="G135" s="414"/>
    </row>
    <row r="136" spans="1:7" x14ac:dyDescent="0.2">
      <c r="A136" s="461" t="s">
        <v>142</v>
      </c>
      <c r="B136" s="5" t="s">
        <v>267</v>
      </c>
      <c r="C136" s="245"/>
      <c r="D136" s="414"/>
      <c r="E136" s="414"/>
      <c r="F136" s="414"/>
      <c r="G136" s="414"/>
    </row>
    <row r="137" spans="1:7" ht="13.5" thickBot="1" x14ac:dyDescent="0.25">
      <c r="A137" s="483" t="s">
        <v>145</v>
      </c>
      <c r="B137" s="3" t="s">
        <v>366</v>
      </c>
      <c r="C137" s="245"/>
      <c r="D137" s="414"/>
      <c r="E137" s="414"/>
      <c r="F137" s="414"/>
      <c r="G137" s="414"/>
    </row>
    <row r="138" spans="1:7" ht="13.5" thickBot="1" x14ac:dyDescent="0.25">
      <c r="A138" s="31" t="s">
        <v>383</v>
      </c>
      <c r="B138" s="119" t="s">
        <v>268</v>
      </c>
      <c r="C138" s="485"/>
      <c r="D138" s="485"/>
      <c r="E138" s="485"/>
      <c r="F138" s="485"/>
      <c r="G138" s="485"/>
    </row>
    <row r="139" spans="1:7" x14ac:dyDescent="0.2">
      <c r="A139" s="461" t="s">
        <v>521</v>
      </c>
      <c r="B139" s="5" t="s">
        <v>269</v>
      </c>
      <c r="C139" s="245"/>
      <c r="D139" s="414"/>
      <c r="E139" s="414"/>
      <c r="F139" s="414"/>
      <c r="G139" s="414"/>
    </row>
    <row r="140" spans="1:7" x14ac:dyDescent="0.2">
      <c r="A140" s="461" t="s">
        <v>522</v>
      </c>
      <c r="B140" s="5" t="s">
        <v>270</v>
      </c>
      <c r="C140" s="245"/>
      <c r="D140" s="414"/>
      <c r="E140" s="414"/>
      <c r="F140" s="414"/>
      <c r="G140" s="414"/>
    </row>
    <row r="141" spans="1:7" x14ac:dyDescent="0.2">
      <c r="A141" s="461" t="s">
        <v>281</v>
      </c>
      <c r="B141" s="5" t="s">
        <v>271</v>
      </c>
      <c r="C141" s="245"/>
      <c r="D141" s="414"/>
      <c r="E141" s="414"/>
      <c r="F141" s="414"/>
      <c r="G141" s="414"/>
    </row>
    <row r="142" spans="1:7" ht="13.5" thickBot="1" x14ac:dyDescent="0.25">
      <c r="A142" s="461" t="s">
        <v>156</v>
      </c>
      <c r="B142" s="5" t="s">
        <v>272</v>
      </c>
      <c r="C142" s="245"/>
      <c r="D142" s="414"/>
      <c r="E142" s="414"/>
      <c r="F142" s="414"/>
      <c r="G142" s="414"/>
    </row>
    <row r="143" spans="1:7" ht="13.5" thickBot="1" x14ac:dyDescent="0.25">
      <c r="A143" s="31" t="s">
        <v>384</v>
      </c>
      <c r="B143" s="119" t="s">
        <v>327</v>
      </c>
      <c r="C143" s="486"/>
      <c r="D143" s="486"/>
      <c r="E143" s="486"/>
      <c r="F143" s="486"/>
      <c r="G143" s="486"/>
    </row>
    <row r="144" spans="1:7" ht="13.5" thickBot="1" x14ac:dyDescent="0.25">
      <c r="A144" s="487" t="s">
        <v>385</v>
      </c>
      <c r="B144" s="303" t="s">
        <v>328</v>
      </c>
      <c r="C144" s="486">
        <f>SUM(C143+C123)</f>
        <v>8080291</v>
      </c>
      <c r="D144" s="486">
        <f t="shared" ref="D144:G144" si="9">SUM(D143+D123)</f>
        <v>0</v>
      </c>
      <c r="E144" s="486">
        <f t="shared" si="9"/>
        <v>8080291</v>
      </c>
      <c r="F144" s="486">
        <f t="shared" si="9"/>
        <v>0</v>
      </c>
      <c r="G144" s="486">
        <f t="shared" si="9"/>
        <v>0</v>
      </c>
    </row>
    <row r="145" spans="1:7" ht="13.5" thickBot="1" x14ac:dyDescent="0.25">
      <c r="A145" s="488"/>
      <c r="B145" s="489"/>
      <c r="C145" s="490"/>
      <c r="D145" s="490"/>
      <c r="E145" s="490"/>
      <c r="F145" s="490"/>
      <c r="G145" s="490"/>
    </row>
    <row r="146" spans="1:7" ht="13.5" thickBot="1" x14ac:dyDescent="0.25">
      <c r="A146" s="218" t="s">
        <v>545</v>
      </c>
      <c r="B146" s="341"/>
      <c r="C146" s="443">
        <v>2</v>
      </c>
      <c r="D146" s="491"/>
      <c r="E146" s="491">
        <v>2</v>
      </c>
      <c r="F146" s="491"/>
      <c r="G146" s="116"/>
    </row>
    <row r="147" spans="1:7" ht="13.5" thickBot="1" x14ac:dyDescent="0.25">
      <c r="A147" s="218" t="s">
        <v>546</v>
      </c>
      <c r="B147" s="341"/>
      <c r="C147" s="492"/>
      <c r="D147" s="116"/>
      <c r="E147" s="116"/>
      <c r="F147" s="116"/>
      <c r="G147" s="116"/>
    </row>
  </sheetData>
  <pageMargins left="0.23622047244094491" right="0.23622047244094491" top="0.74803149606299213" bottom="0.74803149606299213" header="0.31496062992125984" footer="0.31496062992125984"/>
  <pageSetup paperSize="8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N154"/>
  <sheetViews>
    <sheetView topLeftCell="A8" workbookViewId="0">
      <selection activeCell="J150" sqref="J150"/>
    </sheetView>
  </sheetViews>
  <sheetFormatPr defaultRowHeight="12.75" x14ac:dyDescent="0.2"/>
  <cols>
    <col min="1" max="1" width="9.6640625" customWidth="1"/>
    <col min="2" max="2" width="58" customWidth="1"/>
    <col min="3" max="4" width="12.6640625" customWidth="1"/>
    <col min="5" max="5" width="12" customWidth="1"/>
    <col min="6" max="6" width="13.1640625" customWidth="1"/>
    <col min="7" max="7" width="15.1640625" customWidth="1"/>
    <col min="8" max="8" width="14.5" customWidth="1"/>
    <col min="9" max="9" width="12.83203125" customWidth="1"/>
    <col min="10" max="10" width="12.33203125" customWidth="1"/>
    <col min="11" max="11" width="10.5" customWidth="1"/>
    <col min="12" max="12" width="11.83203125" customWidth="1"/>
    <col min="13" max="13" width="11" customWidth="1"/>
    <col min="14" max="14" width="10.6640625" customWidth="1"/>
  </cols>
  <sheetData>
    <row r="1" spans="1:14" ht="15.75" x14ac:dyDescent="0.25">
      <c r="A1" s="921" t="s">
        <v>696</v>
      </c>
      <c r="B1" s="921"/>
      <c r="C1" s="921"/>
      <c r="D1" s="921"/>
      <c r="E1" s="921"/>
    </row>
    <row r="2" spans="1:14" ht="15.75" x14ac:dyDescent="0.25">
      <c r="A2" s="922" t="s">
        <v>698</v>
      </c>
      <c r="B2" s="922"/>
      <c r="C2" s="922"/>
      <c r="D2" s="922"/>
      <c r="E2" s="922"/>
    </row>
    <row r="3" spans="1:14" ht="15.75" x14ac:dyDescent="0.2">
      <c r="A3" s="923" t="s">
        <v>373</v>
      </c>
      <c r="B3" s="923"/>
      <c r="C3" s="923"/>
      <c r="D3" s="923"/>
      <c r="E3" s="923"/>
    </row>
    <row r="4" spans="1:14" ht="14.25" thickBot="1" x14ac:dyDescent="0.25">
      <c r="A4" s="633" t="s">
        <v>492</v>
      </c>
      <c r="B4" s="633"/>
      <c r="C4" s="634"/>
      <c r="D4" s="634"/>
      <c r="E4" s="634" t="s">
        <v>607</v>
      </c>
    </row>
    <row r="5" spans="1:14" ht="38.25" customHeight="1" x14ac:dyDescent="0.2">
      <c r="A5" s="924" t="s">
        <v>423</v>
      </c>
      <c r="B5" s="926" t="s">
        <v>375</v>
      </c>
      <c r="C5" s="864" t="s">
        <v>651</v>
      </c>
      <c r="D5" s="865"/>
      <c r="E5" s="866"/>
      <c r="F5" s="917" t="s">
        <v>652</v>
      </c>
      <c r="G5" s="915"/>
      <c r="H5" s="916"/>
      <c r="I5" s="917" t="s">
        <v>653</v>
      </c>
      <c r="J5" s="915"/>
      <c r="K5" s="916"/>
      <c r="L5" s="918" t="s">
        <v>684</v>
      </c>
      <c r="M5" s="919"/>
      <c r="N5" s="920"/>
    </row>
    <row r="6" spans="1:14" ht="48.75" customHeight="1" thickBot="1" x14ac:dyDescent="0.25">
      <c r="A6" s="925"/>
      <c r="B6" s="927"/>
      <c r="C6" s="564" t="s">
        <v>33</v>
      </c>
      <c r="D6" s="564" t="s">
        <v>34</v>
      </c>
      <c r="E6" s="565" t="s">
        <v>305</v>
      </c>
      <c r="F6" s="591" t="s">
        <v>33</v>
      </c>
      <c r="G6" s="592" t="s">
        <v>34</v>
      </c>
      <c r="H6" s="593" t="s">
        <v>305</v>
      </c>
      <c r="I6" s="591" t="s">
        <v>33</v>
      </c>
      <c r="J6" s="592" t="s">
        <v>34</v>
      </c>
      <c r="K6" s="593" t="s">
        <v>305</v>
      </c>
      <c r="L6" s="591" t="s">
        <v>33</v>
      </c>
      <c r="M6" s="592" t="s">
        <v>34</v>
      </c>
      <c r="N6" s="593" t="s">
        <v>305</v>
      </c>
    </row>
    <row r="7" spans="1:14" ht="13.5" thickBot="1" x14ac:dyDescent="0.25">
      <c r="A7" s="632" t="s">
        <v>6</v>
      </c>
      <c r="B7" s="567" t="s">
        <v>7</v>
      </c>
      <c r="C7" s="567" t="s">
        <v>8</v>
      </c>
      <c r="D7" s="567" t="s">
        <v>9</v>
      </c>
      <c r="E7" s="568" t="s">
        <v>19</v>
      </c>
      <c r="F7" s="594" t="s">
        <v>8</v>
      </c>
      <c r="G7" s="595" t="s">
        <v>9</v>
      </c>
      <c r="H7" s="596" t="s">
        <v>19</v>
      </c>
      <c r="I7" s="594" t="s">
        <v>8</v>
      </c>
      <c r="J7" s="595" t="s">
        <v>9</v>
      </c>
      <c r="K7" s="596" t="s">
        <v>19</v>
      </c>
      <c r="L7" s="594" t="s">
        <v>8</v>
      </c>
      <c r="M7" s="595" t="s">
        <v>9</v>
      </c>
      <c r="N7" s="596" t="s">
        <v>19</v>
      </c>
    </row>
    <row r="8" spans="1:14" ht="13.5" thickBot="1" x14ac:dyDescent="0.25">
      <c r="A8" s="635" t="s">
        <v>376</v>
      </c>
      <c r="B8" s="636" t="s">
        <v>35</v>
      </c>
      <c r="C8" s="532"/>
      <c r="D8" s="550"/>
      <c r="E8" s="550"/>
      <c r="F8" s="532"/>
      <c r="G8" s="550"/>
      <c r="H8" s="550"/>
      <c r="I8" s="532"/>
      <c r="J8" s="550"/>
      <c r="K8" s="550"/>
      <c r="L8" s="532"/>
      <c r="M8" s="550"/>
      <c r="N8" s="550"/>
    </row>
    <row r="9" spans="1:14" x14ac:dyDescent="0.2">
      <c r="A9" s="637" t="s">
        <v>442</v>
      </c>
      <c r="B9" s="638" t="s">
        <v>37</v>
      </c>
      <c r="C9" s="519"/>
      <c r="D9" s="542"/>
      <c r="E9" s="521"/>
      <c r="F9" s="519"/>
      <c r="G9" s="542"/>
      <c r="H9" s="521"/>
      <c r="I9" s="519"/>
      <c r="J9" s="542"/>
      <c r="K9" s="521"/>
      <c r="L9" s="519"/>
      <c r="M9" s="542"/>
      <c r="N9" s="521"/>
    </row>
    <row r="10" spans="1:14" x14ac:dyDescent="0.2">
      <c r="A10" s="637" t="s">
        <v>443</v>
      </c>
      <c r="B10" s="638" t="s">
        <v>39</v>
      </c>
      <c r="C10" s="519"/>
      <c r="D10" s="542"/>
      <c r="E10" s="521"/>
      <c r="F10" s="519"/>
      <c r="G10" s="542"/>
      <c r="H10" s="521"/>
      <c r="I10" s="519"/>
      <c r="J10" s="542"/>
      <c r="K10" s="521"/>
      <c r="L10" s="519"/>
      <c r="M10" s="542"/>
      <c r="N10" s="521"/>
    </row>
    <row r="11" spans="1:14" x14ac:dyDescent="0.2">
      <c r="A11" s="637" t="s">
        <v>444</v>
      </c>
      <c r="B11" s="638" t="s">
        <v>41</v>
      </c>
      <c r="C11" s="519"/>
      <c r="D11" s="542"/>
      <c r="E11" s="521"/>
      <c r="F11" s="519"/>
      <c r="G11" s="542"/>
      <c r="H11" s="521"/>
      <c r="I11" s="519"/>
      <c r="J11" s="542"/>
      <c r="K11" s="521"/>
      <c r="L11" s="519"/>
      <c r="M11" s="542"/>
      <c r="N11" s="521"/>
    </row>
    <row r="12" spans="1:14" x14ac:dyDescent="0.2">
      <c r="A12" s="637" t="s">
        <v>445</v>
      </c>
      <c r="B12" s="638" t="s">
        <v>43</v>
      </c>
      <c r="C12" s="519"/>
      <c r="D12" s="542"/>
      <c r="E12" s="521"/>
      <c r="F12" s="519"/>
      <c r="G12" s="542"/>
      <c r="H12" s="521"/>
      <c r="I12" s="519"/>
      <c r="J12" s="542"/>
      <c r="K12" s="521"/>
      <c r="L12" s="519"/>
      <c r="M12" s="542"/>
      <c r="N12" s="521"/>
    </row>
    <row r="13" spans="1:14" x14ac:dyDescent="0.2">
      <c r="A13" s="637" t="s">
        <v>489</v>
      </c>
      <c r="B13" s="638" t="s">
        <v>45</v>
      </c>
      <c r="C13" s="519"/>
      <c r="D13" s="542"/>
      <c r="E13" s="521"/>
      <c r="F13" s="519"/>
      <c r="G13" s="542"/>
      <c r="H13" s="521"/>
      <c r="I13" s="519"/>
      <c r="J13" s="542"/>
      <c r="K13" s="521"/>
      <c r="L13" s="519"/>
      <c r="M13" s="542"/>
      <c r="N13" s="521"/>
    </row>
    <row r="14" spans="1:14" ht="13.5" thickBot="1" x14ac:dyDescent="0.25">
      <c r="A14" s="639" t="s">
        <v>446</v>
      </c>
      <c r="B14" s="640" t="s">
        <v>47</v>
      </c>
      <c r="C14" s="520"/>
      <c r="D14" s="543"/>
      <c r="E14" s="522"/>
      <c r="F14" s="520"/>
      <c r="G14" s="543"/>
      <c r="H14" s="522"/>
      <c r="I14" s="520"/>
      <c r="J14" s="543"/>
      <c r="K14" s="522"/>
      <c r="L14" s="520"/>
      <c r="M14" s="543"/>
      <c r="N14" s="522"/>
    </row>
    <row r="15" spans="1:14" ht="21.75" thickBot="1" x14ac:dyDescent="0.25">
      <c r="A15" s="635" t="s">
        <v>377</v>
      </c>
      <c r="B15" s="641" t="s">
        <v>49</v>
      </c>
      <c r="C15" s="569"/>
      <c r="D15" s="570"/>
      <c r="E15" s="570"/>
      <c r="F15" s="569"/>
      <c r="G15" s="570"/>
      <c r="H15" s="570"/>
      <c r="I15" s="569"/>
      <c r="J15" s="570"/>
      <c r="K15" s="570"/>
      <c r="L15" s="569"/>
      <c r="M15" s="570"/>
      <c r="N15" s="570"/>
    </row>
    <row r="16" spans="1:14" x14ac:dyDescent="0.2">
      <c r="A16" s="637" t="s">
        <v>448</v>
      </c>
      <c r="B16" s="638" t="s">
        <v>51</v>
      </c>
      <c r="C16" s="519"/>
      <c r="D16" s="542"/>
      <c r="E16" s="521"/>
      <c r="F16" s="519"/>
      <c r="G16" s="542"/>
      <c r="H16" s="521"/>
      <c r="I16" s="519"/>
      <c r="J16" s="542"/>
      <c r="K16" s="521"/>
      <c r="L16" s="519"/>
      <c r="M16" s="542"/>
      <c r="N16" s="521"/>
    </row>
    <row r="17" spans="1:14" x14ac:dyDescent="0.2">
      <c r="A17" s="637" t="s">
        <v>449</v>
      </c>
      <c r="B17" s="638" t="s">
        <v>53</v>
      </c>
      <c r="C17" s="519"/>
      <c r="D17" s="542"/>
      <c r="E17" s="521"/>
      <c r="F17" s="519"/>
      <c r="G17" s="542"/>
      <c r="H17" s="521"/>
      <c r="I17" s="519"/>
      <c r="J17" s="542"/>
      <c r="K17" s="521"/>
      <c r="L17" s="519"/>
      <c r="M17" s="542"/>
      <c r="N17" s="521"/>
    </row>
    <row r="18" spans="1:14" x14ac:dyDescent="0.2">
      <c r="A18" s="637" t="s">
        <v>450</v>
      </c>
      <c r="B18" s="638" t="s">
        <v>55</v>
      </c>
      <c r="C18" s="519"/>
      <c r="D18" s="542"/>
      <c r="E18" s="521"/>
      <c r="F18" s="519"/>
      <c r="G18" s="542"/>
      <c r="H18" s="521"/>
      <c r="I18" s="519"/>
      <c r="J18" s="542"/>
      <c r="K18" s="521"/>
      <c r="L18" s="519"/>
      <c r="M18" s="542"/>
      <c r="N18" s="521"/>
    </row>
    <row r="19" spans="1:14" x14ac:dyDescent="0.2">
      <c r="A19" s="637" t="s">
        <v>451</v>
      </c>
      <c r="B19" s="638" t="s">
        <v>57</v>
      </c>
      <c r="C19" s="519"/>
      <c r="D19" s="542"/>
      <c r="E19" s="521"/>
      <c r="F19" s="519"/>
      <c r="G19" s="542"/>
      <c r="H19" s="521"/>
      <c r="I19" s="519"/>
      <c r="J19" s="542"/>
      <c r="K19" s="521"/>
      <c r="L19" s="519"/>
      <c r="M19" s="542"/>
      <c r="N19" s="521"/>
    </row>
    <row r="20" spans="1:14" x14ac:dyDescent="0.2">
      <c r="A20" s="637" t="s">
        <v>452</v>
      </c>
      <c r="B20" s="638" t="s">
        <v>59</v>
      </c>
      <c r="C20" s="519"/>
      <c r="D20" s="542"/>
      <c r="E20" s="521"/>
      <c r="F20" s="519"/>
      <c r="G20" s="542"/>
      <c r="H20" s="521"/>
      <c r="I20" s="519"/>
      <c r="J20" s="542"/>
      <c r="K20" s="521"/>
      <c r="L20" s="519"/>
      <c r="M20" s="542"/>
      <c r="N20" s="521"/>
    </row>
    <row r="21" spans="1:14" ht="13.5" thickBot="1" x14ac:dyDescent="0.25">
      <c r="A21" s="639" t="s">
        <v>458</v>
      </c>
      <c r="B21" s="640" t="s">
        <v>61</v>
      </c>
      <c r="C21" s="520"/>
      <c r="D21" s="543"/>
      <c r="E21" s="522"/>
      <c r="F21" s="520"/>
      <c r="G21" s="543"/>
      <c r="H21" s="522"/>
      <c r="I21" s="520"/>
      <c r="J21" s="543"/>
      <c r="K21" s="522"/>
      <c r="L21" s="520"/>
      <c r="M21" s="543"/>
      <c r="N21" s="522"/>
    </row>
    <row r="22" spans="1:14" ht="21.75" thickBot="1" x14ac:dyDescent="0.25">
      <c r="A22" s="635" t="s">
        <v>378</v>
      </c>
      <c r="B22" s="636" t="s">
        <v>63</v>
      </c>
      <c r="C22" s="571"/>
      <c r="D22" s="569"/>
      <c r="E22" s="570"/>
      <c r="F22" s="571"/>
      <c r="G22" s="569"/>
      <c r="H22" s="570"/>
      <c r="I22" s="571"/>
      <c r="J22" s="569"/>
      <c r="K22" s="570"/>
      <c r="L22" s="571"/>
      <c r="M22" s="569"/>
      <c r="N22" s="570"/>
    </row>
    <row r="23" spans="1:14" x14ac:dyDescent="0.2">
      <c r="A23" s="637" t="s">
        <v>431</v>
      </c>
      <c r="B23" s="638" t="s">
        <v>65</v>
      </c>
      <c r="C23" s="519"/>
      <c r="D23" s="542"/>
      <c r="E23" s="521"/>
      <c r="F23" s="519"/>
      <c r="G23" s="542"/>
      <c r="H23" s="521"/>
      <c r="I23" s="519"/>
      <c r="J23" s="542"/>
      <c r="K23" s="521"/>
      <c r="L23" s="519"/>
      <c r="M23" s="542"/>
      <c r="N23" s="521"/>
    </row>
    <row r="24" spans="1:14" x14ac:dyDescent="0.2">
      <c r="A24" s="637" t="s">
        <v>432</v>
      </c>
      <c r="B24" s="638" t="s">
        <v>67</v>
      </c>
      <c r="C24" s="519"/>
      <c r="D24" s="542"/>
      <c r="E24" s="521"/>
      <c r="F24" s="519"/>
      <c r="G24" s="542"/>
      <c r="H24" s="521"/>
      <c r="I24" s="519"/>
      <c r="J24" s="542"/>
      <c r="K24" s="521"/>
      <c r="L24" s="519"/>
      <c r="M24" s="542"/>
      <c r="N24" s="521"/>
    </row>
    <row r="25" spans="1:14" ht="22.5" x14ac:dyDescent="0.2">
      <c r="A25" s="637" t="s">
        <v>433</v>
      </c>
      <c r="B25" s="638" t="s">
        <v>69</v>
      </c>
      <c r="C25" s="519"/>
      <c r="D25" s="542"/>
      <c r="E25" s="521"/>
      <c r="F25" s="519"/>
      <c r="G25" s="542"/>
      <c r="H25" s="521"/>
      <c r="I25" s="519"/>
      <c r="J25" s="542"/>
      <c r="K25" s="521"/>
      <c r="L25" s="519"/>
      <c r="M25" s="542"/>
      <c r="N25" s="521"/>
    </row>
    <row r="26" spans="1:14" ht="22.5" x14ac:dyDescent="0.2">
      <c r="A26" s="637" t="s">
        <v>434</v>
      </c>
      <c r="B26" s="638" t="s">
        <v>71</v>
      </c>
      <c r="C26" s="519"/>
      <c r="D26" s="542"/>
      <c r="E26" s="521"/>
      <c r="F26" s="519"/>
      <c r="G26" s="542"/>
      <c r="H26" s="521"/>
      <c r="I26" s="519"/>
      <c r="J26" s="542"/>
      <c r="K26" s="521"/>
      <c r="L26" s="519"/>
      <c r="M26" s="542"/>
      <c r="N26" s="521"/>
    </row>
    <row r="27" spans="1:14" x14ac:dyDescent="0.2">
      <c r="A27" s="637" t="s">
        <v>511</v>
      </c>
      <c r="B27" s="638" t="s">
        <v>73</v>
      </c>
      <c r="C27" s="519"/>
      <c r="D27" s="542"/>
      <c r="E27" s="521"/>
      <c r="F27" s="519"/>
      <c r="G27" s="542"/>
      <c r="H27" s="521"/>
      <c r="I27" s="519"/>
      <c r="J27" s="542"/>
      <c r="K27" s="521"/>
      <c r="L27" s="519"/>
      <c r="M27" s="542"/>
      <c r="N27" s="521"/>
    </row>
    <row r="28" spans="1:14" ht="13.5" thickBot="1" x14ac:dyDescent="0.25">
      <c r="A28" s="639" t="s">
        <v>512</v>
      </c>
      <c r="B28" s="642" t="s">
        <v>75</v>
      </c>
      <c r="C28" s="520"/>
      <c r="D28" s="543"/>
      <c r="E28" s="522"/>
      <c r="F28" s="520"/>
      <c r="G28" s="543"/>
      <c r="H28" s="522"/>
      <c r="I28" s="520"/>
      <c r="J28" s="543"/>
      <c r="K28" s="522"/>
      <c r="L28" s="520"/>
      <c r="M28" s="543"/>
      <c r="N28" s="522"/>
    </row>
    <row r="29" spans="1:14" ht="13.5" thickBot="1" x14ac:dyDescent="0.25">
      <c r="A29" s="635" t="s">
        <v>513</v>
      </c>
      <c r="B29" s="636" t="s">
        <v>77</v>
      </c>
      <c r="C29" s="531"/>
      <c r="D29" s="555"/>
      <c r="E29" s="572"/>
      <c r="F29" s="531"/>
      <c r="G29" s="555"/>
      <c r="H29" s="572"/>
      <c r="I29" s="531"/>
      <c r="J29" s="555"/>
      <c r="K29" s="572"/>
      <c r="L29" s="531"/>
      <c r="M29" s="555"/>
      <c r="N29" s="572"/>
    </row>
    <row r="30" spans="1:14" x14ac:dyDescent="0.2">
      <c r="A30" s="637" t="s">
        <v>79</v>
      </c>
      <c r="B30" s="638" t="s">
        <v>80</v>
      </c>
      <c r="C30" s="523"/>
      <c r="D30" s="573"/>
      <c r="E30" s="524"/>
      <c r="F30" s="523"/>
      <c r="G30" s="573"/>
      <c r="H30" s="524"/>
      <c r="I30" s="523"/>
      <c r="J30" s="573"/>
      <c r="K30" s="524"/>
      <c r="L30" s="523"/>
      <c r="M30" s="573"/>
      <c r="N30" s="524"/>
    </row>
    <row r="31" spans="1:14" x14ac:dyDescent="0.2">
      <c r="A31" s="637" t="s">
        <v>82</v>
      </c>
      <c r="B31" s="638" t="s">
        <v>83</v>
      </c>
      <c r="C31" s="519"/>
      <c r="D31" s="542"/>
      <c r="E31" s="521"/>
      <c r="F31" s="519"/>
      <c r="G31" s="542"/>
      <c r="H31" s="521"/>
      <c r="I31" s="519"/>
      <c r="J31" s="542"/>
      <c r="K31" s="521"/>
      <c r="L31" s="519"/>
      <c r="M31" s="542"/>
      <c r="N31" s="521"/>
    </row>
    <row r="32" spans="1:14" x14ac:dyDescent="0.2">
      <c r="A32" s="637" t="s">
        <v>85</v>
      </c>
      <c r="B32" s="638" t="s">
        <v>86</v>
      </c>
      <c r="C32" s="519"/>
      <c r="D32" s="542"/>
      <c r="E32" s="521"/>
      <c r="F32" s="519"/>
      <c r="G32" s="542"/>
      <c r="H32" s="521"/>
      <c r="I32" s="519"/>
      <c r="J32" s="542"/>
      <c r="K32" s="521"/>
      <c r="L32" s="519"/>
      <c r="M32" s="542"/>
      <c r="N32" s="521"/>
    </row>
    <row r="33" spans="1:14" x14ac:dyDescent="0.2">
      <c r="A33" s="637" t="s">
        <v>88</v>
      </c>
      <c r="B33" s="638" t="s">
        <v>89</v>
      </c>
      <c r="C33" s="519"/>
      <c r="D33" s="542"/>
      <c r="E33" s="521"/>
      <c r="F33" s="519"/>
      <c r="G33" s="542"/>
      <c r="H33" s="521"/>
      <c r="I33" s="519"/>
      <c r="J33" s="542"/>
      <c r="K33" s="521"/>
      <c r="L33" s="519"/>
      <c r="M33" s="542"/>
      <c r="N33" s="521"/>
    </row>
    <row r="34" spans="1:14" x14ac:dyDescent="0.2">
      <c r="A34" s="637" t="s">
        <v>91</v>
      </c>
      <c r="B34" s="638" t="s">
        <v>332</v>
      </c>
      <c r="C34" s="519"/>
      <c r="D34" s="542"/>
      <c r="E34" s="521"/>
      <c r="F34" s="519"/>
      <c r="G34" s="542"/>
      <c r="H34" s="521"/>
      <c r="I34" s="519"/>
      <c r="J34" s="542"/>
      <c r="K34" s="521"/>
      <c r="L34" s="519"/>
      <c r="M34" s="542"/>
      <c r="N34" s="521"/>
    </row>
    <row r="35" spans="1:14" ht="13.5" thickBot="1" x14ac:dyDescent="0.25">
      <c r="A35" s="639" t="s">
        <v>94</v>
      </c>
      <c r="B35" s="642" t="s">
        <v>95</v>
      </c>
      <c r="C35" s="520"/>
      <c r="D35" s="543"/>
      <c r="E35" s="522"/>
      <c r="F35" s="520"/>
      <c r="G35" s="543"/>
      <c r="H35" s="522"/>
      <c r="I35" s="520"/>
      <c r="J35" s="543"/>
      <c r="K35" s="522"/>
      <c r="L35" s="520"/>
      <c r="M35" s="543"/>
      <c r="N35" s="522"/>
    </row>
    <row r="36" spans="1:14" ht="13.5" thickBot="1" x14ac:dyDescent="0.25">
      <c r="A36" s="635" t="s">
        <v>380</v>
      </c>
      <c r="B36" s="636" t="s">
        <v>97</v>
      </c>
      <c r="C36" s="525">
        <f>C38</f>
        <v>500000</v>
      </c>
      <c r="D36" s="551">
        <f>D38</f>
        <v>500000</v>
      </c>
      <c r="E36" s="551">
        <f>SUM(E38:E46)</f>
        <v>484503</v>
      </c>
      <c r="F36" s="551">
        <f t="shared" ref="F36:H36" si="0">SUM(F38:F46)</f>
        <v>500000</v>
      </c>
      <c r="G36" s="551">
        <f t="shared" si="0"/>
        <v>500000</v>
      </c>
      <c r="H36" s="551">
        <f t="shared" si="0"/>
        <v>484503</v>
      </c>
      <c r="I36" s="525"/>
      <c r="J36" s="551"/>
      <c r="K36" s="551"/>
      <c r="L36" s="525"/>
      <c r="M36" s="551"/>
      <c r="N36" s="551"/>
    </row>
    <row r="37" spans="1:14" x14ac:dyDescent="0.2">
      <c r="A37" s="637" t="s">
        <v>435</v>
      </c>
      <c r="B37" s="638" t="s">
        <v>99</v>
      </c>
      <c r="C37" s="519"/>
      <c r="D37" s="542"/>
      <c r="E37" s="521"/>
      <c r="F37" s="519"/>
      <c r="G37" s="542"/>
      <c r="H37" s="521"/>
      <c r="I37" s="519"/>
      <c r="J37" s="542"/>
      <c r="K37" s="521"/>
      <c r="L37" s="519"/>
      <c r="M37" s="542"/>
      <c r="N37" s="521"/>
    </row>
    <row r="38" spans="1:14" x14ac:dyDescent="0.2">
      <c r="A38" s="637" t="s">
        <v>436</v>
      </c>
      <c r="B38" s="638" t="s">
        <v>101</v>
      </c>
      <c r="C38" s="519">
        <v>500000</v>
      </c>
      <c r="D38" s="542">
        <v>500000</v>
      </c>
      <c r="E38" s="521">
        <v>484500</v>
      </c>
      <c r="F38" s="519">
        <v>500000</v>
      </c>
      <c r="G38" s="542">
        <v>500000</v>
      </c>
      <c r="H38" s="521">
        <v>484500</v>
      </c>
      <c r="I38" s="519"/>
      <c r="J38" s="542"/>
      <c r="K38" s="521"/>
      <c r="L38" s="519"/>
      <c r="M38" s="542"/>
      <c r="N38" s="521"/>
    </row>
    <row r="39" spans="1:14" x14ac:dyDescent="0.2">
      <c r="A39" s="637" t="s">
        <v>437</v>
      </c>
      <c r="B39" s="638" t="s">
        <v>103</v>
      </c>
      <c r="C39" s="519"/>
      <c r="D39" s="542"/>
      <c r="E39" s="521"/>
      <c r="F39" s="519"/>
      <c r="G39" s="542"/>
      <c r="H39" s="521"/>
      <c r="I39" s="519"/>
      <c r="J39" s="542"/>
      <c r="K39" s="521"/>
      <c r="L39" s="519"/>
      <c r="M39" s="542"/>
      <c r="N39" s="521"/>
    </row>
    <row r="40" spans="1:14" x14ac:dyDescent="0.2">
      <c r="A40" s="637" t="s">
        <v>515</v>
      </c>
      <c r="B40" s="638" t="s">
        <v>105</v>
      </c>
      <c r="C40" s="519"/>
      <c r="D40" s="542"/>
      <c r="E40" s="521"/>
      <c r="F40" s="519"/>
      <c r="G40" s="542"/>
      <c r="H40" s="521"/>
      <c r="I40" s="519"/>
      <c r="J40" s="542"/>
      <c r="K40" s="521"/>
      <c r="L40" s="519"/>
      <c r="M40" s="542"/>
      <c r="N40" s="521"/>
    </row>
    <row r="41" spans="1:14" x14ac:dyDescent="0.2">
      <c r="A41" s="637" t="s">
        <v>516</v>
      </c>
      <c r="B41" s="638" t="s">
        <v>107</v>
      </c>
      <c r="C41" s="519"/>
      <c r="D41" s="542"/>
      <c r="E41" s="521"/>
      <c r="F41" s="519"/>
      <c r="G41" s="542"/>
      <c r="H41" s="521"/>
      <c r="I41" s="519"/>
      <c r="J41" s="542"/>
      <c r="K41" s="521"/>
      <c r="L41" s="519"/>
      <c r="M41" s="542"/>
      <c r="N41" s="521"/>
    </row>
    <row r="42" spans="1:14" x14ac:dyDescent="0.2">
      <c r="A42" s="637" t="s">
        <v>517</v>
      </c>
      <c r="B42" s="638" t="s">
        <v>109</v>
      </c>
      <c r="C42" s="519"/>
      <c r="D42" s="542"/>
      <c r="E42" s="521"/>
      <c r="F42" s="519"/>
      <c r="G42" s="542"/>
      <c r="H42" s="521"/>
      <c r="I42" s="519"/>
      <c r="J42" s="542"/>
      <c r="K42" s="521"/>
      <c r="L42" s="519"/>
      <c r="M42" s="542"/>
      <c r="N42" s="521"/>
    </row>
    <row r="43" spans="1:14" x14ac:dyDescent="0.2">
      <c r="A43" s="637" t="s">
        <v>518</v>
      </c>
      <c r="B43" s="638" t="s">
        <v>111</v>
      </c>
      <c r="C43" s="519"/>
      <c r="D43" s="542"/>
      <c r="E43" s="521"/>
      <c r="F43" s="519"/>
      <c r="G43" s="542"/>
      <c r="H43" s="521"/>
      <c r="I43" s="519"/>
      <c r="J43" s="542"/>
      <c r="K43" s="521"/>
      <c r="L43" s="519"/>
      <c r="M43" s="542"/>
      <c r="N43" s="521"/>
    </row>
    <row r="44" spans="1:14" x14ac:dyDescent="0.2">
      <c r="A44" s="637" t="s">
        <v>519</v>
      </c>
      <c r="B44" s="638" t="s">
        <v>113</v>
      </c>
      <c r="C44" s="519"/>
      <c r="D44" s="542"/>
      <c r="E44" s="521"/>
      <c r="F44" s="519"/>
      <c r="G44" s="542"/>
      <c r="H44" s="521"/>
      <c r="I44" s="519"/>
      <c r="J44" s="542"/>
      <c r="K44" s="521"/>
      <c r="L44" s="519"/>
      <c r="M44" s="542"/>
      <c r="N44" s="521"/>
    </row>
    <row r="45" spans="1:14" x14ac:dyDescent="0.2">
      <c r="A45" s="637" t="s">
        <v>115</v>
      </c>
      <c r="B45" s="638" t="s">
        <v>116</v>
      </c>
      <c r="C45" s="526"/>
      <c r="D45" s="574"/>
      <c r="E45" s="528"/>
      <c r="F45" s="526"/>
      <c r="G45" s="574"/>
      <c r="H45" s="528"/>
      <c r="I45" s="526"/>
      <c r="J45" s="574"/>
      <c r="K45" s="528"/>
      <c r="L45" s="526"/>
      <c r="M45" s="574"/>
      <c r="N45" s="528"/>
    </row>
    <row r="46" spans="1:14" ht="13.5" thickBot="1" x14ac:dyDescent="0.25">
      <c r="A46" s="639" t="s">
        <v>118</v>
      </c>
      <c r="B46" s="640" t="s">
        <v>119</v>
      </c>
      <c r="C46" s="527"/>
      <c r="D46" s="575"/>
      <c r="E46" s="529">
        <v>3</v>
      </c>
      <c r="F46" s="527"/>
      <c r="G46" s="575"/>
      <c r="H46" s="529">
        <v>3</v>
      </c>
      <c r="I46" s="527"/>
      <c r="J46" s="575"/>
      <c r="K46" s="529"/>
      <c r="L46" s="527"/>
      <c r="M46" s="575"/>
      <c r="N46" s="529"/>
    </row>
    <row r="47" spans="1:14" ht="13.5" thickBot="1" x14ac:dyDescent="0.25">
      <c r="A47" s="635" t="s">
        <v>381</v>
      </c>
      <c r="B47" s="636" t="s">
        <v>121</v>
      </c>
      <c r="C47" s="525"/>
      <c r="D47" s="551"/>
      <c r="E47" s="551"/>
      <c r="F47" s="525"/>
      <c r="G47" s="551"/>
      <c r="H47" s="551"/>
      <c r="I47" s="525"/>
      <c r="J47" s="551"/>
      <c r="K47" s="551"/>
      <c r="L47" s="525"/>
      <c r="M47" s="551"/>
      <c r="N47" s="551"/>
    </row>
    <row r="48" spans="1:14" x14ac:dyDescent="0.2">
      <c r="A48" s="637" t="s">
        <v>438</v>
      </c>
      <c r="B48" s="638" t="s">
        <v>123</v>
      </c>
      <c r="C48" s="526"/>
      <c r="D48" s="574"/>
      <c r="E48" s="528"/>
      <c r="F48" s="526"/>
      <c r="G48" s="574"/>
      <c r="H48" s="528"/>
      <c r="I48" s="526"/>
      <c r="J48" s="574"/>
      <c r="K48" s="528"/>
      <c r="L48" s="526"/>
      <c r="M48" s="574"/>
      <c r="N48" s="528"/>
    </row>
    <row r="49" spans="1:14" x14ac:dyDescent="0.2">
      <c r="A49" s="637" t="s">
        <v>439</v>
      </c>
      <c r="B49" s="638" t="s">
        <v>125</v>
      </c>
      <c r="C49" s="526"/>
      <c r="D49" s="574"/>
      <c r="E49" s="528"/>
      <c r="F49" s="526"/>
      <c r="G49" s="574"/>
      <c r="H49" s="528"/>
      <c r="I49" s="526"/>
      <c r="J49" s="574"/>
      <c r="K49" s="528"/>
      <c r="L49" s="526"/>
      <c r="M49" s="574"/>
      <c r="N49" s="528"/>
    </row>
    <row r="50" spans="1:14" x14ac:dyDescent="0.2">
      <c r="A50" s="637" t="s">
        <v>127</v>
      </c>
      <c r="B50" s="638" t="s">
        <v>128</v>
      </c>
      <c r="C50" s="526"/>
      <c r="D50" s="574"/>
      <c r="E50" s="528"/>
      <c r="F50" s="526"/>
      <c r="G50" s="574"/>
      <c r="H50" s="528"/>
      <c r="I50" s="526"/>
      <c r="J50" s="574"/>
      <c r="K50" s="528"/>
      <c r="L50" s="526"/>
      <c r="M50" s="574"/>
      <c r="N50" s="528"/>
    </row>
    <row r="51" spans="1:14" x14ac:dyDescent="0.2">
      <c r="A51" s="637" t="s">
        <v>130</v>
      </c>
      <c r="B51" s="638" t="s">
        <v>131</v>
      </c>
      <c r="C51" s="526"/>
      <c r="D51" s="574"/>
      <c r="E51" s="528"/>
      <c r="F51" s="526"/>
      <c r="G51" s="574"/>
      <c r="H51" s="528"/>
      <c r="I51" s="526"/>
      <c r="J51" s="574"/>
      <c r="K51" s="528"/>
      <c r="L51" s="526"/>
      <c r="M51" s="574"/>
      <c r="N51" s="528"/>
    </row>
    <row r="52" spans="1:14" ht="13.5" thickBot="1" x14ac:dyDescent="0.25">
      <c r="A52" s="639" t="s">
        <v>133</v>
      </c>
      <c r="B52" s="640" t="s">
        <v>134</v>
      </c>
      <c r="C52" s="527"/>
      <c r="D52" s="575"/>
      <c r="E52" s="529"/>
      <c r="F52" s="527"/>
      <c r="G52" s="575"/>
      <c r="H52" s="529"/>
      <c r="I52" s="527"/>
      <c r="J52" s="575"/>
      <c r="K52" s="529"/>
      <c r="L52" s="527"/>
      <c r="M52" s="575"/>
      <c r="N52" s="529"/>
    </row>
    <row r="53" spans="1:14" ht="13.5" thickBot="1" x14ac:dyDescent="0.25">
      <c r="A53" s="635" t="s">
        <v>520</v>
      </c>
      <c r="B53" s="636" t="s">
        <v>136</v>
      </c>
      <c r="C53" s="525"/>
      <c r="D53" s="551"/>
      <c r="E53" s="551"/>
      <c r="F53" s="525"/>
      <c r="G53" s="551"/>
      <c r="H53" s="551"/>
      <c r="I53" s="525"/>
      <c r="J53" s="551"/>
      <c r="K53" s="551"/>
      <c r="L53" s="525"/>
      <c r="M53" s="551"/>
      <c r="N53" s="551"/>
    </row>
    <row r="54" spans="1:14" ht="22.5" x14ac:dyDescent="0.2">
      <c r="A54" s="637" t="s">
        <v>440</v>
      </c>
      <c r="B54" s="638" t="s">
        <v>138</v>
      </c>
      <c r="C54" s="519"/>
      <c r="D54" s="542"/>
      <c r="E54" s="521"/>
      <c r="F54" s="519"/>
      <c r="G54" s="542"/>
      <c r="H54" s="521"/>
      <c r="I54" s="519"/>
      <c r="J54" s="542"/>
      <c r="K54" s="521"/>
      <c r="L54" s="519"/>
      <c r="M54" s="542"/>
      <c r="N54" s="521"/>
    </row>
    <row r="55" spans="1:14" ht="22.5" x14ac:dyDescent="0.2">
      <c r="A55" s="637" t="s">
        <v>441</v>
      </c>
      <c r="B55" s="638" t="s">
        <v>140</v>
      </c>
      <c r="C55" s="519"/>
      <c r="D55" s="542"/>
      <c r="E55" s="521"/>
      <c r="F55" s="519"/>
      <c r="G55" s="542"/>
      <c r="H55" s="521"/>
      <c r="I55" s="519"/>
      <c r="J55" s="542"/>
      <c r="K55" s="521"/>
      <c r="L55" s="519"/>
      <c r="M55" s="542"/>
      <c r="N55" s="521"/>
    </row>
    <row r="56" spans="1:14" x14ac:dyDescent="0.2">
      <c r="A56" s="637" t="s">
        <v>142</v>
      </c>
      <c r="B56" s="638" t="s">
        <v>143</v>
      </c>
      <c r="C56" s="519"/>
      <c r="D56" s="542"/>
      <c r="E56" s="521"/>
      <c r="F56" s="519"/>
      <c r="G56" s="542"/>
      <c r="H56" s="521"/>
      <c r="I56" s="519"/>
      <c r="J56" s="542"/>
      <c r="K56" s="521"/>
      <c r="L56" s="519"/>
      <c r="M56" s="542"/>
      <c r="N56" s="521"/>
    </row>
    <row r="57" spans="1:14" ht="13.5" thickBot="1" x14ac:dyDescent="0.25">
      <c r="A57" s="639" t="s">
        <v>145</v>
      </c>
      <c r="B57" s="640" t="s">
        <v>146</v>
      </c>
      <c r="C57" s="520"/>
      <c r="D57" s="543"/>
      <c r="E57" s="522"/>
      <c r="F57" s="520"/>
      <c r="G57" s="543"/>
      <c r="H57" s="522"/>
      <c r="I57" s="520"/>
      <c r="J57" s="543"/>
      <c r="K57" s="522"/>
      <c r="L57" s="520"/>
      <c r="M57" s="543"/>
      <c r="N57" s="522"/>
    </row>
    <row r="58" spans="1:14" ht="13.5" thickBot="1" x14ac:dyDescent="0.25">
      <c r="A58" s="635" t="s">
        <v>383</v>
      </c>
      <c r="B58" s="643" t="s">
        <v>148</v>
      </c>
      <c r="C58" s="525"/>
      <c r="D58" s="551"/>
      <c r="E58" s="551"/>
      <c r="F58" s="525"/>
      <c r="G58" s="551"/>
      <c r="H58" s="551"/>
      <c r="I58" s="525"/>
      <c r="J58" s="551"/>
      <c r="K58" s="551"/>
      <c r="L58" s="525"/>
      <c r="M58" s="551"/>
      <c r="N58" s="551"/>
    </row>
    <row r="59" spans="1:14" ht="22.5" x14ac:dyDescent="0.2">
      <c r="A59" s="637" t="s">
        <v>521</v>
      </c>
      <c r="B59" s="638" t="s">
        <v>150</v>
      </c>
      <c r="C59" s="530"/>
      <c r="D59" s="576"/>
      <c r="E59" s="535"/>
      <c r="F59" s="530"/>
      <c r="G59" s="576"/>
      <c r="H59" s="535"/>
      <c r="I59" s="530"/>
      <c r="J59" s="576"/>
      <c r="K59" s="535"/>
      <c r="L59" s="530"/>
      <c r="M59" s="576"/>
      <c r="N59" s="535"/>
    </row>
    <row r="60" spans="1:14" ht="22.5" x14ac:dyDescent="0.2">
      <c r="A60" s="637" t="s">
        <v>522</v>
      </c>
      <c r="B60" s="638" t="s">
        <v>152</v>
      </c>
      <c r="C60" s="526"/>
      <c r="D60" s="574"/>
      <c r="E60" s="528"/>
      <c r="F60" s="526"/>
      <c r="G60" s="574"/>
      <c r="H60" s="528"/>
      <c r="I60" s="526"/>
      <c r="J60" s="574"/>
      <c r="K60" s="528"/>
      <c r="L60" s="526"/>
      <c r="M60" s="574"/>
      <c r="N60" s="528"/>
    </row>
    <row r="61" spans="1:14" x14ac:dyDescent="0.2">
      <c r="A61" s="637" t="s">
        <v>281</v>
      </c>
      <c r="B61" s="638" t="s">
        <v>154</v>
      </c>
      <c r="C61" s="526"/>
      <c r="D61" s="574"/>
      <c r="E61" s="528"/>
      <c r="F61" s="526"/>
      <c r="G61" s="574"/>
      <c r="H61" s="528"/>
      <c r="I61" s="526"/>
      <c r="J61" s="574"/>
      <c r="K61" s="528"/>
      <c r="L61" s="526"/>
      <c r="M61" s="574"/>
      <c r="N61" s="528"/>
    </row>
    <row r="62" spans="1:14" ht="13.5" thickBot="1" x14ac:dyDescent="0.25">
      <c r="A62" s="639" t="s">
        <v>156</v>
      </c>
      <c r="B62" s="640" t="s">
        <v>157</v>
      </c>
      <c r="C62" s="526"/>
      <c r="D62" s="574"/>
      <c r="E62" s="528"/>
      <c r="F62" s="526"/>
      <c r="G62" s="574"/>
      <c r="H62" s="528"/>
      <c r="I62" s="526"/>
      <c r="J62" s="574"/>
      <c r="K62" s="528"/>
      <c r="L62" s="526"/>
      <c r="M62" s="574"/>
      <c r="N62" s="528"/>
    </row>
    <row r="63" spans="1:14" ht="13.5" thickBot="1" x14ac:dyDescent="0.25">
      <c r="A63" s="635" t="s">
        <v>384</v>
      </c>
      <c r="B63" s="636" t="s">
        <v>159</v>
      </c>
      <c r="C63" s="531">
        <f>C36</f>
        <v>500000</v>
      </c>
      <c r="D63" s="555">
        <f>D36</f>
        <v>500000</v>
      </c>
      <c r="E63" s="555">
        <f>E36</f>
        <v>484503</v>
      </c>
      <c r="F63" s="555">
        <f t="shared" ref="F63:H63" si="1">F36</f>
        <v>500000</v>
      </c>
      <c r="G63" s="555">
        <f t="shared" si="1"/>
        <v>500000</v>
      </c>
      <c r="H63" s="555">
        <f t="shared" si="1"/>
        <v>484503</v>
      </c>
      <c r="I63" s="531"/>
      <c r="J63" s="555"/>
      <c r="K63" s="555"/>
      <c r="L63" s="531"/>
      <c r="M63" s="555"/>
      <c r="N63" s="555"/>
    </row>
    <row r="64" spans="1:14" ht="21.75" thickBot="1" x14ac:dyDescent="0.25">
      <c r="A64" s="644" t="s">
        <v>160</v>
      </c>
      <c r="B64" s="645" t="s">
        <v>161</v>
      </c>
      <c r="C64" s="532"/>
      <c r="D64" s="550"/>
      <c r="E64" s="536"/>
      <c r="F64" s="532"/>
      <c r="G64" s="550"/>
      <c r="H64" s="536"/>
      <c r="I64" s="532"/>
      <c r="J64" s="550"/>
      <c r="K64" s="536"/>
      <c r="L64" s="532"/>
      <c r="M64" s="550"/>
      <c r="N64" s="536"/>
    </row>
    <row r="65" spans="1:14" x14ac:dyDescent="0.2">
      <c r="A65" s="637" t="s">
        <v>163</v>
      </c>
      <c r="B65" s="638" t="s">
        <v>164</v>
      </c>
      <c r="C65" s="530"/>
      <c r="D65" s="576"/>
      <c r="E65" s="535"/>
      <c r="F65" s="530"/>
      <c r="G65" s="576"/>
      <c r="H65" s="535"/>
      <c r="I65" s="530"/>
      <c r="J65" s="576"/>
      <c r="K65" s="535"/>
      <c r="L65" s="530"/>
      <c r="M65" s="576"/>
      <c r="N65" s="535"/>
    </row>
    <row r="66" spans="1:14" x14ac:dyDescent="0.2">
      <c r="A66" s="637" t="s">
        <v>166</v>
      </c>
      <c r="B66" s="638" t="s">
        <v>167</v>
      </c>
      <c r="C66" s="526"/>
      <c r="D66" s="574"/>
      <c r="E66" s="528"/>
      <c r="F66" s="526"/>
      <c r="G66" s="574"/>
      <c r="H66" s="528"/>
      <c r="I66" s="526"/>
      <c r="J66" s="574"/>
      <c r="K66" s="528"/>
      <c r="L66" s="526"/>
      <c r="M66" s="574"/>
      <c r="N66" s="528"/>
    </row>
    <row r="67" spans="1:14" ht="13.5" thickBot="1" x14ac:dyDescent="0.25">
      <c r="A67" s="639" t="s">
        <v>169</v>
      </c>
      <c r="B67" s="646" t="s">
        <v>170</v>
      </c>
      <c r="C67" s="526"/>
      <c r="D67" s="574"/>
      <c r="E67" s="528"/>
      <c r="F67" s="526"/>
      <c r="G67" s="574"/>
      <c r="H67" s="528"/>
      <c r="I67" s="526"/>
      <c r="J67" s="574"/>
      <c r="K67" s="528"/>
      <c r="L67" s="526"/>
      <c r="M67" s="574"/>
      <c r="N67" s="528"/>
    </row>
    <row r="68" spans="1:14" ht="13.5" thickBot="1" x14ac:dyDescent="0.25">
      <c r="A68" s="647" t="s">
        <v>172</v>
      </c>
      <c r="B68" s="643" t="s">
        <v>173</v>
      </c>
      <c r="C68" s="525"/>
      <c r="D68" s="551"/>
      <c r="E68" s="537"/>
      <c r="F68" s="525"/>
      <c r="G68" s="551"/>
      <c r="H68" s="537"/>
      <c r="I68" s="525"/>
      <c r="J68" s="551"/>
      <c r="K68" s="537"/>
      <c r="L68" s="525"/>
      <c r="M68" s="551"/>
      <c r="N68" s="537"/>
    </row>
    <row r="69" spans="1:14" x14ac:dyDescent="0.2">
      <c r="A69" s="637" t="s">
        <v>490</v>
      </c>
      <c r="B69" s="638" t="s">
        <v>175</v>
      </c>
      <c r="C69" s="530"/>
      <c r="D69" s="576"/>
      <c r="E69" s="535"/>
      <c r="F69" s="530"/>
      <c r="G69" s="576"/>
      <c r="H69" s="535"/>
      <c r="I69" s="530"/>
      <c r="J69" s="576"/>
      <c r="K69" s="535"/>
      <c r="L69" s="530"/>
      <c r="M69" s="576"/>
      <c r="N69" s="535"/>
    </row>
    <row r="70" spans="1:14" x14ac:dyDescent="0.2">
      <c r="A70" s="637" t="s">
        <v>491</v>
      </c>
      <c r="B70" s="638" t="s">
        <v>177</v>
      </c>
      <c r="C70" s="526"/>
      <c r="D70" s="574"/>
      <c r="E70" s="528"/>
      <c r="F70" s="526"/>
      <c r="G70" s="574"/>
      <c r="H70" s="528"/>
      <c r="I70" s="526"/>
      <c r="J70" s="574"/>
      <c r="K70" s="528"/>
      <c r="L70" s="526"/>
      <c r="M70" s="574"/>
      <c r="N70" s="528"/>
    </row>
    <row r="71" spans="1:14" x14ac:dyDescent="0.2">
      <c r="A71" s="637" t="s">
        <v>179</v>
      </c>
      <c r="B71" s="638" t="s">
        <v>180</v>
      </c>
      <c r="C71" s="526"/>
      <c r="D71" s="574"/>
      <c r="E71" s="528"/>
      <c r="F71" s="526"/>
      <c r="G71" s="574"/>
      <c r="H71" s="528"/>
      <c r="I71" s="526"/>
      <c r="J71" s="574"/>
      <c r="K71" s="528"/>
      <c r="L71" s="526"/>
      <c r="M71" s="574"/>
      <c r="N71" s="528"/>
    </row>
    <row r="72" spans="1:14" ht="13.5" thickBot="1" x14ac:dyDescent="0.25">
      <c r="A72" s="639" t="s">
        <v>182</v>
      </c>
      <c r="B72" s="640" t="s">
        <v>183</v>
      </c>
      <c r="C72" s="526"/>
      <c r="D72" s="574"/>
      <c r="E72" s="528"/>
      <c r="F72" s="526"/>
      <c r="G72" s="574"/>
      <c r="H72" s="528"/>
      <c r="I72" s="526"/>
      <c r="J72" s="574"/>
      <c r="K72" s="528"/>
      <c r="L72" s="526"/>
      <c r="M72" s="574"/>
      <c r="N72" s="528"/>
    </row>
    <row r="73" spans="1:14" ht="13.5" thickBot="1" x14ac:dyDescent="0.25">
      <c r="A73" s="647" t="s">
        <v>185</v>
      </c>
      <c r="B73" s="643" t="s">
        <v>186</v>
      </c>
      <c r="C73" s="525"/>
      <c r="D73" s="551">
        <f>SUM(D74:D75)</f>
        <v>24515</v>
      </c>
      <c r="E73" s="551">
        <f t="shared" ref="E73:H73" si="2">SUM(E74:E75)</f>
        <v>24515</v>
      </c>
      <c r="F73" s="551">
        <f t="shared" si="2"/>
        <v>0</v>
      </c>
      <c r="G73" s="551">
        <f t="shared" si="2"/>
        <v>3000</v>
      </c>
      <c r="H73" s="551">
        <f t="shared" si="2"/>
        <v>3000</v>
      </c>
      <c r="I73" s="525"/>
      <c r="J73" s="551"/>
      <c r="K73" s="551"/>
      <c r="L73" s="525"/>
      <c r="M73" s="551"/>
      <c r="N73" s="551"/>
    </row>
    <row r="74" spans="1:14" x14ac:dyDescent="0.2">
      <c r="A74" s="637" t="s">
        <v>188</v>
      </c>
      <c r="B74" s="638" t="s">
        <v>189</v>
      </c>
      <c r="C74" s="530"/>
      <c r="D74" s="576">
        <v>24515</v>
      </c>
      <c r="E74" s="535">
        <v>24515</v>
      </c>
      <c r="F74" s="530"/>
      <c r="G74" s="576">
        <v>3000</v>
      </c>
      <c r="H74" s="535">
        <v>3000</v>
      </c>
      <c r="I74" s="530"/>
      <c r="J74" s="576"/>
      <c r="K74" s="535"/>
      <c r="L74" s="530"/>
      <c r="M74" s="576"/>
      <c r="N74" s="535"/>
    </row>
    <row r="75" spans="1:14" ht="13.5" thickBot="1" x14ac:dyDescent="0.25">
      <c r="A75" s="639" t="s">
        <v>191</v>
      </c>
      <c r="B75" s="640" t="s">
        <v>192</v>
      </c>
      <c r="C75" s="526"/>
      <c r="D75" s="574"/>
      <c r="E75" s="528"/>
      <c r="F75" s="526"/>
      <c r="G75" s="574"/>
      <c r="H75" s="528"/>
      <c r="I75" s="526"/>
      <c r="J75" s="574"/>
      <c r="K75" s="528"/>
      <c r="L75" s="526"/>
      <c r="M75" s="574"/>
      <c r="N75" s="528"/>
    </row>
    <row r="76" spans="1:14" ht="13.5" thickBot="1" x14ac:dyDescent="0.25">
      <c r="A76" s="647" t="s">
        <v>194</v>
      </c>
      <c r="B76" s="643" t="s">
        <v>195</v>
      </c>
      <c r="C76" s="525">
        <f>C79</f>
        <v>5851000</v>
      </c>
      <c r="D76" s="551">
        <f>D79</f>
        <v>7921000</v>
      </c>
      <c r="E76" s="551">
        <f>E79</f>
        <v>7790146</v>
      </c>
      <c r="F76" s="551">
        <f t="shared" ref="F76:H76" si="3">F79</f>
        <v>5851000</v>
      </c>
      <c r="G76" s="551">
        <f t="shared" si="3"/>
        <v>7921000</v>
      </c>
      <c r="H76" s="551">
        <f t="shared" si="3"/>
        <v>7790146</v>
      </c>
      <c r="I76" s="525"/>
      <c r="J76" s="551"/>
      <c r="K76" s="551"/>
      <c r="L76" s="525"/>
      <c r="M76" s="551"/>
      <c r="N76" s="551"/>
    </row>
    <row r="77" spans="1:14" x14ac:dyDescent="0.2">
      <c r="A77" s="637" t="s">
        <v>196</v>
      </c>
      <c r="B77" s="638" t="s">
        <v>197</v>
      </c>
      <c r="C77" s="530"/>
      <c r="D77" s="576"/>
      <c r="E77" s="535"/>
      <c r="F77" s="530"/>
      <c r="G77" s="576"/>
      <c r="H77" s="535"/>
      <c r="I77" s="530"/>
      <c r="J77" s="576"/>
      <c r="K77" s="535"/>
      <c r="L77" s="530"/>
      <c r="M77" s="576"/>
      <c r="N77" s="535"/>
    </row>
    <row r="78" spans="1:14" x14ac:dyDescent="0.2">
      <c r="A78" s="637" t="s">
        <v>199</v>
      </c>
      <c r="B78" s="638" t="s">
        <v>200</v>
      </c>
      <c r="C78" s="526"/>
      <c r="D78" s="574"/>
      <c r="E78" s="528"/>
      <c r="F78" s="526"/>
      <c r="G78" s="574"/>
      <c r="H78" s="528"/>
      <c r="I78" s="526"/>
      <c r="J78" s="574"/>
      <c r="K78" s="528"/>
      <c r="L78" s="526"/>
      <c r="M78" s="574"/>
      <c r="N78" s="528"/>
    </row>
    <row r="79" spans="1:14" ht="13.5" thickBot="1" x14ac:dyDescent="0.25">
      <c r="A79" s="639" t="s">
        <v>202</v>
      </c>
      <c r="B79" s="642" t="s">
        <v>333</v>
      </c>
      <c r="C79" s="526">
        <v>5851000</v>
      </c>
      <c r="D79" s="574">
        <v>7921000</v>
      </c>
      <c r="E79" s="528">
        <v>7790146</v>
      </c>
      <c r="F79" s="526">
        <v>5851000</v>
      </c>
      <c r="G79" s="574">
        <v>7921000</v>
      </c>
      <c r="H79" s="528">
        <v>7790146</v>
      </c>
      <c r="I79" s="526"/>
      <c r="J79" s="574"/>
      <c r="K79" s="528"/>
      <c r="L79" s="526"/>
      <c r="M79" s="574"/>
      <c r="N79" s="528"/>
    </row>
    <row r="80" spans="1:14" ht="13.5" thickBot="1" x14ac:dyDescent="0.25">
      <c r="A80" s="647" t="s">
        <v>205</v>
      </c>
      <c r="B80" s="643" t="s">
        <v>206</v>
      </c>
      <c r="C80" s="525"/>
      <c r="D80" s="551"/>
      <c r="E80" s="537"/>
      <c r="F80" s="525"/>
      <c r="G80" s="551"/>
      <c r="H80" s="537"/>
      <c r="I80" s="525"/>
      <c r="J80" s="551"/>
      <c r="K80" s="537"/>
      <c r="L80" s="525"/>
      <c r="M80" s="551"/>
      <c r="N80" s="537"/>
    </row>
    <row r="81" spans="1:14" x14ac:dyDescent="0.2">
      <c r="A81" s="648" t="s">
        <v>208</v>
      </c>
      <c r="B81" s="638" t="s">
        <v>209</v>
      </c>
      <c r="C81" s="530"/>
      <c r="D81" s="576"/>
      <c r="E81" s="535"/>
      <c r="F81" s="530"/>
      <c r="G81" s="576"/>
      <c r="H81" s="535"/>
      <c r="I81" s="530"/>
      <c r="J81" s="576"/>
      <c r="K81" s="535"/>
      <c r="L81" s="530"/>
      <c r="M81" s="576"/>
      <c r="N81" s="535"/>
    </row>
    <row r="82" spans="1:14" x14ac:dyDescent="0.2">
      <c r="A82" s="648" t="s">
        <v>211</v>
      </c>
      <c r="B82" s="638" t="s">
        <v>212</v>
      </c>
      <c r="C82" s="526"/>
      <c r="D82" s="574"/>
      <c r="E82" s="528"/>
      <c r="F82" s="526"/>
      <c r="G82" s="574"/>
      <c r="H82" s="528"/>
      <c r="I82" s="526"/>
      <c r="J82" s="574"/>
      <c r="K82" s="528"/>
      <c r="L82" s="526"/>
      <c r="M82" s="574"/>
      <c r="N82" s="528"/>
    </row>
    <row r="83" spans="1:14" x14ac:dyDescent="0.2">
      <c r="A83" s="648" t="s">
        <v>214</v>
      </c>
      <c r="B83" s="638" t="s">
        <v>215</v>
      </c>
      <c r="C83" s="526"/>
      <c r="D83" s="574"/>
      <c r="E83" s="528"/>
      <c r="F83" s="526"/>
      <c r="G83" s="574"/>
      <c r="H83" s="528"/>
      <c r="I83" s="526"/>
      <c r="J83" s="574"/>
      <c r="K83" s="528"/>
      <c r="L83" s="526"/>
      <c r="M83" s="574"/>
      <c r="N83" s="528"/>
    </row>
    <row r="84" spans="1:14" ht="13.5" thickBot="1" x14ac:dyDescent="0.25">
      <c r="A84" s="649" t="s">
        <v>217</v>
      </c>
      <c r="B84" s="642" t="s">
        <v>218</v>
      </c>
      <c r="C84" s="526"/>
      <c r="D84" s="574"/>
      <c r="E84" s="528"/>
      <c r="F84" s="526"/>
      <c r="G84" s="574"/>
      <c r="H84" s="528"/>
      <c r="I84" s="526"/>
      <c r="J84" s="574"/>
      <c r="K84" s="528"/>
      <c r="L84" s="526"/>
      <c r="M84" s="574"/>
      <c r="N84" s="528"/>
    </row>
    <row r="85" spans="1:14" ht="13.5" thickBot="1" x14ac:dyDescent="0.25">
      <c r="A85" s="647" t="s">
        <v>220</v>
      </c>
      <c r="B85" s="643" t="s">
        <v>221</v>
      </c>
      <c r="C85" s="533"/>
      <c r="D85" s="577"/>
      <c r="E85" s="538"/>
      <c r="F85" s="533"/>
      <c r="G85" s="577"/>
      <c r="H85" s="538"/>
      <c r="I85" s="533"/>
      <c r="J85" s="577"/>
      <c r="K85" s="538"/>
      <c r="L85" s="533"/>
      <c r="M85" s="577"/>
      <c r="N85" s="538"/>
    </row>
    <row r="86" spans="1:14" ht="13.5" thickBot="1" x14ac:dyDescent="0.25">
      <c r="A86" s="644" t="s">
        <v>223</v>
      </c>
      <c r="B86" s="650" t="s">
        <v>224</v>
      </c>
      <c r="C86" s="534">
        <f>C76+C73</f>
        <v>5851000</v>
      </c>
      <c r="D86" s="578">
        <f>D76+D73</f>
        <v>7945515</v>
      </c>
      <c r="E86" s="578">
        <f>E76+E73</f>
        <v>7814661</v>
      </c>
      <c r="F86" s="578">
        <f t="shared" ref="F86:H86" si="4">F76+F73</f>
        <v>5851000</v>
      </c>
      <c r="G86" s="578">
        <f t="shared" si="4"/>
        <v>7924000</v>
      </c>
      <c r="H86" s="578">
        <f t="shared" si="4"/>
        <v>7793146</v>
      </c>
      <c r="I86" s="534"/>
      <c r="J86" s="578"/>
      <c r="K86" s="578"/>
      <c r="L86" s="534"/>
      <c r="M86" s="578"/>
      <c r="N86" s="578"/>
    </row>
    <row r="87" spans="1:14" ht="21.75" thickBot="1" x14ac:dyDescent="0.25">
      <c r="A87" s="644" t="s">
        <v>225</v>
      </c>
      <c r="B87" s="650" t="s">
        <v>226</v>
      </c>
      <c r="C87" s="534">
        <f>C63+C86</f>
        <v>6351000</v>
      </c>
      <c r="D87" s="578">
        <f>D63+D86</f>
        <v>8445515</v>
      </c>
      <c r="E87" s="578">
        <f>E63+E86</f>
        <v>8299164</v>
      </c>
      <c r="F87" s="578">
        <f t="shared" ref="F87:H87" si="5">F63+F86</f>
        <v>6351000</v>
      </c>
      <c r="G87" s="578">
        <f t="shared" si="5"/>
        <v>8424000</v>
      </c>
      <c r="H87" s="578">
        <f t="shared" si="5"/>
        <v>8277649</v>
      </c>
      <c r="I87" s="534"/>
      <c r="J87" s="578"/>
      <c r="K87" s="578"/>
      <c r="L87" s="534"/>
      <c r="M87" s="578"/>
      <c r="N87" s="578"/>
    </row>
    <row r="89" spans="1:14" ht="15.75" x14ac:dyDescent="0.2">
      <c r="A89" s="923" t="s">
        <v>405</v>
      </c>
      <c r="B89" s="923"/>
      <c r="C89" s="923"/>
      <c r="D89" s="923"/>
      <c r="E89" s="923"/>
    </row>
    <row r="90" spans="1:14" ht="14.25" thickBot="1" x14ac:dyDescent="0.3">
      <c r="A90" s="651" t="s">
        <v>493</v>
      </c>
      <c r="B90" s="651"/>
      <c r="C90" s="652"/>
      <c r="D90" s="652"/>
      <c r="E90" s="652" t="s">
        <v>607</v>
      </c>
    </row>
    <row r="91" spans="1:14" ht="12.75" customHeight="1" x14ac:dyDescent="0.2">
      <c r="A91" s="924" t="s">
        <v>423</v>
      </c>
      <c r="B91" s="926" t="s">
        <v>227</v>
      </c>
      <c r="C91" s="864" t="s">
        <v>651</v>
      </c>
      <c r="D91" s="865"/>
      <c r="E91" s="866"/>
      <c r="F91" s="917" t="s">
        <v>652</v>
      </c>
      <c r="G91" s="915"/>
      <c r="H91" s="916"/>
      <c r="I91" s="917" t="s">
        <v>653</v>
      </c>
      <c r="J91" s="915"/>
      <c r="K91" s="916"/>
      <c r="L91" s="918" t="s">
        <v>684</v>
      </c>
      <c r="M91" s="919"/>
      <c r="N91" s="920"/>
    </row>
    <row r="92" spans="1:14" ht="39" thickBot="1" x14ac:dyDescent="0.25">
      <c r="A92" s="925"/>
      <c r="B92" s="927"/>
      <c r="C92" s="564" t="s">
        <v>33</v>
      </c>
      <c r="D92" s="564" t="s">
        <v>34</v>
      </c>
      <c r="E92" s="565" t="s">
        <v>305</v>
      </c>
      <c r="F92" s="591" t="s">
        <v>33</v>
      </c>
      <c r="G92" s="592" t="s">
        <v>34</v>
      </c>
      <c r="H92" s="593" t="s">
        <v>305</v>
      </c>
      <c r="I92" s="591" t="s">
        <v>33</v>
      </c>
      <c r="J92" s="592" t="s">
        <v>34</v>
      </c>
      <c r="K92" s="593" t="s">
        <v>305</v>
      </c>
      <c r="L92" s="591" t="s">
        <v>33</v>
      </c>
      <c r="M92" s="592" t="s">
        <v>34</v>
      </c>
      <c r="N92" s="593" t="s">
        <v>305</v>
      </c>
    </row>
    <row r="93" spans="1:14" ht="13.5" thickBot="1" x14ac:dyDescent="0.25">
      <c r="A93" s="632" t="s">
        <v>6</v>
      </c>
      <c r="B93" s="567" t="s">
        <v>7</v>
      </c>
      <c r="C93" s="567" t="s">
        <v>8</v>
      </c>
      <c r="D93" s="567" t="s">
        <v>9</v>
      </c>
      <c r="E93" s="568" t="s">
        <v>19</v>
      </c>
      <c r="F93" s="594" t="s">
        <v>8</v>
      </c>
      <c r="G93" s="595" t="s">
        <v>9</v>
      </c>
      <c r="H93" s="596" t="s">
        <v>19</v>
      </c>
      <c r="I93" s="594" t="s">
        <v>8</v>
      </c>
      <c r="J93" s="595" t="s">
        <v>9</v>
      </c>
      <c r="K93" s="596" t="s">
        <v>19</v>
      </c>
      <c r="L93" s="594" t="s">
        <v>8</v>
      </c>
      <c r="M93" s="595" t="s">
        <v>9</v>
      </c>
      <c r="N93" s="596" t="s">
        <v>19</v>
      </c>
    </row>
    <row r="94" spans="1:14" ht="13.5" thickBot="1" x14ac:dyDescent="0.25">
      <c r="A94" s="653" t="s">
        <v>376</v>
      </c>
      <c r="B94" s="654" t="s">
        <v>228</v>
      </c>
      <c r="C94" s="579">
        <f>C95+C96+C97</f>
        <v>6351000</v>
      </c>
      <c r="D94" s="580">
        <f>D95+D96+D97</f>
        <v>8445515</v>
      </c>
      <c r="E94" s="580">
        <f>E95+E96+E97</f>
        <v>8080291</v>
      </c>
      <c r="F94" s="580">
        <f t="shared" ref="F94:H94" si="6">F95+F96+F97</f>
        <v>6351000</v>
      </c>
      <c r="G94" s="580">
        <f t="shared" si="6"/>
        <v>8445515</v>
      </c>
      <c r="H94" s="580">
        <f t="shared" si="6"/>
        <v>8080291</v>
      </c>
      <c r="I94" s="579"/>
      <c r="J94" s="580"/>
      <c r="K94" s="580"/>
      <c r="L94" s="579"/>
      <c r="M94" s="580"/>
      <c r="N94" s="580"/>
    </row>
    <row r="95" spans="1:14" x14ac:dyDescent="0.2">
      <c r="A95" s="655" t="s">
        <v>442</v>
      </c>
      <c r="B95" s="656" t="s">
        <v>406</v>
      </c>
      <c r="C95" s="539">
        <v>3699500</v>
      </c>
      <c r="D95" s="540">
        <v>4149500</v>
      </c>
      <c r="E95" s="541">
        <v>4146131</v>
      </c>
      <c r="F95" s="539">
        <v>3699500</v>
      </c>
      <c r="G95" s="540">
        <v>4149500</v>
      </c>
      <c r="H95" s="541">
        <v>4146131</v>
      </c>
      <c r="I95" s="539"/>
      <c r="J95" s="540"/>
      <c r="K95" s="541"/>
      <c r="L95" s="539"/>
      <c r="M95" s="540"/>
      <c r="N95" s="541"/>
    </row>
    <row r="96" spans="1:14" x14ac:dyDescent="0.2">
      <c r="A96" s="637" t="s">
        <v>443</v>
      </c>
      <c r="B96" s="657" t="s">
        <v>523</v>
      </c>
      <c r="C96" s="519">
        <v>800000</v>
      </c>
      <c r="D96" s="542">
        <v>900000</v>
      </c>
      <c r="E96" s="521">
        <v>898246</v>
      </c>
      <c r="F96" s="519">
        <v>800000</v>
      </c>
      <c r="G96" s="542">
        <v>900000</v>
      </c>
      <c r="H96" s="521">
        <v>898246</v>
      </c>
      <c r="I96" s="519"/>
      <c r="J96" s="542"/>
      <c r="K96" s="521"/>
      <c r="L96" s="519"/>
      <c r="M96" s="542"/>
      <c r="N96" s="521"/>
    </row>
    <row r="97" spans="1:14" x14ac:dyDescent="0.2">
      <c r="A97" s="637" t="s">
        <v>444</v>
      </c>
      <c r="B97" s="657" t="s">
        <v>481</v>
      </c>
      <c r="C97" s="520">
        <v>1851500</v>
      </c>
      <c r="D97" s="543">
        <v>3396015</v>
      </c>
      <c r="E97" s="522">
        <v>3035914</v>
      </c>
      <c r="F97" s="520">
        <v>1851500</v>
      </c>
      <c r="G97" s="543">
        <v>3396015</v>
      </c>
      <c r="H97" s="522">
        <v>3035914</v>
      </c>
      <c r="I97" s="520"/>
      <c r="J97" s="543"/>
      <c r="K97" s="522"/>
      <c r="L97" s="520"/>
      <c r="M97" s="543"/>
      <c r="N97" s="522"/>
    </row>
    <row r="98" spans="1:14" x14ac:dyDescent="0.2">
      <c r="A98" s="637" t="s">
        <v>445</v>
      </c>
      <c r="B98" s="657" t="s">
        <v>524</v>
      </c>
      <c r="C98" s="544"/>
      <c r="D98" s="545"/>
      <c r="E98" s="546"/>
      <c r="F98" s="544"/>
      <c r="G98" s="545"/>
      <c r="H98" s="546"/>
      <c r="I98" s="544"/>
      <c r="J98" s="545"/>
      <c r="K98" s="546"/>
      <c r="L98" s="544"/>
      <c r="M98" s="545"/>
      <c r="N98" s="546"/>
    </row>
    <row r="99" spans="1:14" x14ac:dyDescent="0.2">
      <c r="A99" s="637" t="s">
        <v>453</v>
      </c>
      <c r="B99" s="658" t="s">
        <v>525</v>
      </c>
      <c r="C99" s="544"/>
      <c r="D99" s="545"/>
      <c r="E99" s="545"/>
      <c r="F99" s="544"/>
      <c r="G99" s="545"/>
      <c r="H99" s="545"/>
      <c r="I99" s="544"/>
      <c r="J99" s="545"/>
      <c r="K99" s="545"/>
      <c r="L99" s="544"/>
      <c r="M99" s="545"/>
      <c r="N99" s="545"/>
    </row>
    <row r="100" spans="1:14" x14ac:dyDescent="0.2">
      <c r="A100" s="637" t="s">
        <v>446</v>
      </c>
      <c r="B100" s="659" t="s">
        <v>229</v>
      </c>
      <c r="C100" s="544"/>
      <c r="D100" s="545"/>
      <c r="E100" s="546"/>
      <c r="F100" s="544"/>
      <c r="G100" s="545"/>
      <c r="H100" s="546"/>
      <c r="I100" s="544"/>
      <c r="J100" s="545"/>
      <c r="K100" s="546"/>
      <c r="L100" s="544"/>
      <c r="M100" s="545"/>
      <c r="N100" s="546"/>
    </row>
    <row r="101" spans="1:14" x14ac:dyDescent="0.2">
      <c r="A101" s="637" t="s">
        <v>447</v>
      </c>
      <c r="B101" s="660" t="s">
        <v>230</v>
      </c>
      <c r="C101" s="544"/>
      <c r="D101" s="545"/>
      <c r="E101" s="546"/>
      <c r="F101" s="544"/>
      <c r="G101" s="545"/>
      <c r="H101" s="546"/>
      <c r="I101" s="544"/>
      <c r="J101" s="545"/>
      <c r="K101" s="546"/>
      <c r="L101" s="544"/>
      <c r="M101" s="545"/>
      <c r="N101" s="546"/>
    </row>
    <row r="102" spans="1:14" ht="22.5" x14ac:dyDescent="0.2">
      <c r="A102" s="637" t="s">
        <v>454</v>
      </c>
      <c r="B102" s="661" t="s">
        <v>231</v>
      </c>
      <c r="C102" s="544"/>
      <c r="D102" s="545"/>
      <c r="E102" s="546"/>
      <c r="F102" s="544"/>
      <c r="G102" s="545"/>
      <c r="H102" s="546"/>
      <c r="I102" s="544"/>
      <c r="J102" s="545"/>
      <c r="K102" s="546"/>
      <c r="L102" s="544"/>
      <c r="M102" s="545"/>
      <c r="N102" s="546"/>
    </row>
    <row r="103" spans="1:14" ht="22.5" x14ac:dyDescent="0.2">
      <c r="A103" s="637" t="s">
        <v>455</v>
      </c>
      <c r="B103" s="661" t="s">
        <v>232</v>
      </c>
      <c r="C103" s="544"/>
      <c r="D103" s="545"/>
      <c r="E103" s="546"/>
      <c r="F103" s="544"/>
      <c r="G103" s="545"/>
      <c r="H103" s="546"/>
      <c r="I103" s="544"/>
      <c r="J103" s="545"/>
      <c r="K103" s="546"/>
      <c r="L103" s="544"/>
      <c r="M103" s="545"/>
      <c r="N103" s="546"/>
    </row>
    <row r="104" spans="1:14" x14ac:dyDescent="0.2">
      <c r="A104" s="637" t="s">
        <v>456</v>
      </c>
      <c r="B104" s="660" t="s">
        <v>233</v>
      </c>
      <c r="C104" s="544"/>
      <c r="D104" s="545"/>
      <c r="E104" s="546"/>
      <c r="F104" s="544"/>
      <c r="G104" s="545"/>
      <c r="H104" s="546"/>
      <c r="I104" s="544"/>
      <c r="J104" s="545"/>
      <c r="K104" s="546"/>
      <c r="L104" s="544"/>
      <c r="M104" s="545"/>
      <c r="N104" s="546"/>
    </row>
    <row r="105" spans="1:14" x14ac:dyDescent="0.2">
      <c r="A105" s="637" t="s">
        <v>457</v>
      </c>
      <c r="B105" s="660" t="s">
        <v>234</v>
      </c>
      <c r="C105" s="544"/>
      <c r="D105" s="545"/>
      <c r="E105" s="546"/>
      <c r="F105" s="544"/>
      <c r="G105" s="545"/>
      <c r="H105" s="546"/>
      <c r="I105" s="544"/>
      <c r="J105" s="545"/>
      <c r="K105" s="546"/>
      <c r="L105" s="544"/>
      <c r="M105" s="545"/>
      <c r="N105" s="546"/>
    </row>
    <row r="106" spans="1:14" ht="22.5" x14ac:dyDescent="0.2">
      <c r="A106" s="637" t="s">
        <v>459</v>
      </c>
      <c r="B106" s="661" t="s">
        <v>235</v>
      </c>
      <c r="C106" s="544"/>
      <c r="D106" s="545"/>
      <c r="E106" s="546"/>
      <c r="F106" s="544"/>
      <c r="G106" s="545"/>
      <c r="H106" s="546"/>
      <c r="I106" s="544"/>
      <c r="J106" s="545"/>
      <c r="K106" s="546"/>
      <c r="L106" s="544"/>
      <c r="M106" s="545"/>
      <c r="N106" s="546"/>
    </row>
    <row r="107" spans="1:14" x14ac:dyDescent="0.2">
      <c r="A107" s="639" t="s">
        <v>526</v>
      </c>
      <c r="B107" s="662" t="s">
        <v>236</v>
      </c>
      <c r="C107" s="544"/>
      <c r="D107" s="545"/>
      <c r="E107" s="546"/>
      <c r="F107" s="544"/>
      <c r="G107" s="545"/>
      <c r="H107" s="546"/>
      <c r="I107" s="544"/>
      <c r="J107" s="545"/>
      <c r="K107" s="546"/>
      <c r="L107" s="544"/>
      <c r="M107" s="545"/>
      <c r="N107" s="546"/>
    </row>
    <row r="108" spans="1:14" x14ac:dyDescent="0.2">
      <c r="A108" s="663" t="s">
        <v>237</v>
      </c>
      <c r="B108" s="664" t="s">
        <v>238</v>
      </c>
      <c r="C108" s="544"/>
      <c r="D108" s="545"/>
      <c r="E108" s="546"/>
      <c r="F108" s="544"/>
      <c r="G108" s="545"/>
      <c r="H108" s="546"/>
      <c r="I108" s="544"/>
      <c r="J108" s="545"/>
      <c r="K108" s="546"/>
      <c r="L108" s="544"/>
      <c r="M108" s="545"/>
      <c r="N108" s="546"/>
    </row>
    <row r="109" spans="1:14" ht="23.25" thickBot="1" x14ac:dyDescent="0.25">
      <c r="A109" s="665" t="s">
        <v>239</v>
      </c>
      <c r="B109" s="666" t="s">
        <v>240</v>
      </c>
      <c r="C109" s="547"/>
      <c r="D109" s="548"/>
      <c r="E109" s="549"/>
      <c r="F109" s="547"/>
      <c r="G109" s="548"/>
      <c r="H109" s="549"/>
      <c r="I109" s="547"/>
      <c r="J109" s="548"/>
      <c r="K109" s="549"/>
      <c r="L109" s="547"/>
      <c r="M109" s="548"/>
      <c r="N109" s="549"/>
    </row>
    <row r="110" spans="1:14" ht="13.5" thickBot="1" x14ac:dyDescent="0.25">
      <c r="A110" s="667" t="s">
        <v>377</v>
      </c>
      <c r="B110" s="668" t="s">
        <v>241</v>
      </c>
      <c r="C110" s="532"/>
      <c r="D110" s="550"/>
      <c r="E110" s="550"/>
      <c r="F110" s="532"/>
      <c r="G110" s="550"/>
      <c r="H110" s="550"/>
      <c r="I110" s="532"/>
      <c r="J110" s="550"/>
      <c r="K110" s="550"/>
      <c r="L110" s="532"/>
      <c r="M110" s="550"/>
      <c r="N110" s="550"/>
    </row>
    <row r="111" spans="1:14" x14ac:dyDescent="0.2">
      <c r="A111" s="637" t="s">
        <v>448</v>
      </c>
      <c r="B111" s="659" t="s">
        <v>559</v>
      </c>
      <c r="C111" s="519"/>
      <c r="D111" s="542"/>
      <c r="E111" s="521"/>
      <c r="F111" s="519"/>
      <c r="G111" s="542"/>
      <c r="H111" s="521"/>
      <c r="I111" s="519"/>
      <c r="J111" s="542"/>
      <c r="K111" s="521"/>
      <c r="L111" s="519"/>
      <c r="M111" s="542"/>
      <c r="N111" s="521"/>
    </row>
    <row r="112" spans="1:14" x14ac:dyDescent="0.2">
      <c r="A112" s="637" t="s">
        <v>449</v>
      </c>
      <c r="B112" s="669" t="s">
        <v>242</v>
      </c>
      <c r="C112" s="519"/>
      <c r="D112" s="542"/>
      <c r="E112" s="521"/>
      <c r="F112" s="519"/>
      <c r="G112" s="542"/>
      <c r="H112" s="521"/>
      <c r="I112" s="519"/>
      <c r="J112" s="542"/>
      <c r="K112" s="521"/>
      <c r="L112" s="519"/>
      <c r="M112" s="542"/>
      <c r="N112" s="521"/>
    </row>
    <row r="113" spans="1:14" x14ac:dyDescent="0.2">
      <c r="A113" s="637" t="s">
        <v>450</v>
      </c>
      <c r="B113" s="670" t="s">
        <v>527</v>
      </c>
      <c r="C113" s="519"/>
      <c r="D113" s="542"/>
      <c r="E113" s="521"/>
      <c r="F113" s="519"/>
      <c r="G113" s="542"/>
      <c r="H113" s="521"/>
      <c r="I113" s="519"/>
      <c r="J113" s="542"/>
      <c r="K113" s="521"/>
      <c r="L113" s="519"/>
      <c r="M113" s="542"/>
      <c r="N113" s="521"/>
    </row>
    <row r="114" spans="1:14" x14ac:dyDescent="0.2">
      <c r="A114" s="637" t="s">
        <v>451</v>
      </c>
      <c r="B114" s="670" t="s">
        <v>243</v>
      </c>
      <c r="C114" s="519"/>
      <c r="D114" s="542"/>
      <c r="E114" s="521"/>
      <c r="F114" s="519"/>
      <c r="G114" s="542"/>
      <c r="H114" s="521"/>
      <c r="I114" s="519"/>
      <c r="J114" s="542"/>
      <c r="K114" s="521"/>
      <c r="L114" s="519"/>
      <c r="M114" s="542"/>
      <c r="N114" s="521"/>
    </row>
    <row r="115" spans="1:14" x14ac:dyDescent="0.2">
      <c r="A115" s="637" t="s">
        <v>452</v>
      </c>
      <c r="B115" s="671" t="s">
        <v>282</v>
      </c>
      <c r="C115" s="519"/>
      <c r="D115" s="542"/>
      <c r="E115" s="521"/>
      <c r="F115" s="519"/>
      <c r="G115" s="542"/>
      <c r="H115" s="521"/>
      <c r="I115" s="519"/>
      <c r="J115" s="542"/>
      <c r="K115" s="521"/>
      <c r="L115" s="519"/>
      <c r="M115" s="542"/>
      <c r="N115" s="521"/>
    </row>
    <row r="116" spans="1:14" x14ac:dyDescent="0.2">
      <c r="A116" s="637" t="s">
        <v>458</v>
      </c>
      <c r="B116" s="672" t="s">
        <v>244</v>
      </c>
      <c r="C116" s="519"/>
      <c r="D116" s="542"/>
      <c r="E116" s="521"/>
      <c r="F116" s="519"/>
      <c r="G116" s="542"/>
      <c r="H116" s="521"/>
      <c r="I116" s="519"/>
      <c r="J116" s="542"/>
      <c r="K116" s="521"/>
      <c r="L116" s="519"/>
      <c r="M116" s="542"/>
      <c r="N116" s="521"/>
    </row>
    <row r="117" spans="1:14" ht="22.5" x14ac:dyDescent="0.2">
      <c r="A117" s="637" t="s">
        <v>460</v>
      </c>
      <c r="B117" s="661" t="s">
        <v>245</v>
      </c>
      <c r="C117" s="519"/>
      <c r="D117" s="542"/>
      <c r="E117" s="521"/>
      <c r="F117" s="519"/>
      <c r="G117" s="542"/>
      <c r="H117" s="521"/>
      <c r="I117" s="519"/>
      <c r="J117" s="542"/>
      <c r="K117" s="521"/>
      <c r="L117" s="519"/>
      <c r="M117" s="542"/>
      <c r="N117" s="521"/>
    </row>
    <row r="118" spans="1:14" ht="22.5" x14ac:dyDescent="0.2">
      <c r="A118" s="637" t="s">
        <v>528</v>
      </c>
      <c r="B118" s="661" t="s">
        <v>232</v>
      </c>
      <c r="C118" s="519"/>
      <c r="D118" s="542"/>
      <c r="E118" s="521"/>
      <c r="F118" s="519"/>
      <c r="G118" s="542"/>
      <c r="H118" s="521"/>
      <c r="I118" s="519"/>
      <c r="J118" s="542"/>
      <c r="K118" s="521"/>
      <c r="L118" s="519"/>
      <c r="M118" s="542"/>
      <c r="N118" s="521"/>
    </row>
    <row r="119" spans="1:14" x14ac:dyDescent="0.2">
      <c r="A119" s="637" t="s">
        <v>529</v>
      </c>
      <c r="B119" s="661" t="s">
        <v>246</v>
      </c>
      <c r="C119" s="519"/>
      <c r="D119" s="542"/>
      <c r="E119" s="521"/>
      <c r="F119" s="519"/>
      <c r="G119" s="542"/>
      <c r="H119" s="521"/>
      <c r="I119" s="519"/>
      <c r="J119" s="542"/>
      <c r="K119" s="521"/>
      <c r="L119" s="519"/>
      <c r="M119" s="542"/>
      <c r="N119" s="521"/>
    </row>
    <row r="120" spans="1:14" x14ac:dyDescent="0.2">
      <c r="A120" s="637" t="s">
        <v>530</v>
      </c>
      <c r="B120" s="661" t="s">
        <v>247</v>
      </c>
      <c r="C120" s="519"/>
      <c r="D120" s="542"/>
      <c r="E120" s="521"/>
      <c r="F120" s="519"/>
      <c r="G120" s="542"/>
      <c r="H120" s="521"/>
      <c r="I120" s="519"/>
      <c r="J120" s="542"/>
      <c r="K120" s="521"/>
      <c r="L120" s="519"/>
      <c r="M120" s="542"/>
      <c r="N120" s="521"/>
    </row>
    <row r="121" spans="1:14" ht="22.5" x14ac:dyDescent="0.2">
      <c r="A121" s="637" t="s">
        <v>248</v>
      </c>
      <c r="B121" s="661" t="s">
        <v>235</v>
      </c>
      <c r="C121" s="519"/>
      <c r="D121" s="542"/>
      <c r="E121" s="521"/>
      <c r="F121" s="519"/>
      <c r="G121" s="542"/>
      <c r="H121" s="521"/>
      <c r="I121" s="519"/>
      <c r="J121" s="542"/>
      <c r="K121" s="521"/>
      <c r="L121" s="519"/>
      <c r="M121" s="542"/>
      <c r="N121" s="521"/>
    </row>
    <row r="122" spans="1:14" x14ac:dyDescent="0.2">
      <c r="A122" s="637" t="s">
        <v>249</v>
      </c>
      <c r="B122" s="661" t="s">
        <v>250</v>
      </c>
      <c r="C122" s="519"/>
      <c r="D122" s="542"/>
      <c r="E122" s="521"/>
      <c r="F122" s="519"/>
      <c r="G122" s="542"/>
      <c r="H122" s="521"/>
      <c r="I122" s="519"/>
      <c r="J122" s="542"/>
      <c r="K122" s="521"/>
      <c r="L122" s="519"/>
      <c r="M122" s="542"/>
      <c r="N122" s="521"/>
    </row>
    <row r="123" spans="1:14" ht="23.25" thickBot="1" x14ac:dyDescent="0.25">
      <c r="A123" s="639" t="s">
        <v>251</v>
      </c>
      <c r="B123" s="661" t="s">
        <v>252</v>
      </c>
      <c r="C123" s="520"/>
      <c r="D123" s="543"/>
      <c r="E123" s="522"/>
      <c r="F123" s="520"/>
      <c r="G123" s="543"/>
      <c r="H123" s="522"/>
      <c r="I123" s="520"/>
      <c r="J123" s="543"/>
      <c r="K123" s="522"/>
      <c r="L123" s="520"/>
      <c r="M123" s="543"/>
      <c r="N123" s="522"/>
    </row>
    <row r="124" spans="1:14" ht="13.5" thickBot="1" x14ac:dyDescent="0.25">
      <c r="A124" s="635" t="s">
        <v>378</v>
      </c>
      <c r="B124" s="673" t="s">
        <v>253</v>
      </c>
      <c r="C124" s="525"/>
      <c r="D124" s="551"/>
      <c r="E124" s="537"/>
      <c r="F124" s="525"/>
      <c r="G124" s="551"/>
      <c r="H124" s="537"/>
      <c r="I124" s="525"/>
      <c r="J124" s="551"/>
      <c r="K124" s="537"/>
      <c r="L124" s="525"/>
      <c r="M124" s="551"/>
      <c r="N124" s="537"/>
    </row>
    <row r="125" spans="1:14" x14ac:dyDescent="0.2">
      <c r="A125" s="637" t="s">
        <v>431</v>
      </c>
      <c r="B125" s="657" t="s">
        <v>413</v>
      </c>
      <c r="C125" s="519"/>
      <c r="D125" s="542"/>
      <c r="E125" s="521"/>
      <c r="F125" s="519"/>
      <c r="G125" s="542"/>
      <c r="H125" s="521"/>
      <c r="I125" s="519"/>
      <c r="J125" s="542"/>
      <c r="K125" s="521"/>
      <c r="L125" s="519"/>
      <c r="M125" s="542"/>
      <c r="N125" s="521"/>
    </row>
    <row r="126" spans="1:14" ht="13.5" thickBot="1" x14ac:dyDescent="0.25">
      <c r="A126" s="639" t="s">
        <v>432</v>
      </c>
      <c r="B126" s="669" t="s">
        <v>414</v>
      </c>
      <c r="C126" s="520"/>
      <c r="D126" s="543"/>
      <c r="E126" s="522"/>
      <c r="F126" s="520"/>
      <c r="G126" s="543"/>
      <c r="H126" s="522"/>
      <c r="I126" s="520"/>
      <c r="J126" s="543"/>
      <c r="K126" s="522"/>
      <c r="L126" s="520"/>
      <c r="M126" s="543"/>
      <c r="N126" s="522"/>
    </row>
    <row r="127" spans="1:14" ht="13.5" thickBot="1" x14ac:dyDescent="0.25">
      <c r="A127" s="635" t="s">
        <v>379</v>
      </c>
      <c r="B127" s="673" t="s">
        <v>254</v>
      </c>
      <c r="C127" s="525">
        <f>C94</f>
        <v>6351000</v>
      </c>
      <c r="D127" s="551">
        <f>D94</f>
        <v>8445515</v>
      </c>
      <c r="E127" s="551">
        <f>E94</f>
        <v>8080291</v>
      </c>
      <c r="F127" s="551">
        <f t="shared" ref="F127:H127" si="7">F94</f>
        <v>6351000</v>
      </c>
      <c r="G127" s="551">
        <f t="shared" si="7"/>
        <v>8445515</v>
      </c>
      <c r="H127" s="551">
        <f t="shared" si="7"/>
        <v>8080291</v>
      </c>
      <c r="I127" s="525"/>
      <c r="J127" s="551"/>
      <c r="K127" s="551"/>
      <c r="L127" s="525"/>
      <c r="M127" s="551"/>
      <c r="N127" s="551"/>
    </row>
    <row r="128" spans="1:14" ht="21.75" thickBot="1" x14ac:dyDescent="0.25">
      <c r="A128" s="667" t="s">
        <v>380</v>
      </c>
      <c r="B128" s="674" t="s">
        <v>255</v>
      </c>
      <c r="C128" s="532"/>
      <c r="D128" s="550"/>
      <c r="E128" s="536"/>
      <c r="F128" s="532"/>
      <c r="G128" s="550"/>
      <c r="H128" s="536"/>
      <c r="I128" s="532"/>
      <c r="J128" s="550"/>
      <c r="K128" s="536"/>
      <c r="L128" s="532"/>
      <c r="M128" s="550"/>
      <c r="N128" s="536"/>
    </row>
    <row r="129" spans="1:14" x14ac:dyDescent="0.2">
      <c r="A129" s="637" t="s">
        <v>435</v>
      </c>
      <c r="B129" s="657" t="s">
        <v>256</v>
      </c>
      <c r="C129" s="552"/>
      <c r="D129" s="553"/>
      <c r="E129" s="554"/>
      <c r="F129" s="552"/>
      <c r="G129" s="553"/>
      <c r="H129" s="554"/>
      <c r="I129" s="552"/>
      <c r="J129" s="553"/>
      <c r="K129" s="554"/>
      <c r="L129" s="552"/>
      <c r="M129" s="553"/>
      <c r="N129" s="554"/>
    </row>
    <row r="130" spans="1:14" ht="22.5" x14ac:dyDescent="0.2">
      <c r="A130" s="637" t="s">
        <v>436</v>
      </c>
      <c r="B130" s="657" t="s">
        <v>257</v>
      </c>
      <c r="C130" s="519"/>
      <c r="D130" s="542"/>
      <c r="E130" s="521"/>
      <c r="F130" s="519"/>
      <c r="G130" s="542"/>
      <c r="H130" s="521"/>
      <c r="I130" s="519"/>
      <c r="J130" s="542"/>
      <c r="K130" s="521"/>
      <c r="L130" s="519"/>
      <c r="M130" s="542"/>
      <c r="N130" s="521"/>
    </row>
    <row r="131" spans="1:14" ht="13.5" thickBot="1" x14ac:dyDescent="0.25">
      <c r="A131" s="639" t="s">
        <v>437</v>
      </c>
      <c r="B131" s="669" t="s">
        <v>258</v>
      </c>
      <c r="C131" s="519"/>
      <c r="D131" s="542"/>
      <c r="E131" s="521"/>
      <c r="F131" s="519"/>
      <c r="G131" s="542"/>
      <c r="H131" s="521"/>
      <c r="I131" s="519"/>
      <c r="J131" s="542"/>
      <c r="K131" s="521"/>
      <c r="L131" s="519"/>
      <c r="M131" s="542"/>
      <c r="N131" s="521"/>
    </row>
    <row r="132" spans="1:14" ht="13.5" thickBot="1" x14ac:dyDescent="0.25">
      <c r="A132" s="635" t="s">
        <v>381</v>
      </c>
      <c r="B132" s="673" t="s">
        <v>259</v>
      </c>
      <c r="C132" s="525"/>
      <c r="D132" s="551"/>
      <c r="E132" s="551"/>
      <c r="F132" s="525"/>
      <c r="G132" s="551"/>
      <c r="H132" s="551"/>
      <c r="I132" s="525"/>
      <c r="J132" s="551"/>
      <c r="K132" s="551"/>
      <c r="L132" s="525"/>
      <c r="M132" s="551"/>
      <c r="N132" s="551"/>
    </row>
    <row r="133" spans="1:14" x14ac:dyDescent="0.2">
      <c r="A133" s="637" t="s">
        <v>438</v>
      </c>
      <c r="B133" s="657" t="s">
        <v>260</v>
      </c>
      <c r="C133" s="552"/>
      <c r="D133" s="553"/>
      <c r="E133" s="554"/>
      <c r="F133" s="552"/>
      <c r="G133" s="553"/>
      <c r="H133" s="554"/>
      <c r="I133" s="552"/>
      <c r="J133" s="553"/>
      <c r="K133" s="554"/>
      <c r="L133" s="552"/>
      <c r="M133" s="553"/>
      <c r="N133" s="554"/>
    </row>
    <row r="134" spans="1:14" x14ac:dyDescent="0.2">
      <c r="A134" s="637" t="s">
        <v>439</v>
      </c>
      <c r="B134" s="657" t="s">
        <v>261</v>
      </c>
      <c r="C134" s="519"/>
      <c r="D134" s="542"/>
      <c r="E134" s="521"/>
      <c r="F134" s="519"/>
      <c r="G134" s="542"/>
      <c r="H134" s="521"/>
      <c r="I134" s="519"/>
      <c r="J134" s="542"/>
      <c r="K134" s="521"/>
      <c r="L134" s="519"/>
      <c r="M134" s="542"/>
      <c r="N134" s="521"/>
    </row>
    <row r="135" spans="1:14" x14ac:dyDescent="0.2">
      <c r="A135" s="637" t="s">
        <v>127</v>
      </c>
      <c r="B135" s="657" t="s">
        <v>262</v>
      </c>
      <c r="C135" s="519"/>
      <c r="D135" s="542"/>
      <c r="E135" s="521"/>
      <c r="F135" s="519"/>
      <c r="G135" s="542"/>
      <c r="H135" s="521"/>
      <c r="I135" s="519"/>
      <c r="J135" s="542"/>
      <c r="K135" s="521"/>
      <c r="L135" s="519"/>
      <c r="M135" s="542"/>
      <c r="N135" s="521"/>
    </row>
    <row r="136" spans="1:14" ht="13.5" thickBot="1" x14ac:dyDescent="0.25">
      <c r="A136" s="639" t="s">
        <v>130</v>
      </c>
      <c r="B136" s="669" t="s">
        <v>263</v>
      </c>
      <c r="C136" s="519"/>
      <c r="D136" s="542"/>
      <c r="E136" s="521"/>
      <c r="F136" s="519"/>
      <c r="G136" s="542"/>
      <c r="H136" s="521"/>
      <c r="I136" s="519"/>
      <c r="J136" s="542"/>
      <c r="K136" s="521"/>
      <c r="L136" s="519"/>
      <c r="M136" s="542"/>
      <c r="N136" s="521"/>
    </row>
    <row r="137" spans="1:14" ht="13.5" thickBot="1" x14ac:dyDescent="0.25">
      <c r="A137" s="635" t="s">
        <v>382</v>
      </c>
      <c r="B137" s="673" t="s">
        <v>264</v>
      </c>
      <c r="C137" s="531"/>
      <c r="D137" s="555"/>
      <c r="E137" s="555"/>
      <c r="F137" s="531"/>
      <c r="G137" s="555"/>
      <c r="H137" s="555"/>
      <c r="I137" s="531"/>
      <c r="J137" s="555"/>
      <c r="K137" s="555"/>
      <c r="L137" s="531"/>
      <c r="M137" s="555"/>
      <c r="N137" s="555"/>
    </row>
    <row r="138" spans="1:14" x14ac:dyDescent="0.2">
      <c r="A138" s="637" t="s">
        <v>440</v>
      </c>
      <c r="B138" s="657" t="s">
        <v>265</v>
      </c>
      <c r="C138" s="552"/>
      <c r="D138" s="553"/>
      <c r="E138" s="554"/>
      <c r="F138" s="552"/>
      <c r="G138" s="553"/>
      <c r="H138" s="554"/>
      <c r="I138" s="552"/>
      <c r="J138" s="553"/>
      <c r="K138" s="554"/>
      <c r="L138" s="552"/>
      <c r="M138" s="553"/>
      <c r="N138" s="554"/>
    </row>
    <row r="139" spans="1:14" x14ac:dyDescent="0.2">
      <c r="A139" s="637" t="s">
        <v>441</v>
      </c>
      <c r="B139" s="657" t="s">
        <v>266</v>
      </c>
      <c r="C139" s="519"/>
      <c r="D139" s="542"/>
      <c r="E139" s="521"/>
      <c r="F139" s="519"/>
      <c r="G139" s="542"/>
      <c r="H139" s="521"/>
      <c r="I139" s="519"/>
      <c r="J139" s="542"/>
      <c r="K139" s="521"/>
      <c r="L139" s="519"/>
      <c r="M139" s="542"/>
      <c r="N139" s="521"/>
    </row>
    <row r="140" spans="1:14" x14ac:dyDescent="0.2">
      <c r="A140" s="637" t="s">
        <v>142</v>
      </c>
      <c r="B140" s="657" t="s">
        <v>267</v>
      </c>
      <c r="C140" s="519"/>
      <c r="D140" s="542"/>
      <c r="E140" s="521"/>
      <c r="F140" s="519"/>
      <c r="G140" s="542"/>
      <c r="H140" s="521"/>
      <c r="I140" s="519"/>
      <c r="J140" s="542"/>
      <c r="K140" s="521"/>
      <c r="L140" s="519"/>
      <c r="M140" s="542"/>
      <c r="N140" s="521"/>
    </row>
    <row r="141" spans="1:14" ht="13.5" thickBot="1" x14ac:dyDescent="0.25">
      <c r="A141" s="639" t="s">
        <v>145</v>
      </c>
      <c r="B141" s="669" t="s">
        <v>367</v>
      </c>
      <c r="C141" s="519"/>
      <c r="D141" s="542"/>
      <c r="E141" s="521"/>
      <c r="F141" s="519"/>
      <c r="G141" s="542"/>
      <c r="H141" s="521"/>
      <c r="I141" s="519"/>
      <c r="J141" s="542"/>
      <c r="K141" s="521"/>
      <c r="L141" s="519"/>
      <c r="M141" s="542"/>
      <c r="N141" s="521"/>
    </row>
    <row r="142" spans="1:14" ht="13.5" thickBot="1" x14ac:dyDescent="0.25">
      <c r="A142" s="635" t="s">
        <v>383</v>
      </c>
      <c r="B142" s="673" t="s">
        <v>268</v>
      </c>
      <c r="C142" s="556"/>
      <c r="D142" s="557"/>
      <c r="E142" s="558"/>
      <c r="F142" s="556"/>
      <c r="G142" s="557"/>
      <c r="H142" s="558"/>
      <c r="I142" s="556"/>
      <c r="J142" s="557"/>
      <c r="K142" s="558"/>
      <c r="L142" s="556"/>
      <c r="M142" s="557"/>
      <c r="N142" s="558"/>
    </row>
    <row r="143" spans="1:14" x14ac:dyDescent="0.2">
      <c r="A143" s="637" t="s">
        <v>521</v>
      </c>
      <c r="B143" s="657" t="s">
        <v>269</v>
      </c>
      <c r="C143" s="552"/>
      <c r="D143" s="553"/>
      <c r="E143" s="554"/>
      <c r="F143" s="552"/>
      <c r="G143" s="553"/>
      <c r="H143" s="554"/>
      <c r="I143" s="552"/>
      <c r="J143" s="553"/>
      <c r="K143" s="554"/>
      <c r="L143" s="552"/>
      <c r="M143" s="553"/>
      <c r="N143" s="554"/>
    </row>
    <row r="144" spans="1:14" x14ac:dyDescent="0.2">
      <c r="A144" s="637" t="s">
        <v>522</v>
      </c>
      <c r="B144" s="657" t="s">
        <v>270</v>
      </c>
      <c r="C144" s="519"/>
      <c r="D144" s="542"/>
      <c r="E144" s="521"/>
      <c r="F144" s="519"/>
      <c r="G144" s="542"/>
      <c r="H144" s="521"/>
      <c r="I144" s="519"/>
      <c r="J144" s="542"/>
      <c r="K144" s="521"/>
      <c r="L144" s="519"/>
      <c r="M144" s="542"/>
      <c r="N144" s="521"/>
    </row>
    <row r="145" spans="1:14" x14ac:dyDescent="0.2">
      <c r="A145" s="637" t="s">
        <v>281</v>
      </c>
      <c r="B145" s="657" t="s">
        <v>271</v>
      </c>
      <c r="C145" s="519"/>
      <c r="D145" s="542"/>
      <c r="E145" s="521"/>
      <c r="F145" s="519"/>
      <c r="G145" s="542"/>
      <c r="H145" s="521"/>
      <c r="I145" s="519"/>
      <c r="J145" s="542"/>
      <c r="K145" s="521"/>
      <c r="L145" s="519"/>
      <c r="M145" s="542"/>
      <c r="N145" s="521"/>
    </row>
    <row r="146" spans="1:14" ht="13.5" thickBot="1" x14ac:dyDescent="0.25">
      <c r="A146" s="637" t="s">
        <v>156</v>
      </c>
      <c r="B146" s="657" t="s">
        <v>272</v>
      </c>
      <c r="C146" s="519"/>
      <c r="D146" s="542"/>
      <c r="E146" s="521"/>
      <c r="F146" s="519"/>
      <c r="G146" s="542"/>
      <c r="H146" s="521"/>
      <c r="I146" s="519"/>
      <c r="J146" s="542"/>
      <c r="K146" s="521"/>
      <c r="L146" s="519"/>
      <c r="M146" s="542"/>
      <c r="N146" s="521"/>
    </row>
    <row r="147" spans="1:14" ht="13.5" thickBot="1" x14ac:dyDescent="0.25">
      <c r="A147" s="635" t="s">
        <v>384</v>
      </c>
      <c r="B147" s="673" t="s">
        <v>327</v>
      </c>
      <c r="C147" s="559"/>
      <c r="D147" s="560"/>
      <c r="E147" s="560"/>
      <c r="F147" s="559"/>
      <c r="G147" s="560"/>
      <c r="H147" s="560"/>
      <c r="I147" s="559"/>
      <c r="J147" s="560"/>
      <c r="K147" s="560"/>
      <c r="L147" s="559"/>
      <c r="M147" s="560"/>
      <c r="N147" s="560"/>
    </row>
    <row r="148" spans="1:14" ht="13.5" thickBot="1" x14ac:dyDescent="0.25">
      <c r="A148" s="675" t="s">
        <v>385</v>
      </c>
      <c r="B148" s="676" t="s">
        <v>328</v>
      </c>
      <c r="C148" s="561">
        <f>C127+C147</f>
        <v>6351000</v>
      </c>
      <c r="D148" s="562">
        <f>D127+D147</f>
        <v>8445515</v>
      </c>
      <c r="E148" s="562">
        <f>E127+E147</f>
        <v>8080291</v>
      </c>
      <c r="F148" s="562">
        <f t="shared" ref="F148:H148" si="8">F127+F147</f>
        <v>6351000</v>
      </c>
      <c r="G148" s="562">
        <f t="shared" si="8"/>
        <v>8445515</v>
      </c>
      <c r="H148" s="562">
        <f t="shared" si="8"/>
        <v>8080291</v>
      </c>
      <c r="I148" s="561"/>
      <c r="J148" s="562"/>
      <c r="K148" s="562"/>
      <c r="L148" s="561"/>
      <c r="M148" s="562"/>
      <c r="N148" s="562"/>
    </row>
    <row r="151" spans="1:14" ht="15.75" x14ac:dyDescent="0.25">
      <c r="A151" s="922" t="s">
        <v>329</v>
      </c>
      <c r="B151" s="922"/>
      <c r="C151" s="922"/>
      <c r="D151" s="922"/>
      <c r="E151" s="922"/>
    </row>
    <row r="152" spans="1:14" ht="16.5" thickBot="1" x14ac:dyDescent="0.3">
      <c r="A152" s="677" t="s">
        <v>494</v>
      </c>
      <c r="B152" s="677"/>
      <c r="C152" s="678"/>
      <c r="D152" s="679"/>
      <c r="E152" s="634" t="s">
        <v>607</v>
      </c>
    </row>
    <row r="153" spans="1:14" ht="21.75" thickBot="1" x14ac:dyDescent="0.25">
      <c r="A153" s="667">
        <v>1</v>
      </c>
      <c r="B153" s="668" t="s">
        <v>330</v>
      </c>
      <c r="C153" s="537">
        <f>C63-C127</f>
        <v>-5851000</v>
      </c>
      <c r="D153" s="581">
        <f>D63-D127</f>
        <v>-7945515</v>
      </c>
      <c r="E153" s="582">
        <f>E63-E127</f>
        <v>-7595788</v>
      </c>
      <c r="F153" s="537"/>
      <c r="G153" s="571"/>
      <c r="H153" s="806"/>
      <c r="I153" s="806"/>
      <c r="J153" s="806"/>
      <c r="K153" s="806"/>
      <c r="L153" s="806"/>
      <c r="M153" s="806"/>
      <c r="N153" s="806"/>
    </row>
    <row r="154" spans="1:14" ht="21.75" thickBot="1" x14ac:dyDescent="0.25">
      <c r="A154" s="667" t="s">
        <v>377</v>
      </c>
      <c r="B154" s="668" t="s">
        <v>331</v>
      </c>
      <c r="C154" s="536">
        <f>C86-C147</f>
        <v>5851000</v>
      </c>
      <c r="D154" s="582">
        <f>D86-D147</f>
        <v>7945515</v>
      </c>
      <c r="E154" s="582">
        <f>E86-E147</f>
        <v>7814661</v>
      </c>
      <c r="F154" s="536"/>
      <c r="G154" s="805"/>
      <c r="H154" s="806"/>
      <c r="I154" s="806"/>
      <c r="J154" s="806"/>
      <c r="K154" s="806"/>
      <c r="L154" s="806"/>
      <c r="M154" s="806"/>
      <c r="N154" s="806"/>
    </row>
  </sheetData>
  <mergeCells count="17">
    <mergeCell ref="A151:E151"/>
    <mergeCell ref="A91:A92"/>
    <mergeCell ref="B91:B92"/>
    <mergeCell ref="C91:E91"/>
    <mergeCell ref="F5:H5"/>
    <mergeCell ref="A1:E1"/>
    <mergeCell ref="A2:E2"/>
    <mergeCell ref="L5:N5"/>
    <mergeCell ref="F91:H91"/>
    <mergeCell ref="I91:K91"/>
    <mergeCell ref="L91:N91"/>
    <mergeCell ref="A3:E3"/>
    <mergeCell ref="A5:A6"/>
    <mergeCell ref="B5:B6"/>
    <mergeCell ref="C5:E5"/>
    <mergeCell ref="I5:K5"/>
    <mergeCell ref="A89:E89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G38"/>
  <sheetViews>
    <sheetView topLeftCell="A40" workbookViewId="0">
      <selection activeCell="C38" sqref="C38"/>
    </sheetView>
  </sheetViews>
  <sheetFormatPr defaultRowHeight="12.75" x14ac:dyDescent="0.2"/>
  <cols>
    <col min="1" max="1" width="7" style="347" customWidth="1"/>
    <col min="2" max="2" width="27.1640625" style="217" customWidth="1"/>
    <col min="3" max="3" width="12.5" style="217" customWidth="1"/>
    <col min="4" max="5" width="11.83203125" style="217" customWidth="1"/>
    <col min="6" max="6" width="17" style="217" customWidth="1"/>
    <col min="7" max="7" width="14.83203125" style="217" customWidth="1"/>
    <col min="8" max="16384" width="9.33203125" style="217"/>
  </cols>
  <sheetData>
    <row r="1" spans="1:7" x14ac:dyDescent="0.2">
      <c r="A1" s="934" t="s">
        <v>13</v>
      </c>
      <c r="B1" s="935"/>
      <c r="C1" s="935"/>
      <c r="D1" s="935"/>
      <c r="E1" s="935"/>
      <c r="F1" s="935"/>
      <c r="G1" s="935"/>
    </row>
    <row r="2" spans="1:7" x14ac:dyDescent="0.2">
      <c r="A2" s="932" t="s">
        <v>687</v>
      </c>
      <c r="B2" s="933"/>
      <c r="C2" s="933"/>
      <c r="D2" s="933"/>
      <c r="E2" s="933"/>
      <c r="F2" s="933"/>
      <c r="G2" s="933"/>
    </row>
    <row r="3" spans="1:7" ht="14.25" thickBot="1" x14ac:dyDescent="0.25">
      <c r="G3" s="346" t="s">
        <v>634</v>
      </c>
    </row>
    <row r="4" spans="1:7" ht="17.25" customHeight="1" thickBot="1" x14ac:dyDescent="0.25">
      <c r="A4" s="936" t="s">
        <v>374</v>
      </c>
      <c r="B4" s="938" t="s">
        <v>1</v>
      </c>
      <c r="C4" s="938" t="s">
        <v>2</v>
      </c>
      <c r="D4" s="938" t="s">
        <v>3</v>
      </c>
      <c r="E4" s="928" t="s">
        <v>4</v>
      </c>
      <c r="F4" s="928"/>
      <c r="G4" s="929"/>
    </row>
    <row r="5" spans="1:7" s="348" customFormat="1" ht="57.75" customHeight="1" thickBot="1" x14ac:dyDescent="0.25">
      <c r="A5" s="937"/>
      <c r="B5" s="939"/>
      <c r="C5" s="939"/>
      <c r="D5" s="939"/>
      <c r="E5" s="174" t="s">
        <v>5</v>
      </c>
      <c r="F5" s="174" t="s">
        <v>580</v>
      </c>
      <c r="G5" s="175" t="s">
        <v>581</v>
      </c>
    </row>
    <row r="6" spans="1:7" s="349" customFormat="1" ht="15" customHeight="1" thickBot="1" x14ac:dyDescent="0.25">
      <c r="A6" s="176" t="s">
        <v>6</v>
      </c>
      <c r="B6" s="177" t="s">
        <v>7</v>
      </c>
      <c r="C6" s="177" t="s">
        <v>8</v>
      </c>
      <c r="D6" s="177" t="s">
        <v>9</v>
      </c>
      <c r="E6" s="177" t="s">
        <v>10</v>
      </c>
      <c r="F6" s="177" t="s">
        <v>11</v>
      </c>
      <c r="G6" s="178" t="s">
        <v>12</v>
      </c>
    </row>
    <row r="7" spans="1:7" ht="22.5" customHeight="1" x14ac:dyDescent="0.2">
      <c r="A7" s="350" t="s">
        <v>376</v>
      </c>
      <c r="B7" s="351" t="s">
        <v>576</v>
      </c>
      <c r="C7" s="352">
        <v>11632496</v>
      </c>
      <c r="D7" s="352"/>
      <c r="E7" s="352">
        <v>11632496</v>
      </c>
      <c r="F7" s="352">
        <v>11632496</v>
      </c>
      <c r="G7" s="354"/>
    </row>
    <row r="8" spans="1:7" ht="27.75" customHeight="1" x14ac:dyDescent="0.2">
      <c r="A8" s="355" t="s">
        <v>377</v>
      </c>
      <c r="B8" s="356" t="s">
        <v>577</v>
      </c>
      <c r="C8" s="22">
        <v>12776</v>
      </c>
      <c r="D8" s="22"/>
      <c r="E8" s="22">
        <v>12776</v>
      </c>
      <c r="F8" s="22">
        <v>12776</v>
      </c>
      <c r="G8" s="19"/>
    </row>
    <row r="9" spans="1:7" ht="15" customHeight="1" x14ac:dyDescent="0.2">
      <c r="A9" s="355" t="s">
        <v>378</v>
      </c>
      <c r="B9" s="356" t="s">
        <v>578</v>
      </c>
      <c r="C9" s="22">
        <v>0</v>
      </c>
      <c r="D9" s="22"/>
      <c r="E9" s="22">
        <v>0</v>
      </c>
      <c r="F9" s="22">
        <v>0</v>
      </c>
      <c r="G9" s="19"/>
    </row>
    <row r="10" spans="1:7" ht="15" customHeight="1" x14ac:dyDescent="0.2">
      <c r="A10" s="355" t="s">
        <v>379</v>
      </c>
      <c r="B10" s="356" t="s">
        <v>579</v>
      </c>
      <c r="C10" s="22">
        <v>24515</v>
      </c>
      <c r="D10" s="22"/>
      <c r="E10" s="22">
        <v>24515</v>
      </c>
      <c r="F10" s="22">
        <v>24515</v>
      </c>
      <c r="G10" s="19"/>
    </row>
    <row r="11" spans="1:7" ht="15" customHeight="1" x14ac:dyDescent="0.2">
      <c r="A11" s="355" t="s">
        <v>380</v>
      </c>
      <c r="B11" s="356"/>
      <c r="C11" s="22"/>
      <c r="D11" s="22"/>
      <c r="E11" s="353">
        <f t="shared" ref="E11:E31" si="0">C11+D11</f>
        <v>0</v>
      </c>
      <c r="F11" s="22"/>
      <c r="G11" s="19"/>
    </row>
    <row r="12" spans="1:7" ht="15" customHeight="1" x14ac:dyDescent="0.2">
      <c r="A12" s="355" t="s">
        <v>381</v>
      </c>
      <c r="B12" s="356"/>
      <c r="C12" s="22"/>
      <c r="D12" s="22"/>
      <c r="E12" s="353">
        <f t="shared" si="0"/>
        <v>0</v>
      </c>
      <c r="F12" s="22"/>
      <c r="G12" s="19"/>
    </row>
    <row r="13" spans="1:7" ht="15" customHeight="1" x14ac:dyDescent="0.2">
      <c r="A13" s="355" t="s">
        <v>382</v>
      </c>
      <c r="B13" s="356"/>
      <c r="C13" s="22"/>
      <c r="D13" s="22"/>
      <c r="E13" s="353">
        <f t="shared" si="0"/>
        <v>0</v>
      </c>
      <c r="F13" s="22"/>
      <c r="G13" s="19"/>
    </row>
    <row r="14" spans="1:7" ht="15" customHeight="1" x14ac:dyDescent="0.2">
      <c r="A14" s="355" t="s">
        <v>383</v>
      </c>
      <c r="B14" s="356"/>
      <c r="C14" s="22"/>
      <c r="D14" s="22"/>
      <c r="E14" s="353">
        <f t="shared" si="0"/>
        <v>0</v>
      </c>
      <c r="F14" s="22"/>
      <c r="G14" s="19"/>
    </row>
    <row r="15" spans="1:7" ht="15" customHeight="1" x14ac:dyDescent="0.2">
      <c r="A15" s="355" t="s">
        <v>384</v>
      </c>
      <c r="B15" s="356"/>
      <c r="C15" s="22"/>
      <c r="D15" s="22"/>
      <c r="E15" s="353">
        <f t="shared" si="0"/>
        <v>0</v>
      </c>
      <c r="F15" s="22"/>
      <c r="G15" s="19"/>
    </row>
    <row r="16" spans="1:7" ht="15" customHeight="1" x14ac:dyDescent="0.2">
      <c r="A16" s="355" t="s">
        <v>385</v>
      </c>
      <c r="B16" s="356"/>
      <c r="C16" s="22"/>
      <c r="D16" s="22"/>
      <c r="E16" s="353">
        <f t="shared" si="0"/>
        <v>0</v>
      </c>
      <c r="F16" s="22"/>
      <c r="G16" s="19"/>
    </row>
    <row r="17" spans="1:7" ht="15" customHeight="1" x14ac:dyDescent="0.2">
      <c r="A17" s="355" t="s">
        <v>386</v>
      </c>
      <c r="B17" s="356"/>
      <c r="C17" s="22"/>
      <c r="D17" s="22"/>
      <c r="E17" s="353">
        <f t="shared" si="0"/>
        <v>0</v>
      </c>
      <c r="F17" s="22"/>
      <c r="G17" s="19"/>
    </row>
    <row r="18" spans="1:7" ht="15" customHeight="1" x14ac:dyDescent="0.2">
      <c r="A18" s="355" t="s">
        <v>387</v>
      </c>
      <c r="B18" s="356"/>
      <c r="C18" s="22"/>
      <c r="D18" s="22"/>
      <c r="E18" s="353">
        <f t="shared" si="0"/>
        <v>0</v>
      </c>
      <c r="F18" s="22"/>
      <c r="G18" s="19"/>
    </row>
    <row r="19" spans="1:7" ht="15" customHeight="1" x14ac:dyDescent="0.2">
      <c r="A19" s="355" t="s">
        <v>388</v>
      </c>
      <c r="B19" s="356"/>
      <c r="C19" s="22"/>
      <c r="D19" s="22"/>
      <c r="E19" s="353">
        <f t="shared" si="0"/>
        <v>0</v>
      </c>
      <c r="F19" s="22"/>
      <c r="G19" s="19"/>
    </row>
    <row r="20" spans="1:7" ht="15" customHeight="1" x14ac:dyDescent="0.2">
      <c r="A20" s="355" t="s">
        <v>389</v>
      </c>
      <c r="B20" s="356"/>
      <c r="C20" s="22"/>
      <c r="D20" s="22"/>
      <c r="E20" s="353">
        <f t="shared" si="0"/>
        <v>0</v>
      </c>
      <c r="F20" s="22"/>
      <c r="G20" s="19"/>
    </row>
    <row r="21" spans="1:7" ht="15" customHeight="1" x14ac:dyDescent="0.2">
      <c r="A21" s="355" t="s">
        <v>390</v>
      </c>
      <c r="B21" s="356"/>
      <c r="C21" s="22"/>
      <c r="D21" s="22"/>
      <c r="E21" s="353">
        <f t="shared" si="0"/>
        <v>0</v>
      </c>
      <c r="F21" s="22"/>
      <c r="G21" s="19"/>
    </row>
    <row r="22" spans="1:7" ht="15" customHeight="1" x14ac:dyDescent="0.2">
      <c r="A22" s="355" t="s">
        <v>391</v>
      </c>
      <c r="B22" s="356"/>
      <c r="C22" s="22"/>
      <c r="D22" s="22"/>
      <c r="E22" s="353">
        <f t="shared" si="0"/>
        <v>0</v>
      </c>
      <c r="F22" s="22"/>
      <c r="G22" s="19"/>
    </row>
    <row r="23" spans="1:7" ht="15" customHeight="1" x14ac:dyDescent="0.2">
      <c r="A23" s="355" t="s">
        <v>392</v>
      </c>
      <c r="B23" s="356"/>
      <c r="C23" s="22"/>
      <c r="D23" s="22"/>
      <c r="E23" s="353">
        <f t="shared" si="0"/>
        <v>0</v>
      </c>
      <c r="F23" s="22"/>
      <c r="G23" s="19"/>
    </row>
    <row r="24" spans="1:7" ht="15" customHeight="1" x14ac:dyDescent="0.2">
      <c r="A24" s="355" t="s">
        <v>393</v>
      </c>
      <c r="B24" s="356"/>
      <c r="C24" s="22"/>
      <c r="D24" s="22"/>
      <c r="E24" s="353">
        <f t="shared" si="0"/>
        <v>0</v>
      </c>
      <c r="F24" s="22"/>
      <c r="G24" s="19"/>
    </row>
    <row r="25" spans="1:7" ht="15" customHeight="1" x14ac:dyDescent="0.2">
      <c r="A25" s="355" t="s">
        <v>394</v>
      </c>
      <c r="B25" s="356"/>
      <c r="C25" s="22"/>
      <c r="D25" s="22"/>
      <c r="E25" s="353">
        <f t="shared" si="0"/>
        <v>0</v>
      </c>
      <c r="F25" s="22"/>
      <c r="G25" s="19"/>
    </row>
    <row r="26" spans="1:7" ht="15" customHeight="1" x14ac:dyDescent="0.2">
      <c r="A26" s="355" t="s">
        <v>395</v>
      </c>
      <c r="B26" s="356"/>
      <c r="C26" s="22"/>
      <c r="D26" s="22"/>
      <c r="E26" s="353">
        <f t="shared" si="0"/>
        <v>0</v>
      </c>
      <c r="F26" s="22"/>
      <c r="G26" s="19"/>
    </row>
    <row r="27" spans="1:7" ht="15" customHeight="1" x14ac:dyDescent="0.2">
      <c r="A27" s="355" t="s">
        <v>396</v>
      </c>
      <c r="B27" s="356"/>
      <c r="C27" s="22"/>
      <c r="D27" s="22"/>
      <c r="E27" s="353">
        <f t="shared" si="0"/>
        <v>0</v>
      </c>
      <c r="F27" s="22"/>
      <c r="G27" s="19"/>
    </row>
    <row r="28" spans="1:7" ht="15" customHeight="1" x14ac:dyDescent="0.2">
      <c r="A28" s="355" t="s">
        <v>397</v>
      </c>
      <c r="B28" s="356"/>
      <c r="C28" s="22"/>
      <c r="D28" s="22"/>
      <c r="E28" s="353">
        <f t="shared" si="0"/>
        <v>0</v>
      </c>
      <c r="F28" s="22"/>
      <c r="G28" s="19"/>
    </row>
    <row r="29" spans="1:7" ht="15" customHeight="1" x14ac:dyDescent="0.2">
      <c r="A29" s="355" t="s">
        <v>398</v>
      </c>
      <c r="B29" s="356"/>
      <c r="C29" s="22"/>
      <c r="D29" s="22"/>
      <c r="E29" s="353">
        <f t="shared" si="0"/>
        <v>0</v>
      </c>
      <c r="F29" s="22"/>
      <c r="G29" s="19"/>
    </row>
    <row r="30" spans="1:7" ht="15" customHeight="1" x14ac:dyDescent="0.2">
      <c r="A30" s="355" t="s">
        <v>399</v>
      </c>
      <c r="B30" s="356"/>
      <c r="C30" s="22"/>
      <c r="D30" s="22"/>
      <c r="E30" s="353">
        <f t="shared" si="0"/>
        <v>0</v>
      </c>
      <c r="F30" s="22"/>
      <c r="G30" s="19"/>
    </row>
    <row r="31" spans="1:7" ht="15" customHeight="1" x14ac:dyDescent="0.2">
      <c r="A31" s="355" t="s">
        <v>400</v>
      </c>
      <c r="B31" s="356"/>
      <c r="C31" s="22"/>
      <c r="D31" s="22"/>
      <c r="E31" s="353">
        <f t="shared" si="0"/>
        <v>0</v>
      </c>
      <c r="F31" s="22"/>
      <c r="G31" s="19"/>
    </row>
    <row r="32" spans="1:7" ht="15" customHeight="1" x14ac:dyDescent="0.2">
      <c r="A32" s="355" t="s">
        <v>401</v>
      </c>
      <c r="B32" s="356"/>
      <c r="C32" s="22"/>
      <c r="D32" s="22"/>
      <c r="E32" s="353"/>
      <c r="F32" s="22"/>
      <c r="G32" s="19"/>
    </row>
    <row r="33" spans="1:7" ht="15" customHeight="1" x14ac:dyDescent="0.2">
      <c r="A33" s="355" t="s">
        <v>402</v>
      </c>
      <c r="B33" s="356"/>
      <c r="C33" s="22"/>
      <c r="D33" s="22"/>
      <c r="E33" s="353">
        <f>C33+D33</f>
        <v>0</v>
      </c>
      <c r="F33" s="22"/>
      <c r="G33" s="19"/>
    </row>
    <row r="34" spans="1:7" ht="15" customHeight="1" x14ac:dyDescent="0.2">
      <c r="A34" s="355" t="s">
        <v>403</v>
      </c>
      <c r="B34" s="356"/>
      <c r="C34" s="22"/>
      <c r="D34" s="22"/>
      <c r="E34" s="353">
        <f>C34+D34</f>
        <v>0</v>
      </c>
      <c r="F34" s="22"/>
      <c r="G34" s="19"/>
    </row>
    <row r="35" spans="1:7" ht="15" customHeight="1" x14ac:dyDescent="0.2">
      <c r="A35" s="355" t="s">
        <v>404</v>
      </c>
      <c r="B35" s="356"/>
      <c r="C35" s="22"/>
      <c r="D35" s="22"/>
      <c r="E35" s="353">
        <f>C35+D35</f>
        <v>0</v>
      </c>
      <c r="F35" s="22"/>
      <c r="G35" s="19"/>
    </row>
    <row r="36" spans="1:7" ht="15" customHeight="1" x14ac:dyDescent="0.2">
      <c r="A36" s="355" t="s">
        <v>468</v>
      </c>
      <c r="B36" s="356"/>
      <c r="C36" s="22"/>
      <c r="D36" s="22"/>
      <c r="E36" s="353">
        <f>C36+D36</f>
        <v>0</v>
      </c>
      <c r="F36" s="22"/>
      <c r="G36" s="19"/>
    </row>
    <row r="37" spans="1:7" ht="15" customHeight="1" thickBot="1" x14ac:dyDescent="0.25">
      <c r="A37" s="355" t="s">
        <v>469</v>
      </c>
      <c r="B37" s="357"/>
      <c r="C37" s="23"/>
      <c r="D37" s="23"/>
      <c r="E37" s="353">
        <f>C37+D37</f>
        <v>0</v>
      </c>
      <c r="F37" s="23"/>
      <c r="G37" s="21"/>
    </row>
    <row r="38" spans="1:7" ht="15" customHeight="1" thickBot="1" x14ac:dyDescent="0.25">
      <c r="A38" s="930" t="s">
        <v>409</v>
      </c>
      <c r="B38" s="931"/>
      <c r="C38" s="53">
        <f>SUM(C7:C37)</f>
        <v>11669787</v>
      </c>
      <c r="D38" s="53">
        <f>SUM(D7:D37)</f>
        <v>0</v>
      </c>
      <c r="E38" s="53">
        <f>SUM(E7:E37)</f>
        <v>11669787</v>
      </c>
      <c r="F38" s="53">
        <f>SUM(F7:F37)</f>
        <v>11669787</v>
      </c>
      <c r="G38" s="54">
        <f>SUM(G7:G37)</f>
        <v>0</v>
      </c>
    </row>
  </sheetData>
  <mergeCells count="8">
    <mergeCell ref="E4:G4"/>
    <mergeCell ref="A38:B38"/>
    <mergeCell ref="A2:G2"/>
    <mergeCell ref="A1:G1"/>
    <mergeCell ref="A4:A5"/>
    <mergeCell ref="B4:B5"/>
    <mergeCell ref="C4:C5"/>
    <mergeCell ref="D4:D5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J19"/>
  <sheetViews>
    <sheetView view="pageLayout" topLeftCell="A19" zoomScaleNormal="100" workbookViewId="0">
      <selection activeCell="H5" sqref="H5"/>
    </sheetView>
  </sheetViews>
  <sheetFormatPr defaultRowHeight="12.75" x14ac:dyDescent="0.2"/>
  <cols>
    <col min="1" max="1" width="6.83203125" style="37" customWidth="1"/>
    <col min="2" max="2" width="49.6640625" style="36" customWidth="1"/>
    <col min="3" max="8" width="12.83203125" style="36" customWidth="1"/>
    <col min="9" max="9" width="13.83203125" style="36" customWidth="1"/>
    <col min="10" max="16384" width="9.33203125" style="36"/>
  </cols>
  <sheetData>
    <row r="1" spans="1:10" ht="27.75" customHeight="1" x14ac:dyDescent="0.2">
      <c r="A1" s="889" t="s">
        <v>14</v>
      </c>
      <c r="B1" s="889"/>
      <c r="C1" s="889"/>
      <c r="D1" s="889"/>
      <c r="E1" s="889"/>
      <c r="F1" s="889"/>
      <c r="G1" s="889"/>
      <c r="H1" s="889"/>
      <c r="I1" s="889"/>
    </row>
    <row r="2" spans="1:10" ht="27.75" customHeight="1" x14ac:dyDescent="0.2">
      <c r="A2" s="517"/>
      <c r="B2" s="517"/>
      <c r="C2" s="517"/>
      <c r="D2" s="517"/>
      <c r="E2" s="517"/>
      <c r="F2" s="517"/>
      <c r="G2" s="517"/>
      <c r="H2" s="949" t="s">
        <v>592</v>
      </c>
      <c r="I2" s="949"/>
    </row>
    <row r="3" spans="1:10" ht="20.25" customHeight="1" thickBot="1" x14ac:dyDescent="0.3">
      <c r="I3" s="63" t="s">
        <v>634</v>
      </c>
    </row>
    <row r="4" spans="1:10" s="64" customFormat="1" ht="26.25" customHeight="1" x14ac:dyDescent="0.2">
      <c r="A4" s="947" t="s">
        <v>423</v>
      </c>
      <c r="B4" s="942" t="s">
        <v>428</v>
      </c>
      <c r="C4" s="947" t="s">
        <v>429</v>
      </c>
      <c r="D4" s="947" t="s">
        <v>688</v>
      </c>
      <c r="E4" s="944" t="s">
        <v>422</v>
      </c>
      <c r="F4" s="945"/>
      <c r="G4" s="945"/>
      <c r="H4" s="946"/>
      <c r="I4" s="942" t="s">
        <v>408</v>
      </c>
    </row>
    <row r="5" spans="1:10" s="65" customFormat="1" ht="32.25" customHeight="1" thickBot="1" x14ac:dyDescent="0.25">
      <c r="A5" s="948"/>
      <c r="B5" s="943"/>
      <c r="C5" s="943"/>
      <c r="D5" s="948"/>
      <c r="E5" s="220" t="s">
        <v>591</v>
      </c>
      <c r="F5" s="220" t="s">
        <v>647</v>
      </c>
      <c r="G5" s="220" t="s">
        <v>689</v>
      </c>
      <c r="H5" s="221" t="s">
        <v>690</v>
      </c>
      <c r="I5" s="943"/>
    </row>
    <row r="6" spans="1:10" s="66" customFormat="1" ht="12.95" customHeight="1" thickBot="1" x14ac:dyDescent="0.25">
      <c r="A6" s="222">
        <v>1</v>
      </c>
      <c r="B6" s="223">
        <v>2</v>
      </c>
      <c r="C6" s="224">
        <v>3</v>
      </c>
      <c r="D6" s="223">
        <v>4</v>
      </c>
      <c r="E6" s="222">
        <v>5</v>
      </c>
      <c r="F6" s="224">
        <v>6</v>
      </c>
      <c r="G6" s="224">
        <v>7</v>
      </c>
      <c r="H6" s="225">
        <v>8</v>
      </c>
      <c r="I6" s="226" t="s">
        <v>430</v>
      </c>
    </row>
    <row r="7" spans="1:10" ht="24.75" customHeight="1" thickBot="1" x14ac:dyDescent="0.25">
      <c r="A7" s="227" t="s">
        <v>376</v>
      </c>
      <c r="B7" s="228" t="s">
        <v>368</v>
      </c>
      <c r="C7" s="236"/>
      <c r="D7" s="77"/>
      <c r="E7" s="78"/>
      <c r="F7" s="79"/>
      <c r="G7" s="79"/>
      <c r="H7" s="80"/>
      <c r="I7" s="67">
        <f t="shared" ref="I7:I18" si="0">SUM(D7:H7)</f>
        <v>0</v>
      </c>
    </row>
    <row r="8" spans="1:10" ht="20.100000000000001" customHeight="1" x14ac:dyDescent="0.2">
      <c r="A8" s="229" t="s">
        <v>377</v>
      </c>
      <c r="B8" s="68"/>
      <c r="C8" s="69"/>
      <c r="D8" s="70"/>
      <c r="E8" s="71"/>
      <c r="F8" s="22"/>
      <c r="G8" s="22"/>
      <c r="H8" s="19"/>
      <c r="I8" s="230"/>
    </row>
    <row r="9" spans="1:10" ht="20.100000000000001" customHeight="1" thickBot="1" x14ac:dyDescent="0.25">
      <c r="A9" s="229" t="s">
        <v>378</v>
      </c>
      <c r="B9" s="72"/>
      <c r="C9" s="69"/>
      <c r="D9" s="70"/>
      <c r="E9" s="71"/>
      <c r="F9" s="22"/>
      <c r="G9" s="22"/>
      <c r="H9" s="19"/>
      <c r="I9" s="230">
        <f t="shared" si="0"/>
        <v>0</v>
      </c>
    </row>
    <row r="10" spans="1:10" ht="26.1" customHeight="1" thickBot="1" x14ac:dyDescent="0.25">
      <c r="A10" s="227" t="s">
        <v>379</v>
      </c>
      <c r="B10" s="228" t="s">
        <v>369</v>
      </c>
      <c r="C10" s="237"/>
      <c r="D10" s="77"/>
      <c r="E10" s="78"/>
      <c r="F10" s="79"/>
      <c r="G10" s="79"/>
      <c r="H10" s="80"/>
      <c r="I10" s="67">
        <f t="shared" si="0"/>
        <v>0</v>
      </c>
    </row>
    <row r="11" spans="1:10" ht="20.100000000000001" customHeight="1" x14ac:dyDescent="0.2">
      <c r="A11" s="229" t="s">
        <v>380</v>
      </c>
      <c r="B11" s="68"/>
      <c r="C11" s="69"/>
      <c r="D11" s="70"/>
      <c r="E11" s="71"/>
      <c r="F11" s="22"/>
      <c r="G11" s="22"/>
      <c r="H11" s="19"/>
      <c r="I11" s="230">
        <f t="shared" si="0"/>
        <v>0</v>
      </c>
    </row>
    <row r="12" spans="1:10" ht="20.100000000000001" customHeight="1" thickBot="1" x14ac:dyDescent="0.25">
      <c r="A12" s="229" t="s">
        <v>381</v>
      </c>
      <c r="B12" s="68"/>
      <c r="C12" s="69"/>
      <c r="D12" s="70"/>
      <c r="E12" s="71"/>
      <c r="F12" s="22"/>
      <c r="G12" s="22"/>
      <c r="H12" s="19"/>
      <c r="I12" s="230">
        <f t="shared" si="0"/>
        <v>0</v>
      </c>
    </row>
    <row r="13" spans="1:10" ht="20.100000000000001" customHeight="1" thickBot="1" x14ac:dyDescent="0.25">
      <c r="A13" s="227" t="s">
        <v>382</v>
      </c>
      <c r="B13" s="228" t="s">
        <v>547</v>
      </c>
      <c r="C13" s="237"/>
      <c r="D13" s="77"/>
      <c r="E13" s="78"/>
      <c r="F13" s="79"/>
      <c r="G13" s="79"/>
      <c r="H13" s="80"/>
      <c r="I13" s="67">
        <f t="shared" si="0"/>
        <v>0</v>
      </c>
    </row>
    <row r="14" spans="1:10" ht="20.100000000000001" customHeight="1" thickBot="1" x14ac:dyDescent="0.25">
      <c r="A14" s="229" t="s">
        <v>383</v>
      </c>
      <c r="B14" s="68"/>
      <c r="C14" s="69"/>
      <c r="D14" s="70"/>
      <c r="E14" s="71"/>
      <c r="F14" s="22"/>
      <c r="G14" s="22"/>
      <c r="H14" s="19"/>
      <c r="I14" s="230">
        <f>SUM(D14:H14)</f>
        <v>0</v>
      </c>
    </row>
    <row r="15" spans="1:10" ht="20.100000000000001" customHeight="1" thickBot="1" x14ac:dyDescent="0.25">
      <c r="A15" s="227" t="s">
        <v>384</v>
      </c>
      <c r="B15" s="228" t="s">
        <v>548</v>
      </c>
      <c r="C15" s="237"/>
      <c r="D15" s="77"/>
      <c r="E15" s="78"/>
      <c r="F15" s="79"/>
      <c r="G15" s="79"/>
      <c r="H15" s="80"/>
      <c r="I15" s="67">
        <f t="shared" si="0"/>
        <v>0</v>
      </c>
      <c r="J15" s="72"/>
    </row>
    <row r="16" spans="1:10" ht="20.100000000000001" customHeight="1" thickBot="1" x14ac:dyDescent="0.25">
      <c r="A16" s="231" t="s">
        <v>385</v>
      </c>
      <c r="B16" s="73" t="s">
        <v>424</v>
      </c>
      <c r="C16" s="74"/>
      <c r="D16" s="75"/>
      <c r="E16" s="76"/>
      <c r="F16" s="23"/>
      <c r="G16" s="23"/>
      <c r="H16" s="21"/>
      <c r="I16" s="232">
        <f t="shared" si="0"/>
        <v>0</v>
      </c>
    </row>
    <row r="17" spans="1:9" ht="20.100000000000001" customHeight="1" thickBot="1" x14ac:dyDescent="0.25">
      <c r="A17" s="227" t="s">
        <v>386</v>
      </c>
      <c r="B17" s="233" t="s">
        <v>549</v>
      </c>
      <c r="C17" s="237"/>
      <c r="D17" s="77"/>
      <c r="E17" s="78"/>
      <c r="F17" s="79"/>
      <c r="G17" s="79"/>
      <c r="H17" s="80"/>
      <c r="I17" s="67">
        <f t="shared" si="0"/>
        <v>0</v>
      </c>
    </row>
    <row r="18" spans="1:9" ht="20.100000000000001" customHeight="1" thickBot="1" x14ac:dyDescent="0.25">
      <c r="A18" s="234" t="s">
        <v>387</v>
      </c>
      <c r="B18" s="81" t="s">
        <v>424</v>
      </c>
      <c r="C18" s="82"/>
      <c r="D18" s="83"/>
      <c r="E18" s="84"/>
      <c r="F18" s="85"/>
      <c r="G18" s="85"/>
      <c r="H18" s="20"/>
      <c r="I18" s="235">
        <f t="shared" si="0"/>
        <v>0</v>
      </c>
    </row>
    <row r="19" spans="1:9" ht="20.100000000000001" customHeight="1" thickBot="1" x14ac:dyDescent="0.25">
      <c r="A19" s="940" t="s">
        <v>487</v>
      </c>
      <c r="B19" s="941"/>
      <c r="C19" s="115"/>
      <c r="D19" s="70"/>
      <c r="E19" s="71"/>
      <c r="F19" s="22"/>
      <c r="G19" s="22"/>
      <c r="H19" s="19"/>
      <c r="I19" s="230"/>
    </row>
  </sheetData>
  <mergeCells count="9">
    <mergeCell ref="A1:I1"/>
    <mergeCell ref="A19:B19"/>
    <mergeCell ref="I4:I5"/>
    <mergeCell ref="E4:H4"/>
    <mergeCell ref="A4:A5"/>
    <mergeCell ref="B4:B5"/>
    <mergeCell ref="C4:C5"/>
    <mergeCell ref="D4:D5"/>
    <mergeCell ref="H2:I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8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D32"/>
  <sheetViews>
    <sheetView view="pageLayout" zoomScaleNormal="100" workbookViewId="0">
      <selection activeCell="D30" sqref="D30"/>
    </sheetView>
  </sheetViews>
  <sheetFormatPr defaultRowHeight="12.75" x14ac:dyDescent="0.2"/>
  <cols>
    <col min="1" max="1" width="5.83203125" style="99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951" t="s">
        <v>370</v>
      </c>
      <c r="C1" s="951"/>
      <c r="D1" s="951"/>
    </row>
    <row r="2" spans="1:4" s="87" customFormat="1" ht="16.5" thickBot="1" x14ac:dyDescent="0.3">
      <c r="A2" s="86"/>
      <c r="B2" s="298"/>
      <c r="D2" s="38" t="s">
        <v>635</v>
      </c>
    </row>
    <row r="3" spans="1:4" s="89" customFormat="1" ht="48" customHeight="1" thickBot="1" x14ac:dyDescent="0.25">
      <c r="A3" s="88" t="s">
        <v>374</v>
      </c>
      <c r="B3" s="174" t="s">
        <v>375</v>
      </c>
      <c r="C3" s="174" t="s">
        <v>425</v>
      </c>
      <c r="D3" s="175" t="s">
        <v>426</v>
      </c>
    </row>
    <row r="4" spans="1:4" s="89" customFormat="1" ht="14.1" customHeight="1" thickBot="1" x14ac:dyDescent="0.25">
      <c r="A4" s="34">
        <v>1</v>
      </c>
      <c r="B4" s="177">
        <v>2</v>
      </c>
      <c r="C4" s="177">
        <v>3</v>
      </c>
      <c r="D4" s="178">
        <v>4</v>
      </c>
    </row>
    <row r="5" spans="1:4" ht="18" customHeight="1" x14ac:dyDescent="0.2">
      <c r="A5" s="124" t="s">
        <v>376</v>
      </c>
      <c r="B5" s="179" t="s">
        <v>507</v>
      </c>
      <c r="C5" s="122"/>
      <c r="D5" s="90"/>
    </row>
    <row r="6" spans="1:4" ht="18" customHeight="1" x14ac:dyDescent="0.2">
      <c r="A6" s="91" t="s">
        <v>377</v>
      </c>
      <c r="B6" s="180" t="s">
        <v>508</v>
      </c>
      <c r="C6" s="123"/>
      <c r="D6" s="93"/>
    </row>
    <row r="7" spans="1:4" ht="18" customHeight="1" x14ac:dyDescent="0.2">
      <c r="A7" s="91" t="s">
        <v>378</v>
      </c>
      <c r="B7" s="180" t="s">
        <v>461</v>
      </c>
      <c r="C7" s="123"/>
      <c r="D7" s="93"/>
    </row>
    <row r="8" spans="1:4" ht="18" customHeight="1" x14ac:dyDescent="0.2">
      <c r="A8" s="91" t="s">
        <v>379</v>
      </c>
      <c r="B8" s="180" t="s">
        <v>462</v>
      </c>
      <c r="C8" s="123"/>
      <c r="D8" s="93"/>
    </row>
    <row r="9" spans="1:4" ht="18" customHeight="1" x14ac:dyDescent="0.2">
      <c r="A9" s="91" t="s">
        <v>380</v>
      </c>
      <c r="B9" s="180" t="s">
        <v>499</v>
      </c>
      <c r="C9" s="123"/>
      <c r="D9" s="93"/>
    </row>
    <row r="10" spans="1:4" ht="18" customHeight="1" x14ac:dyDescent="0.2">
      <c r="A10" s="91" t="s">
        <v>381</v>
      </c>
      <c r="B10" s="180" t="s">
        <v>500</v>
      </c>
      <c r="C10" s="123"/>
      <c r="D10" s="93"/>
    </row>
    <row r="11" spans="1:4" ht="18" customHeight="1" x14ac:dyDescent="0.2">
      <c r="A11" s="91" t="s">
        <v>382</v>
      </c>
      <c r="B11" s="181" t="s">
        <v>501</v>
      </c>
      <c r="C11" s="123"/>
      <c r="D11" s="93"/>
    </row>
    <row r="12" spans="1:4" ht="18" customHeight="1" x14ac:dyDescent="0.2">
      <c r="A12" s="91" t="s">
        <v>383</v>
      </c>
      <c r="B12" s="181" t="s">
        <v>502</v>
      </c>
      <c r="C12" s="123"/>
      <c r="D12" s="93"/>
    </row>
    <row r="13" spans="1:4" ht="18" customHeight="1" x14ac:dyDescent="0.2">
      <c r="A13" s="91" t="s">
        <v>384</v>
      </c>
      <c r="B13" s="181" t="s">
        <v>503</v>
      </c>
      <c r="C13" s="123"/>
      <c r="D13" s="93"/>
    </row>
    <row r="14" spans="1:4" ht="18" customHeight="1" x14ac:dyDescent="0.2">
      <c r="A14" s="91" t="s">
        <v>385</v>
      </c>
      <c r="B14" s="181" t="s">
        <v>504</v>
      </c>
      <c r="C14" s="123"/>
      <c r="D14" s="93"/>
    </row>
    <row r="15" spans="1:4" ht="18" customHeight="1" x14ac:dyDescent="0.2">
      <c r="A15" s="91" t="s">
        <v>386</v>
      </c>
      <c r="B15" s="181" t="s">
        <v>505</v>
      </c>
      <c r="C15" s="123"/>
      <c r="D15" s="93"/>
    </row>
    <row r="16" spans="1:4" ht="22.5" customHeight="1" x14ac:dyDescent="0.2">
      <c r="A16" s="91" t="s">
        <v>387</v>
      </c>
      <c r="B16" s="181" t="s">
        <v>506</v>
      </c>
      <c r="C16" s="123"/>
      <c r="D16" s="93"/>
    </row>
    <row r="17" spans="1:4" ht="18" customHeight="1" x14ac:dyDescent="0.2">
      <c r="A17" s="91" t="s">
        <v>388</v>
      </c>
      <c r="B17" s="180" t="s">
        <v>463</v>
      </c>
      <c r="C17" s="123"/>
      <c r="D17" s="93"/>
    </row>
    <row r="18" spans="1:4" ht="18" customHeight="1" x14ac:dyDescent="0.2">
      <c r="A18" s="91" t="s">
        <v>389</v>
      </c>
      <c r="B18" s="180" t="s">
        <v>372</v>
      </c>
      <c r="C18" s="123"/>
      <c r="D18" s="93"/>
    </row>
    <row r="19" spans="1:4" ht="18" customHeight="1" x14ac:dyDescent="0.2">
      <c r="A19" s="91" t="s">
        <v>390</v>
      </c>
      <c r="B19" s="180" t="s">
        <v>371</v>
      </c>
      <c r="C19" s="123"/>
      <c r="D19" s="93"/>
    </row>
    <row r="20" spans="1:4" ht="18" customHeight="1" x14ac:dyDescent="0.2">
      <c r="A20" s="91" t="s">
        <v>391</v>
      </c>
      <c r="B20" s="180" t="s">
        <v>464</v>
      </c>
      <c r="C20" s="123"/>
      <c r="D20" s="93"/>
    </row>
    <row r="21" spans="1:4" ht="18" customHeight="1" x14ac:dyDescent="0.2">
      <c r="A21" s="91" t="s">
        <v>392</v>
      </c>
      <c r="B21" s="180" t="s">
        <v>465</v>
      </c>
      <c r="C21" s="123"/>
      <c r="D21" s="93"/>
    </row>
    <row r="22" spans="1:4" ht="18" customHeight="1" x14ac:dyDescent="0.2">
      <c r="A22" s="91" t="s">
        <v>393</v>
      </c>
      <c r="B22" s="118"/>
      <c r="C22" s="92"/>
      <c r="D22" s="93"/>
    </row>
    <row r="23" spans="1:4" ht="18" customHeight="1" x14ac:dyDescent="0.2">
      <c r="A23" s="91" t="s">
        <v>394</v>
      </c>
      <c r="B23" s="94"/>
      <c r="C23" s="92"/>
      <c r="D23" s="93"/>
    </row>
    <row r="24" spans="1:4" ht="18" customHeight="1" x14ac:dyDescent="0.2">
      <c r="A24" s="91" t="s">
        <v>395</v>
      </c>
      <c r="B24" s="94"/>
      <c r="C24" s="92"/>
      <c r="D24" s="93"/>
    </row>
    <row r="25" spans="1:4" ht="18" customHeight="1" x14ac:dyDescent="0.2">
      <c r="A25" s="91" t="s">
        <v>396</v>
      </c>
      <c r="B25" s="94"/>
      <c r="C25" s="92"/>
      <c r="D25" s="93"/>
    </row>
    <row r="26" spans="1:4" ht="18" customHeight="1" x14ac:dyDescent="0.2">
      <c r="A26" s="91" t="s">
        <v>397</v>
      </c>
      <c r="B26" s="94"/>
      <c r="C26" s="92"/>
      <c r="D26" s="93"/>
    </row>
    <row r="27" spans="1:4" ht="18" customHeight="1" x14ac:dyDescent="0.2">
      <c r="A27" s="91" t="s">
        <v>398</v>
      </c>
      <c r="B27" s="94"/>
      <c r="C27" s="92"/>
      <c r="D27" s="93"/>
    </row>
    <row r="28" spans="1:4" ht="18" customHeight="1" x14ac:dyDescent="0.2">
      <c r="A28" s="91" t="s">
        <v>399</v>
      </c>
      <c r="B28" s="94"/>
      <c r="C28" s="92"/>
      <c r="D28" s="93"/>
    </row>
    <row r="29" spans="1:4" ht="18" customHeight="1" x14ac:dyDescent="0.2">
      <c r="A29" s="91" t="s">
        <v>400</v>
      </c>
      <c r="B29" s="94"/>
      <c r="C29" s="92"/>
      <c r="D29" s="93"/>
    </row>
    <row r="30" spans="1:4" ht="18" customHeight="1" thickBot="1" x14ac:dyDescent="0.25">
      <c r="A30" s="125" t="s">
        <v>401</v>
      </c>
      <c r="B30" s="95"/>
      <c r="C30" s="96"/>
      <c r="D30" s="97"/>
    </row>
    <row r="31" spans="1:4" ht="18" customHeight="1" thickBot="1" x14ac:dyDescent="0.25">
      <c r="A31" s="35" t="s">
        <v>402</v>
      </c>
      <c r="B31" s="182" t="s">
        <v>409</v>
      </c>
      <c r="C31" s="183">
        <f>SUM(C5:C30)</f>
        <v>0</v>
      </c>
      <c r="D31" s="184">
        <f>SUM(D5:D30)</f>
        <v>0</v>
      </c>
    </row>
    <row r="32" spans="1:4" ht="8.25" customHeight="1" x14ac:dyDescent="0.2">
      <c r="A32" s="98"/>
      <c r="B32" s="950"/>
      <c r="C32" s="950"/>
      <c r="D32" s="950"/>
    </row>
  </sheetData>
  <mergeCells count="2">
    <mergeCell ref="B32:D32"/>
    <mergeCell ref="B1:D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9" orientation="portrait" horizontalDpi="300" verticalDpi="300" r:id="rId1"/>
  <headerFooter alignWithMargins="0">
    <oddHeader>&amp;R&amp;"Times New Roman CE,Dőlt"&amp;11 15.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30"/>
  <sheetViews>
    <sheetView topLeftCell="A22" workbookViewId="0">
      <selection activeCell="B18" sqref="B18:I18"/>
    </sheetView>
  </sheetViews>
  <sheetFormatPr defaultRowHeight="12.75" x14ac:dyDescent="0.2"/>
  <cols>
    <col min="1" max="1" width="6.83203125" style="49" customWidth="1"/>
    <col min="2" max="2" width="53" style="169" customWidth="1"/>
    <col min="3" max="3" width="13.83203125" style="49" customWidth="1"/>
    <col min="4" max="5" width="14" style="49" customWidth="1"/>
    <col min="6" max="6" width="55.1640625" style="49" customWidth="1"/>
    <col min="7" max="7" width="14.1640625" style="49" customWidth="1"/>
    <col min="8" max="8" width="14.6640625" style="49" customWidth="1"/>
    <col min="9" max="9" width="14" style="49" customWidth="1"/>
    <col min="10" max="10" width="4.83203125" style="49" customWidth="1"/>
    <col min="11" max="11" width="9.33203125" style="493" hidden="1" customWidth="1"/>
    <col min="12" max="16384" width="9.33203125" style="49"/>
  </cols>
  <sheetData>
    <row r="1" spans="1:11" ht="39.75" customHeight="1" x14ac:dyDescent="0.2">
      <c r="B1" s="259" t="s">
        <v>497</v>
      </c>
      <c r="C1" s="260"/>
      <c r="D1" s="260"/>
      <c r="E1" s="260"/>
      <c r="F1" s="260"/>
      <c r="G1" s="260"/>
      <c r="H1" s="260"/>
      <c r="I1" s="260"/>
      <c r="J1" s="868" t="s">
        <v>571</v>
      </c>
    </row>
    <row r="2" spans="1:11" ht="14.25" thickBot="1" x14ac:dyDescent="0.25">
      <c r="G2" s="346"/>
      <c r="H2" s="346"/>
      <c r="I2" s="346" t="s">
        <v>634</v>
      </c>
      <c r="J2" s="868"/>
    </row>
    <row r="3" spans="1:11" ht="18" customHeight="1" thickBot="1" x14ac:dyDescent="0.25">
      <c r="A3" s="869" t="s">
        <v>423</v>
      </c>
      <c r="B3" s="261" t="s">
        <v>411</v>
      </c>
      <c r="C3" s="262"/>
      <c r="D3" s="262"/>
      <c r="E3" s="262"/>
      <c r="F3" s="261" t="s">
        <v>412</v>
      </c>
      <c r="G3" s="494"/>
      <c r="H3" s="494"/>
      <c r="I3" s="494"/>
      <c r="J3" s="868"/>
    </row>
    <row r="4" spans="1:11" s="263" customFormat="1" ht="69" customHeight="1" thickBot="1" x14ac:dyDescent="0.25">
      <c r="A4" s="870"/>
      <c r="B4" s="170" t="s">
        <v>415</v>
      </c>
      <c r="C4" s="171" t="s">
        <v>655</v>
      </c>
      <c r="D4" s="495" t="s">
        <v>656</v>
      </c>
      <c r="E4" s="171" t="s">
        <v>657</v>
      </c>
      <c r="F4" s="170" t="s">
        <v>415</v>
      </c>
      <c r="G4" s="171" t="str">
        <f>+C4</f>
        <v>2017. évi eredeti előirányzat</v>
      </c>
      <c r="H4" s="495" t="str">
        <f>+D4</f>
        <v>2017. évi módosított előirányzat</v>
      </c>
      <c r="I4" s="45" t="str">
        <f>+E4</f>
        <v>2017. évi teljesítés</v>
      </c>
      <c r="J4" s="868"/>
      <c r="K4" s="496"/>
    </row>
    <row r="5" spans="1:11" s="268" customFormat="1" ht="12" customHeight="1" thickBot="1" x14ac:dyDescent="0.25">
      <c r="A5" s="264" t="s">
        <v>6</v>
      </c>
      <c r="B5" s="265" t="s">
        <v>7</v>
      </c>
      <c r="C5" s="266" t="s">
        <v>8</v>
      </c>
      <c r="D5" s="266" t="s">
        <v>9</v>
      </c>
      <c r="E5" s="266" t="s">
        <v>19</v>
      </c>
      <c r="F5" s="265" t="s">
        <v>11</v>
      </c>
      <c r="G5" s="266" t="s">
        <v>12</v>
      </c>
      <c r="H5" s="266" t="s">
        <v>20</v>
      </c>
      <c r="I5" s="267" t="s">
        <v>273</v>
      </c>
      <c r="J5" s="868"/>
      <c r="K5" s="497"/>
    </row>
    <row r="6" spans="1:11" ht="15" customHeight="1" x14ac:dyDescent="0.2">
      <c r="A6" s="269" t="s">
        <v>376</v>
      </c>
      <c r="B6" s="270" t="s">
        <v>274</v>
      </c>
      <c r="C6" s="585">
        <f>'1.1.sz.mell.'!C9+'1.1.sz.mell.'!C10+'1.1.sz.mell.'!C11+'1.1.sz.mell.'!C12+'1.1.sz.mell.'!C13+'1.1.sz.mell.'!C14+'1.1.sz.mell.'!C15</f>
        <v>109874566</v>
      </c>
      <c r="D6" s="585">
        <f>'1.1.sz.mell.'!D9+'1.1.sz.mell.'!D10+'1.1.sz.mell.'!D11+'1.1.sz.mell.'!D12+'1.1.sz.mell.'!D13+'1.1.sz.mell.'!D14+'1.1.sz.mell.'!D15</f>
        <v>135079693</v>
      </c>
      <c r="E6" s="585">
        <f>'1.1.sz.mell.'!E9+'1.1.sz.mell.'!E10+'1.1.sz.mell.'!E11+'1.1.sz.mell.'!E12+'1.1.sz.mell.'!E13+'1.1.sz.mell.'!E14+'1.1.sz.mell.'!E15</f>
        <v>135079693</v>
      </c>
      <c r="F6" s="270" t="s">
        <v>416</v>
      </c>
      <c r="G6" s="539">
        <f>'1.1.sz.mell.'!C96</f>
        <v>53353900</v>
      </c>
      <c r="H6" s="539">
        <f>'1.1.sz.mell.'!D96</f>
        <v>59004720</v>
      </c>
      <c r="I6" s="541">
        <f>'1.1.sz.mell.'!E96</f>
        <v>48964948</v>
      </c>
      <c r="J6" s="868"/>
      <c r="K6" s="493" t="s">
        <v>36</v>
      </c>
    </row>
    <row r="7" spans="1:11" ht="15" customHeight="1" x14ac:dyDescent="0.2">
      <c r="A7" s="271" t="s">
        <v>377</v>
      </c>
      <c r="B7" s="583" t="s">
        <v>275</v>
      </c>
      <c r="C7" s="530">
        <f>'1.1.sz.mell.'!C16</f>
        <v>46395000</v>
      </c>
      <c r="D7" s="530">
        <f>'1.1.sz.mell.'!D16</f>
        <v>46395000</v>
      </c>
      <c r="E7" s="530">
        <f>'1.1.sz.mell.'!E16</f>
        <v>36597006</v>
      </c>
      <c r="F7" s="584" t="s">
        <v>523</v>
      </c>
      <c r="G7" s="552">
        <f>'1.1.sz.mell.'!C97</f>
        <v>11744700</v>
      </c>
      <c r="H7" s="552">
        <f>'1.1.sz.mell.'!D97</f>
        <v>11799880</v>
      </c>
      <c r="I7" s="554">
        <f>'1.1.sz.mell.'!E97</f>
        <v>11202439</v>
      </c>
      <c r="J7" s="868"/>
      <c r="K7" s="493" t="s">
        <v>38</v>
      </c>
    </row>
    <row r="8" spans="1:11" ht="15" customHeight="1" x14ac:dyDescent="0.2">
      <c r="A8" s="271" t="s">
        <v>378</v>
      </c>
      <c r="B8" s="272" t="s">
        <v>276</v>
      </c>
      <c r="C8" s="255">
        <v>0</v>
      </c>
      <c r="D8" s="255">
        <v>0</v>
      </c>
      <c r="E8" s="255">
        <v>0</v>
      </c>
      <c r="F8" s="272" t="s">
        <v>284</v>
      </c>
      <c r="G8" s="544">
        <f>'1.1.sz.mell.'!C98</f>
        <v>42753366</v>
      </c>
      <c r="H8" s="544">
        <f>'1.1.sz.mell.'!D98</f>
        <v>90811442</v>
      </c>
      <c r="I8" s="546">
        <f>'1.1.sz.mell.'!E98</f>
        <v>50260441</v>
      </c>
      <c r="J8" s="868"/>
      <c r="K8" s="493" t="s">
        <v>40</v>
      </c>
    </row>
    <row r="9" spans="1:11" ht="15" customHeight="1" x14ac:dyDescent="0.2">
      <c r="A9" s="271" t="s">
        <v>379</v>
      </c>
      <c r="B9" s="272" t="s">
        <v>514</v>
      </c>
      <c r="C9" s="586">
        <f>'1.1.sz.mell.'!C30</f>
        <v>13400000</v>
      </c>
      <c r="D9" s="586">
        <f>'1.1.sz.mell.'!D30</f>
        <v>13400000</v>
      </c>
      <c r="E9" s="586">
        <f>'1.1.sz.mell.'!E30</f>
        <v>15067101</v>
      </c>
      <c r="F9" s="584" t="s">
        <v>524</v>
      </c>
      <c r="G9" s="544">
        <f>'1.1.sz.mell.'!C99</f>
        <v>13933000</v>
      </c>
      <c r="H9" s="544">
        <f>'1.1.sz.mell.'!D99</f>
        <v>12985070</v>
      </c>
      <c r="I9" s="546">
        <f>'1.1.sz.mell.'!E99</f>
        <v>10298910</v>
      </c>
      <c r="J9" s="868"/>
      <c r="K9" s="493" t="s">
        <v>42</v>
      </c>
    </row>
    <row r="10" spans="1:11" ht="15" customHeight="1" x14ac:dyDescent="0.2">
      <c r="A10" s="271" t="s">
        <v>380</v>
      </c>
      <c r="B10" s="273" t="s">
        <v>277</v>
      </c>
      <c r="C10" s="586">
        <f>'1.1.sz.mell.'!C54</f>
        <v>0</v>
      </c>
      <c r="D10" s="586">
        <f>'1.1.sz.mell.'!D54</f>
        <v>0</v>
      </c>
      <c r="E10" s="332">
        <f>'1.1.sz.mell.'!E54</f>
        <v>0</v>
      </c>
      <c r="F10" s="272" t="s">
        <v>525</v>
      </c>
      <c r="G10" s="544">
        <f>'1.1.sz.mell.'!C100</f>
        <v>1200000</v>
      </c>
      <c r="H10" s="544">
        <f>'1.1.sz.mell.'!D100</f>
        <v>15656332</v>
      </c>
      <c r="I10" s="544">
        <f>'1.1.sz.mell.'!E100</f>
        <v>15644492</v>
      </c>
      <c r="J10" s="868"/>
      <c r="K10" s="493" t="s">
        <v>44</v>
      </c>
    </row>
    <row r="11" spans="1:11" ht="15" customHeight="1" x14ac:dyDescent="0.2">
      <c r="A11" s="271" t="s">
        <v>381</v>
      </c>
      <c r="B11" s="272" t="s">
        <v>278</v>
      </c>
      <c r="C11" s="589">
        <v>0</v>
      </c>
      <c r="D11" s="589">
        <v>0</v>
      </c>
      <c r="E11" s="588">
        <v>0</v>
      </c>
      <c r="F11" s="272" t="s">
        <v>407</v>
      </c>
      <c r="G11" s="251"/>
      <c r="H11" s="251"/>
      <c r="I11" s="256"/>
      <c r="J11" s="868"/>
      <c r="K11" s="493" t="s">
        <v>46</v>
      </c>
    </row>
    <row r="12" spans="1:11" ht="15" customHeight="1" x14ac:dyDescent="0.2">
      <c r="A12" s="271" t="s">
        <v>382</v>
      </c>
      <c r="B12" s="272" t="s">
        <v>611</v>
      </c>
      <c r="C12" s="586">
        <f>'1.1.sz.mell.'!C37</f>
        <v>6836800</v>
      </c>
      <c r="D12" s="586">
        <f>'1.1.sz.mell.'!D37</f>
        <v>10090333</v>
      </c>
      <c r="E12" s="586">
        <f>'1.1.sz.mell.'!E37</f>
        <v>9719413</v>
      </c>
      <c r="F12" s="587" t="s">
        <v>559</v>
      </c>
      <c r="G12" s="251"/>
      <c r="H12" s="251">
        <v>89607981</v>
      </c>
      <c r="I12" s="256">
        <v>71819599</v>
      </c>
      <c r="J12" s="868"/>
      <c r="K12" s="493" t="s">
        <v>48</v>
      </c>
    </row>
    <row r="13" spans="1:11" ht="15" customHeight="1" x14ac:dyDescent="0.2">
      <c r="A13" s="271" t="s">
        <v>383</v>
      </c>
      <c r="B13" s="40" t="s">
        <v>314</v>
      </c>
      <c r="C13" s="250">
        <f>'1.1.sz.mell.'!C50</f>
        <v>17000000</v>
      </c>
      <c r="D13" s="250">
        <f>'1.1.sz.mell.'!D50</f>
        <v>17000000</v>
      </c>
      <c r="E13" s="250">
        <f>'1.1.sz.mell.'!E50</f>
        <v>2000000</v>
      </c>
      <c r="F13" s="40" t="s">
        <v>527</v>
      </c>
      <c r="G13" s="251">
        <f>'1.1.sz.mell.'!C111</f>
        <v>0</v>
      </c>
      <c r="H13" s="251">
        <v>1880000</v>
      </c>
      <c r="I13" s="256">
        <v>1880000</v>
      </c>
      <c r="J13" s="868"/>
    </row>
    <row r="14" spans="1:11" ht="15" customHeight="1" x14ac:dyDescent="0.2">
      <c r="A14" s="271" t="s">
        <v>384</v>
      </c>
      <c r="B14" s="498" t="s">
        <v>658</v>
      </c>
      <c r="C14" s="252">
        <f>'1.1.sz.mell.'!C59</f>
        <v>0</v>
      </c>
      <c r="D14" s="252">
        <f>'1.1.sz.mell.'!D59</f>
        <v>2590866</v>
      </c>
      <c r="E14" s="252">
        <f>'1.1.sz.mell.'!E59</f>
        <v>2590866</v>
      </c>
      <c r="F14" s="40"/>
      <c r="G14" s="251"/>
      <c r="H14" s="251"/>
      <c r="I14" s="256"/>
      <c r="J14" s="868"/>
    </row>
    <row r="15" spans="1:11" ht="15" customHeight="1" x14ac:dyDescent="0.2">
      <c r="A15" s="271" t="s">
        <v>385</v>
      </c>
      <c r="B15" s="40" t="s">
        <v>659</v>
      </c>
      <c r="C15" s="251">
        <f>'1.1.sz.mell.'!C23</f>
        <v>0</v>
      </c>
      <c r="D15" s="251">
        <f>'1.1.sz.mell.'!D23</f>
        <v>125069624</v>
      </c>
      <c r="E15" s="251">
        <f>'1.1.sz.mell.'!E23</f>
        <v>132317530</v>
      </c>
      <c r="F15" s="40"/>
      <c r="G15" s="251"/>
      <c r="H15" s="251"/>
      <c r="I15" s="256"/>
      <c r="J15" s="868"/>
    </row>
    <row r="16" spans="1:11" ht="15" customHeight="1" x14ac:dyDescent="0.2">
      <c r="A16" s="271" t="s">
        <v>386</v>
      </c>
      <c r="B16" s="40"/>
      <c r="C16" s="251"/>
      <c r="D16" s="251"/>
      <c r="E16" s="251"/>
      <c r="F16" s="40"/>
      <c r="G16" s="251"/>
      <c r="H16" s="251"/>
      <c r="I16" s="256"/>
      <c r="J16" s="868"/>
    </row>
    <row r="17" spans="1:11" ht="15" customHeight="1" thickBot="1" x14ac:dyDescent="0.25">
      <c r="A17" s="271" t="s">
        <v>387</v>
      </c>
      <c r="B17" s="51"/>
      <c r="C17" s="253"/>
      <c r="D17" s="253"/>
      <c r="E17" s="253"/>
      <c r="F17" s="40"/>
      <c r="G17" s="253"/>
      <c r="H17" s="253"/>
      <c r="I17" s="257"/>
      <c r="J17" s="868"/>
    </row>
    <row r="18" spans="1:11" ht="17.25" customHeight="1" thickBot="1" x14ac:dyDescent="0.25">
      <c r="A18" s="274" t="s">
        <v>388</v>
      </c>
      <c r="B18" s="849" t="s">
        <v>563</v>
      </c>
      <c r="C18" s="850">
        <f>+C6+C7+C9+C10+C12+C13+C14+C15+C16+C17</f>
        <v>193506366</v>
      </c>
      <c r="D18" s="850">
        <f>+D6+D7+D9+D10+D12+D13+D14+D15+D16+D17</f>
        <v>349625516</v>
      </c>
      <c r="E18" s="850">
        <f>+E6+E7+E9+E10+E12+E13+E14+E15+E16+E17</f>
        <v>333371609</v>
      </c>
      <c r="F18" s="849" t="s">
        <v>568</v>
      </c>
      <c r="G18" s="850">
        <f>SUM(G6:G17)</f>
        <v>122984966</v>
      </c>
      <c r="H18" s="850">
        <f>SUM(H6:H17)</f>
        <v>281745425</v>
      </c>
      <c r="I18" s="850">
        <f>SUM(I6:I17)</f>
        <v>210070829</v>
      </c>
      <c r="J18" s="868"/>
      <c r="K18" s="493" t="s">
        <v>50</v>
      </c>
    </row>
    <row r="19" spans="1:11" ht="15" customHeight="1" x14ac:dyDescent="0.2">
      <c r="A19" s="275" t="s">
        <v>389</v>
      </c>
      <c r="B19" s="276" t="s">
        <v>564</v>
      </c>
      <c r="C19" s="277">
        <f>SUM(C20:C23)</f>
        <v>0</v>
      </c>
      <c r="D19" s="277">
        <f>SUM(D20:D23)</f>
        <v>15778013</v>
      </c>
      <c r="E19" s="277">
        <f>SUM(E20:E23)</f>
        <v>15778013</v>
      </c>
      <c r="F19" s="278" t="s">
        <v>531</v>
      </c>
      <c r="G19" s="255"/>
      <c r="H19" s="255"/>
      <c r="I19" s="255"/>
      <c r="J19" s="868"/>
      <c r="K19" s="493" t="s">
        <v>52</v>
      </c>
    </row>
    <row r="20" spans="1:11" ht="15" customHeight="1" x14ac:dyDescent="0.2">
      <c r="A20" s="279" t="s">
        <v>390</v>
      </c>
      <c r="B20" s="278" t="s">
        <v>557</v>
      </c>
      <c r="C20" s="92">
        <f>'1.1.sz.mell.'!C75</f>
        <v>0</v>
      </c>
      <c r="D20" s="530">
        <f>'1.1.sz.mell.'!D75</f>
        <v>11632496</v>
      </c>
      <c r="E20" s="530">
        <f>'1.1.sz.mell.'!E75</f>
        <v>11632496</v>
      </c>
      <c r="F20" s="278" t="s">
        <v>279</v>
      </c>
      <c r="G20" s="552">
        <f>'1.1.sz.mell.'!C131</f>
        <v>0</v>
      </c>
      <c r="H20" s="552">
        <f>'1.1.sz.mell.'!D131</f>
        <v>109584022</v>
      </c>
      <c r="I20" s="554">
        <f>'1.1.sz.mell.'!E131</f>
        <v>109584022</v>
      </c>
      <c r="J20" s="868"/>
      <c r="K20" s="493" t="s">
        <v>54</v>
      </c>
    </row>
    <row r="21" spans="1:11" ht="15" customHeight="1" x14ac:dyDescent="0.2">
      <c r="A21" s="279" t="s">
        <v>391</v>
      </c>
      <c r="B21" s="278" t="s">
        <v>558</v>
      </c>
      <c r="C21" s="92"/>
      <c r="D21" s="92"/>
      <c r="E21" s="92"/>
      <c r="F21" s="278" t="s">
        <v>495</v>
      </c>
      <c r="G21" s="552"/>
      <c r="H21" s="552"/>
      <c r="I21" s="554"/>
      <c r="J21" s="868"/>
      <c r="K21" s="493" t="s">
        <v>56</v>
      </c>
    </row>
    <row r="22" spans="1:11" ht="15" customHeight="1" x14ac:dyDescent="0.2">
      <c r="A22" s="279" t="s">
        <v>392</v>
      </c>
      <c r="B22" s="278" t="s">
        <v>283</v>
      </c>
      <c r="C22" s="92"/>
      <c r="D22" s="92"/>
      <c r="E22" s="92"/>
      <c r="F22" s="278" t="s">
        <v>496</v>
      </c>
      <c r="G22" s="92"/>
      <c r="H22" s="92"/>
      <c r="I22" s="92"/>
      <c r="J22" s="868"/>
      <c r="K22" s="493" t="s">
        <v>58</v>
      </c>
    </row>
    <row r="23" spans="1:11" ht="15" customHeight="1" x14ac:dyDescent="0.2">
      <c r="A23" s="279" t="s">
        <v>393</v>
      </c>
      <c r="B23" s="278" t="s">
        <v>197</v>
      </c>
      <c r="C23" s="92">
        <f>'1.1.sz.mell.'!C78</f>
        <v>0</v>
      </c>
      <c r="D23" s="530">
        <f>'1.1.sz.mell.'!D78</f>
        <v>4145517</v>
      </c>
      <c r="E23" s="530">
        <f>'1.1.sz.mell.'!E78</f>
        <v>4145517</v>
      </c>
      <c r="F23" s="5" t="s">
        <v>266</v>
      </c>
      <c r="G23" s="92"/>
      <c r="H23" s="552">
        <f>'1.1.sz.mell.'!D140</f>
        <v>3887378</v>
      </c>
      <c r="I23" s="552">
        <f>'1.1.sz.mell.'!E140</f>
        <v>3887378</v>
      </c>
      <c r="J23" s="868"/>
      <c r="K23" s="493" t="s">
        <v>60</v>
      </c>
    </row>
    <row r="24" spans="1:11" ht="15" customHeight="1" x14ac:dyDescent="0.2">
      <c r="A24" s="279" t="s">
        <v>394</v>
      </c>
      <c r="B24" s="278" t="s">
        <v>565</v>
      </c>
      <c r="C24" s="280">
        <f>C25+C26</f>
        <v>0</v>
      </c>
      <c r="D24" s="280">
        <f>D25+D26</f>
        <v>107604696</v>
      </c>
      <c r="E24" s="280">
        <f>E25+E26</f>
        <v>109584022</v>
      </c>
      <c r="F24" s="278" t="s">
        <v>532</v>
      </c>
      <c r="G24" s="92"/>
      <c r="H24" s="92"/>
      <c r="I24" s="92"/>
      <c r="J24" s="868"/>
      <c r="K24" s="493" t="s">
        <v>62</v>
      </c>
    </row>
    <row r="25" spans="1:11" ht="15" customHeight="1" x14ac:dyDescent="0.2">
      <c r="A25" s="275" t="s">
        <v>395</v>
      </c>
      <c r="B25" s="276" t="s">
        <v>280</v>
      </c>
      <c r="C25" s="530">
        <f>'1.1.sz.mell.'!C67</f>
        <v>0</v>
      </c>
      <c r="D25" s="530">
        <f>'1.1.sz.mell.'!D67</f>
        <v>107604696</v>
      </c>
      <c r="E25" s="530">
        <f>'1.1.sz.mell.'!E67</f>
        <v>109584022</v>
      </c>
      <c r="F25" s="270" t="s">
        <v>533</v>
      </c>
      <c r="G25" s="255"/>
      <c r="H25" s="255"/>
      <c r="I25" s="255"/>
      <c r="J25" s="868"/>
      <c r="K25" s="493" t="s">
        <v>64</v>
      </c>
    </row>
    <row r="26" spans="1:11" ht="15" customHeight="1" thickBot="1" x14ac:dyDescent="0.25">
      <c r="A26" s="279" t="s">
        <v>396</v>
      </c>
      <c r="B26" s="278" t="s">
        <v>560</v>
      </c>
      <c r="C26" s="530"/>
      <c r="D26" s="530"/>
      <c r="E26" s="535"/>
      <c r="F26" s="40" t="s">
        <v>326</v>
      </c>
      <c r="G26" s="552">
        <f>'1.1.sz.mell.'!C142</f>
        <v>70521400</v>
      </c>
      <c r="H26" s="552">
        <f>'1.1.sz.mell.'!D142</f>
        <v>77791400</v>
      </c>
      <c r="I26" s="554">
        <f>'1.1.sz.mell.'!E142</f>
        <v>75124807</v>
      </c>
      <c r="J26" s="868"/>
      <c r="K26" s="493" t="s">
        <v>66</v>
      </c>
    </row>
    <row r="27" spans="1:11" ht="17.25" customHeight="1" thickBot="1" x14ac:dyDescent="0.25">
      <c r="A27" s="274" t="s">
        <v>397</v>
      </c>
      <c r="B27" s="849" t="s">
        <v>566</v>
      </c>
      <c r="C27" s="850">
        <f>+C19+C24</f>
        <v>0</v>
      </c>
      <c r="D27" s="850">
        <f>+D19+D24</f>
        <v>123382709</v>
      </c>
      <c r="E27" s="850">
        <f>+E19+E24</f>
        <v>125362035</v>
      </c>
      <c r="F27" s="849" t="s">
        <v>569</v>
      </c>
      <c r="G27" s="850">
        <f>SUM(G19:G26)</f>
        <v>70521400</v>
      </c>
      <c r="H27" s="850">
        <f>SUM(H19:H26)</f>
        <v>191262800</v>
      </c>
      <c r="I27" s="850">
        <f>SUM(I19:I26)</f>
        <v>188596207</v>
      </c>
      <c r="J27" s="868"/>
      <c r="K27" s="493" t="s">
        <v>68</v>
      </c>
    </row>
    <row r="28" spans="1:11" ht="17.25" customHeight="1" thickBot="1" x14ac:dyDescent="0.25">
      <c r="A28" s="274" t="s">
        <v>398</v>
      </c>
      <c r="B28" s="807" t="s">
        <v>567</v>
      </c>
      <c r="C28" s="808">
        <f>+C18+C27</f>
        <v>193506366</v>
      </c>
      <c r="D28" s="808">
        <f>+D18+D27</f>
        <v>473008225</v>
      </c>
      <c r="E28" s="809">
        <f>+E18+E27</f>
        <v>458733644</v>
      </c>
      <c r="F28" s="807" t="s">
        <v>570</v>
      </c>
      <c r="G28" s="808">
        <f>G18+G27</f>
        <v>193506366</v>
      </c>
      <c r="H28" s="808">
        <f>H18+H27</f>
        <v>473008225</v>
      </c>
      <c r="I28" s="808">
        <f>I18+I27</f>
        <v>398667036</v>
      </c>
      <c r="J28" s="868"/>
      <c r="K28" s="493" t="s">
        <v>70</v>
      </c>
    </row>
    <row r="29" spans="1:11" ht="17.25" customHeight="1" thickBot="1" x14ac:dyDescent="0.25">
      <c r="A29" s="274" t="s">
        <v>399</v>
      </c>
      <c r="B29" s="807" t="s">
        <v>509</v>
      </c>
      <c r="C29" s="808" t="str">
        <f>IF(C18-G18&lt;0,G18-C18,"-")</f>
        <v>-</v>
      </c>
      <c r="D29" s="808" t="str">
        <f>IF(D18-H18&lt;0,H18-D18,"-")</f>
        <v>-</v>
      </c>
      <c r="E29" s="809" t="str">
        <f>IF(E18-I18&lt;0,I18-E18,"-")</f>
        <v>-</v>
      </c>
      <c r="F29" s="807" t="s">
        <v>510</v>
      </c>
      <c r="G29" s="808">
        <f>C18-G18</f>
        <v>70521400</v>
      </c>
      <c r="H29" s="808">
        <f>D18-H18</f>
        <v>67880091</v>
      </c>
      <c r="I29" s="808">
        <f>E18-I18</f>
        <v>123300780</v>
      </c>
      <c r="J29" s="868"/>
      <c r="K29" s="493" t="s">
        <v>72</v>
      </c>
    </row>
    <row r="30" spans="1:11" ht="17.25" customHeight="1" thickBot="1" x14ac:dyDescent="0.25">
      <c r="A30" s="274" t="s">
        <v>400</v>
      </c>
      <c r="B30" s="807" t="s">
        <v>286</v>
      </c>
      <c r="C30" s="808" t="str">
        <f>IF(C28-G28&lt;0,G28-C28,"-")</f>
        <v>-</v>
      </c>
      <c r="D30" s="808" t="str">
        <f>IF(D28-H28&lt;0,H28-D28,"-")</f>
        <v>-</v>
      </c>
      <c r="E30" s="809" t="str">
        <f>IF(E28-I28&lt;0,I28-E28,"-")</f>
        <v>-</v>
      </c>
      <c r="F30" s="807" t="s">
        <v>287</v>
      </c>
      <c r="G30" s="808">
        <f t="shared" ref="G30:H30" si="0">C28-G28</f>
        <v>0</v>
      </c>
      <c r="H30" s="808">
        <f t="shared" si="0"/>
        <v>0</v>
      </c>
      <c r="I30" s="808">
        <f>E28-I28</f>
        <v>60066608</v>
      </c>
      <c r="J30" s="868"/>
      <c r="K30" s="493" t="s">
        <v>74</v>
      </c>
    </row>
  </sheetData>
  <mergeCells count="2">
    <mergeCell ref="J1:J30"/>
    <mergeCell ref="A3:A4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I22"/>
  <sheetViews>
    <sheetView workbookViewId="0">
      <selection activeCell="H8" sqref="H8"/>
    </sheetView>
  </sheetViews>
  <sheetFormatPr defaultRowHeight="12.75" x14ac:dyDescent="0.2"/>
  <cols>
    <col min="1" max="1" width="6.83203125" style="37" customWidth="1"/>
    <col min="2" max="2" width="41.5" style="36" customWidth="1"/>
    <col min="3" max="5" width="12.83203125" style="36" customWidth="1"/>
    <col min="6" max="6" width="13.83203125" style="36" customWidth="1"/>
    <col min="7" max="7" width="15.5" style="36" customWidth="1"/>
    <col min="8" max="8" width="16.83203125" style="36" customWidth="1"/>
    <col min="9" max="9" width="5.6640625" style="36" customWidth="1"/>
    <col min="10" max="16384" width="9.33203125" style="36"/>
  </cols>
  <sheetData>
    <row r="1" spans="1:9" x14ac:dyDescent="0.2">
      <c r="A1" s="953" t="s">
        <v>24</v>
      </c>
      <c r="B1" s="935"/>
      <c r="C1" s="935"/>
      <c r="D1" s="935"/>
      <c r="E1" s="935"/>
      <c r="F1" s="935"/>
      <c r="G1" s="935"/>
      <c r="H1" s="935"/>
    </row>
    <row r="2" spans="1:9" x14ac:dyDescent="0.2">
      <c r="B2" s="518"/>
      <c r="C2" s="518"/>
      <c r="D2" s="518"/>
      <c r="E2" s="518"/>
      <c r="F2" s="518"/>
      <c r="G2" s="952" t="s">
        <v>593</v>
      </c>
      <c r="H2" s="952"/>
    </row>
    <row r="3" spans="1:9" s="87" customFormat="1" ht="15.75" thickBot="1" x14ac:dyDescent="0.25">
      <c r="A3" s="965"/>
      <c r="B3" s="966"/>
      <c r="C3" s="966"/>
      <c r="D3" s="966"/>
      <c r="E3" s="966"/>
      <c r="F3" s="966"/>
      <c r="G3" s="966"/>
      <c r="H3" s="38" t="s">
        <v>634</v>
      </c>
      <c r="I3" s="954"/>
    </row>
    <row r="4" spans="1:9" s="64" customFormat="1" ht="26.25" customHeight="1" x14ac:dyDescent="0.2">
      <c r="A4" s="955" t="s">
        <v>423</v>
      </c>
      <c r="B4" s="957" t="s">
        <v>15</v>
      </c>
      <c r="C4" s="955" t="s">
        <v>16</v>
      </c>
      <c r="D4" s="955" t="s">
        <v>17</v>
      </c>
      <c r="E4" s="959" t="s">
        <v>691</v>
      </c>
      <c r="F4" s="961" t="s">
        <v>18</v>
      </c>
      <c r="G4" s="962"/>
      <c r="H4" s="963" t="s">
        <v>692</v>
      </c>
      <c r="I4" s="954"/>
    </row>
    <row r="5" spans="1:9" s="65" customFormat="1" ht="40.5" customHeight="1" thickBot="1" x14ac:dyDescent="0.25">
      <c r="A5" s="956"/>
      <c r="B5" s="958"/>
      <c r="C5" s="958"/>
      <c r="D5" s="956"/>
      <c r="E5" s="960"/>
      <c r="F5" s="358" t="s">
        <v>300</v>
      </c>
      <c r="G5" s="359" t="s">
        <v>591</v>
      </c>
      <c r="H5" s="964"/>
      <c r="I5" s="954"/>
    </row>
    <row r="6" spans="1:9" s="66" customFormat="1" ht="12.95" customHeight="1" thickBot="1" x14ac:dyDescent="0.25">
      <c r="A6" s="360" t="s">
        <v>6</v>
      </c>
      <c r="B6" s="361" t="s">
        <v>7</v>
      </c>
      <c r="C6" s="361" t="s">
        <v>8</v>
      </c>
      <c r="D6" s="362" t="s">
        <v>9</v>
      </c>
      <c r="E6" s="360" t="s">
        <v>19</v>
      </c>
      <c r="F6" s="362" t="s">
        <v>11</v>
      </c>
      <c r="G6" s="362" t="s">
        <v>12</v>
      </c>
      <c r="H6" s="363" t="s">
        <v>20</v>
      </c>
      <c r="I6" s="954"/>
    </row>
    <row r="7" spans="1:9" ht="22.5" customHeight="1" thickBot="1" x14ac:dyDescent="0.25">
      <c r="A7" s="364" t="s">
        <v>376</v>
      </c>
      <c r="B7" s="365" t="s">
        <v>21</v>
      </c>
      <c r="C7" s="366"/>
      <c r="D7" s="367"/>
      <c r="E7" s="368">
        <f>SUM(E8:E13)</f>
        <v>0</v>
      </c>
      <c r="F7" s="369">
        <f>SUM(F8:F13)</f>
        <v>0</v>
      </c>
      <c r="G7" s="369">
        <f>SUM(G8:G13)</f>
        <v>0</v>
      </c>
      <c r="H7" s="370">
        <f>SUM(H8:H13)</f>
        <v>0</v>
      </c>
      <c r="I7" s="954"/>
    </row>
    <row r="8" spans="1:9" ht="22.5" customHeight="1" x14ac:dyDescent="0.2">
      <c r="A8" s="371" t="s">
        <v>377</v>
      </c>
      <c r="B8" s="68" t="s">
        <v>424</v>
      </c>
      <c r="C8" s="372"/>
      <c r="D8" s="373"/>
      <c r="E8" s="71"/>
      <c r="F8" s="22"/>
      <c r="G8" s="22"/>
      <c r="H8" s="19"/>
      <c r="I8" s="954"/>
    </row>
    <row r="9" spans="1:9" ht="22.5" customHeight="1" x14ac:dyDescent="0.2">
      <c r="A9" s="371" t="s">
        <v>378</v>
      </c>
      <c r="B9" s="68" t="s">
        <v>424</v>
      </c>
      <c r="C9" s="372"/>
      <c r="D9" s="373"/>
      <c r="E9" s="71"/>
      <c r="F9" s="22"/>
      <c r="G9" s="22"/>
      <c r="H9" s="19"/>
      <c r="I9" s="954"/>
    </row>
    <row r="10" spans="1:9" ht="22.5" customHeight="1" x14ac:dyDescent="0.2">
      <c r="A10" s="371" t="s">
        <v>379</v>
      </c>
      <c r="B10" s="68" t="s">
        <v>424</v>
      </c>
      <c r="C10" s="372"/>
      <c r="D10" s="373"/>
      <c r="E10" s="71"/>
      <c r="F10" s="22"/>
      <c r="G10" s="22"/>
      <c r="H10" s="19"/>
      <c r="I10" s="954"/>
    </row>
    <row r="11" spans="1:9" ht="22.5" customHeight="1" x14ac:dyDescent="0.2">
      <c r="A11" s="371" t="s">
        <v>380</v>
      </c>
      <c r="B11" s="68" t="s">
        <v>424</v>
      </c>
      <c r="C11" s="372"/>
      <c r="D11" s="373"/>
      <c r="E11" s="71"/>
      <c r="F11" s="22"/>
      <c r="G11" s="22"/>
      <c r="H11" s="19"/>
      <c r="I11" s="954"/>
    </row>
    <row r="12" spans="1:9" ht="22.5" customHeight="1" x14ac:dyDescent="0.2">
      <c r="A12" s="371" t="s">
        <v>381</v>
      </c>
      <c r="B12" s="68" t="s">
        <v>424</v>
      </c>
      <c r="C12" s="372"/>
      <c r="D12" s="373"/>
      <c r="E12" s="71"/>
      <c r="F12" s="22"/>
      <c r="G12" s="22"/>
      <c r="H12" s="19"/>
      <c r="I12" s="954"/>
    </row>
    <row r="13" spans="1:9" ht="22.5" customHeight="1" thickBot="1" x14ac:dyDescent="0.25">
      <c r="A13" s="371" t="s">
        <v>382</v>
      </c>
      <c r="B13" s="68" t="s">
        <v>424</v>
      </c>
      <c r="C13" s="372"/>
      <c r="D13" s="373"/>
      <c r="E13" s="71"/>
      <c r="F13" s="22"/>
      <c r="G13" s="22"/>
      <c r="H13" s="19"/>
      <c r="I13" s="954"/>
    </row>
    <row r="14" spans="1:9" ht="22.5" customHeight="1" thickBot="1" x14ac:dyDescent="0.25">
      <c r="A14" s="364" t="s">
        <v>383</v>
      </c>
      <c r="B14" s="365" t="s">
        <v>22</v>
      </c>
      <c r="C14" s="374"/>
      <c r="D14" s="375"/>
      <c r="E14" s="368">
        <f>SUM(E15:E20)</f>
        <v>0</v>
      </c>
      <c r="F14" s="369">
        <f>SUM(F15:F20)</f>
        <v>0</v>
      </c>
      <c r="G14" s="369">
        <f>SUM(G15:G20)</f>
        <v>0</v>
      </c>
      <c r="H14" s="370">
        <f>SUM(H15:H20)</f>
        <v>0</v>
      </c>
      <c r="I14" s="954"/>
    </row>
    <row r="15" spans="1:9" ht="22.5" customHeight="1" x14ac:dyDescent="0.2">
      <c r="A15" s="371" t="s">
        <v>384</v>
      </c>
      <c r="B15" s="68" t="s">
        <v>424</v>
      </c>
      <c r="C15" s="372"/>
      <c r="D15" s="373"/>
      <c r="E15" s="71"/>
      <c r="F15" s="22"/>
      <c r="G15" s="22"/>
      <c r="H15" s="19"/>
      <c r="I15" s="954"/>
    </row>
    <row r="16" spans="1:9" ht="22.5" customHeight="1" x14ac:dyDescent="0.2">
      <c r="A16" s="371" t="s">
        <v>385</v>
      </c>
      <c r="B16" s="68" t="s">
        <v>424</v>
      </c>
      <c r="C16" s="372"/>
      <c r="D16" s="373"/>
      <c r="E16" s="71"/>
      <c r="F16" s="22"/>
      <c r="G16" s="22"/>
      <c r="H16" s="19"/>
      <c r="I16" s="954"/>
    </row>
    <row r="17" spans="1:9" ht="22.5" customHeight="1" x14ac:dyDescent="0.2">
      <c r="A17" s="371" t="s">
        <v>386</v>
      </c>
      <c r="B17" s="68" t="s">
        <v>424</v>
      </c>
      <c r="C17" s="372"/>
      <c r="D17" s="373"/>
      <c r="E17" s="71"/>
      <c r="F17" s="22"/>
      <c r="G17" s="22"/>
      <c r="H17" s="19"/>
      <c r="I17" s="954"/>
    </row>
    <row r="18" spans="1:9" ht="22.5" customHeight="1" x14ac:dyDescent="0.2">
      <c r="A18" s="371" t="s">
        <v>387</v>
      </c>
      <c r="B18" s="68" t="s">
        <v>424</v>
      </c>
      <c r="C18" s="372"/>
      <c r="D18" s="373"/>
      <c r="E18" s="71"/>
      <c r="F18" s="22"/>
      <c r="G18" s="22"/>
      <c r="H18" s="19"/>
      <c r="I18" s="954"/>
    </row>
    <row r="19" spans="1:9" ht="22.5" customHeight="1" x14ac:dyDescent="0.2">
      <c r="A19" s="371" t="s">
        <v>388</v>
      </c>
      <c r="B19" s="68" t="s">
        <v>424</v>
      </c>
      <c r="C19" s="372"/>
      <c r="D19" s="373"/>
      <c r="E19" s="71"/>
      <c r="F19" s="22"/>
      <c r="G19" s="22"/>
      <c r="H19" s="19"/>
      <c r="I19" s="954"/>
    </row>
    <row r="20" spans="1:9" ht="22.5" customHeight="1" thickBot="1" x14ac:dyDescent="0.25">
      <c r="A20" s="371" t="s">
        <v>389</v>
      </c>
      <c r="B20" s="68" t="s">
        <v>424</v>
      </c>
      <c r="C20" s="372"/>
      <c r="D20" s="373"/>
      <c r="E20" s="71"/>
      <c r="F20" s="22"/>
      <c r="G20" s="22"/>
      <c r="H20" s="19"/>
      <c r="I20" s="954"/>
    </row>
    <row r="21" spans="1:9" ht="22.5" customHeight="1" thickBot="1" x14ac:dyDescent="0.25">
      <c r="A21" s="364" t="s">
        <v>390</v>
      </c>
      <c r="B21" s="365" t="s">
        <v>23</v>
      </c>
      <c r="C21" s="366"/>
      <c r="D21" s="367"/>
      <c r="E21" s="368">
        <f>E7+E14</f>
        <v>0</v>
      </c>
      <c r="F21" s="369">
        <f>F7+F14</f>
        <v>0</v>
      </c>
      <c r="G21" s="369">
        <f>G7+G14</f>
        <v>0</v>
      </c>
      <c r="H21" s="370">
        <f>H7+H14</f>
        <v>0</v>
      </c>
      <c r="I21" s="954"/>
    </row>
    <row r="22" spans="1:9" ht="20.100000000000001" customHeight="1" x14ac:dyDescent="0.2"/>
  </sheetData>
  <mergeCells count="11">
    <mergeCell ref="G2:H2"/>
    <mergeCell ref="A1:H1"/>
    <mergeCell ref="I3:I21"/>
    <mergeCell ref="A4:A5"/>
    <mergeCell ref="B4:B5"/>
    <mergeCell ref="C4:C5"/>
    <mergeCell ref="D4:D5"/>
    <mergeCell ref="E4:E5"/>
    <mergeCell ref="F4:G4"/>
    <mergeCell ref="H4:H5"/>
    <mergeCell ref="A3:G3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F23"/>
  <sheetViews>
    <sheetView view="pageLayout" zoomScaleNormal="100" workbookViewId="0">
      <selection activeCell="A2" sqref="A2:E2"/>
    </sheetView>
  </sheetViews>
  <sheetFormatPr defaultRowHeight="12.75" x14ac:dyDescent="0.2"/>
  <cols>
    <col min="1" max="1" width="9.33203125" style="185"/>
    <col min="2" max="2" width="52.5" style="185" customWidth="1"/>
    <col min="3" max="5" width="25" style="185" customWidth="1"/>
    <col min="6" max="6" width="5.5" style="185" customWidth="1"/>
    <col min="7" max="16384" width="9.33203125" style="185"/>
  </cols>
  <sheetData>
    <row r="1" spans="1:6" x14ac:dyDescent="0.2">
      <c r="A1" s="376"/>
      <c r="E1" s="185" t="s">
        <v>594</v>
      </c>
      <c r="F1" s="967"/>
    </row>
    <row r="2" spans="1:6" ht="33" customHeight="1" x14ac:dyDescent="0.2">
      <c r="A2" s="968" t="s">
        <v>595</v>
      </c>
      <c r="B2" s="968"/>
      <c r="C2" s="968"/>
      <c r="D2" s="968"/>
      <c r="E2" s="968"/>
      <c r="F2" s="967"/>
    </row>
    <row r="3" spans="1:6" ht="16.5" thickBot="1" x14ac:dyDescent="0.3">
      <c r="A3" s="377"/>
      <c r="F3" s="967"/>
    </row>
    <row r="4" spans="1:6" ht="79.5" thickBot="1" x14ac:dyDescent="0.25">
      <c r="A4" s="378" t="s">
        <v>25</v>
      </c>
      <c r="B4" s="379" t="s">
        <v>26</v>
      </c>
      <c r="C4" s="379" t="s">
        <v>27</v>
      </c>
      <c r="D4" s="379" t="s">
        <v>28</v>
      </c>
      <c r="E4" s="380" t="s">
        <v>29</v>
      </c>
      <c r="F4" s="967"/>
    </row>
    <row r="5" spans="1:6" ht="15.75" x14ac:dyDescent="0.2">
      <c r="A5" s="381" t="s">
        <v>376</v>
      </c>
      <c r="B5" s="382"/>
      <c r="C5" s="383"/>
      <c r="D5" s="384"/>
      <c r="E5" s="385"/>
      <c r="F5" s="967"/>
    </row>
    <row r="6" spans="1:6" ht="15.75" x14ac:dyDescent="0.2">
      <c r="A6" s="386" t="s">
        <v>377</v>
      </c>
      <c r="B6" s="387"/>
      <c r="C6" s="388"/>
      <c r="D6" s="389"/>
      <c r="E6" s="390"/>
      <c r="F6" s="967"/>
    </row>
    <row r="7" spans="1:6" ht="15.75" x14ac:dyDescent="0.2">
      <c r="A7" s="386" t="s">
        <v>378</v>
      </c>
      <c r="B7" s="387"/>
      <c r="C7" s="388"/>
      <c r="D7" s="389"/>
      <c r="E7" s="390"/>
      <c r="F7" s="967"/>
    </row>
    <row r="8" spans="1:6" ht="15.75" x14ac:dyDescent="0.2">
      <c r="A8" s="386" t="s">
        <v>379</v>
      </c>
      <c r="B8" s="387"/>
      <c r="C8" s="388"/>
      <c r="D8" s="389"/>
      <c r="E8" s="390"/>
      <c r="F8" s="967"/>
    </row>
    <row r="9" spans="1:6" ht="15.75" x14ac:dyDescent="0.2">
      <c r="A9" s="386" t="s">
        <v>380</v>
      </c>
      <c r="B9" s="387"/>
      <c r="C9" s="388"/>
      <c r="D9" s="389"/>
      <c r="E9" s="390"/>
      <c r="F9" s="967"/>
    </row>
    <row r="10" spans="1:6" ht="15.75" x14ac:dyDescent="0.2">
      <c r="A10" s="386" t="s">
        <v>381</v>
      </c>
      <c r="B10" s="387"/>
      <c r="C10" s="388"/>
      <c r="D10" s="389"/>
      <c r="E10" s="390"/>
      <c r="F10" s="967"/>
    </row>
    <row r="11" spans="1:6" ht="15.75" x14ac:dyDescent="0.2">
      <c r="A11" s="386" t="s">
        <v>382</v>
      </c>
      <c r="B11" s="387"/>
      <c r="C11" s="388"/>
      <c r="D11" s="389"/>
      <c r="E11" s="390"/>
      <c r="F11" s="967"/>
    </row>
    <row r="12" spans="1:6" ht="15.75" x14ac:dyDescent="0.2">
      <c r="A12" s="386" t="s">
        <v>383</v>
      </c>
      <c r="B12" s="387"/>
      <c r="C12" s="388"/>
      <c r="D12" s="389"/>
      <c r="E12" s="390"/>
      <c r="F12" s="967"/>
    </row>
    <row r="13" spans="1:6" ht="15.75" x14ac:dyDescent="0.2">
      <c r="A13" s="386" t="s">
        <v>384</v>
      </c>
      <c r="B13" s="387"/>
      <c r="C13" s="388"/>
      <c r="D13" s="389"/>
      <c r="E13" s="390"/>
      <c r="F13" s="967"/>
    </row>
    <row r="14" spans="1:6" ht="15.75" x14ac:dyDescent="0.2">
      <c r="A14" s="386" t="s">
        <v>385</v>
      </c>
      <c r="B14" s="387"/>
      <c r="C14" s="388"/>
      <c r="D14" s="389"/>
      <c r="E14" s="390"/>
      <c r="F14" s="967"/>
    </row>
    <row r="15" spans="1:6" ht="15.75" x14ac:dyDescent="0.2">
      <c r="A15" s="386" t="s">
        <v>386</v>
      </c>
      <c r="B15" s="387"/>
      <c r="C15" s="388"/>
      <c r="D15" s="389"/>
      <c r="E15" s="390"/>
      <c r="F15" s="967"/>
    </row>
    <row r="16" spans="1:6" ht="15.75" x14ac:dyDescent="0.2">
      <c r="A16" s="386" t="s">
        <v>387</v>
      </c>
      <c r="B16" s="387"/>
      <c r="C16" s="388"/>
      <c r="D16" s="389"/>
      <c r="E16" s="390"/>
      <c r="F16" s="967"/>
    </row>
    <row r="17" spans="1:6" ht="15.75" x14ac:dyDescent="0.2">
      <c r="A17" s="386" t="s">
        <v>388</v>
      </c>
      <c r="B17" s="387"/>
      <c r="C17" s="388"/>
      <c r="D17" s="389"/>
      <c r="E17" s="390"/>
      <c r="F17" s="967"/>
    </row>
    <row r="18" spans="1:6" ht="15.75" x14ac:dyDescent="0.2">
      <c r="A18" s="386" t="s">
        <v>389</v>
      </c>
      <c r="B18" s="387"/>
      <c r="C18" s="388"/>
      <c r="D18" s="389"/>
      <c r="E18" s="390"/>
      <c r="F18" s="967"/>
    </row>
    <row r="19" spans="1:6" ht="15.75" x14ac:dyDescent="0.2">
      <c r="A19" s="386" t="s">
        <v>390</v>
      </c>
      <c r="B19" s="387"/>
      <c r="C19" s="388"/>
      <c r="D19" s="389"/>
      <c r="E19" s="390"/>
      <c r="F19" s="967"/>
    </row>
    <row r="20" spans="1:6" ht="15.75" x14ac:dyDescent="0.2">
      <c r="A20" s="386" t="s">
        <v>391</v>
      </c>
      <c r="B20" s="387"/>
      <c r="C20" s="388"/>
      <c r="D20" s="389"/>
      <c r="E20" s="390"/>
      <c r="F20" s="967"/>
    </row>
    <row r="21" spans="1:6" ht="16.5" thickBot="1" x14ac:dyDescent="0.25">
      <c r="A21" s="391" t="s">
        <v>392</v>
      </c>
      <c r="B21" s="392"/>
      <c r="C21" s="393"/>
      <c r="D21" s="394"/>
      <c r="E21" s="395"/>
      <c r="F21" s="967"/>
    </row>
    <row r="22" spans="1:6" ht="16.5" thickBot="1" x14ac:dyDescent="0.3">
      <c r="A22" s="969" t="s">
        <v>30</v>
      </c>
      <c r="B22" s="970"/>
      <c r="C22" s="396"/>
      <c r="D22" s="397" t="str">
        <f>IF(SUM(D5:D21)=0,"",SUM(D5:D21))</f>
        <v/>
      </c>
      <c r="E22" s="398" t="str">
        <f>IF(SUM(E5:E21)=0,"",SUM(E5:E21))</f>
        <v/>
      </c>
      <c r="F22" s="967"/>
    </row>
    <row r="23" spans="1:6" ht="15.75" x14ac:dyDescent="0.25">
      <c r="A23" s="377"/>
    </row>
  </sheetData>
  <mergeCells count="3">
    <mergeCell ref="F1:F22"/>
    <mergeCell ref="A2:E2"/>
    <mergeCell ref="A22:B22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E36"/>
  <sheetViews>
    <sheetView view="pageLayout" zoomScaleNormal="100" workbookViewId="0">
      <selection activeCell="B8" sqref="B8:E8"/>
    </sheetView>
  </sheetViews>
  <sheetFormatPr defaultRowHeight="12.75" x14ac:dyDescent="0.2"/>
  <cols>
    <col min="1" max="1" width="5.5" customWidth="1"/>
    <col min="2" max="2" width="34.33203125" customWidth="1"/>
    <col min="3" max="3" width="32" customWidth="1"/>
    <col min="4" max="4" width="11.6640625" customWidth="1"/>
    <col min="5" max="5" width="12" customWidth="1"/>
  </cols>
  <sheetData>
    <row r="1" spans="1:5" ht="45" customHeight="1" x14ac:dyDescent="0.25">
      <c r="A1" s="974" t="s">
        <v>693</v>
      </c>
      <c r="B1" s="974"/>
      <c r="C1" s="974"/>
      <c r="D1" s="974"/>
      <c r="E1" s="974"/>
    </row>
    <row r="2" spans="1:5" ht="17.25" customHeight="1" x14ac:dyDescent="0.25">
      <c r="A2" s="299"/>
      <c r="B2" s="299"/>
      <c r="C2" s="299"/>
      <c r="D2" s="299"/>
      <c r="E2" s="299"/>
    </row>
    <row r="3" spans="1:5" ht="13.5" thickBot="1" x14ac:dyDescent="0.25">
      <c r="A3" s="185"/>
      <c r="B3" s="185"/>
      <c r="C3" s="971" t="s">
        <v>635</v>
      </c>
      <c r="D3" s="971"/>
      <c r="E3" s="971"/>
    </row>
    <row r="4" spans="1:5" ht="42.75" customHeight="1" thickBot="1" x14ac:dyDescent="0.25">
      <c r="A4" s="300" t="s">
        <v>423</v>
      </c>
      <c r="B4" s="301" t="s">
        <v>466</v>
      </c>
      <c r="C4" s="301" t="s">
        <v>467</v>
      </c>
      <c r="D4" s="302" t="s">
        <v>596</v>
      </c>
      <c r="E4" s="302" t="s">
        <v>597</v>
      </c>
    </row>
    <row r="5" spans="1:5" ht="15.95" customHeight="1" thickBot="1" x14ac:dyDescent="0.25">
      <c r="A5" s="186" t="s">
        <v>376</v>
      </c>
      <c r="B5" s="26" t="s">
        <v>598</v>
      </c>
      <c r="C5" s="26" t="s">
        <v>0</v>
      </c>
      <c r="D5" s="27"/>
      <c r="E5" s="27">
        <v>228160</v>
      </c>
    </row>
    <row r="6" spans="1:5" ht="15.95" customHeight="1" thickBot="1" x14ac:dyDescent="0.25">
      <c r="A6" s="187" t="s">
        <v>377</v>
      </c>
      <c r="B6" s="28" t="s">
        <v>640</v>
      </c>
      <c r="C6" s="26" t="s">
        <v>0</v>
      </c>
      <c r="D6" s="29"/>
      <c r="E6" s="29">
        <v>120000</v>
      </c>
    </row>
    <row r="7" spans="1:5" ht="15.95" customHeight="1" thickBot="1" x14ac:dyDescent="0.25">
      <c r="A7" s="187" t="s">
        <v>378</v>
      </c>
      <c r="B7" s="28" t="s">
        <v>639</v>
      </c>
      <c r="C7" s="26" t="s">
        <v>0</v>
      </c>
      <c r="D7" s="29"/>
      <c r="E7" s="29">
        <v>40000</v>
      </c>
    </row>
    <row r="8" spans="1:5" ht="15.95" customHeight="1" thickBot="1" x14ac:dyDescent="0.25">
      <c r="A8" s="187" t="s">
        <v>379</v>
      </c>
      <c r="B8" s="28"/>
      <c r="C8" s="26"/>
      <c r="D8" s="29"/>
      <c r="E8" s="29"/>
    </row>
    <row r="9" spans="1:5" ht="15.95" customHeight="1" thickBot="1" x14ac:dyDescent="0.25">
      <c r="A9" s="187" t="s">
        <v>381</v>
      </c>
      <c r="C9" s="26"/>
      <c r="D9" s="29"/>
      <c r="E9" s="29"/>
    </row>
    <row r="10" spans="1:5" ht="15.95" customHeight="1" thickBot="1" x14ac:dyDescent="0.25">
      <c r="A10" s="187" t="s">
        <v>382</v>
      </c>
      <c r="B10" s="28"/>
      <c r="C10" s="26"/>
      <c r="D10" s="29"/>
      <c r="E10" s="29"/>
    </row>
    <row r="11" spans="1:5" ht="15.95" customHeight="1" thickBot="1" x14ac:dyDescent="0.25">
      <c r="A11" s="187" t="s">
        <v>384</v>
      </c>
      <c r="B11" s="28"/>
      <c r="C11" s="26"/>
      <c r="D11" s="29"/>
      <c r="E11" s="29"/>
    </row>
    <row r="12" spans="1:5" ht="15.95" customHeight="1" x14ac:dyDescent="0.2">
      <c r="A12" s="187" t="s">
        <v>385</v>
      </c>
      <c r="B12" s="28"/>
      <c r="C12" s="26"/>
      <c r="D12" s="29"/>
      <c r="E12" s="29"/>
    </row>
    <row r="13" spans="1:5" ht="15.95" customHeight="1" x14ac:dyDescent="0.2">
      <c r="A13" s="187" t="s">
        <v>386</v>
      </c>
      <c r="B13" s="28"/>
      <c r="C13" s="28"/>
      <c r="D13" s="514"/>
      <c r="E13" s="29"/>
    </row>
    <row r="14" spans="1:5" ht="15.95" customHeight="1" x14ac:dyDescent="0.2">
      <c r="A14" s="187" t="s">
        <v>387</v>
      </c>
      <c r="B14" s="28"/>
      <c r="C14" s="28"/>
      <c r="D14" s="514"/>
      <c r="E14" s="29"/>
    </row>
    <row r="15" spans="1:5" ht="15.95" customHeight="1" x14ac:dyDescent="0.2">
      <c r="A15" s="187" t="s">
        <v>388</v>
      </c>
      <c r="B15" s="28"/>
      <c r="C15" s="28"/>
      <c r="D15" s="514"/>
      <c r="E15" s="29"/>
    </row>
    <row r="16" spans="1:5" ht="15.95" customHeight="1" x14ac:dyDescent="0.2">
      <c r="A16" s="187" t="s">
        <v>389</v>
      </c>
      <c r="B16" s="28"/>
      <c r="C16" s="28"/>
      <c r="D16" s="514"/>
      <c r="E16" s="29"/>
    </row>
    <row r="17" spans="1:5" ht="15.95" customHeight="1" x14ac:dyDescent="0.2">
      <c r="A17" s="187" t="s">
        <v>390</v>
      </c>
      <c r="B17" s="28"/>
      <c r="C17" s="28"/>
      <c r="D17" s="514"/>
      <c r="E17" s="29"/>
    </row>
    <row r="18" spans="1:5" ht="15.95" customHeight="1" x14ac:dyDescent="0.2">
      <c r="A18" s="187" t="s">
        <v>391</v>
      </c>
      <c r="B18" s="28"/>
      <c r="C18" s="28"/>
      <c r="D18" s="514"/>
      <c r="E18" s="29"/>
    </row>
    <row r="19" spans="1:5" ht="15.95" customHeight="1" x14ac:dyDescent="0.2">
      <c r="A19" s="187" t="s">
        <v>392</v>
      </c>
      <c r="B19" s="28"/>
      <c r="C19" s="28"/>
      <c r="D19" s="514"/>
      <c r="E19" s="29"/>
    </row>
    <row r="20" spans="1:5" ht="15.95" customHeight="1" x14ac:dyDescent="0.2">
      <c r="A20" s="187" t="s">
        <v>393</v>
      </c>
      <c r="B20" s="28"/>
      <c r="C20" s="28"/>
      <c r="D20" s="514"/>
      <c r="E20" s="29"/>
    </row>
    <row r="21" spans="1:5" ht="15.95" customHeight="1" x14ac:dyDescent="0.2">
      <c r="A21" s="187" t="s">
        <v>394</v>
      </c>
      <c r="B21" s="28"/>
      <c r="C21" s="28"/>
      <c r="D21" s="514"/>
      <c r="E21" s="29"/>
    </row>
    <row r="22" spans="1:5" ht="15.95" customHeight="1" x14ac:dyDescent="0.2">
      <c r="A22" s="187" t="s">
        <v>395</v>
      </c>
      <c r="B22" s="28"/>
      <c r="C22" s="28"/>
      <c r="D22" s="514"/>
      <c r="E22" s="29"/>
    </row>
    <row r="23" spans="1:5" ht="15.95" customHeight="1" x14ac:dyDescent="0.2">
      <c r="A23" s="187" t="s">
        <v>396</v>
      </c>
      <c r="B23" s="28"/>
      <c r="C23" s="28"/>
      <c r="D23" s="514"/>
      <c r="E23" s="29"/>
    </row>
    <row r="24" spans="1:5" ht="15.95" customHeight="1" x14ac:dyDescent="0.2">
      <c r="A24" s="187" t="s">
        <v>397</v>
      </c>
      <c r="B24" s="28"/>
      <c r="C24" s="28"/>
      <c r="D24" s="514"/>
      <c r="E24" s="29"/>
    </row>
    <row r="25" spans="1:5" ht="15.95" customHeight="1" x14ac:dyDescent="0.2">
      <c r="A25" s="187" t="s">
        <v>398</v>
      </c>
      <c r="B25" s="28"/>
      <c r="C25" s="28"/>
      <c r="D25" s="514"/>
      <c r="E25" s="29"/>
    </row>
    <row r="26" spans="1:5" ht="15.95" customHeight="1" x14ac:dyDescent="0.2">
      <c r="A26" s="187" t="s">
        <v>399</v>
      </c>
      <c r="B26" s="28"/>
      <c r="C26" s="28"/>
      <c r="D26" s="514"/>
      <c r="E26" s="29"/>
    </row>
    <row r="27" spans="1:5" ht="15.95" customHeight="1" x14ac:dyDescent="0.2">
      <c r="A27" s="187" t="s">
        <v>400</v>
      </c>
      <c r="B27" s="28"/>
      <c r="C27" s="28"/>
      <c r="D27" s="338"/>
      <c r="E27" s="29"/>
    </row>
    <row r="28" spans="1:5" ht="15.95" customHeight="1" x14ac:dyDescent="0.2">
      <c r="A28" s="187" t="s">
        <v>401</v>
      </c>
      <c r="B28" s="28"/>
      <c r="C28" s="28"/>
      <c r="D28" s="338"/>
      <c r="E28" s="29"/>
    </row>
    <row r="29" spans="1:5" ht="15.95" customHeight="1" x14ac:dyDescent="0.2">
      <c r="A29" s="187" t="s">
        <v>402</v>
      </c>
      <c r="B29" s="28"/>
      <c r="C29" s="28"/>
      <c r="D29" s="338"/>
      <c r="E29" s="29"/>
    </row>
    <row r="30" spans="1:5" ht="15.95" customHeight="1" x14ac:dyDescent="0.2">
      <c r="A30" s="187" t="s">
        <v>403</v>
      </c>
      <c r="B30" s="28"/>
      <c r="C30" s="28"/>
      <c r="D30" s="338"/>
      <c r="E30" s="29"/>
    </row>
    <row r="31" spans="1:5" ht="15.95" customHeight="1" x14ac:dyDescent="0.2">
      <c r="A31" s="187" t="s">
        <v>404</v>
      </c>
      <c r="B31" s="28"/>
      <c r="C31" s="28"/>
      <c r="D31" s="338"/>
      <c r="E31" s="29"/>
    </row>
    <row r="32" spans="1:5" ht="15.95" customHeight="1" x14ac:dyDescent="0.2">
      <c r="A32" s="187" t="s">
        <v>468</v>
      </c>
      <c r="B32" s="28"/>
      <c r="C32" s="28"/>
      <c r="D32" s="338"/>
      <c r="E32" s="100"/>
    </row>
    <row r="33" spans="1:5" ht="15.95" customHeight="1" x14ac:dyDescent="0.2">
      <c r="A33" s="187" t="s">
        <v>469</v>
      </c>
      <c r="B33" s="28"/>
      <c r="C33" s="28"/>
      <c r="D33" s="338"/>
      <c r="E33" s="100"/>
    </row>
    <row r="34" spans="1:5" ht="15.95" customHeight="1" x14ac:dyDescent="0.2">
      <c r="A34" s="187" t="s">
        <v>470</v>
      </c>
      <c r="B34" s="28"/>
      <c r="C34" s="28"/>
      <c r="D34" s="338"/>
      <c r="E34" s="100"/>
    </row>
    <row r="35" spans="1:5" ht="15.95" customHeight="1" thickBot="1" x14ac:dyDescent="0.25">
      <c r="A35" s="188" t="s">
        <v>471</v>
      </c>
      <c r="B35" s="30"/>
      <c r="C35" s="30"/>
      <c r="D35" s="342"/>
      <c r="E35" s="101"/>
    </row>
    <row r="36" spans="1:5" ht="15.95" customHeight="1" thickBot="1" x14ac:dyDescent="0.25">
      <c r="A36" s="972" t="s">
        <v>409</v>
      </c>
      <c r="B36" s="973"/>
      <c r="C36" s="189"/>
      <c r="D36" s="344">
        <f>SUM(D5:D35)</f>
        <v>0</v>
      </c>
      <c r="E36" s="343">
        <f>SUM(E5:E35)</f>
        <v>388160</v>
      </c>
    </row>
  </sheetData>
  <mergeCells count="3">
    <mergeCell ref="C3:E3"/>
    <mergeCell ref="A36:B36"/>
    <mergeCell ref="A1:E1"/>
  </mergeCells>
  <phoneticPr fontId="30" type="noConversion"/>
  <conditionalFormatting sqref="E36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9" orientation="portrait" r:id="rId1"/>
  <headerFooter alignWithMargins="0">
    <oddHeader>&amp;R&amp;"Times New Roman CE,Félkövér dőlt"&amp;11 18.számú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33"/>
  <sheetViews>
    <sheetView topLeftCell="A22" workbookViewId="0">
      <selection activeCell="C33" sqref="C33"/>
    </sheetView>
  </sheetViews>
  <sheetFormatPr defaultRowHeight="12.75" x14ac:dyDescent="0.2"/>
  <cols>
    <col min="1" max="1" width="6.83203125" style="49" customWidth="1"/>
    <col min="2" max="2" width="50" style="169" customWidth="1"/>
    <col min="3" max="3" width="14.33203125" style="49" customWidth="1"/>
    <col min="4" max="4" width="15" style="49" customWidth="1"/>
    <col min="5" max="5" width="16.33203125" style="49" customWidth="1"/>
    <col min="6" max="6" width="49.5" style="49" customWidth="1"/>
    <col min="7" max="8" width="14.1640625" style="49" customWidth="1"/>
    <col min="9" max="9" width="16.33203125" style="49" customWidth="1"/>
    <col min="10" max="10" width="4.83203125" style="49" customWidth="1"/>
    <col min="11" max="11" width="0" style="493" hidden="1" customWidth="1"/>
    <col min="12" max="16384" width="9.33203125" style="49"/>
  </cols>
  <sheetData>
    <row r="1" spans="1:11" ht="39.75" customHeight="1" x14ac:dyDescent="0.2">
      <c r="B1" s="259" t="s">
        <v>498</v>
      </c>
      <c r="C1" s="260"/>
      <c r="D1" s="260"/>
      <c r="E1" s="260"/>
      <c r="F1" s="260"/>
      <c r="G1" s="260"/>
      <c r="H1" s="260"/>
      <c r="I1" s="260"/>
      <c r="J1" s="871" t="s">
        <v>572</v>
      </c>
    </row>
    <row r="2" spans="1:11" ht="14.25" thickBot="1" x14ac:dyDescent="0.25">
      <c r="G2" s="346"/>
      <c r="H2" s="346"/>
      <c r="I2" s="346" t="s">
        <v>634</v>
      </c>
      <c r="J2" s="871"/>
    </row>
    <row r="3" spans="1:11" ht="24" customHeight="1" thickBot="1" x14ac:dyDescent="0.25">
      <c r="A3" s="872" t="s">
        <v>423</v>
      </c>
      <c r="B3" s="261" t="s">
        <v>411</v>
      </c>
      <c r="C3" s="262"/>
      <c r="D3" s="262"/>
      <c r="E3" s="262"/>
      <c r="F3" s="261" t="s">
        <v>412</v>
      </c>
      <c r="G3" s="494"/>
      <c r="H3" s="494"/>
      <c r="I3" s="494"/>
      <c r="J3" s="871"/>
    </row>
    <row r="4" spans="1:11" s="263" customFormat="1" ht="43.5" customHeight="1" thickBot="1" x14ac:dyDescent="0.25">
      <c r="A4" s="873"/>
      <c r="B4" s="170" t="s">
        <v>415</v>
      </c>
      <c r="C4" s="171" t="s">
        <v>612</v>
      </c>
      <c r="D4" s="495" t="s">
        <v>613</v>
      </c>
      <c r="E4" s="171" t="s">
        <v>614</v>
      </c>
      <c r="F4" s="170" t="s">
        <v>415</v>
      </c>
      <c r="G4" s="171" t="s">
        <v>612</v>
      </c>
      <c r="H4" s="495" t="s">
        <v>613</v>
      </c>
      <c r="I4" s="45" t="s">
        <v>614</v>
      </c>
      <c r="J4" s="871"/>
      <c r="K4" s="496"/>
    </row>
    <row r="5" spans="1:11" s="263" customFormat="1" ht="13.5" thickBot="1" x14ac:dyDescent="0.25">
      <c r="A5" s="264" t="s">
        <v>6</v>
      </c>
      <c r="B5" s="265" t="s">
        <v>7</v>
      </c>
      <c r="C5" s="266" t="s">
        <v>8</v>
      </c>
      <c r="D5" s="266" t="s">
        <v>9</v>
      </c>
      <c r="E5" s="266" t="s">
        <v>19</v>
      </c>
      <c r="F5" s="265" t="s">
        <v>11</v>
      </c>
      <c r="G5" s="266" t="s">
        <v>12</v>
      </c>
      <c r="H5" s="266" t="s">
        <v>20</v>
      </c>
      <c r="I5" s="267" t="s">
        <v>273</v>
      </c>
      <c r="J5" s="871"/>
      <c r="K5" s="497"/>
    </row>
    <row r="6" spans="1:11" ht="12.95" customHeight="1" x14ac:dyDescent="0.2">
      <c r="A6" s="269" t="s">
        <v>376</v>
      </c>
      <c r="B6" s="270" t="s">
        <v>311</v>
      </c>
      <c r="C6" s="250">
        <f>'1.1.sz.mell.'!C23</f>
        <v>0</v>
      </c>
      <c r="D6" s="250">
        <f>'1.1.sz.mell.'!D23</f>
        <v>125069624</v>
      </c>
      <c r="E6" s="250">
        <f>'1.1.sz.mell.'!E23</f>
        <v>132317530</v>
      </c>
      <c r="F6" s="270" t="s">
        <v>559</v>
      </c>
      <c r="G6" s="250">
        <f>'1.1.sz.mell.'!C112</f>
        <v>0</v>
      </c>
      <c r="H6" s="250">
        <f>'1.1.sz.mell.'!D112</f>
        <v>89607981</v>
      </c>
      <c r="I6" s="250">
        <f>'1.1.sz.mell.'!E112</f>
        <v>71819599</v>
      </c>
      <c r="J6" s="871"/>
      <c r="K6" s="493" t="s">
        <v>36</v>
      </c>
    </row>
    <row r="7" spans="1:11" x14ac:dyDescent="0.2">
      <c r="A7" s="271" t="s">
        <v>377</v>
      </c>
      <c r="B7" s="272" t="s">
        <v>312</v>
      </c>
      <c r="C7" s="251">
        <f>'1.1.sz.mell.'!C29</f>
        <v>0</v>
      </c>
      <c r="D7" s="251">
        <f>'1.1.sz.mell.'!D29</f>
        <v>20859644</v>
      </c>
      <c r="E7" s="251">
        <f>'1.1.sz.mell.'!E29</f>
        <v>20859644</v>
      </c>
      <c r="F7" s="272" t="s">
        <v>313</v>
      </c>
      <c r="G7" s="251"/>
      <c r="H7" s="251"/>
      <c r="I7" s="256"/>
      <c r="J7" s="871"/>
      <c r="K7" s="493" t="s">
        <v>38</v>
      </c>
    </row>
    <row r="8" spans="1:11" ht="12.95" customHeight="1" x14ac:dyDescent="0.2">
      <c r="A8" s="271" t="s">
        <v>378</v>
      </c>
      <c r="B8" s="272" t="s">
        <v>314</v>
      </c>
      <c r="C8" s="251">
        <f>'1.1.sz.mell.'!C48</f>
        <v>17000000</v>
      </c>
      <c r="D8" s="251">
        <f>'1.1.sz.mell.'!D50</f>
        <v>17000000</v>
      </c>
      <c r="E8" s="251">
        <f>'1.1.sz.mell.'!E48</f>
        <v>2000000</v>
      </c>
      <c r="F8" s="272" t="s">
        <v>527</v>
      </c>
      <c r="G8" s="251">
        <f>'1.1.sz.mell.'!C114</f>
        <v>0</v>
      </c>
      <c r="H8" s="251">
        <f>'1.1.sz.mell.'!D114</f>
        <v>1880000</v>
      </c>
      <c r="I8" s="251">
        <f>'1.1.sz.mell.'!E114</f>
        <v>1880000</v>
      </c>
      <c r="J8" s="871"/>
      <c r="K8" s="493" t="s">
        <v>40</v>
      </c>
    </row>
    <row r="9" spans="1:11" ht="12.95" customHeight="1" x14ac:dyDescent="0.2">
      <c r="A9" s="271" t="s">
        <v>379</v>
      </c>
      <c r="B9" s="272" t="s">
        <v>315</v>
      </c>
      <c r="C9" s="251">
        <f>'1.1.sz.mell.'!C59</f>
        <v>0</v>
      </c>
      <c r="D9" s="251">
        <f>'1.1.sz.mell.'!D59</f>
        <v>2590866</v>
      </c>
      <c r="E9" s="251">
        <f>'1.1.sz.mell.'!E59</f>
        <v>2590866</v>
      </c>
      <c r="F9" s="272" t="s">
        <v>316</v>
      </c>
      <c r="G9" s="251"/>
      <c r="H9" s="251"/>
      <c r="I9" s="256"/>
      <c r="J9" s="871"/>
      <c r="K9" s="493" t="s">
        <v>42</v>
      </c>
    </row>
    <row r="10" spans="1:11" ht="12.75" customHeight="1" x14ac:dyDescent="0.2">
      <c r="A10" s="271" t="s">
        <v>380</v>
      </c>
      <c r="B10" s="272" t="s">
        <v>317</v>
      </c>
      <c r="C10" s="251"/>
      <c r="D10" s="251"/>
      <c r="E10" s="251"/>
      <c r="F10" s="272" t="s">
        <v>282</v>
      </c>
      <c r="G10" s="251">
        <f>'1.1.sz.mell.'!C116</f>
        <v>0</v>
      </c>
      <c r="H10" s="251">
        <f>'1.1.sz.mell.'!D116</f>
        <v>0</v>
      </c>
      <c r="I10" s="251">
        <f>'1.1.sz.mell.'!E116</f>
        <v>0</v>
      </c>
      <c r="J10" s="871"/>
      <c r="K10" s="493" t="s">
        <v>44</v>
      </c>
    </row>
    <row r="11" spans="1:11" ht="12.95" customHeight="1" x14ac:dyDescent="0.2">
      <c r="A11" s="271" t="s">
        <v>381</v>
      </c>
      <c r="B11" s="272" t="s">
        <v>318</v>
      </c>
      <c r="C11" s="252"/>
      <c r="D11" s="252"/>
      <c r="E11" s="252"/>
      <c r="F11" s="500"/>
      <c r="G11" s="251"/>
      <c r="H11" s="251"/>
      <c r="I11" s="256"/>
      <c r="J11" s="871"/>
      <c r="K11" s="493" t="s">
        <v>46</v>
      </c>
    </row>
    <row r="12" spans="1:11" ht="12.95" customHeight="1" x14ac:dyDescent="0.2">
      <c r="A12" s="271" t="s">
        <v>382</v>
      </c>
      <c r="B12" s="40"/>
      <c r="C12" s="251"/>
      <c r="D12" s="251"/>
      <c r="E12" s="251"/>
      <c r="F12" s="500"/>
      <c r="G12" s="251"/>
      <c r="H12" s="251"/>
      <c r="I12" s="256"/>
      <c r="J12" s="871"/>
    </row>
    <row r="13" spans="1:11" ht="12.95" customHeight="1" x14ac:dyDescent="0.2">
      <c r="A13" s="271" t="s">
        <v>383</v>
      </c>
      <c r="B13" s="40"/>
      <c r="C13" s="251"/>
      <c r="D13" s="251"/>
      <c r="E13" s="251"/>
      <c r="F13" s="501"/>
      <c r="G13" s="251"/>
      <c r="H13" s="251"/>
      <c r="I13" s="256"/>
      <c r="J13" s="871"/>
    </row>
    <row r="14" spans="1:11" ht="12.95" customHeight="1" x14ac:dyDescent="0.2">
      <c r="A14" s="271" t="s">
        <v>384</v>
      </c>
      <c r="B14" s="502"/>
      <c r="C14" s="252"/>
      <c r="D14" s="252"/>
      <c r="E14" s="252"/>
      <c r="F14" s="500"/>
      <c r="G14" s="251"/>
      <c r="H14" s="251"/>
      <c r="I14" s="256"/>
      <c r="J14" s="871"/>
    </row>
    <row r="15" spans="1:11" x14ac:dyDescent="0.2">
      <c r="A15" s="271" t="s">
        <v>385</v>
      </c>
      <c r="B15" s="40"/>
      <c r="C15" s="252"/>
      <c r="D15" s="252"/>
      <c r="E15" s="252"/>
      <c r="F15" s="500"/>
      <c r="G15" s="251"/>
      <c r="H15" s="251"/>
      <c r="I15" s="256"/>
      <c r="J15" s="871"/>
    </row>
    <row r="16" spans="1:11" ht="12.95" customHeight="1" thickBot="1" x14ac:dyDescent="0.25">
      <c r="A16" s="309" t="s">
        <v>386</v>
      </c>
      <c r="B16" s="503"/>
      <c r="C16" s="311"/>
      <c r="D16" s="331"/>
      <c r="E16" s="504"/>
      <c r="F16" s="310" t="s">
        <v>407</v>
      </c>
      <c r="G16" s="251"/>
      <c r="H16" s="251"/>
      <c r="I16" s="256"/>
      <c r="J16" s="871"/>
    </row>
    <row r="17" spans="1:11" ht="15.95" customHeight="1" thickBot="1" x14ac:dyDescent="0.25">
      <c r="A17" s="274" t="s">
        <v>387</v>
      </c>
      <c r="B17" s="120" t="s">
        <v>319</v>
      </c>
      <c r="C17" s="254">
        <f>+C6+C8+C9+C11+C12+C13+C14+C15+C16</f>
        <v>17000000</v>
      </c>
      <c r="D17" s="254">
        <f>+D6+D8+D9+D11+D12+D13+D14+D15+D16</f>
        <v>144660490</v>
      </c>
      <c r="E17" s="254">
        <f>+E6+E8+E9+E11+E12+E13+E14+E15+E16</f>
        <v>136908396</v>
      </c>
      <c r="F17" s="120" t="s">
        <v>320</v>
      </c>
      <c r="G17" s="254">
        <f>+G6+G8+G10+G11+G12+G13+G14+G15+G16</f>
        <v>0</v>
      </c>
      <c r="H17" s="254">
        <f>+H6+H8+H10+H11+H12+H13+H14+H15+H16</f>
        <v>91487981</v>
      </c>
      <c r="I17" s="258">
        <f>+I6+I8+I10+I11+I12+I13+I14+I15+I16</f>
        <v>73699599</v>
      </c>
      <c r="J17" s="871"/>
      <c r="K17" s="493" t="s">
        <v>48</v>
      </c>
    </row>
    <row r="18" spans="1:11" ht="12.95" customHeight="1" x14ac:dyDescent="0.2">
      <c r="A18" s="269" t="s">
        <v>388</v>
      </c>
      <c r="B18" s="284" t="s">
        <v>299</v>
      </c>
      <c r="C18" s="291">
        <f>+C19+C20+C21+C22+C23</f>
        <v>0</v>
      </c>
      <c r="D18" s="291">
        <f t="shared" ref="D18:E18" si="0">+D19+D20+D21+D22+D23</f>
        <v>15778013</v>
      </c>
      <c r="E18" s="291">
        <f t="shared" si="0"/>
        <v>15778013</v>
      </c>
      <c r="F18" s="278" t="s">
        <v>531</v>
      </c>
      <c r="G18" s="332"/>
      <c r="H18" s="314"/>
      <c r="I18" s="414"/>
      <c r="J18" s="871"/>
      <c r="K18" s="493" t="s">
        <v>50</v>
      </c>
    </row>
    <row r="19" spans="1:11" ht="12.95" customHeight="1" x14ac:dyDescent="0.2">
      <c r="A19" s="271" t="s">
        <v>389</v>
      </c>
      <c r="B19" s="285" t="s">
        <v>288</v>
      </c>
      <c r="C19" s="92">
        <f>'2.1.sz.mell.'!C20</f>
        <v>0</v>
      </c>
      <c r="D19" s="92">
        <f>'2.1.sz.mell.'!D20</f>
        <v>11632496</v>
      </c>
      <c r="E19" s="92">
        <f>'2.1.sz.mell.'!E20</f>
        <v>11632496</v>
      </c>
      <c r="F19" s="278" t="s">
        <v>534</v>
      </c>
      <c r="G19" s="92"/>
      <c r="H19" s="92"/>
      <c r="I19" s="93"/>
      <c r="J19" s="871"/>
      <c r="K19" s="493" t="s">
        <v>52</v>
      </c>
    </row>
    <row r="20" spans="1:11" ht="12.95" customHeight="1" x14ac:dyDescent="0.2">
      <c r="A20" s="269" t="s">
        <v>390</v>
      </c>
      <c r="B20" s="285" t="s">
        <v>289</v>
      </c>
      <c r="C20" s="92"/>
      <c r="D20" s="92"/>
      <c r="E20" s="92"/>
      <c r="F20" s="278" t="s">
        <v>495</v>
      </c>
      <c r="G20" s="92"/>
      <c r="H20" s="92"/>
      <c r="I20" s="93"/>
      <c r="J20" s="871"/>
      <c r="K20" s="493" t="s">
        <v>54</v>
      </c>
    </row>
    <row r="21" spans="1:11" ht="12.95" customHeight="1" x14ac:dyDescent="0.2">
      <c r="A21" s="271" t="s">
        <v>391</v>
      </c>
      <c r="B21" s="285" t="s">
        <v>290</v>
      </c>
      <c r="C21" s="92"/>
      <c r="D21" s="92"/>
      <c r="E21" s="92"/>
      <c r="F21" s="278" t="s">
        <v>496</v>
      </c>
      <c r="G21" s="92"/>
      <c r="H21" s="92"/>
      <c r="I21" s="93"/>
      <c r="J21" s="871"/>
      <c r="K21" s="493" t="s">
        <v>56</v>
      </c>
    </row>
    <row r="22" spans="1:11" ht="12.95" customHeight="1" x14ac:dyDescent="0.2">
      <c r="A22" s="269" t="s">
        <v>392</v>
      </c>
      <c r="B22" s="285" t="s">
        <v>291</v>
      </c>
      <c r="C22" s="92"/>
      <c r="D22" s="92"/>
      <c r="E22" s="92"/>
      <c r="F22" s="276" t="s">
        <v>285</v>
      </c>
      <c r="G22" s="92"/>
      <c r="H22" s="92"/>
      <c r="I22" s="93"/>
      <c r="J22" s="871"/>
      <c r="K22" s="493" t="s">
        <v>58</v>
      </c>
    </row>
    <row r="23" spans="1:11" ht="12.95" customHeight="1" x14ac:dyDescent="0.2">
      <c r="A23" s="271" t="s">
        <v>393</v>
      </c>
      <c r="B23" s="286" t="s">
        <v>292</v>
      </c>
      <c r="C23" s="92"/>
      <c r="D23" s="92">
        <f>'2.1.sz.mell.'!D23</f>
        <v>4145517</v>
      </c>
      <c r="E23" s="92">
        <f>'2.1.sz.mell.'!E23</f>
        <v>4145517</v>
      </c>
      <c r="F23" s="278" t="s">
        <v>535</v>
      </c>
      <c r="G23" s="92"/>
      <c r="H23" s="92"/>
      <c r="I23" s="93"/>
      <c r="J23" s="871"/>
      <c r="K23" s="493" t="s">
        <v>60</v>
      </c>
    </row>
    <row r="24" spans="1:11" ht="12.95" customHeight="1" x14ac:dyDescent="0.2">
      <c r="A24" s="269" t="s">
        <v>394</v>
      </c>
      <c r="B24" s="287" t="s">
        <v>293</v>
      </c>
      <c r="C24" s="280">
        <f>+C25+C26+C27+C28+C29</f>
        <v>0</v>
      </c>
      <c r="D24" s="280">
        <f>+D25+D26+D27+D28+D29</f>
        <v>107604696</v>
      </c>
      <c r="E24" s="280">
        <f>+E25+E26+E27+E28+E29</f>
        <v>109584022</v>
      </c>
      <c r="F24" s="288" t="s">
        <v>533</v>
      </c>
      <c r="G24" s="92"/>
      <c r="H24" s="92"/>
      <c r="I24" s="93"/>
      <c r="J24" s="871"/>
      <c r="K24" s="493" t="s">
        <v>62</v>
      </c>
    </row>
    <row r="25" spans="1:11" ht="12.95" customHeight="1" x14ac:dyDescent="0.2">
      <c r="A25" s="271" t="s">
        <v>395</v>
      </c>
      <c r="B25" s="286" t="s">
        <v>294</v>
      </c>
      <c r="C25" s="92"/>
      <c r="D25" s="92"/>
      <c r="E25" s="92"/>
      <c r="F25" s="288" t="s">
        <v>321</v>
      </c>
      <c r="G25" s="92"/>
      <c r="H25" s="92"/>
      <c r="I25" s="93"/>
      <c r="J25" s="871"/>
      <c r="K25" s="493" t="s">
        <v>64</v>
      </c>
    </row>
    <row r="26" spans="1:11" ht="12.95" customHeight="1" x14ac:dyDescent="0.2">
      <c r="A26" s="269" t="s">
        <v>396</v>
      </c>
      <c r="B26" s="286" t="s">
        <v>295</v>
      </c>
      <c r="C26" s="92">
        <f>'2.1.sz.mell.'!C25</f>
        <v>0</v>
      </c>
      <c r="D26" s="92">
        <f>'2.1.sz.mell.'!D25</f>
        <v>107604696</v>
      </c>
      <c r="E26" s="92">
        <f>'2.1.sz.mell.'!E25</f>
        <v>109584022</v>
      </c>
      <c r="F26" s="283" t="s">
        <v>615</v>
      </c>
      <c r="G26" s="92"/>
      <c r="H26" s="92">
        <f>'2.1.sz.mell.'!H20</f>
        <v>109584022</v>
      </c>
      <c r="I26" s="93">
        <f>'2.1.sz.mell.'!I20</f>
        <v>109584022</v>
      </c>
      <c r="J26" s="871"/>
      <c r="K26" s="493" t="s">
        <v>66</v>
      </c>
    </row>
    <row r="27" spans="1:11" ht="12.95" customHeight="1" x14ac:dyDescent="0.2">
      <c r="A27" s="271" t="s">
        <v>397</v>
      </c>
      <c r="B27" s="285" t="s">
        <v>296</v>
      </c>
      <c r="C27" s="92"/>
      <c r="D27" s="92"/>
      <c r="E27" s="92"/>
      <c r="F27" s="117" t="s">
        <v>616</v>
      </c>
      <c r="G27" s="92"/>
      <c r="H27" s="92">
        <f>'2.1.sz.mell.'!H23</f>
        <v>3887378</v>
      </c>
      <c r="I27" s="93">
        <f>'2.1.sz.mell.'!I23</f>
        <v>3887378</v>
      </c>
      <c r="J27" s="871"/>
      <c r="K27" s="493" t="s">
        <v>68</v>
      </c>
    </row>
    <row r="28" spans="1:11" ht="12.95" customHeight="1" x14ac:dyDescent="0.2">
      <c r="A28" s="269" t="s">
        <v>398</v>
      </c>
      <c r="B28" s="289" t="s">
        <v>297</v>
      </c>
      <c r="C28" s="92"/>
      <c r="D28" s="92"/>
      <c r="E28" s="92"/>
      <c r="F28" s="3" t="s">
        <v>367</v>
      </c>
      <c r="G28" s="92">
        <f>'1.1.sz.mell.'!C142</f>
        <v>70521400</v>
      </c>
      <c r="H28" s="92">
        <f>'1.1.sz.mell.'!D142</f>
        <v>77791400</v>
      </c>
      <c r="I28" s="93">
        <f>'1.1.sz.mell.'!E142</f>
        <v>75124807</v>
      </c>
      <c r="J28" s="871"/>
      <c r="K28" s="493" t="s">
        <v>70</v>
      </c>
    </row>
    <row r="29" spans="1:11" ht="12.95" customHeight="1" thickBot="1" x14ac:dyDescent="0.25">
      <c r="A29" s="271" t="s">
        <v>399</v>
      </c>
      <c r="B29" s="290" t="s">
        <v>298</v>
      </c>
      <c r="C29" s="92"/>
      <c r="D29" s="92"/>
      <c r="E29" s="92"/>
      <c r="F29" s="117"/>
      <c r="G29" s="92"/>
      <c r="H29" s="92"/>
      <c r="I29" s="93"/>
      <c r="J29" s="871"/>
      <c r="K29" s="493" t="s">
        <v>72</v>
      </c>
    </row>
    <row r="30" spans="1:11" ht="20.25" customHeight="1" thickBot="1" x14ac:dyDescent="0.25">
      <c r="A30" s="274" t="s">
        <v>400</v>
      </c>
      <c r="B30" s="120" t="s">
        <v>322</v>
      </c>
      <c r="C30" s="254">
        <f>+C18+C24</f>
        <v>0</v>
      </c>
      <c r="D30" s="254">
        <f>+D18+D24</f>
        <v>123382709</v>
      </c>
      <c r="E30" s="254">
        <f>+E18+E24</f>
        <v>125362035</v>
      </c>
      <c r="F30" s="120" t="s">
        <v>323</v>
      </c>
      <c r="G30" s="254">
        <f>SUM(G18:G29)</f>
        <v>70521400</v>
      </c>
      <c r="H30" s="254">
        <f>SUM(H18:H29)</f>
        <v>191262800</v>
      </c>
      <c r="I30" s="258">
        <f>SUM(I18:I29)</f>
        <v>188596207</v>
      </c>
      <c r="J30" s="871"/>
      <c r="K30" s="493" t="s">
        <v>74</v>
      </c>
    </row>
    <row r="31" spans="1:11" ht="16.5" customHeight="1" thickBot="1" x14ac:dyDescent="0.25">
      <c r="A31" s="274" t="s">
        <v>401</v>
      </c>
      <c r="B31" s="281" t="s">
        <v>324</v>
      </c>
      <c r="C31" s="499">
        <f>+C17+C30</f>
        <v>17000000</v>
      </c>
      <c r="D31" s="499">
        <f>+D17+D30</f>
        <v>268043199</v>
      </c>
      <c r="E31" s="282">
        <f>+E17+E30</f>
        <v>262270431</v>
      </c>
      <c r="F31" s="281" t="s">
        <v>325</v>
      </c>
      <c r="G31" s="499">
        <f>+G17+G30</f>
        <v>70521400</v>
      </c>
      <c r="H31" s="499">
        <f>+H17+H30</f>
        <v>282750781</v>
      </c>
      <c r="I31" s="505">
        <f>+I17+I30</f>
        <v>262295806</v>
      </c>
      <c r="J31" s="871"/>
      <c r="K31" s="493" t="s">
        <v>76</v>
      </c>
    </row>
    <row r="32" spans="1:11" ht="16.5" customHeight="1" thickBot="1" x14ac:dyDescent="0.25">
      <c r="A32" s="274" t="s">
        <v>402</v>
      </c>
      <c r="B32" s="807" t="s">
        <v>509</v>
      </c>
      <c r="C32" s="808" t="str">
        <f>IF(C17-G17&lt;0,G17-C17,"-")</f>
        <v>-</v>
      </c>
      <c r="D32" s="808" t="str">
        <f>IF(D17-H17&lt;0,H17-D17,"-")</f>
        <v>-</v>
      </c>
      <c r="E32" s="809" t="str">
        <f>IF(E17-I17&lt;0,I17-E17,"-")</f>
        <v>-</v>
      </c>
      <c r="F32" s="807" t="s">
        <v>510</v>
      </c>
      <c r="G32" s="808">
        <f>+C17-G17</f>
        <v>17000000</v>
      </c>
      <c r="H32" s="808">
        <f t="shared" ref="H32:I32" si="1">+D17-H17</f>
        <v>53172509</v>
      </c>
      <c r="I32" s="808">
        <f t="shared" si="1"/>
        <v>63208797</v>
      </c>
      <c r="J32" s="871"/>
      <c r="K32" s="493" t="s">
        <v>78</v>
      </c>
    </row>
    <row r="33" spans="1:11" ht="16.5" customHeight="1" thickBot="1" x14ac:dyDescent="0.25">
      <c r="A33" s="274" t="s">
        <v>403</v>
      </c>
      <c r="B33" s="807" t="s">
        <v>286</v>
      </c>
      <c r="C33" s="808">
        <f>G31-C31</f>
        <v>53521400</v>
      </c>
      <c r="D33" s="808">
        <f t="shared" ref="D33:E33" si="2">H31-D31</f>
        <v>14707582</v>
      </c>
      <c r="E33" s="808">
        <f t="shared" si="2"/>
        <v>25375</v>
      </c>
      <c r="F33" s="807" t="s">
        <v>287</v>
      </c>
      <c r="G33" s="808" t="str">
        <f>IF(C26-G26&gt;0,C26-G26,"-")</f>
        <v>-</v>
      </c>
      <c r="H33" s="808" t="str">
        <f>IF(D26-H26&gt;0,D26-H26,"-")</f>
        <v>-</v>
      </c>
      <c r="I33" s="810" t="str">
        <f>IF(E26-I26&gt;0,E26-I26,"-")</f>
        <v>-</v>
      </c>
      <c r="J33" s="871"/>
      <c r="K33" s="493" t="s">
        <v>81</v>
      </c>
    </row>
  </sheetData>
  <mergeCells count="2">
    <mergeCell ref="J1:J33"/>
    <mergeCell ref="A3:A4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L12"/>
  <sheetViews>
    <sheetView view="pageLayout" topLeftCell="A4" zoomScaleNormal="120" workbookViewId="0">
      <selection activeCell="C4" sqref="C4:E4"/>
    </sheetView>
  </sheetViews>
  <sheetFormatPr defaultRowHeight="15" x14ac:dyDescent="0.25"/>
  <cols>
    <col min="1" max="1" width="5.6640625" style="132" customWidth="1"/>
    <col min="2" max="2" width="33.6640625" style="132" customWidth="1"/>
    <col min="3" max="3" width="15.6640625" style="132" customWidth="1"/>
    <col min="4" max="4" width="11.83203125" style="132" customWidth="1"/>
    <col min="5" max="5" width="12" style="132" customWidth="1"/>
    <col min="6" max="6" width="16.33203125" style="132" customWidth="1"/>
    <col min="7" max="16384" width="9.33203125" style="132"/>
  </cols>
  <sheetData>
    <row r="2" spans="1:12" ht="33" customHeight="1" x14ac:dyDescent="0.25">
      <c r="A2" s="874" t="s">
        <v>573</v>
      </c>
      <c r="B2" s="874"/>
      <c r="C2" s="874"/>
      <c r="D2" s="874"/>
      <c r="E2" s="874"/>
      <c r="F2" s="874"/>
    </row>
    <row r="3" spans="1:12" ht="15.95" customHeight="1" thickBot="1" x14ac:dyDescent="0.3">
      <c r="A3" s="133"/>
      <c r="B3" s="133"/>
      <c r="C3" s="875"/>
      <c r="D3" s="875"/>
      <c r="E3" s="882" t="s">
        <v>707</v>
      </c>
      <c r="F3" s="882"/>
      <c r="G3" s="139"/>
    </row>
    <row r="4" spans="1:12" ht="63" customHeight="1" x14ac:dyDescent="0.25">
      <c r="A4" s="878" t="s">
        <v>374</v>
      </c>
      <c r="B4" s="880" t="s">
        <v>538</v>
      </c>
      <c r="C4" s="880" t="s">
        <v>304</v>
      </c>
      <c r="D4" s="880"/>
      <c r="E4" s="880"/>
      <c r="F4" s="876" t="s">
        <v>301</v>
      </c>
    </row>
    <row r="5" spans="1:12" ht="48" customHeight="1" thickBot="1" x14ac:dyDescent="0.3">
      <c r="A5" s="879"/>
      <c r="B5" s="881"/>
      <c r="C5" s="689" t="s">
        <v>591</v>
      </c>
      <c r="D5" s="689" t="s">
        <v>647</v>
      </c>
      <c r="E5" s="689" t="s">
        <v>660</v>
      </c>
      <c r="F5" s="877"/>
    </row>
    <row r="6" spans="1:12" ht="15.75" thickBot="1" x14ac:dyDescent="0.3">
      <c r="A6" s="136">
        <v>1</v>
      </c>
      <c r="B6" s="137">
        <v>2</v>
      </c>
      <c r="C6" s="137">
        <v>3</v>
      </c>
      <c r="D6" s="137">
        <v>4</v>
      </c>
      <c r="E6" s="137">
        <v>5</v>
      </c>
      <c r="F6" s="138">
        <v>6</v>
      </c>
      <c r="I6" s="340"/>
      <c r="J6" s="340"/>
      <c r="K6" s="340"/>
      <c r="L6" s="340"/>
    </row>
    <row r="7" spans="1:12" x14ac:dyDescent="0.25">
      <c r="A7" s="135" t="s">
        <v>376</v>
      </c>
      <c r="B7" s="339"/>
      <c r="C7" s="147">
        <v>0</v>
      </c>
      <c r="D7" s="147">
        <v>0</v>
      </c>
      <c r="E7" s="147">
        <v>0</v>
      </c>
      <c r="F7" s="142">
        <v>0</v>
      </c>
      <c r="I7" s="340"/>
      <c r="J7" s="340"/>
      <c r="K7" s="340"/>
      <c r="L7" s="340"/>
    </row>
    <row r="8" spans="1:12" x14ac:dyDescent="0.25">
      <c r="A8" s="134" t="s">
        <v>377</v>
      </c>
      <c r="B8" s="148"/>
      <c r="C8" s="149"/>
      <c r="D8" s="149"/>
      <c r="E8" s="149"/>
      <c r="F8" s="143"/>
    </row>
    <row r="9" spans="1:12" ht="20.25" customHeight="1" x14ac:dyDescent="0.25">
      <c r="A9" s="134" t="s">
        <v>378</v>
      </c>
      <c r="B9" s="345"/>
      <c r="C9" s="149"/>
      <c r="D9" s="149"/>
      <c r="E9" s="149"/>
      <c r="F9" s="143"/>
    </row>
    <row r="10" spans="1:12" x14ac:dyDescent="0.25">
      <c r="A10" s="134" t="s">
        <v>379</v>
      </c>
      <c r="B10" s="148"/>
      <c r="C10" s="149"/>
      <c r="D10" s="149"/>
      <c r="E10" s="149"/>
      <c r="F10" s="143"/>
    </row>
    <row r="11" spans="1:12" ht="15.75" thickBot="1" x14ac:dyDescent="0.3">
      <c r="A11" s="140" t="s">
        <v>380</v>
      </c>
      <c r="B11" s="150"/>
      <c r="C11" s="151"/>
      <c r="D11" s="151"/>
      <c r="E11" s="151"/>
      <c r="F11" s="143"/>
    </row>
    <row r="12" spans="1:12" ht="15.75" thickBot="1" x14ac:dyDescent="0.3">
      <c r="A12" s="136" t="s">
        <v>381</v>
      </c>
      <c r="B12" s="141"/>
      <c r="C12" s="144"/>
      <c r="D12" s="144"/>
      <c r="E12" s="144"/>
      <c r="F12" s="145"/>
    </row>
  </sheetData>
  <mergeCells count="7">
    <mergeCell ref="A2:F2"/>
    <mergeCell ref="C3:D3"/>
    <mergeCell ref="F4:F5"/>
    <mergeCell ref="A4:A5"/>
    <mergeCell ref="B4:B5"/>
    <mergeCell ref="C4:E4"/>
    <mergeCell ref="E3:F3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...../2018. (....)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K13"/>
  <sheetViews>
    <sheetView view="pageLayout" zoomScaleNormal="120" workbookViewId="0">
      <selection activeCell="C10" sqref="C10:E10"/>
    </sheetView>
  </sheetViews>
  <sheetFormatPr defaultRowHeight="15" x14ac:dyDescent="0.25"/>
  <cols>
    <col min="1" max="1" width="5.6640625" style="132" customWidth="1"/>
    <col min="2" max="2" width="54.6640625" style="132" customWidth="1"/>
    <col min="3" max="3" width="14.6640625" style="132" customWidth="1"/>
    <col min="4" max="4" width="14.5" style="132" customWidth="1"/>
    <col min="5" max="5" width="15.5" style="132" customWidth="1"/>
    <col min="6" max="8" width="9.33203125" style="132"/>
    <col min="9" max="9" width="11.5" style="132" customWidth="1"/>
    <col min="10" max="10" width="10.83203125" style="132" customWidth="1"/>
    <col min="11" max="11" width="12.33203125" style="132" customWidth="1"/>
    <col min="12" max="16384" width="9.33203125" style="132"/>
  </cols>
  <sheetData>
    <row r="1" spans="1:11" ht="45.75" customHeight="1" x14ac:dyDescent="0.25">
      <c r="A1" s="874" t="s">
        <v>574</v>
      </c>
      <c r="B1" s="874"/>
      <c r="C1" s="874"/>
      <c r="D1" s="886"/>
      <c r="E1" s="886"/>
    </row>
    <row r="2" spans="1:11" ht="15.75" customHeight="1" x14ac:dyDescent="0.25">
      <c r="A2" s="515"/>
      <c r="B2" s="515"/>
      <c r="C2" s="515"/>
      <c r="D2" s="886"/>
      <c r="E2" s="886"/>
    </row>
    <row r="3" spans="1:11" ht="15.95" customHeight="1" thickBot="1" x14ac:dyDescent="0.3">
      <c r="A3" s="887" t="s">
        <v>635</v>
      </c>
      <c r="B3" s="888"/>
      <c r="C3" s="888"/>
      <c r="D3" s="888"/>
      <c r="E3" s="888"/>
    </row>
    <row r="4" spans="1:11" ht="56.25" customHeight="1" thickBot="1" x14ac:dyDescent="0.3">
      <c r="A4" s="152" t="s">
        <v>374</v>
      </c>
      <c r="B4" s="153" t="s">
        <v>536</v>
      </c>
      <c r="C4" s="329" t="s">
        <v>655</v>
      </c>
      <c r="D4" s="329" t="s">
        <v>656</v>
      </c>
      <c r="E4" s="329" t="s">
        <v>657</v>
      </c>
    </row>
    <row r="5" spans="1:11" ht="15.75" thickBot="1" x14ac:dyDescent="0.3">
      <c r="A5" s="155">
        <v>1</v>
      </c>
      <c r="B5" s="156">
        <v>2</v>
      </c>
      <c r="C5" s="157">
        <v>3</v>
      </c>
      <c r="D5" s="330">
        <v>4</v>
      </c>
      <c r="E5" s="330">
        <v>5</v>
      </c>
    </row>
    <row r="6" spans="1:11" x14ac:dyDescent="0.25">
      <c r="A6" s="158" t="s">
        <v>376</v>
      </c>
      <c r="B6" s="292" t="s">
        <v>610</v>
      </c>
      <c r="C6" s="333">
        <f>'1.1.sz.mell.'!C33</f>
        <v>11000000</v>
      </c>
      <c r="D6" s="333">
        <f>'1.1.sz.mell.'!D33</f>
        <v>11000000</v>
      </c>
      <c r="E6" s="333">
        <f>'1.1.sz.mell.'!E33</f>
        <v>12801310</v>
      </c>
      <c r="H6" s="740"/>
      <c r="I6" s="741"/>
      <c r="J6" s="741"/>
      <c r="K6" s="741"/>
    </row>
    <row r="7" spans="1:11" x14ac:dyDescent="0.25">
      <c r="A7" s="159" t="s">
        <v>377</v>
      </c>
      <c r="B7" s="306" t="s">
        <v>646</v>
      </c>
      <c r="C7" s="334">
        <f>'1.1.sz.mell.'!C34</f>
        <v>2300000</v>
      </c>
      <c r="D7" s="334">
        <f>'1.1.sz.mell.'!D34</f>
        <v>2300000</v>
      </c>
      <c r="E7" s="334">
        <f>'1.1.sz.mell.'!E34</f>
        <v>2165458</v>
      </c>
      <c r="H7" s="740"/>
      <c r="I7" s="742"/>
      <c r="J7" s="742"/>
      <c r="K7" s="742"/>
    </row>
    <row r="8" spans="1:11" x14ac:dyDescent="0.25">
      <c r="A8" s="159" t="s">
        <v>378</v>
      </c>
      <c r="B8" s="307" t="s">
        <v>539</v>
      </c>
      <c r="C8" s="334"/>
      <c r="D8" s="336"/>
      <c r="E8" s="336"/>
      <c r="H8" s="743"/>
      <c r="I8" s="742"/>
      <c r="J8" s="742"/>
      <c r="K8" s="742"/>
    </row>
    <row r="9" spans="1:11" ht="24.75" x14ac:dyDescent="0.25">
      <c r="A9" s="159" t="s">
        <v>379</v>
      </c>
      <c r="B9" s="307" t="s">
        <v>303</v>
      </c>
      <c r="C9" s="334"/>
      <c r="D9" s="336"/>
      <c r="E9" s="336"/>
      <c r="H9" s="740"/>
      <c r="I9" s="742"/>
      <c r="J9" s="742"/>
      <c r="K9" s="742"/>
    </row>
    <row r="10" spans="1:11" x14ac:dyDescent="0.25">
      <c r="A10" s="160" t="s">
        <v>380</v>
      </c>
      <c r="B10" s="307" t="s">
        <v>302</v>
      </c>
      <c r="C10" s="335">
        <f>'1.1.sz.mell.'!C36</f>
        <v>100000</v>
      </c>
      <c r="D10" s="335">
        <f>'1.1.sz.mell.'!D36</f>
        <v>100000</v>
      </c>
      <c r="E10" s="335">
        <f>'1.1.sz.mell.'!E36</f>
        <v>100333</v>
      </c>
      <c r="H10" s="740"/>
      <c r="I10" s="742"/>
      <c r="J10" s="742"/>
      <c r="K10" s="742"/>
    </row>
    <row r="11" spans="1:11" ht="15.75" thickBot="1" x14ac:dyDescent="0.3">
      <c r="A11" s="159" t="s">
        <v>381</v>
      </c>
      <c r="B11" s="308" t="s">
        <v>537</v>
      </c>
      <c r="C11" s="334"/>
      <c r="D11" s="337"/>
      <c r="E11" s="337"/>
      <c r="H11" s="744"/>
      <c r="I11" s="742"/>
      <c r="J11" s="742"/>
      <c r="K11" s="742"/>
    </row>
    <row r="12" spans="1:11" ht="15.75" thickBot="1" x14ac:dyDescent="0.3">
      <c r="A12" s="883" t="s">
        <v>540</v>
      </c>
      <c r="B12" s="884"/>
      <c r="C12" s="161">
        <f>SUM(C6:C11)</f>
        <v>13400000</v>
      </c>
      <c r="D12" s="161">
        <f>SUM(D6:D11)</f>
        <v>13400000</v>
      </c>
      <c r="E12" s="161">
        <f>SUM(E6:E11)</f>
        <v>15067101</v>
      </c>
    </row>
    <row r="13" spans="1:11" ht="23.25" customHeight="1" x14ac:dyDescent="0.25">
      <c r="A13" s="885" t="s">
        <v>552</v>
      </c>
      <c r="B13" s="885"/>
      <c r="C13" s="885"/>
    </row>
  </sheetData>
  <mergeCells count="5">
    <mergeCell ref="A12:B12"/>
    <mergeCell ref="A13:C13"/>
    <mergeCell ref="A1:E1"/>
    <mergeCell ref="A3:E3"/>
    <mergeCell ref="D2:E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landscape" r:id="rId1"/>
  <headerFooter alignWithMargins="0">
    <oddHeader>&amp;R&amp;"Times New Roman CE,Félkövér dőlt"&amp;11 4. melléklet a ...../2018. 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D9"/>
  <sheetViews>
    <sheetView view="pageLayout" zoomScaleNormal="120" workbookViewId="0">
      <selection activeCell="C3" sqref="C3"/>
    </sheetView>
  </sheetViews>
  <sheetFormatPr defaultRowHeight="15" x14ac:dyDescent="0.25"/>
  <cols>
    <col min="1" max="1" width="5.6640625" style="132" customWidth="1"/>
    <col min="2" max="2" width="66.83203125" style="132" customWidth="1"/>
    <col min="3" max="3" width="27" style="132" customWidth="1"/>
    <col min="4" max="16384" width="9.33203125" style="132"/>
  </cols>
  <sheetData>
    <row r="2" spans="1:4" ht="33" customHeight="1" x14ac:dyDescent="0.25">
      <c r="A2" s="874" t="s">
        <v>661</v>
      </c>
      <c r="B2" s="874"/>
      <c r="C2" s="874"/>
    </row>
    <row r="3" spans="1:4" ht="15.95" customHeight="1" thickBot="1" x14ac:dyDescent="0.3">
      <c r="A3" s="133"/>
      <c r="B3" s="133"/>
      <c r="C3" s="146" t="s">
        <v>635</v>
      </c>
      <c r="D3" s="139"/>
    </row>
    <row r="4" spans="1:4" ht="26.25" customHeight="1" thickBot="1" x14ac:dyDescent="0.3">
      <c r="A4" s="152" t="s">
        <v>374</v>
      </c>
      <c r="B4" s="153" t="s">
        <v>541</v>
      </c>
      <c r="C4" s="154" t="s">
        <v>550</v>
      </c>
    </row>
    <row r="5" spans="1:4" ht="15.75" thickBot="1" x14ac:dyDescent="0.3">
      <c r="A5" s="155">
        <v>1</v>
      </c>
      <c r="B5" s="156">
        <v>2</v>
      </c>
      <c r="C5" s="157">
        <v>3</v>
      </c>
    </row>
    <row r="6" spans="1:4" x14ac:dyDescent="0.25">
      <c r="A6" s="158" t="s">
        <v>376</v>
      </c>
      <c r="B6" s="166"/>
      <c r="C6" s="162"/>
    </row>
    <row r="7" spans="1:4" x14ac:dyDescent="0.25">
      <c r="A7" s="159" t="s">
        <v>377</v>
      </c>
      <c r="B7" s="167"/>
      <c r="C7" s="163"/>
    </row>
    <row r="8" spans="1:4" ht="15.75" thickBot="1" x14ac:dyDescent="0.3">
      <c r="A8" s="160" t="s">
        <v>378</v>
      </c>
      <c r="B8" s="168"/>
      <c r="C8" s="164"/>
    </row>
    <row r="9" spans="1:4" ht="17.25" customHeight="1" thickBot="1" x14ac:dyDescent="0.3">
      <c r="A9" s="155" t="s">
        <v>379</v>
      </c>
      <c r="B9" s="121" t="s">
        <v>542</v>
      </c>
      <c r="C9" s="165">
        <f>SUM(C6:C8)</f>
        <v>0</v>
      </c>
    </row>
  </sheetData>
  <mergeCells count="1">
    <mergeCell ref="A2:C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...../2018. (....)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2:H24"/>
  <sheetViews>
    <sheetView view="pageLayout" zoomScaleNormal="100" workbookViewId="0">
      <selection activeCell="B9" sqref="B9"/>
    </sheetView>
  </sheetViews>
  <sheetFormatPr defaultRowHeight="12.75" x14ac:dyDescent="0.2"/>
  <cols>
    <col min="1" max="1" width="47.1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9" customWidth="1"/>
    <col min="7" max="8" width="12.83203125" style="36" customWidth="1"/>
    <col min="9" max="9" width="13.83203125" style="36" customWidth="1"/>
    <col min="10" max="16384" width="9.33203125" style="36"/>
  </cols>
  <sheetData>
    <row r="2" spans="1:8" ht="25.5" customHeight="1" x14ac:dyDescent="0.2">
      <c r="A2" s="889" t="s">
        <v>31</v>
      </c>
      <c r="B2" s="889"/>
      <c r="C2" s="889"/>
      <c r="D2" s="889"/>
      <c r="E2" s="889"/>
      <c r="F2" s="889"/>
    </row>
    <row r="3" spans="1:8" ht="22.5" customHeight="1" thickBot="1" x14ac:dyDescent="0.3">
      <c r="A3" s="169"/>
      <c r="B3" s="49"/>
      <c r="C3" s="49"/>
      <c r="D3" s="49"/>
      <c r="E3" s="49"/>
      <c r="F3" s="44" t="s">
        <v>634</v>
      </c>
    </row>
    <row r="4" spans="1:8" s="39" customFormat="1" ht="44.25" customHeight="1" thickBot="1" x14ac:dyDescent="0.25">
      <c r="A4" s="170" t="s">
        <v>418</v>
      </c>
      <c r="B4" s="171" t="s">
        <v>419</v>
      </c>
      <c r="C4" s="171" t="s">
        <v>420</v>
      </c>
      <c r="D4" s="171" t="s">
        <v>575</v>
      </c>
      <c r="E4" s="171" t="s">
        <v>657</v>
      </c>
      <c r="F4" s="730" t="s">
        <v>662</v>
      </c>
      <c r="G4" s="735" t="s">
        <v>636</v>
      </c>
      <c r="H4" s="735" t="s">
        <v>408</v>
      </c>
    </row>
    <row r="5" spans="1:8" s="49" customFormat="1" ht="12" customHeight="1" thickBot="1" x14ac:dyDescent="0.25">
      <c r="A5" s="46">
        <v>1</v>
      </c>
      <c r="B5" s="47">
        <v>2</v>
      </c>
      <c r="C5" s="47">
        <v>3</v>
      </c>
      <c r="D5" s="47">
        <v>4</v>
      </c>
      <c r="E5" s="47">
        <v>5</v>
      </c>
      <c r="F5" s="731" t="s">
        <v>427</v>
      </c>
      <c r="G5" s="736"/>
      <c r="H5" s="736"/>
    </row>
    <row r="6" spans="1:8" ht="15.95" customHeight="1" x14ac:dyDescent="0.2">
      <c r="A6" s="508" t="s">
        <v>663</v>
      </c>
      <c r="B6" s="22">
        <v>74788675</v>
      </c>
      <c r="C6" s="50" t="s">
        <v>664</v>
      </c>
      <c r="D6" s="22"/>
      <c r="E6" s="22">
        <v>34413055</v>
      </c>
      <c r="F6" s="732">
        <f>B6-H6</f>
        <v>31084095.149999999</v>
      </c>
      <c r="G6" s="737">
        <f>E6*0.27</f>
        <v>9291524.8500000015</v>
      </c>
      <c r="H6" s="737">
        <f>E6+G6</f>
        <v>43704579.850000001</v>
      </c>
    </row>
    <row r="7" spans="1:8" ht="15.95" customHeight="1" x14ac:dyDescent="0.2">
      <c r="A7" s="508" t="s">
        <v>665</v>
      </c>
      <c r="B7" s="22">
        <v>2720340</v>
      </c>
      <c r="C7" s="50" t="s">
        <v>667</v>
      </c>
      <c r="D7" s="22"/>
      <c r="E7" s="22">
        <v>2142000</v>
      </c>
      <c r="F7" s="732"/>
      <c r="G7" s="737">
        <f t="shared" ref="G7:G10" si="0">E7*0.27</f>
        <v>578340</v>
      </c>
      <c r="H7" s="737">
        <f t="shared" ref="H7:H9" si="1">E7+G7</f>
        <v>2720340</v>
      </c>
    </row>
    <row r="8" spans="1:8" ht="15.95" customHeight="1" x14ac:dyDescent="0.2">
      <c r="A8" s="508" t="s">
        <v>666</v>
      </c>
      <c r="B8" s="22">
        <v>15000000</v>
      </c>
      <c r="C8" s="50" t="s">
        <v>667</v>
      </c>
      <c r="D8" s="22"/>
      <c r="E8" s="22">
        <v>11000000</v>
      </c>
      <c r="F8" s="732">
        <v>0</v>
      </c>
      <c r="G8" s="737">
        <f>E8*0.27+1</f>
        <v>2970001</v>
      </c>
      <c r="H8" s="737">
        <f t="shared" si="1"/>
        <v>13970001</v>
      </c>
    </row>
    <row r="9" spans="1:8" ht="15.95" customHeight="1" x14ac:dyDescent="0.2">
      <c r="A9" s="509" t="s">
        <v>668</v>
      </c>
      <c r="B9" s="22">
        <v>5988590</v>
      </c>
      <c r="C9" s="50" t="s">
        <v>664</v>
      </c>
      <c r="D9" s="22"/>
      <c r="E9" s="22">
        <v>2087400</v>
      </c>
      <c r="F9" s="732">
        <f t="shared" ref="F9:F23" si="2">B9-D9-E9</f>
        <v>3901190</v>
      </c>
      <c r="G9" s="737">
        <f t="shared" si="0"/>
        <v>563598</v>
      </c>
      <c r="H9" s="737">
        <f t="shared" si="1"/>
        <v>2650998</v>
      </c>
    </row>
    <row r="10" spans="1:8" ht="15.95" customHeight="1" x14ac:dyDescent="0.2">
      <c r="A10" s="510" t="s">
        <v>669</v>
      </c>
      <c r="B10" s="22">
        <v>2448570</v>
      </c>
      <c r="C10" s="750">
        <v>2017</v>
      </c>
      <c r="D10" s="22"/>
      <c r="E10" s="22">
        <v>1928007</v>
      </c>
      <c r="F10" s="732"/>
      <c r="G10" s="737">
        <f t="shared" si="0"/>
        <v>520561.89</v>
      </c>
      <c r="H10" s="737">
        <v>2448570</v>
      </c>
    </row>
    <row r="11" spans="1:8" ht="15.95" customHeight="1" x14ac:dyDescent="0.25">
      <c r="A11" s="751"/>
      <c r="B11" s="745"/>
      <c r="C11" s="50"/>
      <c r="D11" s="22"/>
      <c r="E11" s="745"/>
      <c r="F11" s="732"/>
      <c r="G11" s="737"/>
      <c r="H11" s="737"/>
    </row>
    <row r="12" spans="1:8" ht="15.95" customHeight="1" x14ac:dyDescent="0.25">
      <c r="A12" s="746"/>
      <c r="B12" s="745"/>
      <c r="C12" s="50"/>
      <c r="D12" s="22"/>
      <c r="E12" s="745"/>
      <c r="F12" s="732"/>
      <c r="G12" s="737"/>
      <c r="H12" s="737"/>
    </row>
    <row r="13" spans="1:8" ht="15.95" customHeight="1" x14ac:dyDescent="0.25">
      <c r="A13" s="746"/>
      <c r="B13" s="745"/>
      <c r="C13" s="50"/>
      <c r="D13" s="22"/>
      <c r="E13" s="745"/>
      <c r="F13" s="732"/>
      <c r="G13" s="737"/>
      <c r="H13" s="737"/>
    </row>
    <row r="14" spans="1:8" ht="15.95" customHeight="1" x14ac:dyDescent="0.2">
      <c r="A14" s="510"/>
      <c r="B14" s="22"/>
      <c r="C14" s="50"/>
      <c r="D14" s="22"/>
      <c r="E14" s="22"/>
      <c r="F14" s="732">
        <f t="shared" si="2"/>
        <v>0</v>
      </c>
      <c r="G14" s="737"/>
      <c r="H14" s="737"/>
    </row>
    <row r="15" spans="1:8" ht="15.95" customHeight="1" x14ac:dyDescent="0.2">
      <c r="A15" s="510"/>
      <c r="B15" s="22"/>
      <c r="C15" s="50"/>
      <c r="D15" s="22"/>
      <c r="E15" s="22"/>
      <c r="F15" s="732">
        <f t="shared" si="2"/>
        <v>0</v>
      </c>
      <c r="G15" s="737"/>
      <c r="H15" s="737"/>
    </row>
    <row r="16" spans="1:8" ht="15.95" customHeight="1" x14ac:dyDescent="0.2">
      <c r="A16" s="510"/>
      <c r="B16" s="22"/>
      <c r="C16" s="50"/>
      <c r="D16" s="22"/>
      <c r="E16" s="22"/>
      <c r="F16" s="732">
        <f t="shared" si="2"/>
        <v>0</v>
      </c>
      <c r="G16" s="737"/>
      <c r="H16" s="737"/>
    </row>
    <row r="17" spans="1:8" ht="15.95" customHeight="1" x14ac:dyDescent="0.2">
      <c r="A17" s="510"/>
      <c r="B17" s="22"/>
      <c r="C17" s="50"/>
      <c r="D17" s="22"/>
      <c r="E17" s="22"/>
      <c r="F17" s="732">
        <f t="shared" si="2"/>
        <v>0</v>
      </c>
      <c r="G17" s="737"/>
      <c r="H17" s="737"/>
    </row>
    <row r="18" spans="1:8" ht="15.95" customHeight="1" x14ac:dyDescent="0.2">
      <c r="A18" s="510"/>
      <c r="B18" s="22"/>
      <c r="C18" s="50"/>
      <c r="D18" s="22"/>
      <c r="E18" s="22"/>
      <c r="F18" s="732">
        <f t="shared" si="2"/>
        <v>0</v>
      </c>
      <c r="G18" s="737"/>
      <c r="H18" s="737"/>
    </row>
    <row r="19" spans="1:8" ht="15.95" customHeight="1" x14ac:dyDescent="0.2">
      <c r="A19" s="510"/>
      <c r="B19" s="22"/>
      <c r="C19" s="50"/>
      <c r="D19" s="22"/>
      <c r="E19" s="22"/>
      <c r="F19" s="732">
        <f t="shared" si="2"/>
        <v>0</v>
      </c>
      <c r="G19" s="737"/>
      <c r="H19" s="737"/>
    </row>
    <row r="20" spans="1:8" ht="15.95" customHeight="1" x14ac:dyDescent="0.2">
      <c r="A20" s="510"/>
      <c r="B20" s="22"/>
      <c r="C20" s="50"/>
      <c r="D20" s="22"/>
      <c r="E20" s="22"/>
      <c r="F20" s="732">
        <f t="shared" si="2"/>
        <v>0</v>
      </c>
      <c r="G20" s="737"/>
      <c r="H20" s="737"/>
    </row>
    <row r="21" spans="1:8" ht="15.95" customHeight="1" x14ac:dyDescent="0.2">
      <c r="A21" s="510"/>
      <c r="B21" s="22"/>
      <c r="C21" s="50"/>
      <c r="D21" s="22"/>
      <c r="E21" s="22"/>
      <c r="F21" s="732">
        <f t="shared" si="2"/>
        <v>0</v>
      </c>
      <c r="G21" s="737"/>
      <c r="H21" s="737"/>
    </row>
    <row r="22" spans="1:8" ht="15.95" customHeight="1" x14ac:dyDescent="0.2">
      <c r="A22" s="510"/>
      <c r="B22" s="22"/>
      <c r="C22" s="50"/>
      <c r="D22" s="22"/>
      <c r="E22" s="22"/>
      <c r="F22" s="732">
        <f t="shared" si="2"/>
        <v>0</v>
      </c>
      <c r="G22" s="737"/>
      <c r="H22" s="737"/>
    </row>
    <row r="23" spans="1:8" ht="15.95" customHeight="1" thickBot="1" x14ac:dyDescent="0.25">
      <c r="A23" s="511"/>
      <c r="B23" s="23"/>
      <c r="C23" s="52"/>
      <c r="D23" s="23"/>
      <c r="E23" s="23"/>
      <c r="F23" s="733">
        <f t="shared" si="2"/>
        <v>0</v>
      </c>
      <c r="G23" s="737"/>
      <c r="H23" s="737"/>
    </row>
    <row r="24" spans="1:8" s="55" customFormat="1" ht="18" customHeight="1" thickBot="1" x14ac:dyDescent="0.25">
      <c r="A24" s="172" t="s">
        <v>417</v>
      </c>
      <c r="B24" s="53">
        <f>SUM(B6:B23)</f>
        <v>100946175</v>
      </c>
      <c r="C24" s="113"/>
      <c r="D24" s="53">
        <f>SUM(D6:D23)</f>
        <v>0</v>
      </c>
      <c r="E24" s="53">
        <f>SUM(E6:E23)</f>
        <v>51570462</v>
      </c>
      <c r="F24" s="53">
        <f t="shared" ref="F24:H24" si="3">SUM(F6:F23)</f>
        <v>34985285.149999999</v>
      </c>
      <c r="G24" s="734">
        <f t="shared" si="3"/>
        <v>13924025.740000002</v>
      </c>
      <c r="H24" s="734">
        <f t="shared" si="3"/>
        <v>65494488.850000001</v>
      </c>
    </row>
  </sheetData>
  <mergeCells count="1">
    <mergeCell ref="A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1" orientation="landscape" horizontalDpi="300" verticalDpi="300" r:id="rId1"/>
  <headerFooter alignWithMargins="0">
    <oddHeader>&amp;R&amp;"Times New Roman CE,Félkövér dőlt"&amp;11 6. melléklet a ……/2018. (….)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2:F25"/>
  <sheetViews>
    <sheetView view="pageLayout" zoomScaleNormal="100" workbookViewId="0">
      <selection activeCell="F7" sqref="F7"/>
    </sheetView>
  </sheetViews>
  <sheetFormatPr defaultRowHeight="12.75" x14ac:dyDescent="0.2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2" spans="1:6" ht="24.75" customHeight="1" x14ac:dyDescent="0.2">
      <c r="A2" s="889" t="s">
        <v>32</v>
      </c>
      <c r="B2" s="889"/>
      <c r="C2" s="889"/>
      <c r="D2" s="889"/>
      <c r="E2" s="889"/>
      <c r="F2" s="889"/>
    </row>
    <row r="3" spans="1:6" ht="23.25" customHeight="1" thickBot="1" x14ac:dyDescent="0.3">
      <c r="A3" s="169"/>
      <c r="B3" s="49"/>
      <c r="C3" s="49"/>
      <c r="D3" s="49"/>
      <c r="E3" s="49"/>
      <c r="F3" s="44" t="s">
        <v>634</v>
      </c>
    </row>
    <row r="4" spans="1:6" s="39" customFormat="1" ht="48.75" customHeight="1" thickBot="1" x14ac:dyDescent="0.25">
      <c r="A4" s="170" t="s">
        <v>421</v>
      </c>
      <c r="B4" s="171" t="s">
        <v>419</v>
      </c>
      <c r="C4" s="171" t="s">
        <v>420</v>
      </c>
      <c r="D4" s="171" t="s">
        <v>670</v>
      </c>
      <c r="E4" s="171" t="s">
        <v>657</v>
      </c>
      <c r="F4" s="45" t="s">
        <v>671</v>
      </c>
    </row>
    <row r="5" spans="1:6" s="49" customFormat="1" ht="15" customHeight="1" thickBot="1" x14ac:dyDescent="0.25">
      <c r="A5" s="46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</row>
    <row r="6" spans="1:6" ht="23.25" customHeight="1" x14ac:dyDescent="0.2">
      <c r="A6" s="507"/>
      <c r="B6" s="56"/>
      <c r="C6" s="57"/>
      <c r="D6" s="56"/>
      <c r="E6" s="56"/>
      <c r="F6" s="58"/>
    </row>
    <row r="7" spans="1:6" ht="15.95" customHeight="1" x14ac:dyDescent="0.2">
      <c r="A7" s="512" t="s">
        <v>699</v>
      </c>
      <c r="B7" s="56">
        <v>17500000</v>
      </c>
      <c r="C7" s="57" t="s">
        <v>667</v>
      </c>
      <c r="D7" s="56">
        <f>B7-E7</f>
        <v>16570000</v>
      </c>
      <c r="E7" s="56">
        <v>930000</v>
      </c>
      <c r="F7" s="58">
        <f t="shared" ref="F7:F24" si="0">B7-D7-E7</f>
        <v>0</v>
      </c>
    </row>
    <row r="8" spans="1:6" ht="15.95" customHeight="1" x14ac:dyDescent="0.2">
      <c r="A8" s="512"/>
      <c r="B8" s="56"/>
      <c r="C8" s="57"/>
      <c r="D8" s="56"/>
      <c r="E8" s="56"/>
      <c r="F8" s="58">
        <f t="shared" si="0"/>
        <v>0</v>
      </c>
    </row>
    <row r="9" spans="1:6" ht="15.95" customHeight="1" x14ac:dyDescent="0.2">
      <c r="A9" s="512"/>
      <c r="B9" s="56"/>
      <c r="C9" s="57"/>
      <c r="D9" s="56"/>
      <c r="E9" s="56"/>
      <c r="F9" s="58">
        <f t="shared" si="0"/>
        <v>0</v>
      </c>
    </row>
    <row r="10" spans="1:6" ht="15.95" customHeight="1" x14ac:dyDescent="0.2">
      <c r="A10" s="512"/>
      <c r="B10" s="56"/>
      <c r="C10" s="57"/>
      <c r="D10" s="56"/>
      <c r="E10" s="56"/>
      <c r="F10" s="58">
        <f t="shared" si="0"/>
        <v>0</v>
      </c>
    </row>
    <row r="11" spans="1:6" ht="15.95" customHeight="1" x14ac:dyDescent="0.2">
      <c r="A11" s="512"/>
      <c r="B11" s="56"/>
      <c r="C11" s="57"/>
      <c r="D11" s="56"/>
      <c r="E11" s="56"/>
      <c r="F11" s="58">
        <f t="shared" si="0"/>
        <v>0</v>
      </c>
    </row>
    <row r="12" spans="1:6" ht="15.95" customHeight="1" x14ac:dyDescent="0.2">
      <c r="A12" s="512"/>
      <c r="B12" s="56"/>
      <c r="C12" s="57"/>
      <c r="D12" s="56"/>
      <c r="E12" s="56"/>
      <c r="F12" s="58">
        <f t="shared" si="0"/>
        <v>0</v>
      </c>
    </row>
    <row r="13" spans="1:6" ht="15.95" customHeight="1" x14ac:dyDescent="0.2">
      <c r="A13" s="512"/>
      <c r="B13" s="56"/>
      <c r="C13" s="57"/>
      <c r="D13" s="56"/>
      <c r="E13" s="56"/>
      <c r="F13" s="58">
        <f t="shared" si="0"/>
        <v>0</v>
      </c>
    </row>
    <row r="14" spans="1:6" ht="15.95" customHeight="1" x14ac:dyDescent="0.2">
      <c r="A14" s="512"/>
      <c r="B14" s="56"/>
      <c r="C14" s="57"/>
      <c r="D14" s="56"/>
      <c r="E14" s="56"/>
      <c r="F14" s="58">
        <f t="shared" si="0"/>
        <v>0</v>
      </c>
    </row>
    <row r="15" spans="1:6" ht="15.95" customHeight="1" x14ac:dyDescent="0.2">
      <c r="A15" s="512"/>
      <c r="B15" s="56"/>
      <c r="C15" s="57"/>
      <c r="D15" s="56"/>
      <c r="E15" s="56"/>
      <c r="F15" s="58">
        <f t="shared" si="0"/>
        <v>0</v>
      </c>
    </row>
    <row r="16" spans="1:6" ht="15.95" customHeight="1" x14ac:dyDescent="0.2">
      <c r="A16" s="512"/>
      <c r="B16" s="56"/>
      <c r="C16" s="57"/>
      <c r="D16" s="56"/>
      <c r="E16" s="56"/>
      <c r="F16" s="58">
        <f t="shared" si="0"/>
        <v>0</v>
      </c>
    </row>
    <row r="17" spans="1:6" ht="15.95" customHeight="1" x14ac:dyDescent="0.2">
      <c r="A17" s="512"/>
      <c r="B17" s="56"/>
      <c r="C17" s="57"/>
      <c r="D17" s="56"/>
      <c r="E17" s="56"/>
      <c r="F17" s="58">
        <f t="shared" si="0"/>
        <v>0</v>
      </c>
    </row>
    <row r="18" spans="1:6" ht="15.95" customHeight="1" x14ac:dyDescent="0.2">
      <c r="A18" s="512"/>
      <c r="B18" s="56"/>
      <c r="C18" s="57"/>
      <c r="D18" s="56"/>
      <c r="E18" s="56"/>
      <c r="F18" s="58">
        <f t="shared" si="0"/>
        <v>0</v>
      </c>
    </row>
    <row r="19" spans="1:6" ht="15.95" customHeight="1" x14ac:dyDescent="0.2">
      <c r="A19" s="512"/>
      <c r="B19" s="56"/>
      <c r="C19" s="57"/>
      <c r="D19" s="56"/>
      <c r="E19" s="56"/>
      <c r="F19" s="58">
        <f t="shared" si="0"/>
        <v>0</v>
      </c>
    </row>
    <row r="20" spans="1:6" ht="15.95" customHeight="1" x14ac:dyDescent="0.2">
      <c r="A20" s="512"/>
      <c r="B20" s="56"/>
      <c r="C20" s="57"/>
      <c r="D20" s="56"/>
      <c r="E20" s="56"/>
      <c r="F20" s="58">
        <f t="shared" si="0"/>
        <v>0</v>
      </c>
    </row>
    <row r="21" spans="1:6" ht="15.95" customHeight="1" x14ac:dyDescent="0.2">
      <c r="A21" s="512"/>
      <c r="B21" s="56"/>
      <c r="C21" s="57"/>
      <c r="D21" s="56"/>
      <c r="E21" s="56"/>
      <c r="F21" s="58">
        <f t="shared" si="0"/>
        <v>0</v>
      </c>
    </row>
    <row r="22" spans="1:6" ht="15.95" customHeight="1" x14ac:dyDescent="0.2">
      <c r="A22" s="512"/>
      <c r="B22" s="56"/>
      <c r="C22" s="57"/>
      <c r="D22" s="56"/>
      <c r="E22" s="56"/>
      <c r="F22" s="58">
        <f t="shared" si="0"/>
        <v>0</v>
      </c>
    </row>
    <row r="23" spans="1:6" ht="15.95" customHeight="1" x14ac:dyDescent="0.2">
      <c r="A23" s="512"/>
      <c r="B23" s="56"/>
      <c r="C23" s="57"/>
      <c r="D23" s="56"/>
      <c r="E23" s="56"/>
      <c r="F23" s="58">
        <f t="shared" si="0"/>
        <v>0</v>
      </c>
    </row>
    <row r="24" spans="1:6" ht="15.95" customHeight="1" thickBot="1" x14ac:dyDescent="0.25">
      <c r="A24" s="513"/>
      <c r="B24" s="59"/>
      <c r="C24" s="59"/>
      <c r="D24" s="59"/>
      <c r="E24" s="59"/>
      <c r="F24" s="60">
        <f t="shared" si="0"/>
        <v>0</v>
      </c>
    </row>
    <row r="25" spans="1:6" s="55" customFormat="1" ht="18" customHeight="1" thickBot="1" x14ac:dyDescent="0.25">
      <c r="A25" s="172" t="s">
        <v>417</v>
      </c>
      <c r="B25" s="173">
        <f>SUM(B6:B24)</f>
        <v>17500000</v>
      </c>
      <c r="C25" s="114"/>
      <c r="D25" s="173">
        <f>SUM(D6:D24)</f>
        <v>16570000</v>
      </c>
      <c r="E25" s="173">
        <f>SUM(E6:E24)</f>
        <v>930000</v>
      </c>
      <c r="F25" s="61">
        <f>SUM(F6:F24)</f>
        <v>0</v>
      </c>
    </row>
  </sheetData>
  <mergeCells count="1">
    <mergeCell ref="A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H31"/>
  <sheetViews>
    <sheetView view="pageLayout" zoomScaleNormal="100" workbookViewId="0">
      <selection activeCell="C17" sqref="C17"/>
    </sheetView>
  </sheetViews>
  <sheetFormatPr defaultRowHeight="12.75" x14ac:dyDescent="0.2"/>
  <cols>
    <col min="1" max="1" width="38.6640625" style="41" customWidth="1"/>
    <col min="2" max="5" width="13.83203125" style="41" customWidth="1"/>
    <col min="6" max="16384" width="9.33203125" style="41"/>
  </cols>
  <sheetData>
    <row r="1" spans="1:5" x14ac:dyDescent="0.2">
      <c r="A1" s="190"/>
      <c r="B1" s="190"/>
      <c r="C1" s="190"/>
      <c r="D1" s="190"/>
      <c r="E1" s="190"/>
    </row>
    <row r="2" spans="1:5" ht="15.75" x14ac:dyDescent="0.25">
      <c r="A2" s="191" t="s">
        <v>479</v>
      </c>
      <c r="B2" s="890" t="s">
        <v>700</v>
      </c>
      <c r="C2" s="890"/>
      <c r="D2" s="890"/>
      <c r="E2" s="890"/>
    </row>
    <row r="3" spans="1:5" ht="14.25" thickBot="1" x14ac:dyDescent="0.3">
      <c r="A3" s="190"/>
      <c r="B3" s="190"/>
      <c r="C3" s="190"/>
      <c r="D3" s="891" t="s">
        <v>637</v>
      </c>
      <c r="E3" s="891"/>
    </row>
    <row r="4" spans="1:5" ht="15" customHeight="1" thickBot="1" x14ac:dyDescent="0.25">
      <c r="A4" s="192" t="s">
        <v>472</v>
      </c>
      <c r="B4" s="193" t="s">
        <v>591</v>
      </c>
      <c r="C4" s="193" t="s">
        <v>647</v>
      </c>
      <c r="D4" s="193" t="s">
        <v>672</v>
      </c>
      <c r="E4" s="194" t="s">
        <v>408</v>
      </c>
    </row>
    <row r="5" spans="1:5" x14ac:dyDescent="0.2">
      <c r="A5" s="195" t="s">
        <v>473</v>
      </c>
      <c r="B5" s="102"/>
      <c r="C5" s="102"/>
      <c r="D5" s="102"/>
      <c r="E5" s="196">
        <f t="shared" ref="E5:E11" si="0">SUM(B5:D5)</f>
        <v>0</v>
      </c>
    </row>
    <row r="6" spans="1:5" x14ac:dyDescent="0.2">
      <c r="A6" s="197" t="s">
        <v>486</v>
      </c>
      <c r="B6" s="103">
        <v>7247906</v>
      </c>
      <c r="C6" s="103"/>
      <c r="D6" s="103"/>
      <c r="E6" s="198">
        <f t="shared" si="0"/>
        <v>7247906</v>
      </c>
    </row>
    <row r="7" spans="1:5" x14ac:dyDescent="0.2">
      <c r="A7" s="199" t="s">
        <v>474</v>
      </c>
      <c r="B7" s="104">
        <v>11407973</v>
      </c>
      <c r="C7" s="104"/>
      <c r="D7" s="104"/>
      <c r="E7" s="200">
        <f t="shared" si="0"/>
        <v>11407973</v>
      </c>
    </row>
    <row r="8" spans="1:5" x14ac:dyDescent="0.2">
      <c r="A8" s="199" t="s">
        <v>488</v>
      </c>
      <c r="B8" s="104"/>
      <c r="C8" s="104"/>
      <c r="D8" s="104"/>
      <c r="E8" s="200">
        <f t="shared" si="0"/>
        <v>0</v>
      </c>
    </row>
    <row r="9" spans="1:5" x14ac:dyDescent="0.2">
      <c r="A9" s="199" t="s">
        <v>475</v>
      </c>
      <c r="B9" s="104"/>
      <c r="C9" s="104"/>
      <c r="D9" s="104"/>
      <c r="E9" s="200">
        <f t="shared" si="0"/>
        <v>0</v>
      </c>
    </row>
    <row r="10" spans="1:5" x14ac:dyDescent="0.2">
      <c r="A10" s="199" t="s">
        <v>476</v>
      </c>
      <c r="B10" s="104"/>
      <c r="C10" s="104"/>
      <c r="D10" s="104"/>
      <c r="E10" s="200">
        <f t="shared" si="0"/>
        <v>0</v>
      </c>
    </row>
    <row r="11" spans="1:5" ht="13.5" thickBot="1" x14ac:dyDescent="0.25">
      <c r="A11" s="105"/>
      <c r="B11" s="106"/>
      <c r="C11" s="106"/>
      <c r="D11" s="106"/>
      <c r="E11" s="200">
        <f t="shared" si="0"/>
        <v>0</v>
      </c>
    </row>
    <row r="12" spans="1:5" ht="13.5" thickBot="1" x14ac:dyDescent="0.25">
      <c r="A12" s="201" t="s">
        <v>478</v>
      </c>
      <c r="B12" s="202">
        <f>SUM(B6:B11)</f>
        <v>18655879</v>
      </c>
      <c r="C12" s="202">
        <f t="shared" ref="C12:E12" si="1">SUM(C6:C11)</f>
        <v>0</v>
      </c>
      <c r="D12" s="202">
        <f t="shared" si="1"/>
        <v>0</v>
      </c>
      <c r="E12" s="202">
        <f t="shared" si="1"/>
        <v>18655879</v>
      </c>
    </row>
    <row r="13" spans="1:5" ht="13.5" thickBot="1" x14ac:dyDescent="0.25">
      <c r="A13" s="43"/>
      <c r="B13" s="43"/>
      <c r="C13" s="43"/>
      <c r="D13" s="43"/>
      <c r="E13" s="43"/>
    </row>
    <row r="14" spans="1:5" ht="15" customHeight="1" thickBot="1" x14ac:dyDescent="0.25">
      <c r="A14" s="192" t="s">
        <v>477</v>
      </c>
      <c r="B14" s="193" t="s">
        <v>591</v>
      </c>
      <c r="C14" s="193" t="s">
        <v>647</v>
      </c>
      <c r="D14" s="193" t="s">
        <v>672</v>
      </c>
      <c r="E14" s="194" t="s">
        <v>408</v>
      </c>
    </row>
    <row r="15" spans="1:5" x14ac:dyDescent="0.2">
      <c r="A15" s="195" t="s">
        <v>482</v>
      </c>
      <c r="B15" s="102">
        <v>912000</v>
      </c>
      <c r="C15" s="102"/>
      <c r="D15" s="102"/>
      <c r="E15" s="196">
        <f t="shared" ref="E15:E21" si="2">SUM(B15:D15)</f>
        <v>912000</v>
      </c>
    </row>
    <row r="16" spans="1:5" x14ac:dyDescent="0.2">
      <c r="A16" s="204" t="s">
        <v>483</v>
      </c>
      <c r="B16" s="104">
        <v>408700</v>
      </c>
      <c r="C16" s="104"/>
      <c r="D16" s="104"/>
      <c r="E16" s="200">
        <f t="shared" si="2"/>
        <v>408700</v>
      </c>
    </row>
    <row r="17" spans="1:8" x14ac:dyDescent="0.2">
      <c r="A17" s="199" t="s">
        <v>484</v>
      </c>
      <c r="B17" s="104"/>
      <c r="C17" s="104"/>
      <c r="D17" s="104"/>
      <c r="E17" s="200">
        <f t="shared" si="2"/>
        <v>0</v>
      </c>
    </row>
    <row r="18" spans="1:8" x14ac:dyDescent="0.2">
      <c r="A18" s="199" t="s">
        <v>485</v>
      </c>
      <c r="B18" s="104"/>
      <c r="C18" s="104"/>
      <c r="D18" s="104"/>
      <c r="E18" s="200">
        <f t="shared" si="2"/>
        <v>0</v>
      </c>
    </row>
    <row r="19" spans="1:8" x14ac:dyDescent="0.2">
      <c r="A19" s="107"/>
      <c r="B19" s="104"/>
      <c r="C19" s="104"/>
      <c r="D19" s="104"/>
      <c r="E19" s="200">
        <f t="shared" si="2"/>
        <v>0</v>
      </c>
    </row>
    <row r="20" spans="1:8" x14ac:dyDescent="0.2">
      <c r="A20" s="107"/>
      <c r="B20" s="104"/>
      <c r="C20" s="104"/>
      <c r="D20" s="104"/>
      <c r="E20" s="200">
        <f t="shared" si="2"/>
        <v>0</v>
      </c>
    </row>
    <row r="21" spans="1:8" ht="13.5" thickBot="1" x14ac:dyDescent="0.25">
      <c r="A21" s="105"/>
      <c r="B21" s="106"/>
      <c r="C21" s="106"/>
      <c r="D21" s="106"/>
      <c r="E21" s="200">
        <f t="shared" si="2"/>
        <v>0</v>
      </c>
    </row>
    <row r="22" spans="1:8" ht="13.5" thickBot="1" x14ac:dyDescent="0.25">
      <c r="A22" s="201" t="s">
        <v>409</v>
      </c>
      <c r="B22" s="202">
        <f>SUM(B15:B21)</f>
        <v>1320700</v>
      </c>
      <c r="C22" s="202">
        <f>SUM(C15:C21)</f>
        <v>0</v>
      </c>
      <c r="D22" s="202">
        <f>SUM(D15:D21)</f>
        <v>0</v>
      </c>
      <c r="E22" s="203">
        <f>SUM(E15:E21)</f>
        <v>1320700</v>
      </c>
    </row>
    <row r="23" spans="1:8" x14ac:dyDescent="0.2">
      <c r="A23" s="190"/>
      <c r="B23" s="190"/>
      <c r="C23" s="190"/>
      <c r="D23" s="190"/>
      <c r="E23" s="190"/>
    </row>
    <row r="24" spans="1:8" x14ac:dyDescent="0.2">
      <c r="A24" s="190"/>
      <c r="B24" s="190"/>
      <c r="C24" s="190"/>
      <c r="D24" s="190"/>
      <c r="E24" s="190"/>
    </row>
    <row r="25" spans="1:8" x14ac:dyDescent="0.2">
      <c r="A25" s="190"/>
      <c r="B25" s="190"/>
      <c r="C25" s="190"/>
      <c r="D25" s="190"/>
      <c r="E25" s="190"/>
    </row>
    <row r="26" spans="1:8" x14ac:dyDescent="0.2">
      <c r="A26" s="899" t="s">
        <v>701</v>
      </c>
      <c r="B26" s="899"/>
      <c r="C26" s="899"/>
      <c r="D26" s="899"/>
      <c r="E26" s="899"/>
    </row>
    <row r="27" spans="1:8" ht="13.5" thickBot="1" x14ac:dyDescent="0.25">
      <c r="A27" s="190"/>
      <c r="B27" s="190"/>
      <c r="C27" s="190"/>
      <c r="D27" s="190"/>
      <c r="E27" s="190"/>
    </row>
    <row r="28" spans="1:8" ht="13.5" thickBot="1" x14ac:dyDescent="0.25">
      <c r="A28" s="904" t="s">
        <v>480</v>
      </c>
      <c r="B28" s="905"/>
      <c r="C28" s="906"/>
      <c r="D28" s="902" t="s">
        <v>638</v>
      </c>
      <c r="E28" s="903"/>
      <c r="H28" s="42"/>
    </row>
    <row r="29" spans="1:8" x14ac:dyDescent="0.2">
      <c r="A29" s="907"/>
      <c r="B29" s="908"/>
      <c r="C29" s="909"/>
      <c r="D29" s="895"/>
      <c r="E29" s="896"/>
    </row>
    <row r="30" spans="1:8" ht="13.5" thickBot="1" x14ac:dyDescent="0.25">
      <c r="A30" s="910"/>
      <c r="B30" s="911"/>
      <c r="C30" s="912"/>
      <c r="D30" s="897"/>
      <c r="E30" s="898"/>
    </row>
    <row r="31" spans="1:8" ht="13.5" thickBot="1" x14ac:dyDescent="0.25">
      <c r="A31" s="892" t="s">
        <v>409</v>
      </c>
      <c r="B31" s="893"/>
      <c r="C31" s="894"/>
      <c r="D31" s="900">
        <f>SUM(D29:E30)</f>
        <v>0</v>
      </c>
      <c r="E31" s="901"/>
    </row>
  </sheetData>
  <mergeCells count="11">
    <mergeCell ref="B2:E2"/>
    <mergeCell ref="D3:E3"/>
    <mergeCell ref="A31:C31"/>
    <mergeCell ref="D29:E29"/>
    <mergeCell ref="D30:E30"/>
    <mergeCell ref="A26:E26"/>
    <mergeCell ref="D31:E31"/>
    <mergeCell ref="D28:E28"/>
    <mergeCell ref="A28:C28"/>
    <mergeCell ref="A29:C29"/>
    <mergeCell ref="A30:C30"/>
  </mergeCells>
  <phoneticPr fontId="30" type="noConversion"/>
  <conditionalFormatting sqref="D31:E31 E5:E11 B22:E22 E15:E21 B12:E1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……/2018.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3</vt:i4>
      </vt:variant>
    </vt:vector>
  </HeadingPairs>
  <TitlesOfParts>
    <vt:vector size="26" baseType="lpstr">
      <vt:lpstr>1.1.sz.mell.</vt:lpstr>
      <vt:lpstr>2.1.sz.mell.</vt:lpstr>
      <vt:lpstr>2.2.sz.mell.</vt:lpstr>
      <vt:lpstr>3.sz.mell.  </vt:lpstr>
      <vt:lpstr>4.sz.mell.</vt:lpstr>
      <vt:lpstr>5.sz.mell.</vt:lpstr>
      <vt:lpstr>6.sz.mell.</vt:lpstr>
      <vt:lpstr>7.sz.mell.</vt:lpstr>
      <vt:lpstr>8. sz. mell. </vt:lpstr>
      <vt:lpstr>9.</vt:lpstr>
      <vt:lpstr>10.</vt:lpstr>
      <vt:lpstr>10.1.</vt:lpstr>
      <vt:lpstr>11.</vt:lpstr>
      <vt:lpstr>11.1.</vt:lpstr>
      <vt:lpstr>12.</vt:lpstr>
      <vt:lpstr>12.1</vt:lpstr>
      <vt:lpstr>13.sz.mell</vt:lpstr>
      <vt:lpstr>14.sz.mell.</vt:lpstr>
      <vt:lpstr>15. sz.mell.</vt:lpstr>
      <vt:lpstr>16.sz.mell.</vt:lpstr>
      <vt:lpstr>17.sz.mell.</vt:lpstr>
      <vt:lpstr>18.sz.mell.</vt:lpstr>
      <vt:lpstr>Munka1</vt:lpstr>
      <vt:lpstr>'10.'!Nyomtatási_cím</vt:lpstr>
      <vt:lpstr>'11.'!Nyomtatási_cím</vt:lpstr>
      <vt:lpstr>'9.'!Nyomtatási_cím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Piroska</cp:lastModifiedBy>
  <cp:lastPrinted>2018-05-23T10:04:53Z</cp:lastPrinted>
  <dcterms:created xsi:type="dcterms:W3CDTF">1999-10-30T10:30:45Z</dcterms:created>
  <dcterms:modified xsi:type="dcterms:W3CDTF">2018-05-23T10:05:31Z</dcterms:modified>
</cp:coreProperties>
</file>