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30" i="1" l="1"/>
  <c r="H30" i="1"/>
  <c r="G30" i="1"/>
  <c r="E24" i="1"/>
  <c r="D24" i="1"/>
  <c r="C24" i="1"/>
  <c r="E18" i="1"/>
  <c r="E30" i="1" s="1"/>
  <c r="D18" i="1"/>
  <c r="D30" i="1" s="1"/>
  <c r="C18" i="1"/>
  <c r="C30" i="1" s="1"/>
  <c r="I17" i="1"/>
  <c r="I31" i="1" s="1"/>
  <c r="H17" i="1"/>
  <c r="H31" i="1" s="1"/>
  <c r="G17" i="1"/>
  <c r="G31" i="1" s="1"/>
  <c r="E17" i="1"/>
  <c r="E32" i="1" s="1"/>
  <c r="D17" i="1"/>
  <c r="D31" i="1" s="1"/>
  <c r="C17" i="1"/>
  <c r="G32" i="1" s="1"/>
  <c r="I4" i="1"/>
  <c r="H4" i="1"/>
  <c r="G4" i="1"/>
  <c r="E4" i="1"/>
  <c r="D4" i="1"/>
  <c r="C4" i="1"/>
  <c r="I2" i="1"/>
  <c r="D33" i="1" l="1"/>
  <c r="H33" i="1"/>
  <c r="E31" i="1"/>
  <c r="C32" i="1"/>
  <c r="H32" i="1"/>
  <c r="D32" i="1"/>
  <c r="I32" i="1"/>
  <c r="C31" i="1"/>
  <c r="I33" i="1" l="1"/>
  <c r="E33" i="1"/>
  <c r="C33" i="1"/>
  <c r="G33" i="1"/>
</calcChain>
</file>

<file path=xl/sharedStrings.xml><?xml version="1.0" encoding="utf-8"?>
<sst xmlns="http://schemas.openxmlformats.org/spreadsheetml/2006/main" count="85" uniqueCount="84">
  <si>
    <t>II. Felhalmozási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</si>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</sst>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1"/>
      <color theme="1"/>
      <name val="Calibri"/>
      <family val="2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6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left" vertical="center" wrapText="1" indent="2"/>
    </xf>
    <xf numFmtId="164" fontId="6" fillId="0" borderId="22" xfId="0" applyNumberFormat="1" applyFont="1" applyFill="1" applyBorder="1" applyAlignment="1" applyProtection="1">
      <alignment horizontal="left" vertical="center" wrapText="1" indent="2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</xf>
    <xf numFmtId="164" fontId="3" fillId="0" borderId="23" xfId="0" applyNumberFormat="1" applyFont="1" applyFill="1" applyBorder="1" applyAlignment="1" applyProtection="1">
      <alignment horizontal="right" vertical="center" wrapText="1" indent="1"/>
    </xf>
    <xf numFmtId="164" fontId="3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0" fillId="0" borderId="17" xfId="0" applyNumberFormat="1" applyFill="1" applyBorder="1" applyAlignment="1" applyProtection="1">
      <alignment horizontal="left" vertical="center" wrapText="1" inden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giasz\Desktop\Mell&#233;kletek%20&#233;s%20t&#225;j&#233;koztat&#243;%20t&#225;bl&#225;k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sz. melléklet Összesen"/>
      <sheetName val="2..sz.mell   "/>
      <sheetName val="3.sz.mell   "/>
      <sheetName val="4.sz.mell. Önkormányzat"/>
      <sheetName val="5 sz. m. önk köt. fel"/>
      <sheetName val="Munka2"/>
      <sheetName val="Munka3"/>
      <sheetName val="6.sz.m. önk.önk.v.fel (2)"/>
      <sheetName val="7.sz.m. vállalkozói.tev"/>
      <sheetName val="8. sz m. Polg.Hiv"/>
      <sheetName val="9.sz.m. Lengyel laura"/>
      <sheetName val="10.sz.m Játékvár Bölcsöde "/>
      <sheetName val="11. sz m. Zajti Ferenc"/>
      <sheetName val="12.sz.m. beruházás"/>
      <sheetName val="13.sz.m. felújítás"/>
      <sheetName val="14. sz. m. pénzm."/>
      <sheetName val="1.tájék. pü. mérleg"/>
      <sheetName val="2. tájék. többéves"/>
      <sheetName val="3. tájék. adósságáll."/>
      <sheetName val="4. tájék. közv tám"/>
      <sheetName val="5. tájék. cél. tám"/>
      <sheetName val="6.1. tájék. eszk"/>
      <sheetName val="6.2. tájék. forrás"/>
      <sheetName val="6.3. tájék. én. eszk"/>
      <sheetName val="6.4. tájék. függő köv."/>
      <sheetName val="7. tájék. részesedések"/>
      <sheetName val="8. tájék. péneszköz"/>
      <sheetName val="Munka1"/>
    </sheetNames>
    <sheetDataSet>
      <sheetData sheetId="0"/>
      <sheetData sheetId="1">
        <row r="2">
          <cell r="I2" t="str">
            <v>Forintban</v>
          </cell>
        </row>
        <row r="4">
          <cell r="C4" t="str">
            <v>2017. évi erdeti előirányzat</v>
          </cell>
          <cell r="D4" t="str">
            <v>2017. évi módosított előirányzat</v>
          </cell>
          <cell r="E4" t="str">
            <v>2017. évi teljesítés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sqref="A1:I33"/>
    </sheetView>
  </sheetViews>
  <sheetFormatPr defaultRowHeight="15" x14ac:dyDescent="0.25"/>
  <cols>
    <col min="1" max="1" width="5.85546875" customWidth="1"/>
    <col min="2" max="2" width="47.28515625" customWidth="1"/>
    <col min="3" max="5" width="14" customWidth="1"/>
    <col min="6" max="6" width="47.28515625" customWidth="1"/>
    <col min="7" max="9" width="14" customWidth="1"/>
  </cols>
  <sheetData>
    <row r="1" spans="1:9" ht="31.5" x14ac:dyDescent="0.25">
      <c r="A1" s="55"/>
      <c r="B1" s="56" t="s">
        <v>0</v>
      </c>
      <c r="C1" s="57"/>
      <c r="D1" s="57"/>
      <c r="E1" s="57"/>
      <c r="F1" s="57"/>
      <c r="G1" s="57"/>
      <c r="H1" s="57"/>
      <c r="I1" s="57"/>
    </row>
    <row r="2" spans="1:9" ht="15.75" thickBot="1" x14ac:dyDescent="0.3">
      <c r="A2" s="55"/>
      <c r="B2" s="58"/>
      <c r="C2" s="55"/>
      <c r="D2" s="55"/>
      <c r="E2" s="55"/>
      <c r="F2" s="55"/>
      <c r="G2" s="59"/>
      <c r="H2" s="59"/>
      <c r="I2" s="59" t="str">
        <f>'[1]2..sz.mell   '!I2</f>
        <v>Forintban</v>
      </c>
    </row>
    <row r="3" spans="1:9" ht="15.75" thickBot="1" x14ac:dyDescent="0.3">
      <c r="A3" s="1" t="s">
        <v>1</v>
      </c>
      <c r="B3" s="2" t="s">
        <v>2</v>
      </c>
      <c r="C3" s="3"/>
      <c r="D3" s="3"/>
      <c r="E3" s="3"/>
      <c r="F3" s="2" t="s">
        <v>3</v>
      </c>
      <c r="G3" s="4"/>
      <c r="H3" s="4"/>
      <c r="I3" s="4"/>
    </row>
    <row r="4" spans="1:9" ht="36.75" thickBot="1" x14ac:dyDescent="0.3">
      <c r="A4" s="5"/>
      <c r="B4" s="6" t="s">
        <v>4</v>
      </c>
      <c r="C4" s="7" t="str">
        <f>+'[1]2..sz.mell   '!C4</f>
        <v>2017. évi erdeti előirányzat</v>
      </c>
      <c r="D4" s="8" t="str">
        <f>+'[1]2..sz.mell   '!D4</f>
        <v>2017. évi módosított előirányzat</v>
      </c>
      <c r="E4" s="7" t="str">
        <f>+'[1]2..sz.mell   '!E4</f>
        <v>2017. évi teljesítés</v>
      </c>
      <c r="F4" s="6" t="s">
        <v>4</v>
      </c>
      <c r="G4" s="7" t="str">
        <f>+'[1]2..sz.mell   '!C4</f>
        <v>2017. évi erdeti előirányzat</v>
      </c>
      <c r="H4" s="8" t="str">
        <f>+'[1]2..sz.mell   '!D4</f>
        <v>2017. évi módosított előirányzat</v>
      </c>
      <c r="I4" s="9" t="str">
        <f>+'[1]2..sz.mell   '!E4</f>
        <v>2017. évi teljesítés</v>
      </c>
    </row>
    <row r="5" spans="1:9" ht="15.75" thickBot="1" x14ac:dyDescent="0.3">
      <c r="A5" s="10" t="s">
        <v>5</v>
      </c>
      <c r="B5" s="11" t="s">
        <v>6</v>
      </c>
      <c r="C5" s="12" t="s">
        <v>7</v>
      </c>
      <c r="D5" s="12" t="s">
        <v>8</v>
      </c>
      <c r="E5" s="12" t="s">
        <v>9</v>
      </c>
      <c r="F5" s="11" t="s">
        <v>10</v>
      </c>
      <c r="G5" s="12" t="s">
        <v>11</v>
      </c>
      <c r="H5" s="12" t="s">
        <v>12</v>
      </c>
      <c r="I5" s="13" t="s">
        <v>13</v>
      </c>
    </row>
    <row r="6" spans="1:9" x14ac:dyDescent="0.25">
      <c r="A6" s="60" t="s">
        <v>14</v>
      </c>
      <c r="B6" s="14" t="s">
        <v>15</v>
      </c>
      <c r="C6" s="15"/>
      <c r="D6" s="15">
        <v>4000000</v>
      </c>
      <c r="E6" s="15">
        <v>139878990</v>
      </c>
      <c r="F6" s="14" t="s">
        <v>16</v>
      </c>
      <c r="G6" s="15">
        <v>121374000</v>
      </c>
      <c r="H6" s="15">
        <v>104848036</v>
      </c>
      <c r="I6" s="16">
        <v>98312138</v>
      </c>
    </row>
    <row r="7" spans="1:9" x14ac:dyDescent="0.25">
      <c r="A7" s="61" t="s">
        <v>17</v>
      </c>
      <c r="B7" s="17" t="s">
        <v>18</v>
      </c>
      <c r="C7" s="18"/>
      <c r="D7" s="18"/>
      <c r="E7" s="18">
        <v>139878990</v>
      </c>
      <c r="F7" s="17" t="s">
        <v>19</v>
      </c>
      <c r="G7" s="18"/>
      <c r="H7" s="18"/>
      <c r="I7" s="19"/>
    </row>
    <row r="8" spans="1:9" x14ac:dyDescent="0.25">
      <c r="A8" s="61" t="s">
        <v>20</v>
      </c>
      <c r="B8" s="17" t="s">
        <v>21</v>
      </c>
      <c r="C8" s="18">
        <v>250000000</v>
      </c>
      <c r="D8" s="18">
        <v>250000000</v>
      </c>
      <c r="E8" s="18">
        <v>75173730</v>
      </c>
      <c r="F8" s="17" t="s">
        <v>22</v>
      </c>
      <c r="G8" s="18"/>
      <c r="H8" s="18">
        <v>9724000</v>
      </c>
      <c r="I8" s="19">
        <v>9616440</v>
      </c>
    </row>
    <row r="9" spans="1:9" x14ac:dyDescent="0.25">
      <c r="A9" s="61" t="s">
        <v>23</v>
      </c>
      <c r="B9" s="17" t="s">
        <v>24</v>
      </c>
      <c r="C9" s="18"/>
      <c r="D9" s="18"/>
      <c r="E9" s="18">
        <v>4000000</v>
      </c>
      <c r="F9" s="17" t="s">
        <v>25</v>
      </c>
      <c r="G9" s="18"/>
      <c r="H9" s="18"/>
      <c r="I9" s="19"/>
    </row>
    <row r="10" spans="1:9" x14ac:dyDescent="0.25">
      <c r="A10" s="61" t="s">
        <v>26</v>
      </c>
      <c r="B10" s="17" t="s">
        <v>27</v>
      </c>
      <c r="C10" s="18"/>
      <c r="D10" s="18"/>
      <c r="E10" s="18"/>
      <c r="F10" s="17" t="s">
        <v>28</v>
      </c>
      <c r="G10" s="18">
        <v>0</v>
      </c>
      <c r="H10" s="18">
        <v>0</v>
      </c>
      <c r="I10" s="19">
        <v>0</v>
      </c>
    </row>
    <row r="11" spans="1:9" x14ac:dyDescent="0.25">
      <c r="A11" s="61" t="s">
        <v>29</v>
      </c>
      <c r="B11" s="17" t="s">
        <v>30</v>
      </c>
      <c r="C11" s="20"/>
      <c r="D11" s="20"/>
      <c r="E11" s="20"/>
      <c r="F11" s="21"/>
      <c r="G11" s="18"/>
      <c r="H11" s="18"/>
      <c r="I11" s="19"/>
    </row>
    <row r="12" spans="1:9" x14ac:dyDescent="0.25">
      <c r="A12" s="61" t="s">
        <v>31</v>
      </c>
      <c r="B12" s="22"/>
      <c r="C12" s="18"/>
      <c r="D12" s="18"/>
      <c r="E12" s="18"/>
      <c r="F12" s="21"/>
      <c r="G12" s="18"/>
      <c r="H12" s="18"/>
      <c r="I12" s="19"/>
    </row>
    <row r="13" spans="1:9" x14ac:dyDescent="0.25">
      <c r="A13" s="61" t="s">
        <v>32</v>
      </c>
      <c r="B13" s="22"/>
      <c r="C13" s="18"/>
      <c r="D13" s="18"/>
      <c r="E13" s="18"/>
      <c r="F13" s="23"/>
      <c r="G13" s="18"/>
      <c r="H13" s="18"/>
      <c r="I13" s="19"/>
    </row>
    <row r="14" spans="1:9" x14ac:dyDescent="0.25">
      <c r="A14" s="61" t="s">
        <v>33</v>
      </c>
      <c r="B14" s="24"/>
      <c r="C14" s="20"/>
      <c r="D14" s="20"/>
      <c r="E14" s="20"/>
      <c r="F14" s="21"/>
      <c r="G14" s="18"/>
      <c r="H14" s="18"/>
      <c r="I14" s="19"/>
    </row>
    <row r="15" spans="1:9" x14ac:dyDescent="0.25">
      <c r="A15" s="61" t="s">
        <v>34</v>
      </c>
      <c r="B15" s="22"/>
      <c r="C15" s="20"/>
      <c r="D15" s="20"/>
      <c r="E15" s="20"/>
      <c r="F15" s="21"/>
      <c r="G15" s="18"/>
      <c r="H15" s="18"/>
      <c r="I15" s="19"/>
    </row>
    <row r="16" spans="1:9" ht="15.75" thickBot="1" x14ac:dyDescent="0.3">
      <c r="A16" s="62" t="s">
        <v>35</v>
      </c>
      <c r="B16" s="25"/>
      <c r="C16" s="26"/>
      <c r="D16" s="27"/>
      <c r="E16" s="28"/>
      <c r="F16" s="29" t="s">
        <v>36</v>
      </c>
      <c r="G16" s="18"/>
      <c r="H16" s="18"/>
      <c r="I16" s="19"/>
    </row>
    <row r="17" spans="1:9" ht="15.75" thickBot="1" x14ac:dyDescent="0.3">
      <c r="A17" s="30" t="s">
        <v>37</v>
      </c>
      <c r="B17" s="31" t="s">
        <v>38</v>
      </c>
      <c r="C17" s="32">
        <f>+C6+C8+C9+C11+C12+C13+C14+C15+C16</f>
        <v>250000000</v>
      </c>
      <c r="D17" s="32">
        <f>+D6+D8+D9+D11+D12+D13+D14+D15+D16</f>
        <v>254000000</v>
      </c>
      <c r="E17" s="32">
        <f>+E6+E8+E9+E11+E12+E13+E14+E15+E16</f>
        <v>219052720</v>
      </c>
      <c r="F17" s="31" t="s">
        <v>39</v>
      </c>
      <c r="G17" s="32">
        <f>+G6+G8+G10+G11+G12+G13+G14+G15+G16</f>
        <v>121374000</v>
      </c>
      <c r="H17" s="32">
        <f>+H6+H8+H10+H11+H12+H13+H14+H15+H16</f>
        <v>114572036</v>
      </c>
      <c r="I17" s="33">
        <f>+I6+I8+I10+I11+I12+I13+I14+I15+I16</f>
        <v>107928578</v>
      </c>
    </row>
    <row r="18" spans="1:9" x14ac:dyDescent="0.25">
      <c r="A18" s="60" t="s">
        <v>40</v>
      </c>
      <c r="B18" s="34" t="s">
        <v>41</v>
      </c>
      <c r="C18" s="35">
        <f>+C19+C20+C21+C22+C23</f>
        <v>0</v>
      </c>
      <c r="D18" s="35">
        <f>+D19+D20+D21+D22+D23</f>
        <v>0</v>
      </c>
      <c r="E18" s="35">
        <f>+E19+E20+E21+E22+E23</f>
        <v>0</v>
      </c>
      <c r="F18" s="36" t="s">
        <v>42</v>
      </c>
      <c r="G18" s="37"/>
      <c r="H18" s="37"/>
      <c r="I18" s="38"/>
    </row>
    <row r="19" spans="1:9" x14ac:dyDescent="0.25">
      <c r="A19" s="61" t="s">
        <v>43</v>
      </c>
      <c r="B19" s="39" t="s">
        <v>44</v>
      </c>
      <c r="C19" s="40">
        <v>0</v>
      </c>
      <c r="D19" s="40">
        <v>0</v>
      </c>
      <c r="E19" s="40">
        <v>0</v>
      </c>
      <c r="F19" s="36" t="s">
        <v>45</v>
      </c>
      <c r="G19" s="40"/>
      <c r="H19" s="40"/>
      <c r="I19" s="41"/>
    </row>
    <row r="20" spans="1:9" x14ac:dyDescent="0.25">
      <c r="A20" s="60" t="s">
        <v>46</v>
      </c>
      <c r="B20" s="39" t="s">
        <v>47</v>
      </c>
      <c r="C20" s="40"/>
      <c r="D20" s="40"/>
      <c r="E20" s="40"/>
      <c r="F20" s="36" t="s">
        <v>48</v>
      </c>
      <c r="G20" s="40"/>
      <c r="H20" s="40"/>
      <c r="I20" s="41"/>
    </row>
    <row r="21" spans="1:9" x14ac:dyDescent="0.25">
      <c r="A21" s="61" t="s">
        <v>49</v>
      </c>
      <c r="B21" s="39" t="s">
        <v>50</v>
      </c>
      <c r="C21" s="40"/>
      <c r="D21" s="40"/>
      <c r="E21" s="40"/>
      <c r="F21" s="36" t="s">
        <v>51</v>
      </c>
      <c r="G21" s="40">
        <v>66000000</v>
      </c>
      <c r="H21" s="40">
        <v>66000000</v>
      </c>
      <c r="I21" s="41">
        <v>66000000</v>
      </c>
    </row>
    <row r="22" spans="1:9" x14ac:dyDescent="0.25">
      <c r="A22" s="60" t="s">
        <v>52</v>
      </c>
      <c r="B22" s="39" t="s">
        <v>53</v>
      </c>
      <c r="C22" s="40"/>
      <c r="D22" s="40"/>
      <c r="E22" s="40"/>
      <c r="F22" s="42" t="s">
        <v>54</v>
      </c>
      <c r="G22" s="40"/>
      <c r="H22" s="40"/>
      <c r="I22" s="41"/>
    </row>
    <row r="23" spans="1:9" x14ac:dyDescent="0.25">
      <c r="A23" s="61" t="s">
        <v>55</v>
      </c>
      <c r="B23" s="43" t="s">
        <v>56</v>
      </c>
      <c r="C23" s="40"/>
      <c r="D23" s="40"/>
      <c r="E23" s="40"/>
      <c r="F23" s="36" t="s">
        <v>57</v>
      </c>
      <c r="G23" s="40"/>
      <c r="H23" s="40"/>
      <c r="I23" s="41"/>
    </row>
    <row r="24" spans="1:9" x14ac:dyDescent="0.25">
      <c r="A24" s="60" t="s">
        <v>58</v>
      </c>
      <c r="B24" s="44" t="s">
        <v>59</v>
      </c>
      <c r="C24" s="45">
        <f>+C25+C26+C27+C28+C29</f>
        <v>0</v>
      </c>
      <c r="D24" s="45">
        <f>+D25+D26+D27+D28+D29</f>
        <v>0</v>
      </c>
      <c r="E24" s="45">
        <f>+E25+E26+E27+E28+E29</f>
        <v>0</v>
      </c>
      <c r="F24" s="46" t="s">
        <v>60</v>
      </c>
      <c r="G24" s="40"/>
      <c r="H24" s="40"/>
      <c r="I24" s="41"/>
    </row>
    <row r="25" spans="1:9" x14ac:dyDescent="0.25">
      <c r="A25" s="61" t="s">
        <v>61</v>
      </c>
      <c r="B25" s="43" t="s">
        <v>62</v>
      </c>
      <c r="C25" s="40"/>
      <c r="D25" s="40"/>
      <c r="E25" s="40"/>
      <c r="F25" s="46" t="s">
        <v>63</v>
      </c>
      <c r="G25" s="40"/>
      <c r="H25" s="40"/>
      <c r="I25" s="41"/>
    </row>
    <row r="26" spans="1:9" x14ac:dyDescent="0.25">
      <c r="A26" s="60" t="s">
        <v>64</v>
      </c>
      <c r="B26" s="43" t="s">
        <v>65</v>
      </c>
      <c r="C26" s="40"/>
      <c r="D26" s="40"/>
      <c r="E26" s="40"/>
      <c r="F26" s="47"/>
      <c r="G26" s="40"/>
      <c r="H26" s="40"/>
      <c r="I26" s="41"/>
    </row>
    <row r="27" spans="1:9" x14ac:dyDescent="0.25">
      <c r="A27" s="61" t="s">
        <v>66</v>
      </c>
      <c r="B27" s="39" t="s">
        <v>67</v>
      </c>
      <c r="C27" s="40"/>
      <c r="D27" s="40"/>
      <c r="E27" s="40"/>
      <c r="F27" s="48"/>
      <c r="G27" s="40"/>
      <c r="H27" s="40"/>
      <c r="I27" s="41"/>
    </row>
    <row r="28" spans="1:9" x14ac:dyDescent="0.25">
      <c r="A28" s="60" t="s">
        <v>68</v>
      </c>
      <c r="B28" s="49" t="s">
        <v>69</v>
      </c>
      <c r="C28" s="40"/>
      <c r="D28" s="40"/>
      <c r="E28" s="40"/>
      <c r="F28" s="22"/>
      <c r="G28" s="40"/>
      <c r="H28" s="40"/>
      <c r="I28" s="41"/>
    </row>
    <row r="29" spans="1:9" ht="15.75" thickBot="1" x14ac:dyDescent="0.3">
      <c r="A29" s="61" t="s">
        <v>70</v>
      </c>
      <c r="B29" s="50" t="s">
        <v>71</v>
      </c>
      <c r="C29" s="40"/>
      <c r="D29" s="40"/>
      <c r="E29" s="40"/>
      <c r="F29" s="48"/>
      <c r="G29" s="40"/>
      <c r="H29" s="40"/>
      <c r="I29" s="41"/>
    </row>
    <row r="30" spans="1:9" ht="21.75" thickBot="1" x14ac:dyDescent="0.3">
      <c r="A30" s="30" t="s">
        <v>72</v>
      </c>
      <c r="B30" s="31" t="s">
        <v>73</v>
      </c>
      <c r="C30" s="32">
        <f>+C18+C24</f>
        <v>0</v>
      </c>
      <c r="D30" s="32">
        <f>+D18+D24</f>
        <v>0</v>
      </c>
      <c r="E30" s="32">
        <f>+E18+E24</f>
        <v>0</v>
      </c>
      <c r="F30" s="31" t="s">
        <v>74</v>
      </c>
      <c r="G30" s="32">
        <f>SUM(G18:G29)</f>
        <v>66000000</v>
      </c>
      <c r="H30" s="32">
        <f>SUM(H18:H29)</f>
        <v>66000000</v>
      </c>
      <c r="I30" s="33">
        <f>SUM(I18:I29)</f>
        <v>66000000</v>
      </c>
    </row>
    <row r="31" spans="1:9" ht="15.75" thickBot="1" x14ac:dyDescent="0.3">
      <c r="A31" s="30" t="s">
        <v>75</v>
      </c>
      <c r="B31" s="51" t="s">
        <v>76</v>
      </c>
      <c r="C31" s="52">
        <f>+C17+C30</f>
        <v>250000000</v>
      </c>
      <c r="D31" s="52">
        <f>+D17+D30</f>
        <v>254000000</v>
      </c>
      <c r="E31" s="53">
        <f>+E17+E30</f>
        <v>219052720</v>
      </c>
      <c r="F31" s="51" t="s">
        <v>77</v>
      </c>
      <c r="G31" s="52">
        <f>+G17+G30</f>
        <v>187374000</v>
      </c>
      <c r="H31" s="52">
        <f>+H17+H30</f>
        <v>180572036</v>
      </c>
      <c r="I31" s="54">
        <f>+I17+I30</f>
        <v>173928578</v>
      </c>
    </row>
    <row r="32" spans="1:9" ht="15.75" thickBot="1" x14ac:dyDescent="0.3">
      <c r="A32" s="30" t="s">
        <v>78</v>
      </c>
      <c r="B32" s="51" t="s">
        <v>79</v>
      </c>
      <c r="C32" s="52" t="str">
        <f>IF(C17-G17&lt;0,G17-C17,"-")</f>
        <v>-</v>
      </c>
      <c r="D32" s="52" t="str">
        <f>IF(D17-H17&lt;0,H17-D17,"-")</f>
        <v>-</v>
      </c>
      <c r="E32" s="53" t="str">
        <f>IF(E17-I17&lt;0,I17-E17,"-")</f>
        <v>-</v>
      </c>
      <c r="F32" s="51" t="s">
        <v>80</v>
      </c>
      <c r="G32" s="52">
        <f>IF(C17-G17&gt;0,C17-G17,"-")</f>
        <v>128626000</v>
      </c>
      <c r="H32" s="52">
        <f>IF(D17-H17&gt;0,D17-H17,"-")</f>
        <v>139427964</v>
      </c>
      <c r="I32" s="54">
        <f>IF(E17-I17&gt;0,E17-I17,"-")</f>
        <v>111124142</v>
      </c>
    </row>
    <row r="33" spans="1:9" ht="15.75" thickBot="1" x14ac:dyDescent="0.3">
      <c r="A33" s="30" t="s">
        <v>81</v>
      </c>
      <c r="B33" s="51" t="s">
        <v>82</v>
      </c>
      <c r="C33" s="52" t="str">
        <f>IF(C31-G31&lt;0,G31-C31,"-")</f>
        <v>-</v>
      </c>
      <c r="D33" s="52" t="str">
        <f>IF(D31-H31&lt;0,H31-D31,"-")</f>
        <v>-</v>
      </c>
      <c r="E33" s="52" t="str">
        <f>IF(E31-I31&lt;0,I31-E31,"-")</f>
        <v>-</v>
      </c>
      <c r="F33" s="51" t="s">
        <v>83</v>
      </c>
      <c r="G33" s="52">
        <f>IF(C31-G31&gt;0,C31-G31,"-")</f>
        <v>62626000</v>
      </c>
      <c r="H33" s="52">
        <f>IF(D31-H31&gt;0,D31-H31,"-")</f>
        <v>73427964</v>
      </c>
      <c r="I33" s="52">
        <f>IF(E31-I31&gt;0,E31-I31,"-")</f>
        <v>45124142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2018-05-31T09:00:00Z</dcterms:modified>
</cp:coreProperties>
</file>