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4,b Beruh. mérleg" sheetId="5" r:id="rId5"/>
    <sheet name="5. Likviditási terv" sheetId="6" r:id="rId6"/>
    <sheet name="7. Többéves döntések" sheetId="7" r:id="rId7"/>
    <sheet name="8. Adósságot kel. ügyletek" sheetId="8" r:id="rId8"/>
    <sheet name="9. Felhalmozás" sheetId="9" r:id="rId9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kiadások'!$A$1:$E$71</definedName>
    <definedName name="_xlnm.Print_Area" localSheetId="5">'5. Likviditási terv'!$A$1:$O$24</definedName>
    <definedName name="_xlnm.Print_Area" localSheetId="8">'9. Felhalmozás'!$C$1:$J$22</definedName>
  </definedNames>
  <calcPr fullCalcOnLoad="1"/>
</workbook>
</file>

<file path=xl/sharedStrings.xml><?xml version="1.0" encoding="utf-8"?>
<sst xmlns="http://schemas.openxmlformats.org/spreadsheetml/2006/main" count="954" uniqueCount="495">
  <si>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</si>
  <si>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</si>
  <si>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</si>
  <si>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</si>
  <si>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</si>
  <si>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</si>
  <si>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</si>
  <si>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</si>
  <si>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</si>
  <si>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</si>
  <si>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</si>
  <si>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</si>
  <si>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</si>
  <si>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</si>
  <si>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</si>
  <si>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</si>
  <si>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</si>
  <si>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</si>
  <si>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</si>
  <si>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</si>
  <si>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</si>
  <si>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</si>
  <si>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</si>
  <si>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</si>
  <si>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</si>
  <si>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</si>
  <si>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</si>
  <si>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</si>
  <si>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</si>
  <si>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</si>
  <si>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</si>
  <si>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</si>
  <si>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</si>
  <si>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</si>
  <si>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</si>
  <si>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</si>
  <si>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</si>
  <si>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</si>
  <si>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</si>
  <si>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</si>
  <si>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</si>
  <si>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</si>
  <si>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</si>
  <si>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</si>
  <si>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</si>
  <si>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</si>
  <si>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</si>
  <si>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</si>
  <si>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</si>
  <si>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</si>
  <si>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</si>
  <si>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</si>
  <si>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</si>
  <si>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</si>
  <si>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</si>
  <si>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</si>
  <si>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</si>
  <si>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</si>
  <si>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</si>
  <si>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</si>
  <si>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</si>
  <si>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</si>
  <si>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</si>
  <si>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</si>
  <si>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</si>
  <si>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</si>
  <si>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</si>
  <si>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</si>
  <si>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</si>
  <si>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</si>
  <si>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</si>
  <si>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</si>
  <si>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</si>
  <si>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</si>
  <si>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</si>
  <si>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</si>
  <si>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</si>
  <si>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</si>
  <si>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</si>
  <si>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</si>
  <si>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</si>
  <si>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</si>
  <si>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</si>
  <si>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</si>
  <si>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</si>
  <si>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</si>
  <si>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</si>
  <si>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</si>
  <si>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</si>
  <si>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</si>
  <si>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</si>
  <si>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</si>
  <si>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</si>
  <si>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</si>
  <si>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</si>
  <si>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</si>
  <si>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</si>
  <si>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</si>
  <si>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</si>
  <si>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</si>
  <si>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</si>
  <si>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</si>
  <si>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</si>
  <si>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</si>
  <si>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</si>
  <si>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</si>
  <si>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</si>
  <si>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</si>
  <si>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</si>
  <si>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</si>
  <si>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</si>
  <si>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</si>
  <si>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</si>
  <si>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</si>
  <si>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</si>
  <si>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</si>
  <si>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</si>
  <si>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</si>
  <si>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</si>
  <si>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</si>
  <si>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</si>
  <si>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</si>
  <si>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</si>
  <si>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</si>
  <si>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</si>
  <si>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</si>
  <si>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</si>
  <si>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</si>
  <si>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</si>
  <si>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</si>
  <si>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</si>
  <si>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</si>
  <si>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</si>
  <si>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</si>
  <si>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</si>
  <si>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</si>
  <si>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</si>
  <si>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</si>
  <si>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</si>
  <si>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</si>
  <si>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</si>
  <si>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</si>
  <si>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</si>
  <si>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</si>
  <si>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</si>
  <si>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</si>
  <si>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</si>
  <si>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</si>
  <si>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</si>
  <si>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</si>
  <si>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</si>
  <si>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</si>
  <si>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</si>
  <si>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</si>
  <si>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</si>
  <si>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</si>
  <si>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</si>
  <si>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</si>
  <si>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</si>
  <si>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</si>
  <si>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</si>
  <si>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</si>
  <si>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</si>
  <si>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</si>
  <si>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</si>
  <si>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</si>
  <si>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</si>
  <si>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</si>
  <si>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</si>
  <si>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</si>
  <si>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</si>
  <si>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</si>
  <si>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</si>
  <si>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</si>
  <si>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</si>
  <si>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</si>
  <si>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</si>
  <si>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</si>
  <si>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</si>
  <si>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</si>
  <si>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</si>
  <si>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</si>
  <si>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</si>
  <si>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</si>
  <si>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</si>
  <si>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</si>
  <si>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</si>
  <si>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</si>
  <si>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</si>
  <si>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</si>
  <si>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</si>
  <si>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</si>
  <si>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</si>
  <si>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</si>
  <si>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</si>
  <si>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</si>
  <si>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</si>
  <si>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</si>
  <si>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</si>
  <si>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</si>
  <si>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</si>
  <si>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</si>
  <si>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</si>
  <si>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</si>
  <si>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</si>
  <si>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</si>
  <si>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</si>
  <si>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</si>
  <si>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</si>
  <si>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</si>
  <si>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</si>
  <si>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</si>
  <si>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</si>
  <si>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</si>
  <si>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</si>
  <si>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</si>
  <si>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</si>
  <si>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</si>
  <si>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</si>
  <si>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</si>
  <si>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</si>
  <si>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</si>
  <si>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</si>
  <si>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</si>
  <si>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</si>
  <si>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</si>
  <si>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</si>
  <si>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</si>
  <si>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</si>
  <si>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</si>
  <si>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</si>
  <si>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</si>
  <si>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</si>
  <si>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</si>
  <si>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</si>
  <si>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</si>
  <si>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</si>
  <si>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</si>
  <si>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</si>
  <si>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</si>
  <si>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</si>
  <si>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</si>
  <si>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</si>
  <si>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</si>
  <si>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</si>
  <si>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</si>
  <si>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</si>
  <si>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</si>
  <si>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</si>
  <si>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</si>
  <si>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</si>
  <si>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</si>
  <si>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</si>
  <si>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</si>
  <si>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</si>
  <si>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</si>
  <si>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</si>
  <si>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</si>
  <si>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</si>
  <si>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</si>
  <si>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</si>
  <si>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</si>
  <si>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</si>
  <si>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</si>
  <si>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</si>
  <si>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</si>
  <si>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</si>
  <si>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</si>
  <si>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</si>
  <si>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</si>
  <si>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</si>
  <si>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</si>
  <si>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</si>
  <si>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</si>
  <si>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</si>
  <si>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</si>
  <si>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</si>
  <si>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</si>
  <si>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</si>
  <si>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</si>
  <si>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</si>
  <si>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</si>
  <si>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</si>
  <si>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</si>
  <si>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</si>
  <si>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</si>
  <si>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</si>
  <si>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</si>
  <si>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</si>
  <si>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</si>
  <si>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</si>
  <si>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</si>
  <si>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</si>
  <si>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</si>
  <si>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</si>
  <si>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</si>
  <si>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</si>
  <si>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</si>
  <si>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</si>
  <si>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</si>
  <si>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</si>
  <si>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</si>
  <si>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</si>
  <si>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</si>
  <si>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</si>
  <si>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</si>
  <si>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</si>
  <si>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</si>
  <si>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</si>
  <si>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</si>
  <si>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</si>
  <si>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</si>
  <si>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</si>
  <si>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</si>
  <si>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</si>
  <si>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</si>
  <si>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</si>
  <si>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</si>
  <si>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</si>
  <si>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</si>
  <si>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</si>
  <si>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</si>
  <si>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</si>
  <si>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</si>
  <si>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</si>
  <si>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</si>
  <si>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</si>
  <si>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</si>
  <si>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</si>
  <si>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</si>
  <si>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</si>
  <si>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</si>
  <si>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</si>
  <si>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</si>
  <si>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</si>
  <si>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</si>
  <si>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</si>
  <si>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</si>
  <si>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</si>
  <si>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</si>
  <si>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</si>
  <si>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</si>
  <si>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</si>
  <si>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</si>
  <si>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</si>
  <si>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</si>
  <si>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</si>
  <si>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</si>
  <si>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</si>
  <si>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</si>
  <si>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</si>
  <si>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</si>
  <si>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</si>
  <si>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</si>
  <si>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</si>
  <si>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</si>
  <si>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</si>
  <si>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</si>
  <si>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</si>
  <si>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</si>
  <si>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</si>
  <si>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</si>
  <si>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</si>
  <si>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</si>
  <si>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</si>
  <si>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</si>
  <si>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</si>
  <si>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</si>
  <si>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</si>
  <si>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</si>
  <si>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</si>
  <si>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</si>
  <si>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</si>
  <si>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</si>
  <si>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</si>
  <si>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</si>
  <si>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</si>
  <si>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</si>
  <si>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</si>
  <si>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</si>
  <si>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</si>
  <si>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</si>
  <si>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</si>
  <si>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</si>
  <si>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</si>
  <si>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</si>
  <si>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</si>
  <si>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</si>
  <si>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</si>
  <si>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</si>
  <si>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</si>
  <si>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</si>
  <si>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</si>
  <si>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</si>
  <si>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</si>
  <si>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</si>
  <si>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</si>
  <si>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1. számú melléklet</t>
  </si>
  <si>
    <t>2,a melléklet</t>
  </si>
  <si>
    <t>2,b melléklet</t>
  </si>
  <si>
    <t>5. számú melléklet</t>
  </si>
  <si>
    <t>7.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</si>
  <si>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</si>
  <si>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</si>
  <si>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</si>
  <si>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</si>
  <si>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</si>
  <si>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</si>
  <si>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</si>
  <si>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</si>
  <si>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</si>
  <si>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 xml:space="preserve">Márokföld Község Önkormányzatának elemi bevételei </t>
  </si>
  <si>
    <t>Márokföld Község Önkormányzatának elemi kiadásai</t>
  </si>
  <si>
    <t>MÁROKFÖLD KÖZSÉG ÖNKORMÁNYZATA</t>
  </si>
  <si>
    <t>2016. évi előirányzat</t>
  </si>
  <si>
    <t>MÁROKFÖLD KÖZSÉG ÖNKORMÁNYZATA 2016. ÉVI ELŐIRÁNYZAT FELHASZNÁLÁSI ÜTEMTERVE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</si>
  <si>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</si>
  <si>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</si>
  <si>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</si>
  <si>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</si>
  <si>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2016.előtti kifizetés</t>
  </si>
  <si>
    <t>1, 2016. évi adósságkeletkeztető fejlesztési célok</t>
  </si>
  <si>
    <t>Márokföld Község Önkormányzata adósságot keletkeztető 2016. évi fejlesztési céljai, az ügyletekből és kezességvállalásokból fennálló kötelezettségei, valamint azok fedezetéül szolgáló saját bevételek</t>
  </si>
  <si>
    <t>B811.</t>
  </si>
  <si>
    <t>K911.</t>
  </si>
  <si>
    <t>ÖSSZESEN:</t>
  </si>
  <si>
    <t>Államháztartási megelőlegezések visszafizetése</t>
  </si>
  <si>
    <t xml:space="preserve">Helyi adóból és a települési adóból származó bevétel </t>
  </si>
  <si>
    <t>Turizmusfejlesztéssel kapcsolatos felújítás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</si>
  <si>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</si>
  <si>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</si>
  <si>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</si>
  <si>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</si>
  <si>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</si>
  <si>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</si>
  <si>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</si>
  <si>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</si>
  <si>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</si>
  <si>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</si>
  <si>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</si>
  <si>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</si>
  <si>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</si>
  <si>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</si>
  <si>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</si>
  <si>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</si>
  <si>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</si>
  <si>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</si>
  <si>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</si>
  <si>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</si>
  <si>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</si>
  <si>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</si>
  <si>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</si>
  <si>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Informatikai eszközök beszerzése, valamint a zöldterület gazdálkodással és a turizmusfejlesztéssel kapcsolatos tárgyi eszközök beszerzése.</t>
  </si>
  <si>
    <t>Módosítás 2016.05.31.</t>
  </si>
  <si>
    <t>Módosított előirányzat 2016.05.31.</t>
  </si>
  <si>
    <t>H</t>
  </si>
  <si>
    <t>I</t>
  </si>
  <si>
    <t>2016.évi előirányzat</t>
  </si>
  <si>
    <t>Felhalmozási bevétel</t>
  </si>
  <si>
    <t>B1. - B8.</t>
  </si>
  <si>
    <t>Márokföld 149.,150.,151.,152. hrsz. beépítetlen terület értékesítése</t>
  </si>
  <si>
    <t xml:space="preserve">1.87.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</si>
  <si>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</si>
  <si>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</si>
  <si>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</si>
  <si>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</si>
  <si>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</si>
  <si>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1.6. Elvonások, befizetések</t>
  </si>
  <si>
    <t>Összesen (1+2+3+5+7+9)</t>
  </si>
  <si>
    <t>ebből: Közművelődési érdekeltségnövelő támogatáshoz kapcsolódó beruházás áfája</t>
  </si>
  <si>
    <t>Közművelődési érdekeltségnövelő támogatás</t>
  </si>
  <si>
    <t>Közművelődési érdekeltségnövelő támogatásból megvalósuló beruházás</t>
  </si>
  <si>
    <t xml:space="preserve">ebből: Közművelődési érdekeltségnövelő támogatáshoz kapcsolódó beruházás </t>
  </si>
  <si>
    <t>4,a melléklet</t>
  </si>
  <si>
    <t>4,b melléklet</t>
  </si>
  <si>
    <t>8. számú melléklet</t>
  </si>
  <si>
    <t>9. számú melléklet</t>
  </si>
  <si>
    <t>8/2016. (VI. 30.) önkormányzati rendelet 1. melléklete</t>
  </si>
  <si>
    <t>"2/2016. (II. 15.) önkormányzati rendelet 1. melléklete"</t>
  </si>
  <si>
    <t>8/2016. (VI. 30.) önkormányzati rendelet 2. melléklete</t>
  </si>
  <si>
    <t>"2/2016. (II. 15.) önkormányzati rendelet 2,a. melléklete"</t>
  </si>
  <si>
    <t>8/2016. (VI. 30.) önkormányzati rendelet 3. melléklete</t>
  </si>
  <si>
    <t>"2/2016. (II. 15.) önkormányzati rendelet 2,b. melléklete"</t>
  </si>
  <si>
    <t>8/2016. (VI. 30.) önkormányzati rendelet 4. melléklete</t>
  </si>
  <si>
    <t>"2/2016. (II. 15.) önkormányzati rendelet 4,a. melléklete"</t>
  </si>
  <si>
    <t>8/2016. (VI. 30.) önkormányzati rendelet 5. melléklete</t>
  </si>
  <si>
    <t>"2/2016. (II. 15.) önkormányzati rendelet 4,b. melléklete"</t>
  </si>
  <si>
    <t>8/2016. (VI. 30.) önkormányzati rendelet 6. melléklete</t>
  </si>
  <si>
    <t>"2/2016. (II. 15.) önkormányzati rendelet 5.melléklete"</t>
  </si>
  <si>
    <t>8/2016. (VI. 30.) önkormányzati rendelet 7. melléklete</t>
  </si>
  <si>
    <t>"2/2016. (II. 15.) önkormányzati rendelet 7.melléklete"</t>
  </si>
  <si>
    <t>8/2016. (VI. 30.) önkormányzati rendelet 8. melléklete</t>
  </si>
  <si>
    <t>"2/2016. (II. 15.) önkormányzati rendelet 8.melléklete"</t>
  </si>
  <si>
    <t>8/2016. (VI. 30.) önkormányzati rendelet 9. melléklete</t>
  </si>
  <si>
    <t>"2/2016. (II. 15.) önkormányzati rendelet 9.melléklete"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</si>
</sst>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2" applyNumberFormat="1" applyFill="1" applyAlignment="1" applyProtection="1">
      <alignment vertical="center" wrapText="1"/>
      <protection/>
    </xf>
    <xf numFmtId="180" fontId="45" fillId="0" borderId="0" xfId="102" applyNumberFormat="1" applyFont="1" applyFill="1" applyAlignment="1" applyProtection="1">
      <alignment horizontal="centerContinuous" vertical="center" wrapText="1"/>
      <protection/>
    </xf>
    <xf numFmtId="180" fontId="15" fillId="0" borderId="0" xfId="102" applyNumberFormat="1" applyFill="1" applyAlignment="1" applyProtection="1">
      <alignment horizontal="centerContinuous" vertical="center"/>
      <protection/>
    </xf>
    <xf numFmtId="180" fontId="15" fillId="0" borderId="0" xfId="102" applyNumberFormat="1" applyFill="1" applyAlignment="1" applyProtection="1">
      <alignment horizontal="center" vertical="center" wrapText="1"/>
      <protection/>
    </xf>
    <xf numFmtId="180" fontId="47" fillId="0" borderId="13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4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5" xfId="102" applyNumberFormat="1" applyFont="1" applyFill="1" applyBorder="1" applyAlignment="1" applyProtection="1">
      <alignment horizontal="centerContinuous" vertical="center" wrapText="1"/>
      <protection/>
    </xf>
    <xf numFmtId="180" fontId="25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16" xfId="102" applyNumberFormat="1" applyFont="1" applyFill="1" applyBorder="1" applyAlignment="1" applyProtection="1">
      <alignment horizontal="center" vertical="center" wrapText="1"/>
      <protection/>
    </xf>
    <xf numFmtId="180" fontId="43" fillId="0" borderId="0" xfId="102" applyNumberFormat="1" applyFont="1" applyFill="1" applyAlignment="1" applyProtection="1">
      <alignment horizontal="center" vertical="center" wrapText="1"/>
      <protection/>
    </xf>
    <xf numFmtId="180" fontId="15" fillId="0" borderId="17" xfId="102" applyNumberFormat="1" applyFill="1" applyBorder="1" applyAlignment="1" applyProtection="1">
      <alignment horizontal="left" vertical="center" wrapText="1" indent="1"/>
      <protection/>
    </xf>
    <xf numFmtId="180" fontId="15" fillId="0" borderId="18" xfId="102" applyNumberFormat="1" applyFill="1" applyBorder="1" applyAlignment="1" applyProtection="1">
      <alignment horizontal="left" vertical="center" wrapText="1" indent="1"/>
      <protection/>
    </xf>
    <xf numFmtId="180" fontId="48" fillId="0" borderId="19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16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20" xfId="102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4">
      <alignment/>
      <protection/>
    </xf>
    <xf numFmtId="0" fontId="52" fillId="0" borderId="0" xfId="104" applyFont="1">
      <alignment/>
      <protection/>
    </xf>
    <xf numFmtId="0" fontId="14" fillId="0" borderId="0" xfId="104" applyBorder="1">
      <alignment/>
      <protection/>
    </xf>
    <xf numFmtId="0" fontId="53" fillId="0" borderId="0" xfId="104" applyFont="1" applyBorder="1">
      <alignment/>
      <protection/>
    </xf>
    <xf numFmtId="0" fontId="33" fillId="0" borderId="21" xfId="104" applyFont="1" applyFill="1" applyBorder="1" applyAlignment="1">
      <alignment horizontal="left" vertical="center"/>
      <protection/>
    </xf>
    <xf numFmtId="0" fontId="33" fillId="0" borderId="22" xfId="104" applyFont="1" applyFill="1" applyBorder="1" applyAlignment="1">
      <alignment horizontal="left" vertical="center"/>
      <protection/>
    </xf>
    <xf numFmtId="0" fontId="39" fillId="0" borderId="23" xfId="104" applyFont="1" applyBorder="1" applyAlignment="1">
      <alignment horizontal="left" vertical="center"/>
      <protection/>
    </xf>
    <xf numFmtId="3" fontId="38" fillId="0" borderId="23" xfId="104" applyNumberFormat="1" applyFont="1" applyBorder="1" applyAlignment="1">
      <alignment vertical="center"/>
      <protection/>
    </xf>
    <xf numFmtId="0" fontId="39" fillId="0" borderId="23" xfId="104" applyFont="1" applyFill="1" applyBorder="1">
      <alignment/>
      <protection/>
    </xf>
    <xf numFmtId="0" fontId="55" fillId="0" borderId="22" xfId="100" applyFont="1" applyBorder="1" applyAlignment="1">
      <alignment horizontal="center"/>
      <protection/>
    </xf>
    <xf numFmtId="3" fontId="54" fillId="0" borderId="23" xfId="104" applyNumberFormat="1" applyFont="1" applyBorder="1" applyAlignment="1">
      <alignment vertical="center"/>
      <protection/>
    </xf>
    <xf numFmtId="0" fontId="38" fillId="0" borderId="22" xfId="104" applyFont="1" applyBorder="1" applyAlignment="1">
      <alignment horizontal="left" vertical="center"/>
      <protection/>
    </xf>
    <xf numFmtId="3" fontId="39" fillId="0" borderId="23" xfId="104" applyNumberFormat="1" applyFont="1" applyBorder="1" applyAlignment="1">
      <alignment horizontal="right" vertical="center"/>
      <protection/>
    </xf>
    <xf numFmtId="0" fontId="39" fillId="0" borderId="22" xfId="104" applyFont="1" applyBorder="1" applyAlignment="1">
      <alignment horizontal="left" vertical="center"/>
      <protection/>
    </xf>
    <xf numFmtId="3" fontId="38" fillId="0" borderId="23" xfId="104" applyNumberFormat="1" applyFont="1" applyBorder="1" applyAlignment="1">
      <alignment horizontal="right" vertical="center"/>
      <protection/>
    </xf>
    <xf numFmtId="0" fontId="38" fillId="0" borderId="23" xfId="104" applyFont="1" applyBorder="1" applyAlignment="1">
      <alignment horizontal="left" vertical="center"/>
      <protection/>
    </xf>
    <xf numFmtId="3" fontId="39" fillId="0" borderId="23" xfId="104" applyNumberFormat="1" applyFont="1" applyBorder="1" applyAlignment="1">
      <alignment vertical="center"/>
      <protection/>
    </xf>
    <xf numFmtId="0" fontId="55" fillId="0" borderId="22" xfId="104" applyFont="1" applyBorder="1" applyAlignment="1">
      <alignment horizontal="center" vertical="center"/>
      <protection/>
    </xf>
    <xf numFmtId="3" fontId="54" fillId="0" borderId="23" xfId="104" applyNumberFormat="1" applyFont="1" applyFill="1" applyBorder="1" applyAlignment="1">
      <alignment vertical="center"/>
      <protection/>
    </xf>
    <xf numFmtId="3" fontId="54" fillId="0" borderId="23" xfId="104" applyNumberFormat="1" applyFont="1" applyFill="1" applyBorder="1">
      <alignment/>
      <protection/>
    </xf>
    <xf numFmtId="0" fontId="39" fillId="0" borderId="22" xfId="104" applyFont="1" applyBorder="1" applyAlignment="1">
      <alignment vertical="center"/>
      <protection/>
    </xf>
    <xf numFmtId="0" fontId="38" fillId="0" borderId="23" xfId="104" applyFont="1" applyFill="1" applyBorder="1" applyAlignment="1">
      <alignment horizontal="left" vertical="center"/>
      <protection/>
    </xf>
    <xf numFmtId="0" fontId="33" fillId="0" borderId="22" xfId="104" applyFont="1" applyBorder="1" applyAlignment="1">
      <alignment vertical="center"/>
      <protection/>
    </xf>
    <xf numFmtId="16" fontId="38" fillId="0" borderId="22" xfId="104" applyNumberFormat="1" applyFont="1" applyBorder="1" applyAlignment="1">
      <alignment horizontal="left" vertical="center"/>
      <protection/>
    </xf>
    <xf numFmtId="3" fontId="38" fillId="0" borderId="23" xfId="100" applyNumberFormat="1" applyFont="1" applyBorder="1" applyAlignment="1">
      <alignment horizontal="right"/>
      <protection/>
    </xf>
    <xf numFmtId="0" fontId="38" fillId="0" borderId="23" xfId="100" applyFont="1" applyBorder="1" applyAlignment="1">
      <alignment horizontal="left"/>
      <protection/>
    </xf>
    <xf numFmtId="3" fontId="55" fillId="0" borderId="23" xfId="104" applyNumberFormat="1" applyFont="1" applyBorder="1" applyAlignment="1">
      <alignment horizontal="right" vertical="center"/>
      <protection/>
    </xf>
    <xf numFmtId="0" fontId="55" fillId="0" borderId="22" xfId="104" applyFont="1" applyBorder="1" applyAlignment="1">
      <alignment horizontal="left" vertical="center"/>
      <protection/>
    </xf>
    <xf numFmtId="0" fontId="39" fillId="0" borderId="22" xfId="104" applyFont="1" applyBorder="1" applyAlignment="1">
      <alignment horizontal="left"/>
      <protection/>
    </xf>
    <xf numFmtId="0" fontId="55" fillId="0" borderId="23" xfId="104" applyFont="1" applyBorder="1" applyAlignment="1">
      <alignment horizontal="left" vertical="center"/>
      <protection/>
    </xf>
    <xf numFmtId="3" fontId="55" fillId="0" borderId="23" xfId="104" applyNumberFormat="1" applyFont="1" applyBorder="1" applyAlignment="1">
      <alignment vertical="center"/>
      <protection/>
    </xf>
    <xf numFmtId="0" fontId="39" fillId="0" borderId="22" xfId="104" applyFont="1" applyBorder="1" applyAlignment="1">
      <alignment horizontal="center"/>
      <protection/>
    </xf>
    <xf numFmtId="0" fontId="39" fillId="0" borderId="21" xfId="104" applyFont="1" applyBorder="1" applyAlignment="1">
      <alignment horizontal="left"/>
      <protection/>
    </xf>
    <xf numFmtId="0" fontId="39" fillId="0" borderId="21" xfId="104" applyFont="1" applyBorder="1" applyAlignment="1">
      <alignment horizontal="left" vertical="center"/>
      <protection/>
    </xf>
    <xf numFmtId="0" fontId="39" fillId="0" borderId="22" xfId="104" applyFont="1" applyBorder="1" applyAlignment="1">
      <alignment horizontal="center" vertical="center"/>
      <protection/>
    </xf>
    <xf numFmtId="3" fontId="38" fillId="0" borderId="24" xfId="104" applyNumberFormat="1" applyFont="1" applyBorder="1" applyAlignment="1">
      <alignment vertical="center"/>
      <protection/>
    </xf>
    <xf numFmtId="3" fontId="38" fillId="0" borderId="24" xfId="100" applyNumberFormat="1" applyFont="1" applyBorder="1" applyAlignment="1">
      <alignment horizontal="right"/>
      <protection/>
    </xf>
    <xf numFmtId="3" fontId="38" fillId="0" borderId="24" xfId="104" applyNumberFormat="1" applyFont="1" applyBorder="1" applyAlignment="1">
      <alignment horizontal="right" vertical="center"/>
      <protection/>
    </xf>
    <xf numFmtId="3" fontId="55" fillId="0" borderId="24" xfId="104" applyNumberFormat="1" applyFont="1" applyBorder="1" applyAlignment="1">
      <alignment horizontal="right" vertical="center"/>
      <protection/>
    </xf>
    <xf numFmtId="3" fontId="39" fillId="0" borderId="24" xfId="104" applyNumberFormat="1" applyFont="1" applyBorder="1" applyAlignment="1">
      <alignment horizontal="right" vertical="center"/>
      <protection/>
    </xf>
    <xf numFmtId="3" fontId="54" fillId="0" borderId="24" xfId="104" applyNumberFormat="1" applyFont="1" applyFill="1" applyBorder="1" applyAlignment="1">
      <alignment vertical="center"/>
      <protection/>
    </xf>
    <xf numFmtId="3" fontId="54" fillId="0" borderId="24" xfId="104" applyNumberFormat="1" applyFont="1" applyBorder="1" applyAlignment="1">
      <alignment vertical="center"/>
      <protection/>
    </xf>
    <xf numFmtId="3" fontId="39" fillId="0" borderId="24" xfId="104" applyNumberFormat="1" applyFont="1" applyBorder="1" applyAlignment="1">
      <alignment vertical="center"/>
      <protection/>
    </xf>
    <xf numFmtId="3" fontId="55" fillId="0" borderId="24" xfId="104" applyNumberFormat="1" applyFont="1" applyBorder="1" applyAlignment="1">
      <alignment vertical="center"/>
      <protection/>
    </xf>
    <xf numFmtId="0" fontId="32" fillId="0" borderId="23" xfId="104" applyFont="1" applyBorder="1" applyAlignment="1">
      <alignment vertical="center"/>
      <protection/>
    </xf>
    <xf numFmtId="3" fontId="32" fillId="0" borderId="23" xfId="104" applyNumberFormat="1" applyFont="1" applyBorder="1" applyAlignment="1">
      <alignment vertical="center"/>
      <protection/>
    </xf>
    <xf numFmtId="3" fontId="32" fillId="0" borderId="24" xfId="104" applyNumberFormat="1" applyFont="1" applyBorder="1" applyAlignment="1">
      <alignment vertical="center"/>
      <protection/>
    </xf>
    <xf numFmtId="0" fontId="39" fillId="0" borderId="21" xfId="104" applyFont="1" applyBorder="1" applyAlignment="1">
      <alignment horizontal="center" vertical="center"/>
      <protection/>
    </xf>
    <xf numFmtId="3" fontId="55" fillId="0" borderId="23" xfId="104" applyNumberFormat="1" applyFont="1" applyBorder="1">
      <alignment/>
      <protection/>
    </xf>
    <xf numFmtId="3" fontId="55" fillId="0" borderId="24" xfId="104" applyNumberFormat="1" applyFont="1" applyBorder="1">
      <alignment/>
      <protection/>
    </xf>
    <xf numFmtId="0" fontId="38" fillId="0" borderId="25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0" fillId="0" borderId="22" xfId="104" applyFont="1" applyBorder="1" applyAlignment="1">
      <alignment vertical="center"/>
      <protection/>
    </xf>
    <xf numFmtId="0" fontId="39" fillId="20" borderId="26" xfId="104" applyFont="1" applyFill="1" applyBorder="1" applyAlignment="1">
      <alignment horizontal="center" vertical="center"/>
      <protection/>
    </xf>
    <xf numFmtId="0" fontId="39" fillId="20" borderId="27" xfId="104" applyFont="1" applyFill="1" applyBorder="1" applyAlignment="1">
      <alignment horizontal="center" vertical="center"/>
      <protection/>
    </xf>
    <xf numFmtId="0" fontId="39" fillId="20" borderId="27" xfId="104" applyFont="1" applyFill="1" applyBorder="1" applyAlignment="1">
      <alignment horizontal="center" vertical="center" wrapText="1"/>
      <protection/>
    </xf>
    <xf numFmtId="0" fontId="39" fillId="20" borderId="28" xfId="104" applyFont="1" applyFill="1" applyBorder="1" applyAlignment="1">
      <alignment horizontal="center" vertical="center" wrapText="1"/>
      <protection/>
    </xf>
    <xf numFmtId="0" fontId="39" fillId="20" borderId="29" xfId="104" applyFont="1" applyFill="1" applyBorder="1" applyAlignment="1">
      <alignment horizontal="center" vertical="center"/>
      <protection/>
    </xf>
    <xf numFmtId="0" fontId="39" fillId="0" borderId="10" xfId="104" applyFont="1" applyBorder="1" applyAlignment="1">
      <alignment horizontal="center" vertical="center"/>
      <protection/>
    </xf>
    <xf numFmtId="0" fontId="55" fillId="0" borderId="30" xfId="104" applyFont="1" applyBorder="1" applyAlignment="1">
      <alignment horizontal="center" vertical="center"/>
      <protection/>
    </xf>
    <xf numFmtId="0" fontId="39" fillId="0" borderId="30" xfId="104" applyFont="1" applyBorder="1" applyAlignment="1">
      <alignment horizontal="left" vertical="center"/>
      <protection/>
    </xf>
    <xf numFmtId="3" fontId="54" fillId="0" borderId="24" xfId="104" applyNumberFormat="1" applyFont="1" applyFill="1" applyBorder="1">
      <alignment/>
      <protection/>
    </xf>
    <xf numFmtId="0" fontId="38" fillId="0" borderId="10" xfId="104" applyFont="1" applyBorder="1" applyAlignment="1">
      <alignment horizontal="center" vertical="center"/>
      <protection/>
    </xf>
    <xf numFmtId="0" fontId="40" fillId="0" borderId="30" xfId="104" applyFont="1" applyBorder="1" applyAlignment="1">
      <alignment vertical="center"/>
      <protection/>
    </xf>
    <xf numFmtId="0" fontId="33" fillId="0" borderId="30" xfId="104" applyFont="1" applyBorder="1" applyAlignment="1">
      <alignment vertical="center"/>
      <protection/>
    </xf>
    <xf numFmtId="0" fontId="39" fillId="0" borderId="30" xfId="104" applyFont="1" applyBorder="1" applyAlignment="1">
      <alignment horizontal="center" vertical="center"/>
      <protection/>
    </xf>
    <xf numFmtId="0" fontId="41" fillId="20" borderId="31" xfId="104" applyFont="1" applyFill="1" applyBorder="1" applyAlignment="1">
      <alignment horizontal="left" vertical="center"/>
      <protection/>
    </xf>
    <xf numFmtId="3" fontId="41" fillId="20" borderId="31" xfId="104" applyNumberFormat="1" applyFont="1" applyFill="1" applyBorder="1" applyAlignment="1">
      <alignment vertical="center"/>
      <protection/>
    </xf>
    <xf numFmtId="0" fontId="41" fillId="20" borderId="32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1" fillId="0" borderId="0" xfId="98" applyFont="1">
      <alignment/>
      <protection/>
    </xf>
    <xf numFmtId="0" fontId="61" fillId="0" borderId="0" xfId="101" applyFont="1" applyFill="1">
      <alignment/>
      <protection/>
    </xf>
    <xf numFmtId="180" fontId="44" fillId="0" borderId="0" xfId="101" applyNumberFormat="1" applyFont="1" applyFill="1" applyBorder="1" applyAlignment="1" applyProtection="1">
      <alignment horizontal="centerContinuous" vertical="center"/>
      <protection/>
    </xf>
    <xf numFmtId="0" fontId="62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2" fillId="0" borderId="0" xfId="102" applyFont="1" applyFill="1" applyBorder="1" applyAlignment="1" applyProtection="1">
      <alignment/>
      <protection/>
    </xf>
    <xf numFmtId="186" fontId="25" fillId="0" borderId="33" xfId="101" applyNumberFormat="1" applyFont="1" applyFill="1" applyBorder="1" applyAlignment="1">
      <alignment horizontal="center" vertical="center" wrapText="1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4" xfId="101" applyFont="1" applyFill="1" applyBorder="1" applyAlignment="1">
      <alignment horizontal="center" vertical="center"/>
      <protection/>
    </xf>
    <xf numFmtId="0" fontId="15" fillId="0" borderId="15" xfId="101" applyFont="1" applyFill="1" applyBorder="1" applyAlignment="1">
      <alignment horizontal="center" vertical="center"/>
      <protection/>
    </xf>
    <xf numFmtId="0" fontId="15" fillId="0" borderId="11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Alignment="1">
      <alignment horizontal="center" vertical="center"/>
      <protection/>
    </xf>
    <xf numFmtId="0" fontId="15" fillId="0" borderId="23" xfId="101" applyFont="1" applyFill="1" applyBorder="1" applyProtection="1">
      <alignment/>
      <protection locked="0"/>
    </xf>
    <xf numFmtId="0" fontId="15" fillId="0" borderId="34" xfId="101" applyFont="1" applyFill="1" applyBorder="1" applyAlignment="1">
      <alignment horizontal="center" vertical="center"/>
      <protection/>
    </xf>
    <xf numFmtId="0" fontId="15" fillId="0" borderId="33" xfId="101" applyFont="1" applyFill="1" applyBorder="1" applyProtection="1">
      <alignment/>
      <protection locked="0"/>
    </xf>
    <xf numFmtId="0" fontId="25" fillId="0" borderId="13" xfId="101" applyFont="1" applyFill="1" applyBorder="1" applyAlignment="1">
      <alignment horizontal="center" vertical="center"/>
      <protection/>
    </xf>
    <xf numFmtId="0" fontId="25" fillId="0" borderId="14" xfId="101" applyFont="1" applyFill="1" applyBorder="1">
      <alignment/>
      <protection/>
    </xf>
    <xf numFmtId="0" fontId="44" fillId="0" borderId="0" xfId="101" applyFont="1" applyFill="1">
      <alignment/>
      <protection/>
    </xf>
    <xf numFmtId="0" fontId="43" fillId="0" borderId="35" xfId="101" applyFont="1" applyFill="1" applyBorder="1" applyAlignment="1" applyProtection="1">
      <alignment horizontal="center" vertical="center" wrapText="1"/>
      <protection/>
    </xf>
    <xf numFmtId="0" fontId="48" fillId="0" borderId="10" xfId="101" applyFont="1" applyFill="1" applyBorder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vertical="center"/>
      <protection/>
    </xf>
    <xf numFmtId="180" fontId="44" fillId="0" borderId="0" xfId="102" applyNumberFormat="1" applyFont="1" applyFill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10" xfId="102" applyNumberFormat="1" applyFont="1" applyFill="1" applyBorder="1" applyAlignment="1" applyProtection="1">
      <alignment horizontal="center" vertical="center" wrapText="1"/>
      <protection/>
    </xf>
    <xf numFmtId="0" fontId="15" fillId="0" borderId="0" xfId="102" applyFill="1" applyAlignment="1">
      <alignment vertical="center" wrapText="1"/>
      <protection/>
    </xf>
    <xf numFmtId="180" fontId="65" fillId="0" borderId="0" xfId="102" applyNumberFormat="1" applyFont="1" applyFill="1" applyAlignment="1">
      <alignment vertical="center" wrapText="1"/>
      <protection/>
    </xf>
    <xf numFmtId="0" fontId="43" fillId="0" borderId="36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0" fontId="46" fillId="0" borderId="0" xfId="102" applyNumberFormat="1" applyFont="1" applyFill="1" applyAlignment="1">
      <alignment horizontal="center" vertical="center" wrapText="1"/>
      <protection/>
    </xf>
    <xf numFmtId="180" fontId="46" fillId="0" borderId="0" xfId="102" applyNumberFormat="1" applyFont="1" applyFill="1" applyAlignment="1">
      <alignment vertical="center" wrapText="1"/>
      <protection/>
    </xf>
    <xf numFmtId="180" fontId="67" fillId="0" borderId="0" xfId="102" applyNumberFormat="1" applyFont="1" applyFill="1" applyAlignment="1" applyProtection="1">
      <alignment vertical="center" wrapTex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 locked="0"/>
    </xf>
    <xf numFmtId="0" fontId="43" fillId="0" borderId="16" xfId="101" applyFont="1" applyFill="1" applyBorder="1" applyAlignment="1" applyProtection="1">
      <alignment horizontal="center" vertical="center" wrapText="1"/>
      <protection/>
    </xf>
    <xf numFmtId="0" fontId="48" fillId="0" borderId="37" xfId="101" applyFont="1" applyFill="1" applyBorder="1" applyAlignment="1" applyProtection="1">
      <alignment horizontal="center" vertical="center"/>
      <protection/>
    </xf>
    <xf numFmtId="182" fontId="48" fillId="0" borderId="38" xfId="68" applyNumberFormat="1" applyFont="1" applyFill="1" applyBorder="1" applyAlignment="1" applyProtection="1">
      <alignment/>
      <protection locked="0"/>
    </xf>
    <xf numFmtId="182" fontId="48" fillId="0" borderId="21" xfId="68" applyNumberFormat="1" applyFont="1" applyFill="1" applyBorder="1" applyAlignment="1" applyProtection="1">
      <alignment/>
      <protection locked="0"/>
    </xf>
    <xf numFmtId="0" fontId="25" fillId="0" borderId="0" xfId="101" applyFont="1" applyFill="1" applyBorder="1" applyAlignment="1">
      <alignment horizontal="center" vertical="center"/>
      <protection/>
    </xf>
    <xf numFmtId="0" fontId="25" fillId="0" borderId="0" xfId="101" applyFont="1" applyFill="1" applyBorder="1">
      <alignment/>
      <protection/>
    </xf>
    <xf numFmtId="182" fontId="25" fillId="0" borderId="0" xfId="101" applyNumberFormat="1" applyFont="1" applyFill="1" applyBorder="1">
      <alignment/>
      <protection/>
    </xf>
    <xf numFmtId="0" fontId="61" fillId="0" borderId="0" xfId="101" applyFont="1" applyFill="1" applyAlignment="1">
      <alignment wrapText="1"/>
      <protection/>
    </xf>
    <xf numFmtId="0" fontId="48" fillId="0" borderId="22" xfId="101" applyFont="1" applyFill="1" applyBorder="1" applyAlignment="1" applyProtection="1">
      <alignment horizontal="left"/>
      <protection/>
    </xf>
    <xf numFmtId="0" fontId="47" fillId="0" borderId="39" xfId="101" applyFont="1" applyFill="1" applyBorder="1" applyAlignment="1" applyProtection="1">
      <alignment/>
      <protection/>
    </xf>
    <xf numFmtId="0" fontId="48" fillId="0" borderId="18" xfId="101" applyFont="1" applyFill="1" applyBorder="1" applyAlignment="1" applyProtection="1">
      <alignment horizontal="center" vertical="center"/>
      <protection/>
    </xf>
    <xf numFmtId="0" fontId="48" fillId="0" borderId="40" xfId="101" applyFont="1" applyFill="1" applyBorder="1" applyAlignment="1" applyProtection="1">
      <alignment horizontal="center" vertical="center"/>
      <protection/>
    </xf>
    <xf numFmtId="0" fontId="38" fillId="0" borderId="23" xfId="98" applyFont="1" applyBorder="1">
      <alignment/>
      <protection/>
    </xf>
    <xf numFmtId="3" fontId="38" fillId="0" borderId="23" xfId="98" applyNumberFormat="1" applyFont="1" applyBorder="1">
      <alignment/>
      <protection/>
    </xf>
    <xf numFmtId="3" fontId="32" fillId="0" borderId="23" xfId="98" applyNumberFormat="1" applyFont="1" applyBorder="1">
      <alignment/>
      <protection/>
    </xf>
    <xf numFmtId="0" fontId="32" fillId="0" borderId="23" xfId="98" applyFont="1" applyBorder="1">
      <alignment/>
      <protection/>
    </xf>
    <xf numFmtId="180" fontId="47" fillId="0" borderId="23" xfId="102" applyNumberFormat="1" applyFont="1" applyFill="1" applyBorder="1" applyAlignment="1" applyProtection="1">
      <alignment horizontal="center" vertical="center"/>
      <protection/>
    </xf>
    <xf numFmtId="180" fontId="43" fillId="0" borderId="23" xfId="102" applyNumberFormat="1" applyFont="1" applyFill="1" applyBorder="1" applyAlignment="1" applyProtection="1">
      <alignment horizontal="center" vertical="center" wrapText="1"/>
      <protection/>
    </xf>
    <xf numFmtId="180" fontId="43" fillId="0" borderId="24" xfId="102" applyNumberFormat="1" applyFont="1" applyFill="1" applyBorder="1" applyAlignment="1" applyProtection="1">
      <alignment horizontal="center" vertical="center" wrapText="1"/>
      <protection/>
    </xf>
    <xf numFmtId="180" fontId="43" fillId="0" borderId="23" xfId="102" applyNumberFormat="1" applyFont="1" applyFill="1" applyBorder="1" applyAlignment="1" applyProtection="1">
      <alignment horizontal="left" vertical="center" wrapText="1" inden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2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23" xfId="68" applyNumberFormat="1" applyFont="1" applyFill="1" applyBorder="1" applyAlignment="1" applyProtection="1">
      <alignment vertical="center" wrapText="1"/>
      <protection/>
    </xf>
    <xf numFmtId="182" fontId="43" fillId="0" borderId="24" xfId="68" applyNumberFormat="1" applyFont="1" applyFill="1" applyBorder="1" applyAlignment="1" applyProtection="1">
      <alignment vertical="center" wrapText="1"/>
      <protection/>
    </xf>
    <xf numFmtId="180" fontId="48" fillId="0" borderId="23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23" xfId="102" applyNumberFormat="1" applyFont="1" applyFill="1" applyBorder="1" applyAlignment="1" applyProtection="1">
      <alignment horizontal="left" vertical="center" wrapText="1" inden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67" fillId="24" borderId="31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1" xfId="68" applyNumberFormat="1" applyFont="1" applyFill="1" applyBorder="1" applyAlignment="1" applyProtection="1">
      <alignment vertical="center" wrapText="1"/>
      <protection/>
    </xf>
    <xf numFmtId="182" fontId="67" fillId="0" borderId="41" xfId="68" applyNumberFormat="1" applyFont="1" applyFill="1" applyBorder="1" applyAlignment="1" applyProtection="1">
      <alignment vertical="center" wrapText="1"/>
      <protection/>
    </xf>
    <xf numFmtId="3" fontId="40" fillId="0" borderId="23" xfId="98" applyNumberFormat="1" applyFont="1" applyBorder="1">
      <alignment/>
      <protection/>
    </xf>
    <xf numFmtId="0" fontId="68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7" fillId="0" borderId="0" xfId="104" applyFont="1" applyAlignment="1">
      <alignment horizontal="right"/>
      <protection/>
    </xf>
    <xf numFmtId="0" fontId="41" fillId="0" borderId="0" xfId="104" applyFont="1" applyAlignment="1">
      <alignment horizontal="center"/>
      <protection/>
    </xf>
    <xf numFmtId="0" fontId="41" fillId="0" borderId="0" xfId="104" applyFont="1" applyAlignment="1">
      <alignment horizontal="right"/>
      <protection/>
    </xf>
    <xf numFmtId="180" fontId="48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39" fillId="0" borderId="0" xfId="104" applyFont="1" applyAlignment="1">
      <alignment/>
      <protection/>
    </xf>
    <xf numFmtId="0" fontId="33" fillId="0" borderId="0" xfId="104" applyFont="1" applyAlignment="1">
      <alignment horizontal="right"/>
      <protection/>
    </xf>
    <xf numFmtId="180" fontId="48" fillId="0" borderId="0" xfId="102" applyNumberFormat="1" applyFont="1" applyFill="1" applyAlignment="1">
      <alignment horizontal="center" vertical="center"/>
      <protection/>
    </xf>
    <xf numFmtId="0" fontId="69" fillId="0" borderId="0" xfId="102" applyFont="1" applyAlignment="1">
      <alignment wrapText="1"/>
      <protection/>
    </xf>
    <xf numFmtId="0" fontId="70" fillId="0" borderId="0" xfId="102" applyFont="1" applyAlignment="1">
      <alignment horizontal="right" wrapText="1"/>
      <protection/>
    </xf>
    <xf numFmtId="180" fontId="48" fillId="0" borderId="0" xfId="102" applyNumberFormat="1" applyFont="1" applyFill="1" applyBorder="1" applyAlignment="1">
      <alignment horizontal="center" vertical="center" wrapText="1"/>
      <protection/>
    </xf>
    <xf numFmtId="0" fontId="60" fillId="0" borderId="0" xfId="101" applyFont="1" applyFill="1">
      <alignment/>
      <protection/>
    </xf>
    <xf numFmtId="0" fontId="27" fillId="0" borderId="11" xfId="0" applyFont="1" applyBorder="1" applyAlignment="1">
      <alignment wrapText="1"/>
    </xf>
    <xf numFmtId="0" fontId="57" fillId="20" borderId="22" xfId="104" applyFont="1" applyFill="1" applyBorder="1" applyAlignment="1">
      <alignment horizontal="left" vertical="center"/>
      <protection/>
    </xf>
    <xf numFmtId="0" fontId="57" fillId="20" borderId="10" xfId="104" applyFont="1" applyFill="1" applyBorder="1" applyAlignment="1">
      <alignment horizontal="left" vertical="center"/>
      <protection/>
    </xf>
    <xf numFmtId="0" fontId="57" fillId="20" borderId="23" xfId="104" applyFont="1" applyFill="1" applyBorder="1" applyAlignment="1">
      <alignment horizontal="left" vertical="center"/>
      <protection/>
    </xf>
    <xf numFmtId="3" fontId="57" fillId="20" borderId="23" xfId="104" applyNumberFormat="1" applyFont="1" applyFill="1" applyBorder="1" applyAlignment="1">
      <alignment horizontal="right" vertical="center"/>
      <protection/>
    </xf>
    <xf numFmtId="3" fontId="57" fillId="20" borderId="23" xfId="104" applyNumberFormat="1" applyFont="1" applyFill="1" applyBorder="1">
      <alignment/>
      <protection/>
    </xf>
    <xf numFmtId="3" fontId="57" fillId="20" borderId="24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8" fillId="20" borderId="23" xfId="104" applyNumberFormat="1" applyFont="1" applyFill="1" applyBorder="1" applyAlignment="1">
      <alignment vertical="center"/>
      <protection/>
    </xf>
    <xf numFmtId="0" fontId="32" fillId="0" borderId="22" xfId="104" applyFont="1" applyBorder="1" applyAlignment="1">
      <alignment horizontal="left" vertical="center" wrapTex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/>
    </xf>
    <xf numFmtId="182" fontId="48" fillId="0" borderId="18" xfId="68" applyNumberFormat="1" applyFont="1" applyFill="1" applyBorder="1" applyAlignment="1" applyProtection="1">
      <alignment horizontal="center"/>
      <protection locked="0"/>
    </xf>
    <xf numFmtId="182" fontId="48" fillId="0" borderId="18" xfId="68" applyNumberFormat="1" applyFont="1" applyFill="1" applyBorder="1" applyAlignment="1" applyProtection="1">
      <alignment/>
      <protection locked="0"/>
    </xf>
    <xf numFmtId="182" fontId="67" fillId="0" borderId="23" xfId="68" applyNumberFormat="1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Border="1" applyAlignment="1">
      <alignment/>
    </xf>
    <xf numFmtId="0" fontId="71" fillId="0" borderId="8" xfId="0" applyFont="1" applyBorder="1" applyAlignment="1">
      <alignment wrapText="1"/>
    </xf>
    <xf numFmtId="3" fontId="71" fillId="0" borderId="8" xfId="0" applyNumberFormat="1" applyFont="1" applyBorder="1" applyAlignment="1">
      <alignment vertical="center"/>
    </xf>
    <xf numFmtId="182" fontId="15" fillId="0" borderId="42" xfId="68" applyNumberFormat="1" applyFont="1" applyFill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 applyProtection="1">
      <alignment vertical="center"/>
      <protection locked="0"/>
    </xf>
    <xf numFmtId="182" fontId="15" fillId="0" borderId="33" xfId="68" applyNumberFormat="1" applyFont="1" applyFill="1" applyBorder="1" applyAlignment="1" applyProtection="1">
      <alignment vertical="center"/>
      <protection locked="0"/>
    </xf>
    <xf numFmtId="182" fontId="25" fillId="0" borderId="14" xfId="101" applyNumberFormat="1" applyFont="1" applyFill="1" applyBorder="1" applyAlignment="1">
      <alignment vertical="center"/>
      <protection/>
    </xf>
    <xf numFmtId="182" fontId="25" fillId="0" borderId="15" xfId="101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42" fillId="0" borderId="43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180" fontId="25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2" fillId="0" borderId="0" xfId="99" applyFont="1" applyAlignment="1">
      <alignment horizontal="center"/>
      <protection/>
    </xf>
    <xf numFmtId="0" fontId="25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5" fillId="0" borderId="35" xfId="99" applyFont="1" applyBorder="1" applyAlignment="1">
      <alignment vertical="center" wrapText="1"/>
      <protection/>
    </xf>
    <xf numFmtId="0" fontId="43" fillId="0" borderId="10" xfId="99" applyFont="1" applyBorder="1" applyAlignment="1">
      <alignment horizontal="center"/>
      <protection/>
    </xf>
    <xf numFmtId="0" fontId="43" fillId="0" borderId="0" xfId="99" applyFont="1">
      <alignment/>
      <protection/>
    </xf>
    <xf numFmtId="49" fontId="15" fillId="0" borderId="10" xfId="99" applyNumberFormat="1" applyFont="1" applyBorder="1" applyAlignment="1">
      <alignment horizontal="right"/>
      <protection/>
    </xf>
    <xf numFmtId="0" fontId="15" fillId="0" borderId="10" xfId="99" applyBorder="1">
      <alignment/>
      <protection/>
    </xf>
    <xf numFmtId="49" fontId="15" fillId="0" borderId="34" xfId="99" applyNumberFormat="1" applyFont="1" applyBorder="1" applyAlignment="1">
      <alignment horizontal="right"/>
      <protection/>
    </xf>
    <xf numFmtId="49" fontId="15" fillId="0" borderId="34" xfId="99" applyNumberFormat="1" applyBorder="1">
      <alignment/>
      <protection/>
    </xf>
    <xf numFmtId="49" fontId="15" fillId="0" borderId="33" xfId="99" applyNumberFormat="1" applyBorder="1">
      <alignment/>
      <protection/>
    </xf>
    <xf numFmtId="0" fontId="25" fillId="0" borderId="31" xfId="99" applyFont="1" applyBorder="1" applyAlignment="1">
      <alignment horizontal="left"/>
      <protection/>
    </xf>
    <xf numFmtId="0" fontId="25" fillId="0" borderId="36" xfId="99" applyFont="1" applyBorder="1" applyAlignment="1">
      <alignment horizontal="left"/>
      <protection/>
    </xf>
    <xf numFmtId="0" fontId="26" fillId="0" borderId="45" xfId="0" applyFont="1" applyBorder="1" applyAlignment="1">
      <alignment wrapText="1"/>
    </xf>
    <xf numFmtId="0" fontId="28" fillId="0" borderId="46" xfId="0" applyFont="1" applyBorder="1" applyAlignment="1">
      <alignment horizontal="center" wrapText="1"/>
    </xf>
    <xf numFmtId="0" fontId="42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49" xfId="0" applyFont="1" applyBorder="1" applyAlignment="1">
      <alignment wrapText="1"/>
    </xf>
    <xf numFmtId="0" fontId="42" fillId="0" borderId="50" xfId="0" applyFont="1" applyBorder="1" applyAlignment="1">
      <alignment horizontal="center" wrapText="1"/>
    </xf>
    <xf numFmtId="3" fontId="24" fillId="0" borderId="51" xfId="0" applyNumberFormat="1" applyFont="1" applyBorder="1" applyAlignment="1">
      <alignment horizontal="right" wrapText="1"/>
    </xf>
    <xf numFmtId="3" fontId="27" fillId="0" borderId="52" xfId="0" applyNumberFormat="1" applyFont="1" applyBorder="1" applyAlignment="1">
      <alignment horizontal="right" wrapText="1"/>
    </xf>
    <xf numFmtId="3" fontId="1" fillId="0" borderId="52" xfId="0" applyNumberFormat="1" applyFont="1" applyBorder="1" applyAlignment="1">
      <alignment horizontal="right" wrapText="1"/>
    </xf>
    <xf numFmtId="0" fontId="1" fillId="0" borderId="52" xfId="0" applyFont="1" applyBorder="1" applyAlignment="1">
      <alignment wrapText="1"/>
    </xf>
    <xf numFmtId="3" fontId="24" fillId="0" borderId="52" xfId="0" applyNumberFormat="1" applyFont="1" applyBorder="1" applyAlignment="1">
      <alignment horizontal="right" wrapText="1"/>
    </xf>
    <xf numFmtId="3" fontId="27" fillId="0" borderId="51" xfId="0" applyNumberFormat="1" applyFont="1" applyBorder="1" applyAlignment="1">
      <alignment horizontal="right" wrapText="1"/>
    </xf>
    <xf numFmtId="0" fontId="27" fillId="0" borderId="52" xfId="0" applyFont="1" applyBorder="1" applyAlignment="1">
      <alignment wrapText="1"/>
    </xf>
    <xf numFmtId="0" fontId="24" fillId="0" borderId="52" xfId="0" applyFont="1" applyBorder="1" applyAlignment="1">
      <alignment wrapText="1"/>
    </xf>
    <xf numFmtId="3" fontId="30" fillId="0" borderId="52" xfId="0" applyNumberFormat="1" applyFont="1" applyBorder="1" applyAlignment="1">
      <alignment horizontal="right" wrapText="1"/>
    </xf>
    <xf numFmtId="0" fontId="24" fillId="0" borderId="53" xfId="0" applyFont="1" applyBorder="1" applyAlignment="1">
      <alignment horizontal="center" wrapText="1"/>
    </xf>
    <xf numFmtId="0" fontId="42" fillId="0" borderId="54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40" xfId="0" applyFont="1" applyBorder="1" applyAlignment="1">
      <alignment wrapText="1"/>
    </xf>
    <xf numFmtId="0" fontId="37" fillId="20" borderId="29" xfId="104" applyFont="1" applyFill="1" applyBorder="1" applyAlignment="1">
      <alignment horizontal="center" vertical="center" wrapText="1"/>
      <protection/>
    </xf>
    <xf numFmtId="0" fontId="42" fillId="0" borderId="55" xfId="0" applyFont="1" applyBorder="1" applyAlignment="1">
      <alignment horizontal="center" wrapText="1"/>
    </xf>
    <xf numFmtId="3" fontId="24" fillId="0" borderId="56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3" fontId="27" fillId="0" borderId="56" xfId="0" applyNumberFormat="1" applyFont="1" applyBorder="1" applyAlignment="1">
      <alignment horizontal="right" wrapText="1"/>
    </xf>
    <xf numFmtId="0" fontId="27" fillId="0" borderId="21" xfId="0" applyFont="1" applyBorder="1" applyAlignment="1">
      <alignment wrapText="1"/>
    </xf>
    <xf numFmtId="3" fontId="30" fillId="0" borderId="21" xfId="0" applyNumberFormat="1" applyFont="1" applyBorder="1" applyAlignment="1">
      <alignment horizontal="right" wrapText="1"/>
    </xf>
    <xf numFmtId="0" fontId="37" fillId="20" borderId="57" xfId="104" applyFont="1" applyFill="1" applyBorder="1" applyAlignment="1">
      <alignment horizontal="center" vertical="center" wrapText="1"/>
      <protection/>
    </xf>
    <xf numFmtId="0" fontId="27" fillId="0" borderId="52" xfId="0" applyFont="1" applyBorder="1" applyAlignment="1">
      <alignment horizontal="right" wrapText="1"/>
    </xf>
    <xf numFmtId="0" fontId="37" fillId="20" borderId="58" xfId="104" applyFont="1" applyFill="1" applyBorder="1" applyAlignment="1">
      <alignment horizontal="center" vertical="center" wrapText="1"/>
      <protection/>
    </xf>
    <xf numFmtId="3" fontId="24" fillId="0" borderId="17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wrapText="1"/>
    </xf>
    <xf numFmtId="3" fontId="27" fillId="0" borderId="17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30" fillId="0" borderId="40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3" fontId="51" fillId="0" borderId="52" xfId="0" applyNumberFormat="1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32" fillId="0" borderId="59" xfId="0" applyFont="1" applyBorder="1" applyAlignment="1">
      <alignment/>
    </xf>
    <xf numFmtId="0" fontId="24" fillId="0" borderId="60" xfId="0" applyFont="1" applyBorder="1" applyAlignment="1">
      <alignment horizontal="center" wrapText="1"/>
    </xf>
    <xf numFmtId="0" fontId="24" fillId="0" borderId="42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27" fillId="0" borderId="42" xfId="0" applyFont="1" applyBorder="1" applyAlignment="1">
      <alignment wrapText="1"/>
    </xf>
    <xf numFmtId="0" fontId="35" fillId="0" borderId="24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61" xfId="0" applyFont="1" applyBorder="1" applyAlignment="1">
      <alignment wrapText="1"/>
    </xf>
    <xf numFmtId="0" fontId="27" fillId="0" borderId="21" xfId="0" applyFont="1" applyBorder="1" applyAlignment="1">
      <alignment horizontal="right" wrapText="1"/>
    </xf>
    <xf numFmtId="3" fontId="51" fillId="0" borderId="21" xfId="0" applyNumberFormat="1" applyFont="1" applyBorder="1" applyAlignment="1">
      <alignment horizontal="right" wrapText="1"/>
    </xf>
    <xf numFmtId="3" fontId="26" fillId="0" borderId="21" xfId="0" applyNumberFormat="1" applyFont="1" applyBorder="1" applyAlignment="1">
      <alignment horizontal="right" wrapText="1"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3" fontId="51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32" fillId="0" borderId="56" xfId="0" applyFont="1" applyBorder="1" applyAlignment="1">
      <alignment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0" fontId="35" fillId="0" borderId="36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3" fontId="51" fillId="0" borderId="59" xfId="0" applyNumberFormat="1" applyFont="1" applyBorder="1" applyAlignment="1">
      <alignment horizontal="right" wrapText="1"/>
    </xf>
    <xf numFmtId="3" fontId="51" fillId="0" borderId="40" xfId="0" applyNumberFormat="1" applyFont="1" applyBorder="1" applyAlignment="1">
      <alignment horizontal="right" wrapText="1"/>
    </xf>
    <xf numFmtId="3" fontId="51" fillId="0" borderId="62" xfId="0" applyNumberFormat="1" applyFont="1" applyBorder="1" applyAlignment="1">
      <alignment horizontal="right" wrapText="1"/>
    </xf>
    <xf numFmtId="0" fontId="47" fillId="0" borderId="63" xfId="101" applyFont="1" applyFill="1" applyBorder="1" applyAlignment="1" applyProtection="1">
      <alignment/>
      <protection/>
    </xf>
    <xf numFmtId="0" fontId="47" fillId="0" borderId="64" xfId="101" applyFont="1" applyFill="1" applyBorder="1" applyAlignment="1" applyProtection="1">
      <alignment/>
      <protection/>
    </xf>
    <xf numFmtId="182" fontId="43" fillId="0" borderId="65" xfId="68" applyNumberFormat="1" applyFont="1" applyFill="1" applyBorder="1" applyAlignment="1" applyProtection="1">
      <alignment/>
      <protection/>
    </xf>
    <xf numFmtId="182" fontId="48" fillId="0" borderId="40" xfId="68" applyNumberFormat="1" applyFont="1" applyFill="1" applyBorder="1" applyAlignment="1" applyProtection="1">
      <alignment horizontal="center"/>
      <protection locked="0"/>
    </xf>
    <xf numFmtId="0" fontId="48" fillId="0" borderId="17" xfId="101" applyFont="1" applyFill="1" applyBorder="1" applyAlignment="1" applyProtection="1">
      <alignment horizontal="center" vertical="center"/>
      <protection/>
    </xf>
    <xf numFmtId="0" fontId="25" fillId="0" borderId="66" xfId="99" applyFont="1" applyBorder="1" applyAlignment="1">
      <alignment horizontal="center" vertical="center" wrapText="1"/>
      <protection/>
    </xf>
    <xf numFmtId="0" fontId="43" fillId="0" borderId="38" xfId="99" applyFont="1" applyBorder="1" applyAlignment="1">
      <alignment horizontal="center"/>
      <protection/>
    </xf>
    <xf numFmtId="49" fontId="15" fillId="0" borderId="38" xfId="99" applyNumberFormat="1" applyFont="1" applyBorder="1" applyAlignment="1">
      <alignment horizontal="right"/>
      <protection/>
    </xf>
    <xf numFmtId="49" fontId="15" fillId="0" borderId="67" xfId="99" applyNumberFormat="1" applyFont="1" applyBorder="1" applyAlignment="1">
      <alignment horizontal="right"/>
      <protection/>
    </xf>
    <xf numFmtId="49" fontId="15" fillId="0" borderId="67" xfId="99" applyNumberFormat="1" applyBorder="1">
      <alignment/>
      <protection/>
    </xf>
    <xf numFmtId="0" fontId="1" fillId="0" borderId="19" xfId="0" applyFont="1" applyBorder="1" applyAlignment="1">
      <alignment horizontal="justify"/>
    </xf>
    <xf numFmtId="0" fontId="25" fillId="0" borderId="68" xfId="99" applyFont="1" applyBorder="1" applyAlignment="1">
      <alignment horizontal="center" vertical="center" wrapText="1"/>
      <protection/>
    </xf>
    <xf numFmtId="0" fontId="43" fillId="0" borderId="30" xfId="99" applyFont="1" applyBorder="1" applyAlignment="1">
      <alignment horizontal="center"/>
      <protection/>
    </xf>
    <xf numFmtId="0" fontId="15" fillId="0" borderId="69" xfId="99" applyFont="1" applyBorder="1" applyAlignment="1">
      <alignment horizontal="left"/>
      <protection/>
    </xf>
    <xf numFmtId="0" fontId="15" fillId="0" borderId="30" xfId="99" applyFont="1" applyBorder="1" applyAlignment="1">
      <alignment horizontal="left"/>
      <protection/>
    </xf>
    <xf numFmtId="180" fontId="15" fillId="0" borderId="30" xfId="99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9" xfId="99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49" xfId="99" applyFont="1" applyBorder="1" applyAlignment="1">
      <alignment horizontal="left"/>
      <protection/>
    </xf>
    <xf numFmtId="0" fontId="25" fillId="0" borderId="37" xfId="99" applyFont="1" applyBorder="1" applyAlignment="1">
      <alignment horizontal="center" vertical="center" wrapText="1"/>
      <protection/>
    </xf>
    <xf numFmtId="0" fontId="43" fillId="0" borderId="18" xfId="99" applyFont="1" applyBorder="1" applyAlignment="1">
      <alignment horizontal="center"/>
      <protection/>
    </xf>
    <xf numFmtId="3" fontId="15" fillId="0" borderId="18" xfId="99" applyNumberFormat="1" applyFont="1" applyBorder="1">
      <alignment/>
      <protection/>
    </xf>
    <xf numFmtId="3" fontId="15" fillId="0" borderId="70" xfId="99" applyNumberFormat="1" applyFont="1" applyBorder="1">
      <alignment/>
      <protection/>
    </xf>
    <xf numFmtId="0" fontId="15" fillId="0" borderId="18" xfId="99" applyFont="1" applyBorder="1" applyAlignment="1">
      <alignment horizontal="left"/>
      <protection/>
    </xf>
    <xf numFmtId="180" fontId="15" fillId="0" borderId="18" xfId="99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0" xfId="99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99" applyNumberFormat="1" applyFont="1" applyBorder="1">
      <alignment/>
      <protection/>
    </xf>
    <xf numFmtId="0" fontId="25" fillId="0" borderId="71" xfId="99" applyFont="1" applyBorder="1" applyAlignment="1">
      <alignment horizontal="center" vertical="center" wrapText="1"/>
      <protection/>
    </xf>
    <xf numFmtId="0" fontId="43" fillId="0" borderId="21" xfId="99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right"/>
    </xf>
    <xf numFmtId="0" fontId="15" fillId="0" borderId="72" xfId="99" applyFont="1" applyBorder="1" applyAlignment="1">
      <alignment horizontal="right"/>
      <protection/>
    </xf>
    <xf numFmtId="0" fontId="15" fillId="0" borderId="21" xfId="99" applyFont="1" applyBorder="1" applyAlignment="1">
      <alignment horizontal="left"/>
      <protection/>
    </xf>
    <xf numFmtId="180" fontId="15" fillId="0" borderId="21" xfId="99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2" xfId="99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59" xfId="99" applyNumberFormat="1" applyFont="1" applyBorder="1">
      <alignment/>
      <protection/>
    </xf>
    <xf numFmtId="3" fontId="15" fillId="0" borderId="18" xfId="99" applyNumberFormat="1" applyFont="1" applyFill="1" applyBorder="1" applyAlignment="1" applyProtection="1">
      <alignment vertical="center" wrapText="1"/>
      <protection locked="0"/>
    </xf>
    <xf numFmtId="3" fontId="15" fillId="0" borderId="70" xfId="99" applyNumberFormat="1" applyFont="1" applyFill="1" applyBorder="1" applyAlignment="1" applyProtection="1">
      <alignment vertical="center" wrapText="1"/>
      <protection locked="0"/>
    </xf>
    <xf numFmtId="0" fontId="15" fillId="0" borderId="21" xfId="99" applyFont="1" applyBorder="1">
      <alignment/>
      <protection/>
    </xf>
    <xf numFmtId="0" fontId="15" fillId="0" borderId="21" xfId="99" applyFont="1" applyBorder="1" applyAlignment="1">
      <alignment vertical="center" wrapText="1"/>
      <protection/>
    </xf>
    <xf numFmtId="0" fontId="15" fillId="0" borderId="72" xfId="99" applyFont="1" applyBorder="1">
      <alignment/>
      <protection/>
    </xf>
    <xf numFmtId="0" fontId="25" fillId="0" borderId="59" xfId="99" applyFont="1" applyBorder="1" applyAlignment="1">
      <alignment horizontal="left"/>
      <protection/>
    </xf>
    <xf numFmtId="3" fontId="25" fillId="0" borderId="62" xfId="99" applyNumberFormat="1" applyFont="1" applyBorder="1">
      <alignment/>
      <protection/>
    </xf>
    <xf numFmtId="0" fontId="15" fillId="0" borderId="18" xfId="99" applyFont="1" applyBorder="1">
      <alignment/>
      <protection/>
    </xf>
    <xf numFmtId="0" fontId="15" fillId="0" borderId="18" xfId="99" applyFont="1" applyBorder="1" applyAlignment="1">
      <alignment vertical="center" wrapText="1"/>
      <protection/>
    </xf>
    <xf numFmtId="0" fontId="15" fillId="0" borderId="70" xfId="99" applyFont="1" applyBorder="1">
      <alignment/>
      <protection/>
    </xf>
    <xf numFmtId="0" fontId="25" fillId="0" borderId="73" xfId="99" applyFont="1" applyBorder="1" applyAlignment="1">
      <alignment horizontal="center" vertical="center" wrapText="1"/>
      <protection/>
    </xf>
    <xf numFmtId="0" fontId="43" fillId="0" borderId="52" xfId="99" applyFont="1" applyBorder="1" applyAlignment="1">
      <alignment horizontal="center"/>
      <protection/>
    </xf>
    <xf numFmtId="3" fontId="15" fillId="0" borderId="52" xfId="99" applyNumberFormat="1" applyFont="1" applyBorder="1">
      <alignment/>
      <protection/>
    </xf>
    <xf numFmtId="3" fontId="15" fillId="0" borderId="52" xfId="99" applyNumberFormat="1" applyFont="1" applyFill="1" applyBorder="1" applyAlignment="1" applyProtection="1">
      <alignment vertical="center" wrapText="1"/>
      <protection locked="0"/>
    </xf>
    <xf numFmtId="3" fontId="15" fillId="0" borderId="74" xfId="99" applyNumberFormat="1" applyFont="1" applyBorder="1">
      <alignment/>
      <protection/>
    </xf>
    <xf numFmtId="0" fontId="37" fillId="20" borderId="38" xfId="98" applyFont="1" applyFill="1" applyBorder="1" applyAlignment="1">
      <alignment horizontal="center" vertical="center" wrapText="1"/>
      <protection/>
    </xf>
    <xf numFmtId="0" fontId="1" fillId="0" borderId="38" xfId="98" applyFont="1" applyBorder="1">
      <alignment/>
      <protection/>
    </xf>
    <xf numFmtId="0" fontId="1" fillId="0" borderId="38" xfId="98" applyFont="1" applyBorder="1" applyAlignment="1">
      <alignment horizontal="center"/>
      <protection/>
    </xf>
    <xf numFmtId="0" fontId="59" fillId="0" borderId="38" xfId="98" applyFont="1" applyBorder="1" applyAlignment="1">
      <alignment horizontal="center"/>
      <protection/>
    </xf>
    <xf numFmtId="0" fontId="39" fillId="20" borderId="35" xfId="98" applyFont="1" applyFill="1" applyBorder="1" applyAlignment="1">
      <alignment horizontal="center" vertical="center"/>
      <protection/>
    </xf>
    <xf numFmtId="0" fontId="39" fillId="20" borderId="75" xfId="98" applyFont="1" applyFill="1" applyBorder="1" applyAlignment="1">
      <alignment horizontal="center" vertical="center"/>
      <protection/>
    </xf>
    <xf numFmtId="0" fontId="39" fillId="20" borderId="76" xfId="98" applyFont="1" applyFill="1" applyBorder="1" applyAlignment="1">
      <alignment horizontal="center" vertical="center"/>
      <protection/>
    </xf>
    <xf numFmtId="0" fontId="39" fillId="0" borderId="10" xfId="98" applyFont="1" applyBorder="1" applyAlignment="1">
      <alignment horizontal="left"/>
      <protection/>
    </xf>
    <xf numFmtId="0" fontId="38" fillId="0" borderId="24" xfId="98" applyFont="1" applyBorder="1">
      <alignment/>
      <protection/>
    </xf>
    <xf numFmtId="0" fontId="38" fillId="0" borderId="10" xfId="98" applyFont="1" applyBorder="1" applyAlignment="1">
      <alignment horizontal="left" vertical="distributed"/>
      <protection/>
    </xf>
    <xf numFmtId="3" fontId="39" fillId="0" borderId="24" xfId="98" applyNumberFormat="1" applyFont="1" applyBorder="1">
      <alignment/>
      <protection/>
    </xf>
    <xf numFmtId="0" fontId="32" fillId="0" borderId="30" xfId="98" applyFont="1" applyBorder="1" applyAlignment="1">
      <alignment horizontal="left" wrapText="1"/>
      <protection/>
    </xf>
    <xf numFmtId="0" fontId="55" fillId="0" borderId="10" xfId="98" applyFont="1" applyBorder="1" applyAlignment="1">
      <alignment horizontal="left"/>
      <protection/>
    </xf>
    <xf numFmtId="3" fontId="55" fillId="0" borderId="24" xfId="98" applyNumberFormat="1" applyFont="1" applyBorder="1">
      <alignment/>
      <protection/>
    </xf>
    <xf numFmtId="0" fontId="38" fillId="0" borderId="10" xfId="98" applyFont="1" applyBorder="1" applyAlignment="1">
      <alignment horizontal="left"/>
      <protection/>
    </xf>
    <xf numFmtId="0" fontId="38" fillId="0" borderId="30" xfId="98" applyFont="1" applyBorder="1" applyAlignment="1">
      <alignment horizontal="left"/>
      <protection/>
    </xf>
    <xf numFmtId="0" fontId="38" fillId="0" borderId="30" xfId="98" applyFont="1" applyBorder="1" applyAlignment="1">
      <alignment horizontal="left" vertical="distributed"/>
      <protection/>
    </xf>
    <xf numFmtId="0" fontId="38" fillId="0" borderId="30" xfId="98" applyFont="1" applyBorder="1" applyAlignment="1">
      <alignment horizontal="left" wrapText="1"/>
      <protection/>
    </xf>
    <xf numFmtId="0" fontId="39" fillId="0" borderId="36" xfId="98" applyFont="1" applyBorder="1" applyAlignment="1">
      <alignment horizontal="left"/>
      <protection/>
    </xf>
    <xf numFmtId="3" fontId="1" fillId="0" borderId="31" xfId="98" applyNumberFormat="1" applyFont="1" applyBorder="1">
      <alignment/>
      <protection/>
    </xf>
    <xf numFmtId="0" fontId="1" fillId="0" borderId="41" xfId="98" applyFont="1" applyBorder="1">
      <alignment/>
      <protection/>
    </xf>
    <xf numFmtId="180" fontId="47" fillId="0" borderId="77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77" xfId="102" applyNumberFormat="1" applyFont="1" applyFill="1" applyBorder="1" applyAlignment="1" applyProtection="1">
      <alignment horizontal="center" vertical="center" wrapText="1"/>
      <protection/>
    </xf>
    <xf numFmtId="180" fontId="43" fillId="0" borderId="77" xfId="102" applyNumberFormat="1" applyFont="1" applyFill="1" applyBorder="1" applyAlignment="1" applyProtection="1">
      <alignment horizontal="center" vertical="center" wrapText="1"/>
      <protection/>
    </xf>
    <xf numFmtId="180" fontId="47" fillId="0" borderId="78" xfId="102" applyNumberFormat="1" applyFont="1" applyFill="1" applyBorder="1" applyAlignment="1" applyProtection="1">
      <alignment horizontal="centerContinuous" vertical="center" wrapText="1"/>
      <protection/>
    </xf>
    <xf numFmtId="180" fontId="43" fillId="0" borderId="78" xfId="102" applyNumberFormat="1" applyFont="1" applyFill="1" applyBorder="1" applyAlignment="1" applyProtection="1">
      <alignment horizontal="center" vertical="center" wrapText="1"/>
      <protection/>
    </xf>
    <xf numFmtId="180" fontId="48" fillId="0" borderId="21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0" xfId="102" applyNumberFormat="1" applyFont="1" applyFill="1" applyBorder="1" applyAlignment="1" applyProtection="1">
      <alignment horizontal="left" vertical="center" wrapText="1" indent="1"/>
      <protection/>
    </xf>
    <xf numFmtId="180" fontId="47" fillId="0" borderId="79" xfId="102" applyNumberFormat="1" applyFont="1" applyFill="1" applyBorder="1" applyAlignment="1" applyProtection="1">
      <alignment horizontal="center" vertical="center" wrapText="1"/>
      <protection/>
    </xf>
    <xf numFmtId="180" fontId="43" fillId="0" borderId="79" xfId="102" applyNumberFormat="1" applyFont="1" applyFill="1" applyBorder="1" applyAlignment="1" applyProtection="1">
      <alignment horizontal="center" vertical="center" wrapText="1"/>
      <protection/>
    </xf>
    <xf numFmtId="180" fontId="48" fillId="0" borderId="4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0" xfId="102" applyNumberFormat="1" applyFont="1" applyFill="1" applyBorder="1" applyAlignment="1" applyProtection="1" quotePrefix="1">
      <alignment horizontal="left" vertical="center" wrapText="1" indent="6"/>
      <protection locked="0"/>
    </xf>
    <xf numFmtId="180" fontId="43" fillId="0" borderId="7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4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48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8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30" xfId="102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79" xfId="102" applyNumberFormat="1" applyFont="1" applyFill="1" applyBorder="1" applyAlignment="1" applyProtection="1">
      <alignment horizontal="left" vertical="center" wrapText="1" indent="1"/>
      <protection/>
    </xf>
    <xf numFmtId="180" fontId="43" fillId="0" borderId="20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16" xfId="102" applyNumberFormat="1" applyFont="1" applyFill="1" applyBorder="1" applyAlignment="1" applyProtection="1">
      <alignment horizontal="center" vertical="center" wrapText="1"/>
      <protection/>
    </xf>
    <xf numFmtId="180" fontId="48" fillId="0" borderId="17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80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6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16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2" applyNumberFormat="1" applyFont="1" applyFill="1" applyBorder="1" applyAlignment="1" applyProtection="1">
      <alignment horizontal="center" vertical="center" wrapText="1"/>
      <protection/>
    </xf>
    <xf numFmtId="180" fontId="43" fillId="0" borderId="20" xfId="102" applyNumberFormat="1" applyFont="1" applyFill="1" applyBorder="1" applyAlignment="1" applyProtection="1">
      <alignment horizontal="center" vertical="center" wrapText="1"/>
      <protection/>
    </xf>
    <xf numFmtId="180" fontId="48" fillId="0" borderId="5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8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5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7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8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2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17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8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7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8" xfId="102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0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38" xfId="102" applyNumberFormat="1" applyFont="1" applyFill="1" applyBorder="1" applyAlignment="1" applyProtection="1">
      <alignment horizontal="left" vertical="center" wrapText="1" indent="2"/>
      <protection/>
    </xf>
    <xf numFmtId="180" fontId="49" fillId="0" borderId="3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48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69" xfId="102" applyNumberFormat="1" applyFont="1" applyFill="1" applyBorder="1" applyAlignment="1" applyProtection="1">
      <alignment horizontal="left" vertical="center" wrapText="1" indent="2"/>
      <protection/>
    </xf>
    <xf numFmtId="180" fontId="43" fillId="0" borderId="77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2" applyNumberFormat="1" applyFont="1" applyFill="1" applyBorder="1" applyAlignment="1" applyProtection="1">
      <alignment horizontal="left" vertical="center" wrapText="1" indent="1"/>
      <protection/>
    </xf>
    <xf numFmtId="180" fontId="49" fillId="0" borderId="8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left" vertical="center" wrapText="1" indent="2"/>
      <protection/>
    </xf>
    <xf numFmtId="180" fontId="49" fillId="0" borderId="1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70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8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82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2" applyNumberFormat="1" applyFont="1" applyFill="1" applyBorder="1" applyAlignment="1" applyProtection="1">
      <alignment horizontal="right" vertical="center" wrapText="1" indent="1"/>
      <protection/>
    </xf>
    <xf numFmtId="180" fontId="43" fillId="0" borderId="5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83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2" xfId="102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78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2" applyNumberFormat="1" applyFont="1" applyFill="1" applyBorder="1" applyAlignment="1" applyProtection="1">
      <alignment horizontal="centerContinuous" vertical="center" wrapText="1"/>
      <protection/>
    </xf>
    <xf numFmtId="180" fontId="15" fillId="0" borderId="40" xfId="102" applyNumberFormat="1" applyFill="1" applyBorder="1" applyAlignment="1" applyProtection="1">
      <alignment horizontal="left" vertical="center" wrapText="1" indent="1"/>
      <protection/>
    </xf>
    <xf numFmtId="180" fontId="43" fillId="0" borderId="62" xfId="102" applyNumberFormat="1" applyFont="1" applyFill="1" applyBorder="1" applyAlignment="1" applyProtection="1">
      <alignment horizontal="right" vertical="center" wrapText="1" indent="1"/>
      <protection/>
    </xf>
    <xf numFmtId="180" fontId="49" fillId="0" borderId="80" xfId="102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80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40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70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9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7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40" xfId="102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78" xfId="102" applyNumberFormat="1" applyFont="1" applyFill="1" applyBorder="1" applyAlignment="1" applyProtection="1">
      <alignment horizontal="center" vertical="center" wrapText="1"/>
      <protection/>
    </xf>
    <xf numFmtId="180" fontId="48" fillId="0" borderId="56" xfId="102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62" xfId="0" applyNumberFormat="1" applyFont="1" applyBorder="1" applyAlignment="1">
      <alignment horizontal="right" wrapText="1"/>
    </xf>
    <xf numFmtId="3" fontId="57" fillId="20" borderId="24" xfId="104" applyNumberFormat="1" applyFont="1" applyFill="1" applyBorder="1" applyAlignment="1">
      <alignment horizontal="right" vertical="center"/>
      <protection/>
    </xf>
    <xf numFmtId="3" fontId="58" fillId="20" borderId="24" xfId="104" applyNumberFormat="1" applyFont="1" applyFill="1" applyBorder="1" applyAlignment="1">
      <alignment vertical="center"/>
      <protection/>
    </xf>
    <xf numFmtId="3" fontId="41" fillId="20" borderId="41" xfId="104" applyNumberFormat="1" applyFont="1" applyFill="1" applyBorder="1" applyAlignment="1">
      <alignment vertical="center"/>
      <protection/>
    </xf>
    <xf numFmtId="0" fontId="73" fillId="0" borderId="24" xfId="0" applyFont="1" applyBorder="1" applyAlignment="1">
      <alignment wrapText="1"/>
    </xf>
    <xf numFmtId="0" fontId="15" fillId="0" borderId="30" xfId="99" applyFont="1" applyBorder="1" applyAlignment="1">
      <alignment horizontal="left" wrapText="1"/>
      <protection/>
    </xf>
    <xf numFmtId="3" fontId="15" fillId="0" borderId="18" xfId="99" applyNumberFormat="1" applyFont="1" applyFill="1" applyBorder="1" applyAlignment="1" applyProtection="1">
      <alignment horizontal="right" wrapText="1"/>
      <protection locked="0"/>
    </xf>
    <xf numFmtId="0" fontId="15" fillId="0" borderId="18" xfId="99" applyFont="1" applyBorder="1" applyAlignment="1">
      <alignment horizontal="right"/>
      <protection/>
    </xf>
    <xf numFmtId="3" fontId="15" fillId="0" borderId="21" xfId="99" applyNumberFormat="1" applyFont="1" applyBorder="1" applyAlignment="1">
      <alignment horizontal="right"/>
      <protection/>
    </xf>
    <xf numFmtId="0" fontId="41" fillId="0" borderId="0" xfId="104" applyFont="1" applyAlignment="1">
      <alignment horizontal="center"/>
      <protection/>
    </xf>
    <xf numFmtId="0" fontId="55" fillId="0" borderId="21" xfId="104" applyFont="1" applyBorder="1" applyAlignment="1">
      <alignment horizontal="left" vertical="center"/>
      <protection/>
    </xf>
    <xf numFmtId="0" fontId="55" fillId="0" borderId="22" xfId="104" applyFont="1" applyBorder="1" applyAlignment="1">
      <alignment horizontal="left" vertical="center"/>
      <protection/>
    </xf>
    <xf numFmtId="0" fontId="1" fillId="0" borderId="64" xfId="104" applyFont="1" applyBorder="1" applyAlignment="1">
      <alignment horizontal="right"/>
      <protection/>
    </xf>
    <xf numFmtId="0" fontId="33" fillId="0" borderId="30" xfId="104" applyFont="1" applyFill="1" applyBorder="1" applyAlignment="1">
      <alignment horizontal="left" vertical="center"/>
      <protection/>
    </xf>
    <xf numFmtId="0" fontId="33" fillId="0" borderId="21" xfId="104" applyFont="1" applyFill="1" applyBorder="1" applyAlignment="1">
      <alignment horizontal="left" vertical="center"/>
      <protection/>
    </xf>
    <xf numFmtId="0" fontId="33" fillId="0" borderId="52" xfId="104" applyFont="1" applyFill="1" applyBorder="1" applyAlignment="1">
      <alignment horizontal="left" vertical="center"/>
      <protection/>
    </xf>
    <xf numFmtId="0" fontId="41" fillId="20" borderId="36" xfId="104" applyFont="1" applyFill="1" applyBorder="1" applyAlignment="1">
      <alignment horizontal="left" vertical="center"/>
      <protection/>
    </xf>
    <xf numFmtId="0" fontId="41" fillId="20" borderId="31" xfId="104" applyFont="1" applyFill="1" applyBorder="1" applyAlignment="1">
      <alignment horizontal="left" vertical="center"/>
      <protection/>
    </xf>
    <xf numFmtId="0" fontId="57" fillId="20" borderId="30" xfId="104" applyFont="1" applyFill="1" applyBorder="1" applyAlignment="1">
      <alignment horizontal="left" vertical="center"/>
      <protection/>
    </xf>
    <xf numFmtId="0" fontId="57" fillId="20" borderId="22" xfId="104" applyFont="1" applyFill="1" applyBorder="1" applyAlignment="1">
      <alignment horizontal="left" vertical="center"/>
      <protection/>
    </xf>
    <xf numFmtId="0" fontId="57" fillId="20" borderId="10" xfId="104" applyFont="1" applyFill="1" applyBorder="1" applyAlignment="1">
      <alignment horizontal="left" vertical="center"/>
      <protection/>
    </xf>
    <xf numFmtId="0" fontId="57" fillId="20" borderId="23" xfId="104" applyFont="1" applyFill="1" applyBorder="1" applyAlignment="1">
      <alignment horizontal="left" vertical="center"/>
      <protection/>
    </xf>
    <xf numFmtId="0" fontId="33" fillId="0" borderId="10" xfId="104" applyFont="1" applyFill="1" applyBorder="1" applyAlignment="1">
      <alignment horizontal="left" vertical="center"/>
      <protection/>
    </xf>
    <xf numFmtId="0" fontId="33" fillId="0" borderId="23" xfId="104" applyFont="1" applyFill="1" applyBorder="1" applyAlignment="1">
      <alignment horizontal="left" vertical="center"/>
      <protection/>
    </xf>
    <xf numFmtId="0" fontId="33" fillId="0" borderId="22" xfId="104" applyFont="1" applyFill="1" applyBorder="1" applyAlignment="1">
      <alignment horizontal="left" vertical="center"/>
      <protection/>
    </xf>
    <xf numFmtId="0" fontId="55" fillId="0" borderId="30" xfId="104" applyFont="1" applyBorder="1" applyAlignment="1">
      <alignment horizontal="left" vertical="center"/>
      <protection/>
    </xf>
    <xf numFmtId="0" fontId="40" fillId="0" borderId="22" xfId="104" applyFont="1" applyFill="1" applyBorder="1" applyAlignment="1">
      <alignment horizontal="left" vertical="center"/>
      <protection/>
    </xf>
    <xf numFmtId="0" fontId="40" fillId="0" borderId="23" xfId="104" applyFont="1" applyFill="1" applyBorder="1" applyAlignment="1">
      <alignment horizontal="left" vertical="center"/>
      <protection/>
    </xf>
    <xf numFmtId="0" fontId="57" fillId="20" borderId="21" xfId="104" applyFont="1" applyFill="1" applyBorder="1" applyAlignment="1">
      <alignment horizontal="left" vertical="center"/>
      <protection/>
    </xf>
    <xf numFmtId="0" fontId="56" fillId="0" borderId="23" xfId="104" applyFont="1" applyFill="1" applyBorder="1" applyAlignment="1">
      <alignment horizontal="left" vertical="center"/>
      <protection/>
    </xf>
    <xf numFmtId="0" fontId="55" fillId="0" borderId="21" xfId="104" applyFont="1" applyBorder="1" applyAlignment="1">
      <alignment horizontal="left"/>
      <protection/>
    </xf>
    <xf numFmtId="0" fontId="55" fillId="0" borderId="22" xfId="104" applyFont="1" applyBorder="1" applyAlignment="1">
      <alignment horizontal="left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11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32" fillId="0" borderId="36" xfId="0" applyFont="1" applyBorder="1" applyAlignment="1">
      <alignment/>
    </xf>
    <xf numFmtId="0" fontId="32" fillId="0" borderId="41" xfId="0" applyFont="1" applyBorder="1" applyAlignment="1">
      <alignment/>
    </xf>
    <xf numFmtId="180" fontId="47" fillId="0" borderId="58" xfId="102" applyNumberFormat="1" applyFont="1" applyFill="1" applyBorder="1" applyAlignment="1" applyProtection="1">
      <alignment horizontal="center" vertical="center" wrapText="1"/>
      <protection/>
    </xf>
    <xf numFmtId="180" fontId="47" fillId="0" borderId="65" xfId="102" applyNumberFormat="1" applyFont="1" applyFill="1" applyBorder="1" applyAlignment="1" applyProtection="1">
      <alignment horizontal="center" vertical="center" wrapText="1"/>
      <protection/>
    </xf>
    <xf numFmtId="180" fontId="46" fillId="0" borderId="0" xfId="102" applyNumberFormat="1" applyFont="1" applyFill="1" applyAlignment="1" applyProtection="1">
      <alignment horizontal="center" textRotation="180" wrapText="1"/>
      <protection/>
    </xf>
    <xf numFmtId="180" fontId="50" fillId="0" borderId="0" xfId="102" applyNumberFormat="1" applyFont="1" applyFill="1" applyBorder="1" applyAlignment="1" applyProtection="1">
      <alignment horizontal="center" vertical="center" wrapText="1"/>
      <protection/>
    </xf>
    <xf numFmtId="180" fontId="47" fillId="0" borderId="37" xfId="102" applyNumberFormat="1" applyFont="1" applyFill="1" applyBorder="1" applyAlignment="1" applyProtection="1">
      <alignment horizontal="center" vertical="center" wrapText="1"/>
      <protection/>
    </xf>
    <xf numFmtId="180" fontId="47" fillId="0" borderId="40" xfId="102" applyNumberFormat="1" applyFont="1" applyFill="1" applyBorder="1" applyAlignment="1" applyProtection="1">
      <alignment horizontal="center" vertical="center" wrapText="1"/>
      <protection/>
    </xf>
    <xf numFmtId="0" fontId="39" fillId="0" borderId="0" xfId="104" applyFont="1" applyAlignment="1">
      <alignment horizontal="center"/>
      <protection/>
    </xf>
    <xf numFmtId="0" fontId="1" fillId="0" borderId="0" xfId="104" applyFont="1" applyBorder="1" applyAlignment="1">
      <alignment horizontal="right"/>
      <protection/>
    </xf>
    <xf numFmtId="180" fontId="48" fillId="0" borderId="64" xfId="102" applyNumberFormat="1" applyFont="1" applyFill="1" applyBorder="1" applyAlignment="1">
      <alignment horizontal="right" vertical="center" wrapText="1"/>
      <protection/>
    </xf>
    <xf numFmtId="0" fontId="70" fillId="0" borderId="0" xfId="102" applyFont="1" applyAlignment="1">
      <alignment horizontal="right" wrapText="1"/>
      <protection/>
    </xf>
    <xf numFmtId="180" fontId="46" fillId="0" borderId="19" xfId="102" applyNumberFormat="1" applyFont="1" applyFill="1" applyBorder="1" applyAlignment="1" applyProtection="1">
      <alignment horizontal="center" textRotation="180" wrapText="1"/>
      <protection/>
    </xf>
    <xf numFmtId="180" fontId="66" fillId="0" borderId="0" xfId="102" applyNumberFormat="1" applyFont="1" applyFill="1" applyAlignment="1" applyProtection="1">
      <alignment horizontal="center" vertical="center" wrapText="1"/>
      <protection/>
    </xf>
    <xf numFmtId="180" fontId="67" fillId="0" borderId="36" xfId="102" applyNumberFormat="1" applyFont="1" applyFill="1" applyBorder="1" applyAlignment="1" applyProtection="1">
      <alignment horizontal="left" vertical="center" wrapText="1" indent="2"/>
      <protection/>
    </xf>
    <xf numFmtId="180" fontId="67" fillId="0" borderId="31" xfId="102" applyNumberFormat="1" applyFont="1" applyFill="1" applyBorder="1" applyAlignment="1" applyProtection="1">
      <alignment horizontal="left" vertical="center" wrapText="1" indent="2"/>
      <protection/>
    </xf>
    <xf numFmtId="180" fontId="47" fillId="0" borderId="76" xfId="102" applyNumberFormat="1" applyFont="1" applyFill="1" applyBorder="1" applyAlignment="1" applyProtection="1">
      <alignment horizontal="center" vertical="center"/>
      <protection/>
    </xf>
    <xf numFmtId="180" fontId="47" fillId="0" borderId="24" xfId="102" applyNumberFormat="1" applyFont="1" applyFill="1" applyBorder="1" applyAlignment="1" applyProtection="1">
      <alignment horizontal="center" vertical="center"/>
      <protection/>
    </xf>
    <xf numFmtId="180" fontId="47" fillId="0" borderId="75" xfId="102" applyNumberFormat="1" applyFont="1" applyFill="1" applyBorder="1" applyAlignment="1" applyProtection="1">
      <alignment horizontal="center" vertical="center"/>
      <protection/>
    </xf>
    <xf numFmtId="180" fontId="47" fillId="0" borderId="35" xfId="102" applyNumberFormat="1" applyFont="1" applyFill="1" applyBorder="1" applyAlignment="1" applyProtection="1">
      <alignment horizontal="center" vertical="center" wrapText="1"/>
      <protection/>
    </xf>
    <xf numFmtId="180" fontId="47" fillId="0" borderId="10" xfId="102" applyNumberFormat="1" applyFont="1" applyFill="1" applyBorder="1" applyAlignment="1" applyProtection="1">
      <alignment horizontal="center" vertical="center" wrapText="1"/>
      <protection/>
    </xf>
    <xf numFmtId="180" fontId="47" fillId="0" borderId="23" xfId="102" applyNumberFormat="1" applyFont="1" applyFill="1" applyBorder="1" applyAlignment="1" applyProtection="1">
      <alignment horizontal="center" vertical="center"/>
      <protection/>
    </xf>
    <xf numFmtId="180" fontId="47" fillId="0" borderId="75" xfId="102" applyNumberFormat="1" applyFont="1" applyFill="1" applyBorder="1" applyAlignment="1" applyProtection="1">
      <alignment horizontal="center" vertical="center" wrapText="1"/>
      <protection/>
    </xf>
    <xf numFmtId="180" fontId="47" fillId="0" borderId="23" xfId="102" applyNumberFormat="1" applyFont="1" applyFill="1" applyBorder="1" applyAlignment="1" applyProtection="1">
      <alignment horizontal="center" vertical="center" wrapText="1"/>
      <protection/>
    </xf>
    <xf numFmtId="0" fontId="69" fillId="0" borderId="0" xfId="102" applyFont="1" applyAlignment="1">
      <alignment horizontal="right" wrapText="1"/>
      <protection/>
    </xf>
    <xf numFmtId="0" fontId="64" fillId="0" borderId="59" xfId="102" applyFont="1" applyBorder="1" applyAlignment="1">
      <alignment horizontal="left" wrapText="1"/>
      <protection/>
    </xf>
    <xf numFmtId="0" fontId="67" fillId="0" borderId="0" xfId="101" applyFont="1" applyFill="1" applyAlignment="1">
      <alignment horizontal="left" wrapText="1"/>
      <protection/>
    </xf>
    <xf numFmtId="0" fontId="64" fillId="0" borderId="22" xfId="102" applyFont="1" applyBorder="1" applyAlignment="1">
      <alignment horizontal="left" wrapText="1"/>
      <protection/>
    </xf>
    <xf numFmtId="0" fontId="64" fillId="0" borderId="23" xfId="102" applyFont="1" applyBorder="1" applyAlignment="1">
      <alignment horizontal="left" wrapText="1"/>
      <protection/>
    </xf>
    <xf numFmtId="0" fontId="64" fillId="0" borderId="38" xfId="102" applyFont="1" applyBorder="1" applyAlignment="1">
      <alignment horizontal="left" wrapText="1"/>
      <protection/>
    </xf>
    <xf numFmtId="0" fontId="43" fillId="0" borderId="20" xfId="101" applyFont="1" applyFill="1" applyBorder="1" applyAlignment="1" applyProtection="1">
      <alignment horizontal="center" vertical="center" wrapText="1"/>
      <protection/>
    </xf>
    <xf numFmtId="0" fontId="43" fillId="0" borderId="16" xfId="101" applyFont="1" applyFill="1" applyBorder="1" applyAlignment="1" applyProtection="1">
      <alignment horizontal="center" vertical="center" wrapText="1"/>
      <protection/>
    </xf>
    <xf numFmtId="0" fontId="25" fillId="0" borderId="76" xfId="101" applyFont="1" applyFill="1" applyBorder="1" applyAlignment="1">
      <alignment horizontal="center" vertical="center" wrapText="1"/>
      <protection/>
    </xf>
    <xf numFmtId="0" fontId="25" fillId="0" borderId="84" xfId="101" applyFont="1" applyFill="1" applyBorder="1" applyAlignment="1">
      <alignment horizontal="center" vertical="center" wrapText="1"/>
      <protection/>
    </xf>
    <xf numFmtId="0" fontId="48" fillId="0" borderId="23" xfId="101" applyFont="1" applyFill="1" applyBorder="1" applyAlignment="1" applyProtection="1">
      <alignment horizontal="center"/>
      <protection locked="0"/>
    </xf>
    <xf numFmtId="182" fontId="48" fillId="0" borderId="23" xfId="68" applyNumberFormat="1" applyFont="1" applyFill="1" applyBorder="1" applyAlignment="1" applyProtection="1">
      <alignment horizontal="center"/>
      <protection locked="0"/>
    </xf>
    <xf numFmtId="182" fontId="48" fillId="0" borderId="24" xfId="68" applyNumberFormat="1" applyFont="1" applyFill="1" applyBorder="1" applyAlignment="1" applyProtection="1">
      <alignment horizontal="center"/>
      <protection locked="0"/>
    </xf>
    <xf numFmtId="180" fontId="67" fillId="0" borderId="0" xfId="101" applyNumberFormat="1" applyFont="1" applyFill="1" applyBorder="1" applyAlignment="1" applyProtection="1">
      <alignment horizontal="left" vertical="center"/>
      <protection/>
    </xf>
    <xf numFmtId="0" fontId="25" fillId="0" borderId="75" xfId="101" applyFont="1" applyFill="1" applyBorder="1" applyAlignment="1">
      <alignment horizontal="center" vertical="center" wrapText="1"/>
      <protection/>
    </xf>
    <xf numFmtId="0" fontId="25" fillId="0" borderId="33" xfId="101" applyFont="1" applyFill="1" applyBorder="1" applyAlignment="1">
      <alignment horizontal="center" vertical="center" wrapText="1"/>
      <protection/>
    </xf>
    <xf numFmtId="0" fontId="48" fillId="0" borderId="29" xfId="101" applyFont="1" applyFill="1" applyBorder="1" applyAlignment="1">
      <alignment horizontal="center" vertical="center" wrapText="1"/>
      <protection/>
    </xf>
    <xf numFmtId="0" fontId="48" fillId="0" borderId="73" xfId="101" applyFont="1" applyFill="1" applyBorder="1" applyAlignment="1" applyProtection="1">
      <alignment horizontal="center" vertical="center"/>
      <protection/>
    </xf>
    <xf numFmtId="0" fontId="48" fillId="0" borderId="37" xfId="101" applyFont="1" applyFill="1" applyBorder="1" applyAlignment="1" applyProtection="1">
      <alignment horizontal="center" vertical="center"/>
      <protection/>
    </xf>
    <xf numFmtId="0" fontId="48" fillId="0" borderId="68" xfId="101" applyFont="1" applyFill="1" applyBorder="1" applyAlignment="1" applyProtection="1">
      <alignment horizontal="center" vertical="center"/>
      <protection/>
    </xf>
    <xf numFmtId="0" fontId="25" fillId="0" borderId="66" xfId="101" applyFont="1" applyFill="1" applyBorder="1" applyAlignment="1">
      <alignment horizontal="center" vertical="center" wrapText="1"/>
      <protection/>
    </xf>
    <xf numFmtId="0" fontId="25" fillId="0" borderId="71" xfId="101" applyFont="1" applyFill="1" applyBorder="1" applyAlignment="1">
      <alignment horizontal="center" vertical="center" wrapText="1"/>
      <protection/>
    </xf>
    <xf numFmtId="0" fontId="25" fillId="0" borderId="85" xfId="101" applyFont="1" applyFill="1" applyBorder="1" applyAlignment="1">
      <alignment horizontal="center" vertical="center" wrapText="1"/>
      <protection/>
    </xf>
    <xf numFmtId="180" fontId="45" fillId="0" borderId="0" xfId="101" applyNumberFormat="1" applyFont="1" applyFill="1" applyBorder="1" applyAlignment="1" applyProtection="1">
      <alignment horizontal="center" vertical="center" wrapText="1"/>
      <protection/>
    </xf>
    <xf numFmtId="0" fontId="43" fillId="0" borderId="75" xfId="101" applyFont="1" applyFill="1" applyBorder="1" applyAlignment="1" applyProtection="1">
      <alignment horizontal="center" vertical="center" wrapText="1"/>
      <protection/>
    </xf>
    <xf numFmtId="0" fontId="43" fillId="0" borderId="76" xfId="101" applyFont="1" applyFill="1" applyBorder="1" applyAlignment="1" applyProtection="1">
      <alignment horizontal="center" vertical="center" wrapText="1"/>
      <protection/>
    </xf>
    <xf numFmtId="0" fontId="48" fillId="0" borderId="23" xfId="101" applyFont="1" applyFill="1" applyBorder="1" applyAlignment="1" applyProtection="1">
      <alignment horizontal="center" vertical="center"/>
      <protection/>
    </xf>
    <xf numFmtId="0" fontId="25" fillId="0" borderId="35" xfId="101" applyFont="1" applyFill="1" applyBorder="1" applyAlignment="1">
      <alignment horizontal="center" vertical="center" wrapText="1"/>
      <protection/>
    </xf>
    <xf numFmtId="0" fontId="25" fillId="0" borderId="34" xfId="101" applyFont="1" applyFill="1" applyBorder="1" applyAlignment="1">
      <alignment horizontal="center" vertical="center" wrapText="1"/>
      <protection/>
    </xf>
    <xf numFmtId="0" fontId="25" fillId="0" borderId="75" xfId="101" applyFont="1" applyFill="1" applyBorder="1" applyAlignment="1" applyProtection="1">
      <alignment horizontal="center" vertical="center" wrapText="1"/>
      <protection/>
    </xf>
    <xf numFmtId="180" fontId="48" fillId="0" borderId="0" xfId="102" applyNumberFormat="1" applyFont="1" applyFill="1" applyBorder="1" applyAlignment="1">
      <alignment horizontal="right" vertical="center" wrapText="1"/>
      <protection/>
    </xf>
    <xf numFmtId="0" fontId="48" fillId="0" borderId="24" xfId="101" applyFont="1" applyFill="1" applyBorder="1" applyAlignment="1" applyProtection="1">
      <alignment horizontal="center" vertical="center"/>
      <protection/>
    </xf>
    <xf numFmtId="0" fontId="43" fillId="0" borderId="31" xfId="101" applyFont="1" applyFill="1" applyBorder="1" applyAlignment="1" applyProtection="1">
      <alignment horizontal="center" vertical="center" wrapText="1"/>
      <protection/>
    </xf>
    <xf numFmtId="182" fontId="43" fillId="0" borderId="31" xfId="68" applyNumberFormat="1" applyFont="1" applyFill="1" applyBorder="1" applyAlignment="1" applyProtection="1">
      <alignment horizontal="center"/>
      <protection/>
    </xf>
    <xf numFmtId="182" fontId="43" fillId="0" borderId="41" xfId="68" applyNumberFormat="1" applyFont="1" applyFill="1" applyBorder="1" applyAlignment="1" applyProtection="1">
      <alignment horizontal="center"/>
      <protection/>
    </xf>
    <xf numFmtId="0" fontId="72" fillId="0" borderId="0" xfId="99" applyFont="1" applyAlignment="1">
      <alignment horizontal="center"/>
      <protection/>
    </xf>
    <xf numFmtId="0" fontId="1" fillId="0" borderId="0" xfId="104" applyFont="1" applyAlignment="1">
      <alignment horizontal="left"/>
      <protection/>
    </xf>
    <xf numFmtId="0" fontId="1" fillId="0" borderId="0" xfId="104" applyFont="1" applyAlignment="1">
      <alignment horizontal="left"/>
      <protection/>
    </xf>
    <xf numFmtId="0" fontId="0" fillId="0" borderId="0" xfId="0" applyAlignment="1">
      <alignment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zoomScaleSheetLayoutView="100" zoomScalePageLayoutView="80" workbookViewId="0" topLeftCell="A1">
      <selection activeCell="B3" sqref="B3:B4"/>
    </sheetView>
  </sheetViews>
  <sheetFormatPr defaultColWidth="9.140625" defaultRowHeight="12.75"/>
  <cols>
    <col min="1" max="1" width="4.57421875" style="29" customWidth="1"/>
    <col min="2" max="2" width="43.421875" style="29" customWidth="1"/>
    <col min="3" max="3" width="13.8515625" style="29" customWidth="1"/>
    <col min="4" max="4" width="12.8515625" style="29" customWidth="1"/>
    <col min="5" max="5" width="14.421875" style="29" customWidth="1"/>
    <col min="6" max="6" width="5.7109375" style="29" customWidth="1"/>
    <col min="7" max="7" width="42.8515625" style="29" customWidth="1"/>
    <col min="8" max="8" width="14.28125" style="29" customWidth="1"/>
    <col min="9" max="9" width="12.7109375" style="29" customWidth="1"/>
    <col min="10" max="10" width="14.421875" style="29" customWidth="1"/>
    <col min="11" max="16384" width="9.140625" style="29" customWidth="1"/>
  </cols>
  <sheetData>
    <row r="1" spans="1:10" ht="18.75">
      <c r="A1" s="472" t="s">
        <v>413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8.75">
      <c r="A2" s="472" t="s">
        <v>402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8.75">
      <c r="A3" s="175"/>
      <c r="B3" s="561" t="s">
        <v>477</v>
      </c>
      <c r="C3" s="175"/>
      <c r="D3" s="175"/>
      <c r="E3" s="175"/>
      <c r="F3" s="175"/>
      <c r="G3" s="175"/>
      <c r="H3" s="176"/>
      <c r="I3" s="176"/>
      <c r="J3" s="174" t="s">
        <v>397</v>
      </c>
    </row>
    <row r="4" spans="2:10" ht="13.5" thickBot="1">
      <c r="B4" s="561" t="s">
        <v>478</v>
      </c>
      <c r="H4" s="210"/>
      <c r="I4" s="475" t="s">
        <v>405</v>
      </c>
      <c r="J4" s="475"/>
    </row>
    <row r="5" spans="1:10" ht="74.25" customHeight="1">
      <c r="A5" s="83"/>
      <c r="B5" s="84" t="s">
        <v>303</v>
      </c>
      <c r="C5" s="85" t="s">
        <v>404</v>
      </c>
      <c r="D5" s="85" t="s">
        <v>453</v>
      </c>
      <c r="E5" s="86" t="s">
        <v>454</v>
      </c>
      <c r="F5" s="87"/>
      <c r="G5" s="84" t="s">
        <v>303</v>
      </c>
      <c r="H5" s="85" t="s">
        <v>404</v>
      </c>
      <c r="I5" s="85" t="s">
        <v>453</v>
      </c>
      <c r="J5" s="86" t="s">
        <v>454</v>
      </c>
    </row>
    <row r="6" spans="1:10" ht="15" customHeight="1">
      <c r="A6" s="476" t="s">
        <v>304</v>
      </c>
      <c r="B6" s="477"/>
      <c r="C6" s="477"/>
      <c r="D6" s="477"/>
      <c r="E6" s="478"/>
      <c r="F6" s="477" t="s">
        <v>305</v>
      </c>
      <c r="G6" s="477"/>
      <c r="H6" s="477"/>
      <c r="I6" s="477"/>
      <c r="J6" s="478"/>
    </row>
    <row r="7" spans="1:10" ht="15" customHeight="1">
      <c r="A7" s="88" t="s">
        <v>100</v>
      </c>
      <c r="B7" s="35" t="s">
        <v>306</v>
      </c>
      <c r="C7" s="36"/>
      <c r="D7" s="36"/>
      <c r="E7" s="64"/>
      <c r="F7" s="60" t="s">
        <v>100</v>
      </c>
      <c r="G7" s="37" t="s">
        <v>306</v>
      </c>
      <c r="H7" s="36"/>
      <c r="I7" s="36"/>
      <c r="J7" s="64"/>
    </row>
    <row r="8" spans="1:10" ht="15" customHeight="1">
      <c r="A8" s="88"/>
      <c r="B8" s="44" t="s">
        <v>307</v>
      </c>
      <c r="C8" s="53">
        <v>17143258</v>
      </c>
      <c r="D8" s="53">
        <v>0</v>
      </c>
      <c r="E8" s="65">
        <v>17143258</v>
      </c>
      <c r="F8" s="38"/>
      <c r="G8" s="44" t="s">
        <v>336</v>
      </c>
      <c r="H8" s="36">
        <v>12703000</v>
      </c>
      <c r="I8" s="36">
        <v>0</v>
      </c>
      <c r="J8" s="64">
        <v>12703000</v>
      </c>
    </row>
    <row r="9" spans="1:10" ht="35.25" customHeight="1">
      <c r="A9" s="88"/>
      <c r="B9" s="54" t="s">
        <v>308</v>
      </c>
      <c r="C9" s="43">
        <v>8495000</v>
      </c>
      <c r="D9" s="43">
        <v>200000</v>
      </c>
      <c r="E9" s="66">
        <v>8695000</v>
      </c>
      <c r="F9" s="60"/>
      <c r="G9" s="79" t="s">
        <v>337</v>
      </c>
      <c r="H9" s="36">
        <v>3205000</v>
      </c>
      <c r="I9" s="36">
        <v>0</v>
      </c>
      <c r="J9" s="64">
        <v>3205000</v>
      </c>
    </row>
    <row r="10" spans="1:10" ht="15" customHeight="1">
      <c r="A10" s="88"/>
      <c r="B10" s="44" t="s">
        <v>309</v>
      </c>
      <c r="C10" s="43">
        <v>3780000</v>
      </c>
      <c r="D10" s="43">
        <v>0</v>
      </c>
      <c r="E10" s="66">
        <v>3780000</v>
      </c>
      <c r="F10" s="60"/>
      <c r="G10" s="44" t="s">
        <v>338</v>
      </c>
      <c r="H10" s="36">
        <v>10535258</v>
      </c>
      <c r="I10" s="36">
        <v>855000</v>
      </c>
      <c r="J10" s="64">
        <v>11390258</v>
      </c>
    </row>
    <row r="11" spans="1:10" ht="15" customHeight="1">
      <c r="A11" s="88"/>
      <c r="B11" s="44" t="s">
        <v>310</v>
      </c>
      <c r="C11" s="43">
        <v>0</v>
      </c>
      <c r="D11" s="43">
        <v>292425</v>
      </c>
      <c r="E11" s="66">
        <v>292425</v>
      </c>
      <c r="F11" s="60"/>
      <c r="G11" s="44" t="s">
        <v>339</v>
      </c>
      <c r="H11" s="36">
        <v>950469</v>
      </c>
      <c r="I11" s="36">
        <v>279525</v>
      </c>
      <c r="J11" s="64">
        <v>1229994</v>
      </c>
    </row>
    <row r="12" spans="1:10" ht="15" customHeight="1">
      <c r="A12" s="88"/>
      <c r="B12" s="56"/>
      <c r="C12" s="55"/>
      <c r="D12" s="55"/>
      <c r="E12" s="67"/>
      <c r="F12" s="60"/>
      <c r="G12" s="44" t="s">
        <v>340</v>
      </c>
      <c r="H12" s="36">
        <v>886000</v>
      </c>
      <c r="I12" s="36">
        <v>0</v>
      </c>
      <c r="J12" s="64">
        <v>886000</v>
      </c>
    </row>
    <row r="13" spans="1:10" ht="15" customHeight="1">
      <c r="A13" s="88"/>
      <c r="B13" s="42"/>
      <c r="C13" s="43"/>
      <c r="D13" s="43"/>
      <c r="E13" s="66"/>
      <c r="F13" s="60"/>
      <c r="G13" s="44" t="s">
        <v>467</v>
      </c>
      <c r="H13" s="36">
        <v>0</v>
      </c>
      <c r="I13" s="36">
        <v>12900</v>
      </c>
      <c r="J13" s="64">
        <v>12900</v>
      </c>
    </row>
    <row r="14" spans="1:10" ht="15" customHeight="1">
      <c r="A14" s="488" t="s">
        <v>311</v>
      </c>
      <c r="B14" s="474"/>
      <c r="C14" s="55">
        <f>SUM(C8:C13)</f>
        <v>29418258</v>
      </c>
      <c r="D14" s="55">
        <f>SUM(D8:D13)</f>
        <v>492425</v>
      </c>
      <c r="E14" s="67">
        <f>SUM(E8:E13)</f>
        <v>29910683</v>
      </c>
      <c r="F14" s="493" t="s">
        <v>312</v>
      </c>
      <c r="G14" s="494"/>
      <c r="H14" s="59">
        <f>SUM(H8:H13)</f>
        <v>28279727</v>
      </c>
      <c r="I14" s="59">
        <f>SUM(I8:I13)</f>
        <v>1147425</v>
      </c>
      <c r="J14" s="59">
        <f>SUM(J8:J13)</f>
        <v>29427152</v>
      </c>
    </row>
    <row r="15" spans="1:10" ht="15" customHeight="1">
      <c r="A15" s="89"/>
      <c r="B15" s="46"/>
      <c r="C15" s="41"/>
      <c r="D15" s="41"/>
      <c r="E15" s="68"/>
      <c r="F15" s="61"/>
      <c r="G15" s="57"/>
      <c r="H15" s="45"/>
      <c r="I15" s="45"/>
      <c r="J15" s="71"/>
    </row>
    <row r="16" spans="1:10" ht="15" customHeight="1">
      <c r="A16" s="488" t="s">
        <v>331</v>
      </c>
      <c r="B16" s="474"/>
      <c r="C16" s="55">
        <v>0</v>
      </c>
      <c r="D16" s="55">
        <v>0</v>
      </c>
      <c r="E16" s="67">
        <v>0</v>
      </c>
      <c r="F16" s="473" t="s">
        <v>335</v>
      </c>
      <c r="G16" s="474"/>
      <c r="H16" s="59">
        <v>638531</v>
      </c>
      <c r="I16" s="59">
        <v>0</v>
      </c>
      <c r="J16" s="72">
        <v>638531</v>
      </c>
    </row>
    <row r="17" spans="1:10" ht="15" customHeight="1">
      <c r="A17" s="90"/>
      <c r="B17" s="42"/>
      <c r="C17" s="43"/>
      <c r="D17" s="43"/>
      <c r="E17" s="66"/>
      <c r="F17" s="62"/>
      <c r="G17" s="42"/>
      <c r="H17" s="45"/>
      <c r="I17" s="45"/>
      <c r="J17" s="71"/>
    </row>
    <row r="18" spans="1:10" ht="15" customHeight="1">
      <c r="A18" s="483" t="s">
        <v>313</v>
      </c>
      <c r="B18" s="484"/>
      <c r="C18" s="190">
        <f>C14+C16</f>
        <v>29418258</v>
      </c>
      <c r="D18" s="190">
        <f>D14+D16</f>
        <v>492425</v>
      </c>
      <c r="E18" s="464">
        <f>E14+E16</f>
        <v>29910683</v>
      </c>
      <c r="F18" s="482" t="s">
        <v>314</v>
      </c>
      <c r="G18" s="484" t="s">
        <v>314</v>
      </c>
      <c r="H18" s="191">
        <f>H14+H16</f>
        <v>28918258</v>
      </c>
      <c r="I18" s="191">
        <f>I14+I16</f>
        <v>1147425</v>
      </c>
      <c r="J18" s="191">
        <f>J14+J16</f>
        <v>30065683</v>
      </c>
    </row>
    <row r="19" spans="1:10" ht="15" customHeight="1">
      <c r="A19" s="188"/>
      <c r="B19" s="189"/>
      <c r="C19" s="190"/>
      <c r="D19" s="190"/>
      <c r="E19" s="464"/>
      <c r="F19" s="187"/>
      <c r="G19" s="189"/>
      <c r="H19" s="191"/>
      <c r="I19" s="191"/>
      <c r="J19" s="192"/>
    </row>
    <row r="20" spans="1:10" ht="15" customHeight="1">
      <c r="A20" s="485" t="s">
        <v>315</v>
      </c>
      <c r="B20" s="492"/>
      <c r="C20" s="47"/>
      <c r="D20" s="47"/>
      <c r="E20" s="69"/>
      <c r="F20" s="487" t="s">
        <v>330</v>
      </c>
      <c r="G20" s="492"/>
      <c r="H20" s="48"/>
      <c r="I20" s="48"/>
      <c r="J20" s="91"/>
    </row>
    <row r="21" spans="1:10" ht="15" customHeight="1">
      <c r="A21" s="485" t="s">
        <v>316</v>
      </c>
      <c r="B21" s="486"/>
      <c r="C21" s="47"/>
      <c r="D21" s="47"/>
      <c r="E21" s="69"/>
      <c r="F21" s="487" t="s">
        <v>317</v>
      </c>
      <c r="G21" s="486"/>
      <c r="H21" s="48"/>
      <c r="I21" s="48"/>
      <c r="J21" s="91"/>
    </row>
    <row r="22" spans="1:10" ht="15" customHeight="1">
      <c r="A22" s="88" t="s">
        <v>100</v>
      </c>
      <c r="B22" s="49" t="s">
        <v>306</v>
      </c>
      <c r="C22" s="36"/>
      <c r="D22" s="36"/>
      <c r="E22" s="64"/>
      <c r="F22" s="63" t="s">
        <v>100</v>
      </c>
      <c r="G22" s="37" t="s">
        <v>306</v>
      </c>
      <c r="H22" s="36"/>
      <c r="I22" s="36"/>
      <c r="J22" s="64"/>
    </row>
    <row r="23" spans="1:10" ht="15" customHeight="1">
      <c r="A23" s="92"/>
      <c r="B23" s="40" t="s">
        <v>318</v>
      </c>
      <c r="C23" s="36">
        <v>0</v>
      </c>
      <c r="D23" s="36">
        <v>968546</v>
      </c>
      <c r="E23" s="64">
        <v>968546</v>
      </c>
      <c r="F23" s="63"/>
      <c r="G23" s="44" t="s">
        <v>461</v>
      </c>
      <c r="H23" s="36">
        <v>2985000</v>
      </c>
      <c r="I23" s="36">
        <v>739466</v>
      </c>
      <c r="J23" s="64">
        <v>3724466</v>
      </c>
    </row>
    <row r="24" spans="1:10" ht="15" customHeight="1">
      <c r="A24" s="92"/>
      <c r="B24" s="40" t="s">
        <v>319</v>
      </c>
      <c r="C24" s="36">
        <v>0</v>
      </c>
      <c r="D24" s="36">
        <v>425920</v>
      </c>
      <c r="E24" s="64">
        <v>425920</v>
      </c>
      <c r="F24" s="63"/>
      <c r="G24" s="50" t="s">
        <v>462</v>
      </c>
      <c r="H24" s="36">
        <v>1905000</v>
      </c>
      <c r="I24" s="36">
        <v>0</v>
      </c>
      <c r="J24" s="64">
        <v>1905000</v>
      </c>
    </row>
    <row r="25" spans="1:10" ht="15" customHeight="1">
      <c r="A25" s="92"/>
      <c r="B25" s="40" t="s">
        <v>320</v>
      </c>
      <c r="C25" s="36">
        <v>0</v>
      </c>
      <c r="D25" s="36">
        <v>0</v>
      </c>
      <c r="E25" s="64">
        <v>0</v>
      </c>
      <c r="F25" s="63"/>
      <c r="G25" s="50" t="s">
        <v>463</v>
      </c>
      <c r="H25" s="36">
        <v>0</v>
      </c>
      <c r="I25" s="36">
        <v>0</v>
      </c>
      <c r="J25" s="64">
        <v>0</v>
      </c>
    </row>
    <row r="26" spans="1:10" ht="15" customHeight="1">
      <c r="A26" s="92"/>
      <c r="B26" s="40" t="s">
        <v>321</v>
      </c>
      <c r="C26" s="36">
        <v>0</v>
      </c>
      <c r="D26" s="36">
        <v>0</v>
      </c>
      <c r="E26" s="64">
        <v>0</v>
      </c>
      <c r="F26" s="63"/>
      <c r="G26" s="44" t="s">
        <v>464</v>
      </c>
      <c r="H26" s="36">
        <v>0</v>
      </c>
      <c r="I26" s="36">
        <v>0</v>
      </c>
      <c r="J26" s="64">
        <v>0</v>
      </c>
    </row>
    <row r="27" spans="1:10" s="193" customFormat="1" ht="15" customHeight="1">
      <c r="A27" s="92"/>
      <c r="B27" s="58"/>
      <c r="C27" s="77"/>
      <c r="D27" s="77"/>
      <c r="E27" s="78"/>
      <c r="F27" s="63"/>
      <c r="G27" s="44" t="s">
        <v>465</v>
      </c>
      <c r="H27" s="36">
        <v>0</v>
      </c>
      <c r="I27" s="36">
        <v>0</v>
      </c>
      <c r="J27" s="64">
        <v>0</v>
      </c>
    </row>
    <row r="28" spans="1:10" s="193" customFormat="1" ht="15" customHeight="1">
      <c r="A28" s="93" t="s">
        <v>322</v>
      </c>
      <c r="B28" s="82"/>
      <c r="C28" s="55">
        <f>SUM(C23:C27)</f>
        <v>0</v>
      </c>
      <c r="D28" s="55">
        <f>SUM(D23:D27)</f>
        <v>1394466</v>
      </c>
      <c r="E28" s="67">
        <f>SUM(E23:E27)</f>
        <v>1394466</v>
      </c>
      <c r="F28" s="489" t="s">
        <v>323</v>
      </c>
      <c r="G28" s="490"/>
      <c r="H28" s="59">
        <f>SUM(H23:H27)</f>
        <v>4890000</v>
      </c>
      <c r="I28" s="59">
        <f>SUM(I23:I27)</f>
        <v>739466</v>
      </c>
      <c r="J28" s="59">
        <f>SUM(J23:J27)</f>
        <v>5629466</v>
      </c>
    </row>
    <row r="29" spans="1:10" ht="15" customHeight="1">
      <c r="A29" s="94"/>
      <c r="B29" s="51"/>
      <c r="C29" s="41"/>
      <c r="D29" s="41"/>
      <c r="E29" s="68"/>
      <c r="F29" s="33"/>
      <c r="G29" s="34"/>
      <c r="H29" s="45"/>
      <c r="I29" s="45"/>
      <c r="J29" s="71"/>
    </row>
    <row r="30" spans="1:10" ht="15" customHeight="1">
      <c r="A30" s="93" t="s">
        <v>332</v>
      </c>
      <c r="B30" s="51"/>
      <c r="C30" s="41"/>
      <c r="D30" s="41"/>
      <c r="E30" s="68"/>
      <c r="F30" s="477" t="s">
        <v>324</v>
      </c>
      <c r="G30" s="487"/>
      <c r="H30" s="45"/>
      <c r="I30" s="45"/>
      <c r="J30" s="71"/>
    </row>
    <row r="31" spans="1:10" ht="15" customHeight="1">
      <c r="A31" s="88" t="s">
        <v>100</v>
      </c>
      <c r="B31" s="49" t="s">
        <v>306</v>
      </c>
      <c r="C31" s="41"/>
      <c r="D31" s="41"/>
      <c r="E31" s="68"/>
      <c r="F31" s="63" t="s">
        <v>100</v>
      </c>
      <c r="G31" s="49" t="s">
        <v>306</v>
      </c>
      <c r="H31" s="36"/>
      <c r="I31" s="36"/>
      <c r="J31" s="64"/>
    </row>
    <row r="32" spans="1:10" ht="15" customHeight="1">
      <c r="A32" s="92"/>
      <c r="B32" s="73" t="s">
        <v>333</v>
      </c>
      <c r="C32" s="74">
        <v>4390000</v>
      </c>
      <c r="D32" s="74">
        <v>0</v>
      </c>
      <c r="E32" s="75">
        <v>4390000</v>
      </c>
      <c r="F32" s="63"/>
      <c r="G32" s="44"/>
      <c r="H32" s="39"/>
      <c r="I32" s="39"/>
      <c r="J32" s="70"/>
    </row>
    <row r="33" spans="1:10" ht="36.75" customHeight="1">
      <c r="A33" s="88"/>
      <c r="B33" s="195" t="s">
        <v>408</v>
      </c>
      <c r="C33" s="36">
        <v>0</v>
      </c>
      <c r="D33" s="45">
        <v>0</v>
      </c>
      <c r="E33" s="71">
        <v>0</v>
      </c>
      <c r="F33" s="63"/>
      <c r="G33" s="195" t="s">
        <v>466</v>
      </c>
      <c r="H33" s="36">
        <v>0</v>
      </c>
      <c r="I33" s="39"/>
      <c r="J33" s="70">
        <v>0</v>
      </c>
    </row>
    <row r="34" spans="1:10" ht="15" customHeight="1">
      <c r="A34" s="92"/>
      <c r="B34" s="52"/>
      <c r="C34" s="43"/>
      <c r="D34" s="43"/>
      <c r="E34" s="66"/>
      <c r="F34" s="63"/>
      <c r="G34" s="42"/>
      <c r="H34" s="36"/>
      <c r="I34" s="36"/>
      <c r="J34" s="64"/>
    </row>
    <row r="35" spans="1:10" ht="15" customHeight="1">
      <c r="A35" s="488" t="s">
        <v>325</v>
      </c>
      <c r="B35" s="474"/>
      <c r="C35" s="55">
        <f>SUM(C32:C34)</f>
        <v>4390000</v>
      </c>
      <c r="D35" s="55">
        <f>SUM(D32:D34)</f>
        <v>0</v>
      </c>
      <c r="E35" s="67">
        <f>SUM(E32:E34)</f>
        <v>4390000</v>
      </c>
      <c r="F35" s="473" t="s">
        <v>324</v>
      </c>
      <c r="G35" s="474"/>
      <c r="H35" s="59">
        <f>SUM(H33:H34)</f>
        <v>0</v>
      </c>
      <c r="I35" s="59">
        <f>SUM(I33:I34)</f>
        <v>0</v>
      </c>
      <c r="J35" s="59">
        <f>SUM(J33:J34)</f>
        <v>0</v>
      </c>
    </row>
    <row r="36" spans="1:10" ht="15" customHeight="1">
      <c r="A36" s="95"/>
      <c r="B36" s="63"/>
      <c r="C36" s="41"/>
      <c r="D36" s="41"/>
      <c r="E36" s="68"/>
      <c r="F36" s="76"/>
      <c r="G36" s="76"/>
      <c r="H36" s="45"/>
      <c r="I36" s="45"/>
      <c r="J36" s="71"/>
    </row>
    <row r="37" spans="1:10" s="30" customFormat="1" ht="17.25">
      <c r="A37" s="481" t="s">
        <v>326</v>
      </c>
      <c r="B37" s="482"/>
      <c r="C37" s="194">
        <f>C28+C35</f>
        <v>4390000</v>
      </c>
      <c r="D37" s="194">
        <f>D28+D35</f>
        <v>1394466</v>
      </c>
      <c r="E37" s="465">
        <f>E28+E35</f>
        <v>5784466</v>
      </c>
      <c r="F37" s="491" t="s">
        <v>334</v>
      </c>
      <c r="G37" s="482"/>
      <c r="H37" s="191">
        <f>H28+H35</f>
        <v>4890000</v>
      </c>
      <c r="I37" s="191">
        <f>I28+I35</f>
        <v>739466</v>
      </c>
      <c r="J37" s="191">
        <f>J28+J35</f>
        <v>5629466</v>
      </c>
    </row>
    <row r="38" spans="1:10" s="30" customFormat="1" ht="15.75">
      <c r="A38" s="95"/>
      <c r="B38" s="63"/>
      <c r="C38" s="41"/>
      <c r="D38" s="41"/>
      <c r="E38" s="68"/>
      <c r="F38" s="76"/>
      <c r="G38" s="76"/>
      <c r="H38" s="45"/>
      <c r="I38" s="45"/>
      <c r="J38" s="71"/>
    </row>
    <row r="39" spans="1:10" s="30" customFormat="1" ht="19.5" thickBot="1">
      <c r="A39" s="479" t="s">
        <v>327</v>
      </c>
      <c r="B39" s="480"/>
      <c r="C39" s="97">
        <f>C18+C37</f>
        <v>33808258</v>
      </c>
      <c r="D39" s="97">
        <f>D18+D37</f>
        <v>1886891</v>
      </c>
      <c r="E39" s="466">
        <f>E18+E37</f>
        <v>35695149</v>
      </c>
      <c r="F39" s="98"/>
      <c r="G39" s="96" t="s">
        <v>328</v>
      </c>
      <c r="H39" s="97">
        <f>H18+H37</f>
        <v>33808258</v>
      </c>
      <c r="I39" s="97">
        <f>I18+I37</f>
        <v>1886891</v>
      </c>
      <c r="J39" s="97">
        <f>J18+J37</f>
        <v>35695149</v>
      </c>
    </row>
    <row r="40" spans="1:10" s="30" customFormat="1" ht="14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s="30" customFormat="1" ht="14.25">
      <c r="A41" s="80"/>
      <c r="B41" s="81"/>
      <c r="C41" s="80"/>
      <c r="D41" s="80"/>
      <c r="E41" s="80"/>
      <c r="F41" s="80"/>
      <c r="G41" s="80"/>
      <c r="H41" s="80"/>
      <c r="I41" s="80"/>
      <c r="J41" s="80"/>
    </row>
    <row r="42" spans="1:10" s="30" customFormat="1" ht="14.2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" customHeight="1">
      <c r="A46" s="31"/>
      <c r="B46" s="31"/>
      <c r="C46" s="31"/>
      <c r="D46" s="31"/>
      <c r="E46" s="31"/>
      <c r="F46" s="31"/>
      <c r="G46" s="32"/>
      <c r="H46" s="31"/>
      <c r="I46" s="31"/>
      <c r="J46" s="31"/>
    </row>
    <row r="47" spans="1:10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s="193" customFormat="1" ht="1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s="193" customFormat="1" ht="1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="31" customFormat="1" ht="12.75"/>
    <row r="56" spans="1:256" ht="1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80"/>
      <c r="L56" s="80"/>
      <c r="M56" s="80"/>
      <c r="N56" s="80"/>
      <c r="O56" s="80"/>
      <c r="P56" s="80" t="s">
        <v>329</v>
      </c>
      <c r="Q56" s="80" t="s">
        <v>329</v>
      </c>
      <c r="R56" s="80" t="s">
        <v>329</v>
      </c>
      <c r="S56" s="80" t="s">
        <v>329</v>
      </c>
      <c r="T56" s="80" t="s">
        <v>329</v>
      </c>
      <c r="U56" s="80" t="s">
        <v>329</v>
      </c>
      <c r="V56" s="80" t="s">
        <v>329</v>
      </c>
      <c r="W56" s="80" t="s">
        <v>329</v>
      </c>
      <c r="X56" s="80" t="s">
        <v>329</v>
      </c>
      <c r="Y56" s="80" t="s">
        <v>329</v>
      </c>
      <c r="Z56" s="80" t="s">
        <v>329</v>
      </c>
      <c r="AA56" s="80" t="s">
        <v>329</v>
      </c>
      <c r="AB56" s="80" t="s">
        <v>329</v>
      </c>
      <c r="AC56" s="80" t="s">
        <v>329</v>
      </c>
      <c r="AD56" s="80" t="s">
        <v>329</v>
      </c>
      <c r="AE56" s="80" t="s">
        <v>329</v>
      </c>
      <c r="AF56" s="80" t="s">
        <v>329</v>
      </c>
      <c r="AG56" s="80" t="s">
        <v>329</v>
      </c>
      <c r="AH56" s="80" t="s">
        <v>329</v>
      </c>
      <c r="AI56" s="80" t="s">
        <v>329</v>
      </c>
      <c r="AJ56" s="80" t="s">
        <v>329</v>
      </c>
      <c r="AK56" s="80" t="s">
        <v>329</v>
      </c>
      <c r="AL56" s="80" t="s">
        <v>329</v>
      </c>
      <c r="AM56" s="80" t="s">
        <v>329</v>
      </c>
      <c r="AN56" s="80" t="s">
        <v>329</v>
      </c>
      <c r="AO56" s="80" t="s">
        <v>329</v>
      </c>
      <c r="AP56" s="80" t="s">
        <v>329</v>
      </c>
      <c r="AQ56" s="80" t="s">
        <v>329</v>
      </c>
      <c r="AR56" s="80" t="s">
        <v>329</v>
      </c>
      <c r="AS56" s="80" t="s">
        <v>329</v>
      </c>
      <c r="AT56" s="80" t="s">
        <v>329</v>
      </c>
      <c r="AU56" s="80" t="s">
        <v>329</v>
      </c>
      <c r="AV56" s="80" t="s">
        <v>329</v>
      </c>
      <c r="AW56" s="80" t="s">
        <v>329</v>
      </c>
      <c r="AX56" s="80" t="s">
        <v>329</v>
      </c>
      <c r="AY56" s="80" t="s">
        <v>329</v>
      </c>
      <c r="AZ56" s="80" t="s">
        <v>329</v>
      </c>
      <c r="BA56" s="80" t="s">
        <v>329</v>
      </c>
      <c r="BB56" s="80" t="s">
        <v>329</v>
      </c>
      <c r="BC56" s="80" t="s">
        <v>329</v>
      </c>
      <c r="BD56" s="80" t="s">
        <v>329</v>
      </c>
      <c r="BE56" s="80" t="s">
        <v>329</v>
      </c>
      <c r="BF56" s="80" t="s">
        <v>329</v>
      </c>
      <c r="BG56" s="80" t="s">
        <v>329</v>
      </c>
      <c r="BH56" s="80" t="s">
        <v>329</v>
      </c>
      <c r="BI56" s="80" t="s">
        <v>329</v>
      </c>
      <c r="BJ56" s="80" t="s">
        <v>329</v>
      </c>
      <c r="BK56" s="80" t="s">
        <v>329</v>
      </c>
      <c r="BL56" s="80" t="s">
        <v>329</v>
      </c>
      <c r="BM56" s="80" t="s">
        <v>329</v>
      </c>
      <c r="BN56" s="80" t="s">
        <v>329</v>
      </c>
      <c r="BO56" s="80" t="s">
        <v>329</v>
      </c>
      <c r="BP56" s="80" t="s">
        <v>329</v>
      </c>
      <c r="BQ56" s="80" t="s">
        <v>329</v>
      </c>
      <c r="BR56" s="80" t="s">
        <v>329</v>
      </c>
      <c r="BS56" s="80" t="s">
        <v>329</v>
      </c>
      <c r="BT56" s="80" t="s">
        <v>329</v>
      </c>
      <c r="BU56" s="80" t="s">
        <v>329</v>
      </c>
      <c r="BV56" s="80" t="s">
        <v>329</v>
      </c>
      <c r="BW56" s="80" t="s">
        <v>329</v>
      </c>
      <c r="BX56" s="80" t="s">
        <v>329</v>
      </c>
      <c r="BY56" s="80" t="s">
        <v>329</v>
      </c>
      <c r="BZ56" s="80" t="s">
        <v>329</v>
      </c>
      <c r="CA56" s="80" t="s">
        <v>329</v>
      </c>
      <c r="CB56" s="80" t="s">
        <v>329</v>
      </c>
      <c r="CC56" s="80" t="s">
        <v>329</v>
      </c>
      <c r="CD56" s="80" t="s">
        <v>329</v>
      </c>
      <c r="CE56" s="80" t="s">
        <v>329</v>
      </c>
      <c r="CF56" s="80" t="s">
        <v>329</v>
      </c>
      <c r="CG56" s="80" t="s">
        <v>329</v>
      </c>
      <c r="CH56" s="80" t="s">
        <v>329</v>
      </c>
      <c r="CI56" s="80" t="s">
        <v>329</v>
      </c>
      <c r="CJ56" s="80" t="s">
        <v>329</v>
      </c>
      <c r="CK56" s="80" t="s">
        <v>329</v>
      </c>
      <c r="CL56" s="80" t="s">
        <v>329</v>
      </c>
      <c r="CM56" s="80" t="s">
        <v>329</v>
      </c>
      <c r="CN56" s="80" t="s">
        <v>329</v>
      </c>
      <c r="CO56" s="80" t="s">
        <v>329</v>
      </c>
      <c r="CP56" s="80" t="s">
        <v>329</v>
      </c>
      <c r="CQ56" s="80" t="s">
        <v>329</v>
      </c>
      <c r="CR56" s="80" t="s">
        <v>329</v>
      </c>
      <c r="CS56" s="80" t="s">
        <v>329</v>
      </c>
      <c r="CT56" s="80" t="s">
        <v>329</v>
      </c>
      <c r="CU56" s="80" t="s">
        <v>329</v>
      </c>
      <c r="CV56" s="80" t="s">
        <v>329</v>
      </c>
      <c r="CW56" s="80" t="s">
        <v>329</v>
      </c>
      <c r="CX56" s="80" t="s">
        <v>329</v>
      </c>
      <c r="CY56" s="80" t="s">
        <v>329</v>
      </c>
      <c r="CZ56" s="80" t="s">
        <v>329</v>
      </c>
      <c r="DA56" s="80" t="s">
        <v>329</v>
      </c>
      <c r="DB56" s="80" t="s">
        <v>329</v>
      </c>
      <c r="DC56" s="80" t="s">
        <v>329</v>
      </c>
      <c r="DD56" s="80" t="s">
        <v>329</v>
      </c>
      <c r="DE56" s="80" t="s">
        <v>329</v>
      </c>
      <c r="DF56" s="80" t="s">
        <v>329</v>
      </c>
      <c r="DG56" s="80" t="s">
        <v>329</v>
      </c>
      <c r="DH56" s="80" t="s">
        <v>329</v>
      </c>
      <c r="DI56" s="80" t="s">
        <v>329</v>
      </c>
      <c r="DJ56" s="80" t="s">
        <v>329</v>
      </c>
      <c r="DK56" s="80" t="s">
        <v>329</v>
      </c>
      <c r="DL56" s="80" t="s">
        <v>329</v>
      </c>
      <c r="DM56" s="80" t="s">
        <v>329</v>
      </c>
      <c r="DN56" s="80" t="s">
        <v>329</v>
      </c>
      <c r="DO56" s="80" t="s">
        <v>329</v>
      </c>
      <c r="DP56" s="80" t="s">
        <v>329</v>
      </c>
      <c r="DQ56" s="80" t="s">
        <v>329</v>
      </c>
      <c r="DR56" s="80" t="s">
        <v>329</v>
      </c>
      <c r="DS56" s="80" t="s">
        <v>329</v>
      </c>
      <c r="DT56" s="80" t="s">
        <v>329</v>
      </c>
      <c r="DU56" s="80" t="s">
        <v>329</v>
      </c>
      <c r="DV56" s="80" t="s">
        <v>329</v>
      </c>
      <c r="DW56" s="80" t="s">
        <v>329</v>
      </c>
      <c r="DX56" s="80" t="s">
        <v>329</v>
      </c>
      <c r="DY56" s="80" t="s">
        <v>329</v>
      </c>
      <c r="DZ56" s="80" t="s">
        <v>329</v>
      </c>
      <c r="EA56" s="80" t="s">
        <v>329</v>
      </c>
      <c r="EB56" s="80" t="s">
        <v>329</v>
      </c>
      <c r="EC56" s="80" t="s">
        <v>329</v>
      </c>
      <c r="ED56" s="80" t="s">
        <v>329</v>
      </c>
      <c r="EE56" s="80" t="s">
        <v>329</v>
      </c>
      <c r="EF56" s="80" t="s">
        <v>329</v>
      </c>
      <c r="EG56" s="80" t="s">
        <v>329</v>
      </c>
      <c r="EH56" s="80" t="s">
        <v>329</v>
      </c>
      <c r="EI56" s="80" t="s">
        <v>329</v>
      </c>
      <c r="EJ56" s="80" t="s">
        <v>329</v>
      </c>
      <c r="EK56" s="80" t="s">
        <v>329</v>
      </c>
      <c r="EL56" s="80" t="s">
        <v>329</v>
      </c>
      <c r="EM56" s="80" t="s">
        <v>329</v>
      </c>
      <c r="EN56" s="80" t="s">
        <v>329</v>
      </c>
      <c r="EO56" s="80" t="s">
        <v>329</v>
      </c>
      <c r="EP56" s="80" t="s">
        <v>329</v>
      </c>
      <c r="EQ56" s="80" t="s">
        <v>329</v>
      </c>
      <c r="ER56" s="80" t="s">
        <v>329</v>
      </c>
      <c r="ES56" s="80" t="s">
        <v>329</v>
      </c>
      <c r="ET56" s="80" t="s">
        <v>329</v>
      </c>
      <c r="EU56" s="80" t="s">
        <v>329</v>
      </c>
      <c r="EV56" s="80" t="s">
        <v>329</v>
      </c>
      <c r="EW56" s="80" t="s">
        <v>329</v>
      </c>
      <c r="EX56" s="80" t="s">
        <v>329</v>
      </c>
      <c r="EY56" s="80" t="s">
        <v>329</v>
      </c>
      <c r="EZ56" s="80" t="s">
        <v>329</v>
      </c>
      <c r="FA56" s="80" t="s">
        <v>329</v>
      </c>
      <c r="FB56" s="80" t="s">
        <v>329</v>
      </c>
      <c r="FC56" s="80" t="s">
        <v>329</v>
      </c>
      <c r="FD56" s="80" t="s">
        <v>329</v>
      </c>
      <c r="FE56" s="80" t="s">
        <v>329</v>
      </c>
      <c r="FF56" s="80" t="s">
        <v>329</v>
      </c>
      <c r="FG56" s="80" t="s">
        <v>329</v>
      </c>
      <c r="FH56" s="80" t="s">
        <v>329</v>
      </c>
      <c r="FI56" s="80" t="s">
        <v>329</v>
      </c>
      <c r="FJ56" s="80" t="s">
        <v>329</v>
      </c>
      <c r="FK56" s="80" t="s">
        <v>329</v>
      </c>
      <c r="FL56" s="80" t="s">
        <v>329</v>
      </c>
      <c r="FM56" s="80" t="s">
        <v>329</v>
      </c>
      <c r="FN56" s="80" t="s">
        <v>329</v>
      </c>
      <c r="FO56" s="80" t="s">
        <v>329</v>
      </c>
      <c r="FP56" s="80" t="s">
        <v>329</v>
      </c>
      <c r="FQ56" s="80" t="s">
        <v>329</v>
      </c>
      <c r="FR56" s="80" t="s">
        <v>329</v>
      </c>
      <c r="FS56" s="80" t="s">
        <v>329</v>
      </c>
      <c r="FT56" s="80" t="s">
        <v>329</v>
      </c>
      <c r="FU56" s="80" t="s">
        <v>329</v>
      </c>
      <c r="FV56" s="80" t="s">
        <v>329</v>
      </c>
      <c r="FW56" s="80" t="s">
        <v>329</v>
      </c>
      <c r="FX56" s="80" t="s">
        <v>329</v>
      </c>
      <c r="FY56" s="80" t="s">
        <v>329</v>
      </c>
      <c r="FZ56" s="80" t="s">
        <v>329</v>
      </c>
      <c r="GA56" s="80" t="s">
        <v>329</v>
      </c>
      <c r="GB56" s="80" t="s">
        <v>329</v>
      </c>
      <c r="GC56" s="80" t="s">
        <v>329</v>
      </c>
      <c r="GD56" s="80" t="s">
        <v>329</v>
      </c>
      <c r="GE56" s="80" t="s">
        <v>329</v>
      </c>
      <c r="GF56" s="80" t="s">
        <v>329</v>
      </c>
      <c r="GG56" s="80" t="s">
        <v>329</v>
      </c>
      <c r="GH56" s="80" t="s">
        <v>329</v>
      </c>
      <c r="GI56" s="80" t="s">
        <v>329</v>
      </c>
      <c r="GJ56" s="80" t="s">
        <v>329</v>
      </c>
      <c r="GK56" s="80" t="s">
        <v>329</v>
      </c>
      <c r="GL56" s="80" t="s">
        <v>329</v>
      </c>
      <c r="GM56" s="80" t="s">
        <v>329</v>
      </c>
      <c r="GN56" s="80" t="s">
        <v>329</v>
      </c>
      <c r="GO56" s="80" t="s">
        <v>329</v>
      </c>
      <c r="GP56" s="80" t="s">
        <v>329</v>
      </c>
      <c r="GQ56" s="80" t="s">
        <v>329</v>
      </c>
      <c r="GR56" s="80" t="s">
        <v>329</v>
      </c>
      <c r="GS56" s="80" t="s">
        <v>329</v>
      </c>
      <c r="GT56" s="80" t="s">
        <v>329</v>
      </c>
      <c r="GU56" s="80" t="s">
        <v>329</v>
      </c>
      <c r="GV56" s="80" t="s">
        <v>329</v>
      </c>
      <c r="GW56" s="80" t="s">
        <v>329</v>
      </c>
      <c r="GX56" s="80" t="s">
        <v>329</v>
      </c>
      <c r="GY56" s="80" t="s">
        <v>329</v>
      </c>
      <c r="GZ56" s="80" t="s">
        <v>329</v>
      </c>
      <c r="HA56" s="80" t="s">
        <v>329</v>
      </c>
      <c r="HB56" s="80" t="s">
        <v>329</v>
      </c>
      <c r="HC56" s="80" t="s">
        <v>329</v>
      </c>
      <c r="HD56" s="80" t="s">
        <v>329</v>
      </c>
      <c r="HE56" s="80" t="s">
        <v>329</v>
      </c>
      <c r="HF56" s="80" t="s">
        <v>329</v>
      </c>
      <c r="HG56" s="80" t="s">
        <v>329</v>
      </c>
      <c r="HH56" s="80" t="s">
        <v>329</v>
      </c>
      <c r="HI56" s="80" t="s">
        <v>329</v>
      </c>
      <c r="HJ56" s="80" t="s">
        <v>329</v>
      </c>
      <c r="HK56" s="80" t="s">
        <v>329</v>
      </c>
      <c r="HL56" s="80" t="s">
        <v>329</v>
      </c>
      <c r="HM56" s="80" t="s">
        <v>329</v>
      </c>
      <c r="HN56" s="80" t="s">
        <v>329</v>
      </c>
      <c r="HO56" s="80" t="s">
        <v>329</v>
      </c>
      <c r="HP56" s="80" t="s">
        <v>329</v>
      </c>
      <c r="HQ56" s="80" t="s">
        <v>329</v>
      </c>
      <c r="HR56" s="80" t="s">
        <v>329</v>
      </c>
      <c r="HS56" s="80" t="s">
        <v>329</v>
      </c>
      <c r="HT56" s="80" t="s">
        <v>329</v>
      </c>
      <c r="HU56" s="80" t="s">
        <v>329</v>
      </c>
      <c r="HV56" s="80" t="s">
        <v>329</v>
      </c>
      <c r="HW56" s="80" t="s">
        <v>329</v>
      </c>
      <c r="HX56" s="80" t="s">
        <v>329</v>
      </c>
      <c r="HY56" s="80" t="s">
        <v>329</v>
      </c>
      <c r="HZ56" s="80" t="s">
        <v>329</v>
      </c>
      <c r="IA56" s="80" t="s">
        <v>329</v>
      </c>
      <c r="IB56" s="80" t="s">
        <v>329</v>
      </c>
      <c r="IC56" s="80" t="s">
        <v>329</v>
      </c>
      <c r="ID56" s="80" t="s">
        <v>329</v>
      </c>
      <c r="IE56" s="80" t="s">
        <v>329</v>
      </c>
      <c r="IF56" s="80" t="s">
        <v>329</v>
      </c>
      <c r="IG56" s="80" t="s">
        <v>329</v>
      </c>
      <c r="IH56" s="80" t="s">
        <v>329</v>
      </c>
      <c r="II56" s="80" t="s">
        <v>329</v>
      </c>
      <c r="IJ56" s="80" t="s">
        <v>329</v>
      </c>
      <c r="IK56" s="80" t="s">
        <v>329</v>
      </c>
      <c r="IL56" s="80" t="s">
        <v>329</v>
      </c>
      <c r="IM56" s="80" t="s">
        <v>329</v>
      </c>
      <c r="IN56" s="80" t="s">
        <v>329</v>
      </c>
      <c r="IO56" s="80" t="s">
        <v>329</v>
      </c>
      <c r="IP56" s="80" t="s">
        <v>329</v>
      </c>
      <c r="IQ56" s="80" t="s">
        <v>329</v>
      </c>
      <c r="IR56" s="80" t="s">
        <v>329</v>
      </c>
      <c r="IS56" s="80" t="s">
        <v>329</v>
      </c>
      <c r="IT56" s="80" t="s">
        <v>329</v>
      </c>
      <c r="IU56" s="80" t="s">
        <v>329</v>
      </c>
      <c r="IV56" s="80" t="s">
        <v>329</v>
      </c>
    </row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pans="1:10" s="31" customFormat="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s="31" customFormat="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s="31" customFormat="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s="31" customFormat="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s="31" customFormat="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s="31" customFormat="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s="31" customFormat="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s="31" customFormat="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s="31" customFormat="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s="31" customFormat="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s="31" customFormat="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s="31" customFormat="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s="31" customFormat="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s="31" customFormat="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s="31" customFormat="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</sheetData>
  <sheetProtection/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9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:B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00390625" style="0" customWidth="1"/>
    <col min="4" max="5" width="13.140625" style="0" customWidth="1"/>
  </cols>
  <sheetData>
    <row r="1" spans="1:5" ht="30" customHeight="1">
      <c r="A1" s="495" t="s">
        <v>411</v>
      </c>
      <c r="B1" s="495"/>
      <c r="C1" s="495"/>
      <c r="D1" s="495"/>
      <c r="E1" s="495"/>
    </row>
    <row r="2" spans="1:5" ht="18" customHeight="1">
      <c r="A2" s="496" t="s">
        <v>403</v>
      </c>
      <c r="B2" s="496"/>
      <c r="C2" s="496"/>
      <c r="D2" s="496"/>
      <c r="E2" s="496"/>
    </row>
    <row r="3" spans="1:5" ht="17.25" customHeight="1">
      <c r="A3" s="3"/>
      <c r="B3" s="561" t="s">
        <v>479</v>
      </c>
      <c r="C3" s="212"/>
      <c r="D3" s="497" t="s">
        <v>398</v>
      </c>
      <c r="E3" s="497"/>
    </row>
    <row r="4" spans="1:5" ht="13.5" thickBot="1">
      <c r="A4" s="2"/>
      <c r="B4" s="561" t="s">
        <v>480</v>
      </c>
      <c r="C4" s="211"/>
      <c r="D4" s="498" t="s">
        <v>405</v>
      </c>
      <c r="E4" s="498"/>
    </row>
    <row r="5" spans="1:5" ht="44.25" customHeight="1" thickBot="1">
      <c r="A5" s="235" t="s">
        <v>0</v>
      </c>
      <c r="B5" s="253" t="s">
        <v>1</v>
      </c>
      <c r="C5" s="274" t="s">
        <v>404</v>
      </c>
      <c r="D5" s="274" t="s">
        <v>453</v>
      </c>
      <c r="E5" s="272" t="s">
        <v>454</v>
      </c>
    </row>
    <row r="6" spans="1:5" ht="12.75" customHeight="1" thickTop="1">
      <c r="A6" s="236" t="s">
        <v>100</v>
      </c>
      <c r="B6" s="254" t="s">
        <v>101</v>
      </c>
      <c r="C6" s="254" t="s">
        <v>102</v>
      </c>
      <c r="D6" s="254" t="s">
        <v>103</v>
      </c>
      <c r="E6" s="243" t="s">
        <v>104</v>
      </c>
    </row>
    <row r="7" spans="1:5" ht="21.75" customHeight="1">
      <c r="A7" s="237" t="s">
        <v>2</v>
      </c>
      <c r="B7" s="255" t="s">
        <v>3</v>
      </c>
      <c r="C7" s="275">
        <f>C8+C15</f>
        <v>17143258</v>
      </c>
      <c r="D7" s="275">
        <f>D8+D15</f>
        <v>0</v>
      </c>
      <c r="E7" s="244">
        <f>E8+E15</f>
        <v>17143258</v>
      </c>
    </row>
    <row r="8" spans="1:5" s="13" customFormat="1" ht="21.75" customHeight="1">
      <c r="A8" s="238" t="s">
        <v>4</v>
      </c>
      <c r="B8" s="256" t="s">
        <v>5</v>
      </c>
      <c r="C8" s="276">
        <v>16065258</v>
      </c>
      <c r="D8" s="276">
        <v>0</v>
      </c>
      <c r="E8" s="245">
        <v>16065258</v>
      </c>
    </row>
    <row r="9" spans="1:5" s="13" customFormat="1" ht="21.75" customHeight="1" hidden="1">
      <c r="A9" s="238" t="s">
        <v>124</v>
      </c>
      <c r="B9" s="256" t="s">
        <v>6</v>
      </c>
      <c r="C9" s="276"/>
      <c r="D9" s="276"/>
      <c r="E9" s="245"/>
    </row>
    <row r="10" spans="1:5" s="13" customFormat="1" ht="21.75" customHeight="1" hidden="1">
      <c r="A10" s="238" t="s">
        <v>125</v>
      </c>
      <c r="B10" s="256" t="s">
        <v>7</v>
      </c>
      <c r="C10" s="276"/>
      <c r="D10" s="276"/>
      <c r="E10" s="245"/>
    </row>
    <row r="11" spans="1:5" s="13" customFormat="1" ht="21.75" customHeight="1" hidden="1">
      <c r="A11" s="238" t="s">
        <v>126</v>
      </c>
      <c r="B11" s="256" t="s">
        <v>8</v>
      </c>
      <c r="C11" s="276"/>
      <c r="D11" s="276"/>
      <c r="E11" s="245"/>
    </row>
    <row r="12" spans="1:5" s="13" customFormat="1" ht="21.75" customHeight="1" hidden="1">
      <c r="A12" s="238" t="s">
        <v>127</v>
      </c>
      <c r="B12" s="256" t="s">
        <v>9</v>
      </c>
      <c r="C12" s="276"/>
      <c r="D12" s="276"/>
      <c r="E12" s="245"/>
    </row>
    <row r="13" spans="1:5" s="13" customFormat="1" ht="21.75" customHeight="1" hidden="1">
      <c r="A13" s="238" t="s">
        <v>128</v>
      </c>
      <c r="B13" s="257" t="s">
        <v>10</v>
      </c>
      <c r="C13" s="282"/>
      <c r="D13" s="276"/>
      <c r="E13" s="246"/>
    </row>
    <row r="14" spans="1:5" s="13" customFormat="1" ht="21.75" customHeight="1" hidden="1">
      <c r="A14" s="238" t="s">
        <v>129</v>
      </c>
      <c r="B14" s="257" t="s">
        <v>11</v>
      </c>
      <c r="C14" s="257"/>
      <c r="D14" s="276"/>
      <c r="E14" s="247"/>
    </row>
    <row r="15" spans="1:5" s="13" customFormat="1" ht="21.75" customHeight="1">
      <c r="A15" s="238" t="s">
        <v>12</v>
      </c>
      <c r="B15" s="256" t="s">
        <v>13</v>
      </c>
      <c r="C15" s="276">
        <v>1078000</v>
      </c>
      <c r="D15" s="276">
        <v>0</v>
      </c>
      <c r="E15" s="245">
        <v>1078000</v>
      </c>
    </row>
    <row r="16" spans="1:5" ht="21.75" customHeight="1">
      <c r="A16" s="239" t="s">
        <v>14</v>
      </c>
      <c r="B16" s="258" t="s">
        <v>15</v>
      </c>
      <c r="C16" s="277">
        <f>C19</f>
        <v>0</v>
      </c>
      <c r="D16" s="277">
        <f>D19</f>
        <v>968546</v>
      </c>
      <c r="E16" s="277">
        <f>E19</f>
        <v>968546</v>
      </c>
    </row>
    <row r="17" spans="1:5" ht="21.75" customHeight="1" hidden="1">
      <c r="A17" s="238" t="s">
        <v>158</v>
      </c>
      <c r="B17" s="257" t="s">
        <v>291</v>
      </c>
      <c r="C17" s="282">
        <v>0</v>
      </c>
      <c r="D17" s="276"/>
      <c r="E17" s="246"/>
    </row>
    <row r="18" spans="1:5" ht="21.75" customHeight="1" hidden="1">
      <c r="A18" s="238" t="s">
        <v>159</v>
      </c>
      <c r="B18" s="256" t="s">
        <v>187</v>
      </c>
      <c r="C18" s="276">
        <v>14220</v>
      </c>
      <c r="D18" s="276"/>
      <c r="E18" s="245"/>
    </row>
    <row r="19" spans="1:5" ht="21.75" customHeight="1">
      <c r="A19" s="238" t="s">
        <v>158</v>
      </c>
      <c r="B19" s="256" t="s">
        <v>291</v>
      </c>
      <c r="C19" s="276">
        <v>0</v>
      </c>
      <c r="D19" s="276">
        <v>968546</v>
      </c>
      <c r="E19" s="245">
        <v>968546</v>
      </c>
    </row>
    <row r="20" spans="1:5" ht="21.75" customHeight="1">
      <c r="A20" s="239" t="s">
        <v>16</v>
      </c>
      <c r="B20" s="258" t="s">
        <v>17</v>
      </c>
      <c r="C20" s="277">
        <f>C22+C27+C21</f>
        <v>8495000</v>
      </c>
      <c r="D20" s="277">
        <f>D22+D27+D21</f>
        <v>200000</v>
      </c>
      <c r="E20" s="248">
        <f>E22+E27+E21</f>
        <v>8695000</v>
      </c>
    </row>
    <row r="21" spans="1:5" ht="21.75" customHeight="1">
      <c r="A21" s="238" t="s">
        <v>407</v>
      </c>
      <c r="B21" s="256" t="s">
        <v>406</v>
      </c>
      <c r="C21" s="276">
        <v>0</v>
      </c>
      <c r="D21" s="277">
        <v>0</v>
      </c>
      <c r="E21" s="248">
        <v>0</v>
      </c>
    </row>
    <row r="22" spans="1:5" s="13" customFormat="1" ht="23.25" customHeight="1">
      <c r="A22" s="238" t="s">
        <v>18</v>
      </c>
      <c r="B22" s="256" t="s">
        <v>19</v>
      </c>
      <c r="C22" s="276">
        <v>8485000</v>
      </c>
      <c r="D22" s="276">
        <v>200000</v>
      </c>
      <c r="E22" s="245">
        <v>8685000</v>
      </c>
    </row>
    <row r="23" spans="1:5" s="13" customFormat="1" ht="21.75" customHeight="1" hidden="1">
      <c r="A23" s="238" t="s">
        <v>20</v>
      </c>
      <c r="B23" s="256" t="s">
        <v>21</v>
      </c>
      <c r="C23" s="276"/>
      <c r="D23" s="276"/>
      <c r="E23" s="245"/>
    </row>
    <row r="24" spans="1:5" s="13" customFormat="1" ht="21.75" customHeight="1" hidden="1">
      <c r="A24" s="238"/>
      <c r="B24" s="256" t="s">
        <v>22</v>
      </c>
      <c r="C24" s="276"/>
      <c r="D24" s="276"/>
      <c r="E24" s="245"/>
    </row>
    <row r="25" spans="1:5" s="13" customFormat="1" ht="21.75" customHeight="1" hidden="1">
      <c r="A25" s="238" t="s">
        <v>23</v>
      </c>
      <c r="B25" s="256" t="s">
        <v>24</v>
      </c>
      <c r="C25" s="276"/>
      <c r="D25" s="276"/>
      <c r="E25" s="245"/>
    </row>
    <row r="26" spans="1:5" s="13" customFormat="1" ht="21.75" customHeight="1" hidden="1">
      <c r="A26" s="238" t="s">
        <v>25</v>
      </c>
      <c r="B26" s="256" t="s">
        <v>26</v>
      </c>
      <c r="C26" s="276"/>
      <c r="D26" s="276"/>
      <c r="E26" s="245"/>
    </row>
    <row r="27" spans="1:5" s="13" customFormat="1" ht="21.75" customHeight="1">
      <c r="A27" s="238" t="s">
        <v>27</v>
      </c>
      <c r="B27" s="256" t="s">
        <v>28</v>
      </c>
      <c r="C27" s="276">
        <v>10000</v>
      </c>
      <c r="D27" s="276">
        <v>0</v>
      </c>
      <c r="E27" s="245">
        <v>10000</v>
      </c>
    </row>
    <row r="28" spans="1:5" ht="21.75" customHeight="1">
      <c r="A28" s="239" t="s">
        <v>29</v>
      </c>
      <c r="B28" s="258" t="s">
        <v>30</v>
      </c>
      <c r="C28" s="277">
        <f>SUM(C29:C36)</f>
        <v>3780000</v>
      </c>
      <c r="D28" s="277">
        <f>SUM(D29:D36)</f>
        <v>0</v>
      </c>
      <c r="E28" s="248">
        <f>SUM(E29:E36)</f>
        <v>3780000</v>
      </c>
    </row>
    <row r="29" spans="1:5" ht="21.75" customHeight="1">
      <c r="A29" s="238" t="s">
        <v>31</v>
      </c>
      <c r="B29" s="256" t="s">
        <v>120</v>
      </c>
      <c r="C29" s="276">
        <v>3500000</v>
      </c>
      <c r="D29" s="276">
        <v>0</v>
      </c>
      <c r="E29" s="245">
        <v>3500000</v>
      </c>
    </row>
    <row r="30" spans="1:5" ht="21.75" customHeight="1">
      <c r="A30" s="238" t="s">
        <v>292</v>
      </c>
      <c r="B30" s="256" t="s">
        <v>293</v>
      </c>
      <c r="C30" s="276">
        <v>45000</v>
      </c>
      <c r="D30" s="276">
        <v>0</v>
      </c>
      <c r="E30" s="245">
        <v>45000</v>
      </c>
    </row>
    <row r="31" spans="1:5" ht="21.75" customHeight="1">
      <c r="A31" s="238" t="s">
        <v>32</v>
      </c>
      <c r="B31" s="256" t="s">
        <v>33</v>
      </c>
      <c r="C31" s="276">
        <v>0</v>
      </c>
      <c r="D31" s="276">
        <v>0</v>
      </c>
      <c r="E31" s="245">
        <v>0</v>
      </c>
    </row>
    <row r="32" spans="1:5" ht="18.75" customHeight="1">
      <c r="A32" s="238" t="s">
        <v>34</v>
      </c>
      <c r="B32" s="256" t="s">
        <v>35</v>
      </c>
      <c r="C32" s="276">
        <v>228000</v>
      </c>
      <c r="D32" s="276">
        <v>0</v>
      </c>
      <c r="E32" s="245">
        <v>228000</v>
      </c>
    </row>
    <row r="33" spans="1:5" ht="24.75" customHeight="1">
      <c r="A33" s="238" t="s">
        <v>36</v>
      </c>
      <c r="B33" s="256" t="s">
        <v>37</v>
      </c>
      <c r="C33" s="276">
        <v>0</v>
      </c>
      <c r="D33" s="276">
        <v>0</v>
      </c>
      <c r="E33" s="245">
        <v>0</v>
      </c>
    </row>
    <row r="34" spans="1:5" ht="21.75" customHeight="1">
      <c r="A34" s="240" t="s">
        <v>38</v>
      </c>
      <c r="B34" s="259" t="s">
        <v>39</v>
      </c>
      <c r="C34" s="278">
        <v>0</v>
      </c>
      <c r="D34" s="278">
        <v>0</v>
      </c>
      <c r="E34" s="249">
        <v>0</v>
      </c>
    </row>
    <row r="35" spans="1:5" ht="21.75" customHeight="1">
      <c r="A35" s="238" t="s">
        <v>40</v>
      </c>
      <c r="B35" s="256" t="s">
        <v>41</v>
      </c>
      <c r="C35" s="276">
        <v>7000</v>
      </c>
      <c r="D35" s="279">
        <v>0</v>
      </c>
      <c r="E35" s="273">
        <v>7000</v>
      </c>
    </row>
    <row r="36" spans="1:5" ht="21.75" customHeight="1">
      <c r="A36" s="238" t="s">
        <v>42</v>
      </c>
      <c r="B36" s="256" t="s">
        <v>43</v>
      </c>
      <c r="C36" s="256">
        <v>0</v>
      </c>
      <c r="D36" s="256">
        <v>0</v>
      </c>
      <c r="E36" s="250">
        <v>0</v>
      </c>
    </row>
    <row r="37" spans="1:5" ht="21.75" customHeight="1">
      <c r="A37" s="239" t="s">
        <v>44</v>
      </c>
      <c r="B37" s="258" t="s">
        <v>45</v>
      </c>
      <c r="C37" s="277">
        <v>0</v>
      </c>
      <c r="D37" s="277">
        <v>425920</v>
      </c>
      <c r="E37" s="248">
        <v>425920</v>
      </c>
    </row>
    <row r="38" spans="1:5" ht="21.75" customHeight="1" hidden="1">
      <c r="A38" s="238" t="s">
        <v>294</v>
      </c>
      <c r="B38" s="256" t="s">
        <v>295</v>
      </c>
      <c r="C38" s="256">
        <v>0</v>
      </c>
      <c r="D38" s="256"/>
      <c r="E38" s="250"/>
    </row>
    <row r="39" spans="1:5" ht="21.75" customHeight="1">
      <c r="A39" s="239" t="s">
        <v>46</v>
      </c>
      <c r="B39" s="258" t="s">
        <v>47</v>
      </c>
      <c r="C39" s="277">
        <v>0</v>
      </c>
      <c r="D39" s="277">
        <v>292425</v>
      </c>
      <c r="E39" s="248">
        <v>292425</v>
      </c>
    </row>
    <row r="40" spans="1:5" ht="21.75" customHeight="1" hidden="1">
      <c r="A40" s="238" t="s">
        <v>121</v>
      </c>
      <c r="B40" s="256" t="s">
        <v>48</v>
      </c>
      <c r="C40" s="276"/>
      <c r="D40" s="276"/>
      <c r="E40" s="245"/>
    </row>
    <row r="41" spans="1:5" ht="21.75" customHeight="1" hidden="1">
      <c r="A41" s="238" t="s">
        <v>298</v>
      </c>
      <c r="B41" s="256" t="s">
        <v>299</v>
      </c>
      <c r="C41" s="276"/>
      <c r="D41" s="276"/>
      <c r="E41" s="245"/>
    </row>
    <row r="42" spans="1:5" ht="21.75" customHeight="1">
      <c r="A42" s="239" t="s">
        <v>49</v>
      </c>
      <c r="B42" s="258" t="s">
        <v>188</v>
      </c>
      <c r="C42" s="258">
        <v>0</v>
      </c>
      <c r="D42" s="258">
        <v>0</v>
      </c>
      <c r="E42" s="251">
        <v>0</v>
      </c>
    </row>
    <row r="43" spans="1:5" ht="21.75" customHeight="1" hidden="1">
      <c r="A43" s="238" t="s">
        <v>122</v>
      </c>
      <c r="B43" s="256" t="s">
        <v>123</v>
      </c>
      <c r="C43" s="256">
        <v>0</v>
      </c>
      <c r="D43" s="256"/>
      <c r="E43" s="250"/>
    </row>
    <row r="44" spans="1:5" ht="30" customHeight="1">
      <c r="A44" s="241" t="s">
        <v>185</v>
      </c>
      <c r="B44" s="260" t="s">
        <v>50</v>
      </c>
      <c r="C44" s="280">
        <f>C7+C16+C20+C28+C37+C39+C42</f>
        <v>29418258</v>
      </c>
      <c r="D44" s="280">
        <f>D7+D16+D20+D28+D37+D39+D42</f>
        <v>1886891</v>
      </c>
      <c r="E44" s="252">
        <f>E7+E16+E20+E28+E37+E39+E42</f>
        <v>31305149</v>
      </c>
    </row>
    <row r="45" spans="1:5" ht="21.75" customHeight="1">
      <c r="A45" s="239" t="s">
        <v>51</v>
      </c>
      <c r="B45" s="258" t="s">
        <v>52</v>
      </c>
      <c r="C45" s="277">
        <f>SUM(C46:C48)</f>
        <v>4390000</v>
      </c>
      <c r="D45" s="277">
        <f>SUM(D46:D48)</f>
        <v>0</v>
      </c>
      <c r="E45" s="248">
        <f>SUM(E46:E48)</f>
        <v>4390000</v>
      </c>
    </row>
    <row r="46" spans="1:5" ht="24" customHeight="1">
      <c r="A46" s="238" t="s">
        <v>423</v>
      </c>
      <c r="B46" s="256" t="s">
        <v>409</v>
      </c>
      <c r="C46" s="276">
        <v>0</v>
      </c>
      <c r="D46" s="276">
        <v>0</v>
      </c>
      <c r="E46" s="245">
        <v>0</v>
      </c>
    </row>
    <row r="47" spans="1:5" ht="21.75" customHeight="1">
      <c r="A47" s="238" t="s">
        <v>53</v>
      </c>
      <c r="B47" s="256" t="s">
        <v>54</v>
      </c>
      <c r="C47" s="276">
        <v>4390000</v>
      </c>
      <c r="D47" s="276">
        <v>0</v>
      </c>
      <c r="E47" s="245">
        <v>4390000</v>
      </c>
    </row>
    <row r="48" spans="1:5" ht="21.75" customHeight="1">
      <c r="A48" s="238" t="s">
        <v>296</v>
      </c>
      <c r="B48" s="256" t="s">
        <v>297</v>
      </c>
      <c r="C48" s="276">
        <v>0</v>
      </c>
      <c r="D48" s="276">
        <v>0</v>
      </c>
      <c r="E48" s="245">
        <v>0</v>
      </c>
    </row>
    <row r="49" spans="1:5" s="4" customFormat="1" ht="37.5" customHeight="1" thickBot="1">
      <c r="A49" s="242" t="s">
        <v>459</v>
      </c>
      <c r="B49" s="261" t="s">
        <v>55</v>
      </c>
      <c r="C49" s="281">
        <f>C44+C45</f>
        <v>33808258</v>
      </c>
      <c r="D49" s="281">
        <f>D44+D45</f>
        <v>1886891</v>
      </c>
      <c r="E49" s="463">
        <f>E44+E45</f>
        <v>35695149</v>
      </c>
    </row>
    <row r="50" spans="1:5" ht="15">
      <c r="A50" s="1"/>
      <c r="B50" s="1"/>
      <c r="C50" s="1"/>
      <c r="D50" s="1"/>
      <c r="E50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5" width="13.140625" style="0" customWidth="1"/>
  </cols>
  <sheetData>
    <row r="1" spans="1:5" ht="30" customHeight="1">
      <c r="A1" s="495" t="s">
        <v>412</v>
      </c>
      <c r="B1" s="495"/>
      <c r="C1" s="495"/>
      <c r="D1" s="495"/>
      <c r="E1" s="495"/>
    </row>
    <row r="2" spans="1:5" ht="18" customHeight="1">
      <c r="A2" s="496" t="s">
        <v>403</v>
      </c>
      <c r="B2" s="496"/>
      <c r="C2" s="496"/>
      <c r="D2" s="496"/>
      <c r="E2" s="496"/>
    </row>
    <row r="3" spans="1:5" ht="19.5" customHeight="1">
      <c r="A3" s="3"/>
      <c r="B3" s="561" t="s">
        <v>481</v>
      </c>
      <c r="C3" s="209"/>
      <c r="D3" s="497" t="s">
        <v>399</v>
      </c>
      <c r="E3" s="497"/>
    </row>
    <row r="4" spans="1:5" ht="13.5" thickBot="1">
      <c r="A4" s="2"/>
      <c r="B4" s="561" t="s">
        <v>482</v>
      </c>
      <c r="C4" s="211"/>
      <c r="D4" s="498" t="s">
        <v>405</v>
      </c>
      <c r="E4" s="498"/>
    </row>
    <row r="5" spans="1:5" ht="38.25" customHeight="1" thickBot="1">
      <c r="A5" s="12" t="s">
        <v>0</v>
      </c>
      <c r="B5" s="286" t="s">
        <v>1</v>
      </c>
      <c r="C5" s="262" t="s">
        <v>404</v>
      </c>
      <c r="D5" s="274" t="s">
        <v>453</v>
      </c>
      <c r="E5" s="272" t="s">
        <v>454</v>
      </c>
    </row>
    <row r="6" spans="1:5" ht="12.75" customHeight="1" thickTop="1">
      <c r="A6" s="213" t="s">
        <v>100</v>
      </c>
      <c r="B6" s="214" t="s">
        <v>101</v>
      </c>
      <c r="C6" s="263" t="s">
        <v>102</v>
      </c>
      <c r="D6" s="254" t="s">
        <v>103</v>
      </c>
      <c r="E6" s="243" t="s">
        <v>104</v>
      </c>
    </row>
    <row r="7" spans="1:5" s="6" customFormat="1" ht="21.75" customHeight="1">
      <c r="A7" s="11" t="s">
        <v>56</v>
      </c>
      <c r="B7" s="287" t="s">
        <v>57</v>
      </c>
      <c r="C7" s="264">
        <f>C8+C16</f>
        <v>12703000</v>
      </c>
      <c r="D7" s="275">
        <f>D8+D16</f>
        <v>0</v>
      </c>
      <c r="E7" s="244">
        <f>E8+E16</f>
        <v>12703000</v>
      </c>
    </row>
    <row r="8" spans="1:5" s="5" customFormat="1" ht="21.75" customHeight="1">
      <c r="A8" s="9" t="s">
        <v>58</v>
      </c>
      <c r="B8" s="216" t="s">
        <v>59</v>
      </c>
      <c r="C8" s="265">
        <v>4581000</v>
      </c>
      <c r="D8" s="276">
        <v>0</v>
      </c>
      <c r="E8" s="245">
        <v>4581000</v>
      </c>
    </row>
    <row r="9" spans="1:5" s="5" customFormat="1" ht="22.5" customHeight="1" hidden="1">
      <c r="A9" s="9" t="s">
        <v>130</v>
      </c>
      <c r="B9" s="216" t="s">
        <v>60</v>
      </c>
      <c r="C9" s="265"/>
      <c r="D9" s="276"/>
      <c r="E9" s="245"/>
    </row>
    <row r="10" spans="1:5" s="5" customFormat="1" ht="22.5" customHeight="1" hidden="1">
      <c r="A10" s="9" t="s">
        <v>190</v>
      </c>
      <c r="B10" s="216" t="s">
        <v>191</v>
      </c>
      <c r="C10" s="265"/>
      <c r="D10" s="276"/>
      <c r="E10" s="245"/>
    </row>
    <row r="11" spans="1:5" s="5" customFormat="1" ht="22.5" customHeight="1" hidden="1">
      <c r="A11" s="9" t="s">
        <v>283</v>
      </c>
      <c r="B11" s="216" t="s">
        <v>284</v>
      </c>
      <c r="C11" s="265"/>
      <c r="D11" s="276"/>
      <c r="E11" s="245"/>
    </row>
    <row r="12" spans="1:5" s="5" customFormat="1" ht="21.75" customHeight="1" hidden="1">
      <c r="A12" s="9" t="s">
        <v>131</v>
      </c>
      <c r="B12" s="216" t="s">
        <v>61</v>
      </c>
      <c r="C12" s="265"/>
      <c r="D12" s="276"/>
      <c r="E12" s="245"/>
    </row>
    <row r="13" spans="1:5" s="5" customFormat="1" ht="21.75" customHeight="1" hidden="1">
      <c r="A13" s="9" t="s">
        <v>132</v>
      </c>
      <c r="B13" s="216" t="s">
        <v>62</v>
      </c>
      <c r="C13" s="266"/>
      <c r="D13" s="276"/>
      <c r="E13" s="246"/>
    </row>
    <row r="14" spans="1:5" s="5" customFormat="1" ht="21.75" customHeight="1" hidden="1">
      <c r="A14" s="9" t="s">
        <v>133</v>
      </c>
      <c r="B14" s="216" t="s">
        <v>63</v>
      </c>
      <c r="C14" s="267"/>
      <c r="D14" s="276"/>
      <c r="E14" s="247"/>
    </row>
    <row r="15" spans="1:5" s="5" customFormat="1" ht="21.75" customHeight="1" hidden="1">
      <c r="A15" s="9" t="s">
        <v>134</v>
      </c>
      <c r="B15" s="216" t="s">
        <v>64</v>
      </c>
      <c r="C15" s="267"/>
      <c r="D15" s="276"/>
      <c r="E15" s="247"/>
    </row>
    <row r="16" spans="1:5" s="5" customFormat="1" ht="21.75" customHeight="1">
      <c r="A16" s="9" t="s">
        <v>65</v>
      </c>
      <c r="B16" s="216" t="s">
        <v>66</v>
      </c>
      <c r="C16" s="265">
        <v>8122000</v>
      </c>
      <c r="D16" s="276">
        <v>0</v>
      </c>
      <c r="E16" s="245">
        <v>8122000</v>
      </c>
    </row>
    <row r="17" spans="1:5" s="5" customFormat="1" ht="21.75" customHeight="1" hidden="1">
      <c r="A17" s="9" t="s">
        <v>135</v>
      </c>
      <c r="B17" s="216" t="s">
        <v>67</v>
      </c>
      <c r="C17" s="265">
        <v>2800</v>
      </c>
      <c r="D17" s="276"/>
      <c r="E17" s="245"/>
    </row>
    <row r="18" spans="1:5" s="5" customFormat="1" ht="28.5" customHeight="1" hidden="1">
      <c r="A18" s="9" t="s">
        <v>136</v>
      </c>
      <c r="B18" s="216" t="s">
        <v>68</v>
      </c>
      <c r="C18" s="265">
        <v>2730</v>
      </c>
      <c r="D18" s="276"/>
      <c r="E18" s="245"/>
    </row>
    <row r="19" spans="1:5" s="5" customFormat="1" ht="21.75" customHeight="1" hidden="1">
      <c r="A19" s="9" t="s">
        <v>137</v>
      </c>
      <c r="B19" s="216" t="s">
        <v>69</v>
      </c>
      <c r="C19" s="265">
        <v>900</v>
      </c>
      <c r="D19" s="276"/>
      <c r="E19" s="245"/>
    </row>
    <row r="20" spans="1:5" s="6" customFormat="1" ht="34.5" customHeight="1">
      <c r="A20" s="8" t="s">
        <v>70</v>
      </c>
      <c r="B20" s="288" t="s">
        <v>156</v>
      </c>
      <c r="C20" s="268">
        <v>3205000</v>
      </c>
      <c r="D20" s="277">
        <v>0</v>
      </c>
      <c r="E20" s="248">
        <v>3205000</v>
      </c>
    </row>
    <row r="21" spans="1:5" s="6" customFormat="1" ht="21.75" customHeight="1">
      <c r="A21" s="8" t="s">
        <v>71</v>
      </c>
      <c r="B21" s="217" t="s">
        <v>72</v>
      </c>
      <c r="C21" s="271">
        <f>C22+C25+C28+C34+C35</f>
        <v>10535258</v>
      </c>
      <c r="D21" s="280">
        <f>D22+D25+D28+D34+D35</f>
        <v>855000</v>
      </c>
      <c r="E21" s="252">
        <f>E22+E25+E28+E34+E35</f>
        <v>11390258</v>
      </c>
    </row>
    <row r="22" spans="1:5" s="5" customFormat="1" ht="21.75" customHeight="1">
      <c r="A22" s="9" t="s">
        <v>73</v>
      </c>
      <c r="B22" s="216" t="s">
        <v>74</v>
      </c>
      <c r="C22" s="265">
        <v>2000000</v>
      </c>
      <c r="D22" s="276">
        <v>0</v>
      </c>
      <c r="E22" s="245">
        <v>2000000</v>
      </c>
    </row>
    <row r="23" spans="1:5" s="5" customFormat="1" ht="21.75" customHeight="1" hidden="1">
      <c r="A23" s="9" t="s">
        <v>142</v>
      </c>
      <c r="B23" s="216" t="s">
        <v>144</v>
      </c>
      <c r="C23" s="265"/>
      <c r="D23" s="276"/>
      <c r="E23" s="245"/>
    </row>
    <row r="24" spans="1:5" s="5" customFormat="1" ht="21.75" customHeight="1" hidden="1">
      <c r="A24" s="9" t="s">
        <v>143</v>
      </c>
      <c r="B24" s="216" t="s">
        <v>145</v>
      </c>
      <c r="C24" s="265"/>
      <c r="D24" s="276"/>
      <c r="E24" s="245"/>
    </row>
    <row r="25" spans="1:5" s="5" customFormat="1" ht="21.75" customHeight="1">
      <c r="A25" s="9" t="s">
        <v>75</v>
      </c>
      <c r="B25" s="216" t="s">
        <v>76</v>
      </c>
      <c r="C25" s="265">
        <v>450000</v>
      </c>
      <c r="D25" s="276">
        <v>130000</v>
      </c>
      <c r="E25" s="245">
        <v>580000</v>
      </c>
    </row>
    <row r="26" spans="1:5" s="5" customFormat="1" ht="21.75" customHeight="1" hidden="1">
      <c r="A26" s="9" t="s">
        <v>138</v>
      </c>
      <c r="B26" s="216" t="s">
        <v>140</v>
      </c>
      <c r="C26" s="293"/>
      <c r="D26" s="279"/>
      <c r="E26" s="273"/>
    </row>
    <row r="27" spans="1:5" s="5" customFormat="1" ht="21.75" customHeight="1" hidden="1">
      <c r="A27" s="9" t="s">
        <v>139</v>
      </c>
      <c r="B27" s="216" t="s">
        <v>141</v>
      </c>
      <c r="C27" s="265"/>
      <c r="D27" s="276"/>
      <c r="E27" s="245"/>
    </row>
    <row r="28" spans="1:5" s="5" customFormat="1" ht="21.75" customHeight="1">
      <c r="A28" s="9" t="s">
        <v>77</v>
      </c>
      <c r="B28" s="216" t="s">
        <v>78</v>
      </c>
      <c r="C28" s="265">
        <v>5595000</v>
      </c>
      <c r="D28" s="276">
        <v>475000</v>
      </c>
      <c r="E28" s="245">
        <v>6070000</v>
      </c>
    </row>
    <row r="29" spans="1:5" s="5" customFormat="1" ht="21.75" customHeight="1" hidden="1">
      <c r="A29" s="9" t="s">
        <v>146</v>
      </c>
      <c r="B29" s="215" t="s">
        <v>79</v>
      </c>
      <c r="C29" s="265"/>
      <c r="D29" s="276"/>
      <c r="E29" s="245"/>
    </row>
    <row r="30" spans="1:5" s="5" customFormat="1" ht="21.75" customHeight="1" hidden="1">
      <c r="A30" s="9" t="s">
        <v>147</v>
      </c>
      <c r="B30" s="215" t="s">
        <v>148</v>
      </c>
      <c r="C30" s="265"/>
      <c r="D30" s="276"/>
      <c r="E30" s="245"/>
    </row>
    <row r="31" spans="1:5" s="5" customFormat="1" ht="21.75" customHeight="1" hidden="1">
      <c r="A31" s="9" t="s">
        <v>149</v>
      </c>
      <c r="B31" s="216" t="s">
        <v>150</v>
      </c>
      <c r="C31" s="265"/>
      <c r="D31" s="276"/>
      <c r="E31" s="245"/>
    </row>
    <row r="32" spans="1:5" s="5" customFormat="1" ht="21.75" customHeight="1" hidden="1">
      <c r="A32" s="9" t="s">
        <v>151</v>
      </c>
      <c r="B32" s="216" t="s">
        <v>153</v>
      </c>
      <c r="C32" s="265"/>
      <c r="D32" s="276"/>
      <c r="E32" s="245"/>
    </row>
    <row r="33" spans="1:5" s="5" customFormat="1" ht="21.75" customHeight="1" hidden="1">
      <c r="A33" s="9" t="s">
        <v>152</v>
      </c>
      <c r="B33" s="216" t="s">
        <v>80</v>
      </c>
      <c r="C33" s="265"/>
      <c r="D33" s="276"/>
      <c r="E33" s="245"/>
    </row>
    <row r="34" spans="1:5" s="5" customFormat="1" ht="21.75" customHeight="1">
      <c r="A34" s="186" t="s">
        <v>81</v>
      </c>
      <c r="B34" s="289" t="s">
        <v>82</v>
      </c>
      <c r="C34" s="269">
        <v>270000</v>
      </c>
      <c r="D34" s="278">
        <v>250000</v>
      </c>
      <c r="E34" s="249">
        <v>520000</v>
      </c>
    </row>
    <row r="35" spans="1:5" s="5" customFormat="1" ht="21.75" customHeight="1">
      <c r="A35" s="9" t="s">
        <v>83</v>
      </c>
      <c r="B35" s="216" t="s">
        <v>84</v>
      </c>
      <c r="C35" s="265">
        <v>2220258</v>
      </c>
      <c r="D35" s="279">
        <v>0</v>
      </c>
      <c r="E35" s="245">
        <v>2220258</v>
      </c>
    </row>
    <row r="36" spans="1:5" s="5" customFormat="1" ht="21.75" customHeight="1" hidden="1">
      <c r="A36" s="9" t="s">
        <v>154</v>
      </c>
      <c r="B36" s="216" t="s">
        <v>85</v>
      </c>
      <c r="C36" s="270">
        <v>12112</v>
      </c>
      <c r="D36" s="256"/>
      <c r="E36" s="250"/>
    </row>
    <row r="37" spans="1:5" s="5" customFormat="1" ht="21.75" customHeight="1" hidden="1">
      <c r="A37" s="9" t="s">
        <v>285</v>
      </c>
      <c r="B37" s="216" t="s">
        <v>286</v>
      </c>
      <c r="C37" s="270">
        <v>0</v>
      </c>
      <c r="D37" s="256"/>
      <c r="E37" s="250"/>
    </row>
    <row r="38" spans="1:5" s="5" customFormat="1" ht="21.75" customHeight="1" hidden="1">
      <c r="A38" s="9" t="s">
        <v>287</v>
      </c>
      <c r="B38" s="216" t="s">
        <v>288</v>
      </c>
      <c r="C38" s="270">
        <v>0</v>
      </c>
      <c r="D38" s="256"/>
      <c r="E38" s="250"/>
    </row>
    <row r="39" spans="1:5" s="5" customFormat="1" ht="21.75" customHeight="1" hidden="1">
      <c r="A39" s="9" t="s">
        <v>155</v>
      </c>
      <c r="B39" s="216" t="s">
        <v>86</v>
      </c>
      <c r="C39" s="270">
        <v>1050</v>
      </c>
      <c r="D39" s="256"/>
      <c r="E39" s="250"/>
    </row>
    <row r="40" spans="1:5" s="6" customFormat="1" ht="21" customHeight="1">
      <c r="A40" s="8" t="s">
        <v>87</v>
      </c>
      <c r="B40" s="217" t="s">
        <v>88</v>
      </c>
      <c r="C40" s="268">
        <v>950469</v>
      </c>
      <c r="D40" s="277">
        <v>279525</v>
      </c>
      <c r="E40" s="248">
        <v>1229994</v>
      </c>
    </row>
    <row r="41" spans="1:5" s="6" customFormat="1" ht="21.75" customHeight="1" hidden="1">
      <c r="A41" s="9" t="s">
        <v>157</v>
      </c>
      <c r="B41" s="216" t="s">
        <v>116</v>
      </c>
      <c r="C41" s="265">
        <v>100</v>
      </c>
      <c r="D41" s="276"/>
      <c r="E41" s="245"/>
    </row>
    <row r="42" spans="1:5" s="6" customFormat="1" ht="32.25" customHeight="1" hidden="1">
      <c r="A42" s="9" t="s">
        <v>160</v>
      </c>
      <c r="B42" s="216" t="s">
        <v>161</v>
      </c>
      <c r="C42" s="270">
        <v>1800</v>
      </c>
      <c r="D42" s="256"/>
      <c r="E42" s="250"/>
    </row>
    <row r="43" spans="1:5" s="6" customFormat="1" ht="20.25" customHeight="1" hidden="1">
      <c r="A43" s="9" t="s">
        <v>162</v>
      </c>
      <c r="B43" s="216" t="s">
        <v>117</v>
      </c>
      <c r="C43" s="270">
        <v>1600</v>
      </c>
      <c r="D43" s="256"/>
      <c r="E43" s="250"/>
    </row>
    <row r="44" spans="1:5" s="6" customFormat="1" ht="24" customHeight="1" hidden="1">
      <c r="A44" s="9" t="s">
        <v>163</v>
      </c>
      <c r="B44" s="216" t="s">
        <v>118</v>
      </c>
      <c r="C44" s="270">
        <v>3700</v>
      </c>
      <c r="D44" s="256"/>
      <c r="E44" s="250"/>
    </row>
    <row r="45" spans="1:5" s="6" customFormat="1" ht="21.75" customHeight="1">
      <c r="A45" s="8" t="s">
        <v>89</v>
      </c>
      <c r="B45" s="217" t="s">
        <v>119</v>
      </c>
      <c r="C45" s="271">
        <f>SUM(C46:C50)</f>
        <v>886000</v>
      </c>
      <c r="D45" s="280">
        <f>SUM(D46:D50)</f>
        <v>12900</v>
      </c>
      <c r="E45" s="252">
        <f>SUM(E46:E50)</f>
        <v>898900</v>
      </c>
    </row>
    <row r="46" spans="1:5" s="6" customFormat="1" ht="21.75" customHeight="1">
      <c r="A46" s="9" t="s">
        <v>164</v>
      </c>
      <c r="B46" s="216" t="s">
        <v>165</v>
      </c>
      <c r="C46" s="265">
        <v>0</v>
      </c>
      <c r="D46" s="276">
        <v>12900</v>
      </c>
      <c r="E46" s="245">
        <v>12900</v>
      </c>
    </row>
    <row r="47" spans="1:5" s="6" customFormat="1" ht="21.75" customHeight="1">
      <c r="A47" s="9" t="s">
        <v>166</v>
      </c>
      <c r="B47" s="216" t="s">
        <v>192</v>
      </c>
      <c r="C47" s="265">
        <v>755000</v>
      </c>
      <c r="D47" s="276">
        <v>0</v>
      </c>
      <c r="E47" s="245">
        <v>755000</v>
      </c>
    </row>
    <row r="48" spans="1:5" s="6" customFormat="1" ht="30.75" customHeight="1">
      <c r="A48" s="9" t="s">
        <v>167</v>
      </c>
      <c r="B48" s="216" t="s">
        <v>169</v>
      </c>
      <c r="C48" s="265">
        <v>0</v>
      </c>
      <c r="D48" s="276">
        <v>0</v>
      </c>
      <c r="E48" s="245">
        <v>0</v>
      </c>
    </row>
    <row r="49" spans="1:5" s="6" customFormat="1" ht="21.75" customHeight="1">
      <c r="A49" s="9" t="s">
        <v>168</v>
      </c>
      <c r="B49" s="216" t="s">
        <v>170</v>
      </c>
      <c r="C49" s="265">
        <v>131000</v>
      </c>
      <c r="D49" s="276">
        <v>0</v>
      </c>
      <c r="E49" s="245">
        <v>131000</v>
      </c>
    </row>
    <row r="50" spans="1:5" s="6" customFormat="1" ht="21.75" customHeight="1">
      <c r="A50" s="9" t="s">
        <v>279</v>
      </c>
      <c r="B50" s="216" t="s">
        <v>280</v>
      </c>
      <c r="C50" s="265">
        <v>0</v>
      </c>
      <c r="D50" s="276">
        <v>0</v>
      </c>
      <c r="E50" s="245">
        <v>0</v>
      </c>
    </row>
    <row r="51" spans="1:5" s="6" customFormat="1" ht="21.75" customHeight="1">
      <c r="A51" s="8" t="s">
        <v>90</v>
      </c>
      <c r="B51" s="217" t="s">
        <v>91</v>
      </c>
      <c r="C51" s="271">
        <v>2985000</v>
      </c>
      <c r="D51" s="280">
        <v>739466</v>
      </c>
      <c r="E51" s="252">
        <v>3724466</v>
      </c>
    </row>
    <row r="52" spans="1:5" s="6" customFormat="1" ht="21.75" customHeight="1" hidden="1">
      <c r="A52" s="9" t="s">
        <v>281</v>
      </c>
      <c r="B52" s="216" t="s">
        <v>282</v>
      </c>
      <c r="C52" s="265"/>
      <c r="D52" s="276"/>
      <c r="E52" s="245"/>
    </row>
    <row r="53" spans="1:5" s="6" customFormat="1" ht="21.75" customHeight="1" hidden="1">
      <c r="A53" s="9" t="s">
        <v>171</v>
      </c>
      <c r="B53" s="216" t="s">
        <v>174</v>
      </c>
      <c r="C53" s="265"/>
      <c r="D53" s="276"/>
      <c r="E53" s="245"/>
    </row>
    <row r="54" spans="1:5" s="5" customFormat="1" ht="21.75" customHeight="1" hidden="1">
      <c r="A54" s="9" t="s">
        <v>172</v>
      </c>
      <c r="B54" s="216" t="s">
        <v>175</v>
      </c>
      <c r="C54" s="269"/>
      <c r="D54" s="278"/>
      <c r="E54" s="249"/>
    </row>
    <row r="55" spans="1:5" s="6" customFormat="1" ht="21.75" customHeight="1" hidden="1">
      <c r="A55" s="9" t="s">
        <v>173</v>
      </c>
      <c r="B55" s="216" t="s">
        <v>176</v>
      </c>
      <c r="C55" s="265"/>
      <c r="D55" s="276"/>
      <c r="E55" s="245"/>
    </row>
    <row r="56" spans="1:5" s="6" customFormat="1" ht="21.75" customHeight="1">
      <c r="A56" s="9"/>
      <c r="B56" s="467" t="s">
        <v>472</v>
      </c>
      <c r="C56" s="265">
        <v>0</v>
      </c>
      <c r="D56" s="276">
        <v>920115</v>
      </c>
      <c r="E56" s="245">
        <v>920115</v>
      </c>
    </row>
    <row r="57" spans="1:5" s="6" customFormat="1" ht="21.75" customHeight="1">
      <c r="A57" s="9"/>
      <c r="B57" s="467" t="s">
        <v>469</v>
      </c>
      <c r="C57" s="265">
        <v>0</v>
      </c>
      <c r="D57" s="276">
        <v>248431</v>
      </c>
      <c r="E57" s="245">
        <v>248431</v>
      </c>
    </row>
    <row r="58" spans="1:5" s="6" customFormat="1" ht="21.75" customHeight="1">
      <c r="A58" s="8" t="s">
        <v>92</v>
      </c>
      <c r="B58" s="217" t="s">
        <v>93</v>
      </c>
      <c r="C58" s="271">
        <v>1905000</v>
      </c>
      <c r="D58" s="280">
        <v>0</v>
      </c>
      <c r="E58" s="252">
        <v>1905000</v>
      </c>
    </row>
    <row r="59" spans="1:5" s="6" customFormat="1" ht="21.75" customHeight="1" hidden="1">
      <c r="A59" s="9" t="s">
        <v>177</v>
      </c>
      <c r="B59" s="216" t="s">
        <v>179</v>
      </c>
      <c r="C59" s="265"/>
      <c r="D59" s="276"/>
      <c r="E59" s="245"/>
    </row>
    <row r="60" spans="1:5" s="6" customFormat="1" ht="21.75" customHeight="1" hidden="1">
      <c r="A60" s="9" t="s">
        <v>289</v>
      </c>
      <c r="B60" s="216" t="s">
        <v>290</v>
      </c>
      <c r="C60" s="265"/>
      <c r="D60" s="276"/>
      <c r="E60" s="245"/>
    </row>
    <row r="61" spans="1:5" s="6" customFormat="1" ht="21.75" customHeight="1" hidden="1">
      <c r="A61" s="9" t="s">
        <v>178</v>
      </c>
      <c r="B61" s="216" t="s">
        <v>180</v>
      </c>
      <c r="C61" s="265"/>
      <c r="D61" s="276"/>
      <c r="E61" s="245"/>
    </row>
    <row r="62" spans="1:5" s="6" customFormat="1" ht="21.75" customHeight="1">
      <c r="A62" s="8" t="s">
        <v>94</v>
      </c>
      <c r="B62" s="217" t="s">
        <v>182</v>
      </c>
      <c r="C62" s="268">
        <v>0</v>
      </c>
      <c r="D62" s="277">
        <v>0</v>
      </c>
      <c r="E62" s="248">
        <v>0</v>
      </c>
    </row>
    <row r="63" spans="1:5" s="7" customFormat="1" ht="36" customHeight="1">
      <c r="A63" s="10" t="s">
        <v>184</v>
      </c>
      <c r="B63" s="290" t="s">
        <v>95</v>
      </c>
      <c r="C63" s="294">
        <f>C7+C20+C21+C40+C45+C51+C58+C62</f>
        <v>33169727</v>
      </c>
      <c r="D63" s="298">
        <f>D7+D20+D21+D40+D45+D51+D58+D62</f>
        <v>1886891</v>
      </c>
      <c r="E63" s="283">
        <f>E7+E20+E21+E40+E45+E51+E58+E62</f>
        <v>35056618</v>
      </c>
    </row>
    <row r="64" spans="1:5" s="5" customFormat="1" ht="21.75" customHeight="1">
      <c r="A64" s="10" t="s">
        <v>96</v>
      </c>
      <c r="B64" s="290" t="s">
        <v>97</v>
      </c>
      <c r="C64" s="271">
        <f>SUM(C65:C67)</f>
        <v>638531</v>
      </c>
      <c r="D64" s="280">
        <f>SUM(D65:D67)</f>
        <v>0</v>
      </c>
      <c r="E64" s="252">
        <f>SUM(E65:E67)</f>
        <v>638531</v>
      </c>
    </row>
    <row r="65" spans="1:5" s="5" customFormat="1" ht="27.75" customHeight="1">
      <c r="A65" s="9" t="s">
        <v>424</v>
      </c>
      <c r="B65" s="291" t="s">
        <v>410</v>
      </c>
      <c r="C65" s="295">
        <v>0</v>
      </c>
      <c r="D65" s="280">
        <v>0</v>
      </c>
      <c r="E65" s="252">
        <v>0</v>
      </c>
    </row>
    <row r="66" spans="1:5" s="5" customFormat="1" ht="21.75" customHeight="1">
      <c r="A66" s="9" t="s">
        <v>193</v>
      </c>
      <c r="B66" s="216" t="s">
        <v>194</v>
      </c>
      <c r="C66" s="265">
        <v>638531</v>
      </c>
      <c r="D66" s="276">
        <v>0</v>
      </c>
      <c r="E66" s="245">
        <v>638531</v>
      </c>
    </row>
    <row r="67" spans="1:5" s="7" customFormat="1" ht="21.75" customHeight="1">
      <c r="A67" s="9" t="s">
        <v>181</v>
      </c>
      <c r="B67" s="216" t="s">
        <v>98</v>
      </c>
      <c r="C67" s="265">
        <v>0</v>
      </c>
      <c r="D67" s="276">
        <v>0</v>
      </c>
      <c r="E67" s="245">
        <v>0</v>
      </c>
    </row>
    <row r="68" spans="1:5" ht="30" thickBot="1">
      <c r="A68" s="304" t="s">
        <v>186</v>
      </c>
      <c r="B68" s="305" t="s">
        <v>99</v>
      </c>
      <c r="C68" s="306">
        <f>C63+C64</f>
        <v>33808258</v>
      </c>
      <c r="D68" s="307">
        <f>D63+D64</f>
        <v>1886891</v>
      </c>
      <c r="E68" s="308">
        <f>E63+E64</f>
        <v>35695149</v>
      </c>
    </row>
    <row r="69" spans="1:5" ht="15">
      <c r="A69" s="499" t="s">
        <v>449</v>
      </c>
      <c r="B69" s="500"/>
      <c r="C69" s="301">
        <v>6</v>
      </c>
      <c r="D69" s="302">
        <v>0</v>
      </c>
      <c r="E69" s="303">
        <v>6</v>
      </c>
    </row>
    <row r="70" spans="1:5" ht="15">
      <c r="A70" s="234"/>
      <c r="B70" s="292" t="s">
        <v>451</v>
      </c>
      <c r="C70" s="284">
        <v>1</v>
      </c>
      <c r="D70" s="299">
        <v>0</v>
      </c>
      <c r="E70" s="296">
        <v>1</v>
      </c>
    </row>
    <row r="71" spans="1:5" ht="15.75" thickBot="1">
      <c r="A71" s="501" t="s">
        <v>450</v>
      </c>
      <c r="B71" s="502"/>
      <c r="C71" s="285">
        <v>1</v>
      </c>
      <c r="D71" s="300">
        <v>0</v>
      </c>
      <c r="E71" s="297">
        <v>1</v>
      </c>
    </row>
  </sheetData>
  <sheetProtection/>
  <mergeCells count="6">
    <mergeCell ref="A69:B69"/>
    <mergeCell ref="A71:B71"/>
    <mergeCell ref="A1:E1"/>
    <mergeCell ref="A2:E2"/>
    <mergeCell ref="D3:E3"/>
    <mergeCell ref="D4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14" customWidth="1"/>
    <col min="2" max="2" width="47.28125" style="17" customWidth="1"/>
    <col min="3" max="5" width="14.00390625" style="14" customWidth="1"/>
    <col min="6" max="6" width="47.28125" style="14" customWidth="1"/>
    <col min="7" max="9" width="14.00390625" style="14" customWidth="1"/>
    <col min="10" max="10" width="4.140625" style="14" customWidth="1"/>
    <col min="11" max="16384" width="8.00390625" style="14" customWidth="1"/>
  </cols>
  <sheetData>
    <row r="1" spans="2:10" ht="39.75" customHeight="1">
      <c r="B1" s="15" t="s">
        <v>195</v>
      </c>
      <c r="C1" s="16"/>
      <c r="D1" s="16"/>
      <c r="E1" s="16"/>
      <c r="F1" s="16"/>
      <c r="G1" s="16"/>
      <c r="H1" s="16"/>
      <c r="I1" s="16"/>
      <c r="J1" s="505"/>
    </row>
    <row r="2" spans="2:10" ht="19.5" customHeight="1">
      <c r="B2" s="561" t="s">
        <v>483</v>
      </c>
      <c r="C2" s="16"/>
      <c r="D2" s="16"/>
      <c r="E2" s="16"/>
      <c r="F2" s="16"/>
      <c r="H2" s="218"/>
      <c r="I2" s="218" t="s">
        <v>473</v>
      </c>
      <c r="J2" s="505"/>
    </row>
    <row r="3" spans="2:10" ht="13.5" thickBot="1">
      <c r="B3" s="561" t="s">
        <v>484</v>
      </c>
      <c r="H3" s="177"/>
      <c r="I3" s="177" t="s">
        <v>405</v>
      </c>
      <c r="J3" s="505"/>
    </row>
    <row r="4" spans="1:10" ht="18" customHeight="1" thickBot="1">
      <c r="A4" s="503" t="s">
        <v>196</v>
      </c>
      <c r="B4" s="18" t="s">
        <v>105</v>
      </c>
      <c r="C4" s="19"/>
      <c r="D4" s="379"/>
      <c r="E4" s="379"/>
      <c r="F4" s="18" t="s">
        <v>106</v>
      </c>
      <c r="G4" s="20"/>
      <c r="H4" s="382"/>
      <c r="I4" s="450"/>
      <c r="J4" s="505"/>
    </row>
    <row r="5" spans="1:10" s="21" customFormat="1" ht="40.5" customHeight="1" thickBot="1">
      <c r="A5" s="504"/>
      <c r="B5" s="386" t="s">
        <v>197</v>
      </c>
      <c r="C5" s="400" t="s">
        <v>414</v>
      </c>
      <c r="D5" s="400" t="s">
        <v>453</v>
      </c>
      <c r="E5" s="380" t="s">
        <v>454</v>
      </c>
      <c r="F5" s="386" t="s">
        <v>197</v>
      </c>
      <c r="G5" s="400" t="s">
        <v>414</v>
      </c>
      <c r="H5" s="461" t="s">
        <v>453</v>
      </c>
      <c r="I5" s="400" t="s">
        <v>454</v>
      </c>
      <c r="J5" s="505"/>
    </row>
    <row r="6" spans="1:10" s="23" customFormat="1" ht="12" customHeight="1" thickBot="1">
      <c r="A6" s="22" t="s">
        <v>100</v>
      </c>
      <c r="B6" s="387" t="s">
        <v>101</v>
      </c>
      <c r="C6" s="22" t="s">
        <v>102</v>
      </c>
      <c r="D6" s="22" t="s">
        <v>103</v>
      </c>
      <c r="E6" s="381" t="s">
        <v>104</v>
      </c>
      <c r="F6" s="387" t="s">
        <v>367</v>
      </c>
      <c r="G6" s="22" t="s">
        <v>384</v>
      </c>
      <c r="H6" s="383" t="s">
        <v>455</v>
      </c>
      <c r="I6" s="22" t="s">
        <v>456</v>
      </c>
      <c r="J6" s="505"/>
    </row>
    <row r="7" spans="1:10" ht="12.75" customHeight="1">
      <c r="A7" s="24" t="s">
        <v>107</v>
      </c>
      <c r="B7" s="388" t="s">
        <v>198</v>
      </c>
      <c r="C7" s="401">
        <v>16065258</v>
      </c>
      <c r="D7" s="401">
        <v>0</v>
      </c>
      <c r="E7" s="438">
        <v>16065258</v>
      </c>
      <c r="F7" s="388" t="s">
        <v>57</v>
      </c>
      <c r="G7" s="401">
        <v>12703000</v>
      </c>
      <c r="H7" s="462">
        <v>0</v>
      </c>
      <c r="I7" s="401">
        <v>12703000</v>
      </c>
      <c r="J7" s="505"/>
    </row>
    <row r="8" spans="1:10" ht="12.75" customHeight="1">
      <c r="A8" s="25" t="s">
        <v>108</v>
      </c>
      <c r="B8" s="389" t="s">
        <v>199</v>
      </c>
      <c r="C8" s="402">
        <v>1078000</v>
      </c>
      <c r="D8" s="402"/>
      <c r="E8" s="439">
        <v>1078000</v>
      </c>
      <c r="F8" s="389" t="s">
        <v>200</v>
      </c>
      <c r="G8" s="402">
        <v>3205000</v>
      </c>
      <c r="H8" s="440"/>
      <c r="I8" s="402">
        <v>3205000</v>
      </c>
      <c r="J8" s="505"/>
    </row>
    <row r="9" spans="1:10" ht="12.75" customHeight="1">
      <c r="A9" s="25" t="s">
        <v>109</v>
      </c>
      <c r="B9" s="389" t="s">
        <v>201</v>
      </c>
      <c r="C9" s="402">
        <v>0</v>
      </c>
      <c r="D9" s="402"/>
      <c r="E9" s="439"/>
      <c r="F9" s="389" t="s">
        <v>202</v>
      </c>
      <c r="G9" s="402">
        <v>10535258</v>
      </c>
      <c r="H9" s="440">
        <v>855000</v>
      </c>
      <c r="I9" s="402">
        <v>11390258</v>
      </c>
      <c r="J9" s="505"/>
    </row>
    <row r="10" spans="1:10" ht="12.75" customHeight="1">
      <c r="A10" s="25" t="s">
        <v>110</v>
      </c>
      <c r="B10" s="389" t="s">
        <v>17</v>
      </c>
      <c r="C10" s="402">
        <v>8495000</v>
      </c>
      <c r="D10" s="402">
        <v>200000</v>
      </c>
      <c r="E10" s="439">
        <v>8695000</v>
      </c>
      <c r="F10" s="389" t="s">
        <v>88</v>
      </c>
      <c r="G10" s="402">
        <v>950469</v>
      </c>
      <c r="H10" s="440">
        <v>279525</v>
      </c>
      <c r="I10" s="402">
        <v>1229994</v>
      </c>
      <c r="J10" s="505"/>
    </row>
    <row r="11" spans="1:10" ht="12.75" customHeight="1">
      <c r="A11" s="25" t="s">
        <v>111</v>
      </c>
      <c r="B11" s="26" t="s">
        <v>30</v>
      </c>
      <c r="C11" s="402">
        <v>3780000</v>
      </c>
      <c r="D11" s="402"/>
      <c r="E11" s="439">
        <v>3780000</v>
      </c>
      <c r="F11" s="389" t="s">
        <v>119</v>
      </c>
      <c r="G11" s="402">
        <v>886000</v>
      </c>
      <c r="H11" s="440">
        <v>12900</v>
      </c>
      <c r="I11" s="402">
        <v>898900</v>
      </c>
      <c r="J11" s="505"/>
    </row>
    <row r="12" spans="1:10" ht="12.75" customHeight="1">
      <c r="A12" s="25" t="s">
        <v>112</v>
      </c>
      <c r="B12" s="389" t="s">
        <v>47</v>
      </c>
      <c r="C12" s="402"/>
      <c r="D12" s="402">
        <v>292425</v>
      </c>
      <c r="E12" s="440">
        <v>292425</v>
      </c>
      <c r="F12" s="389" t="s">
        <v>203</v>
      </c>
      <c r="G12" s="402">
        <v>0</v>
      </c>
      <c r="H12" s="440"/>
      <c r="I12" s="402"/>
      <c r="J12" s="505"/>
    </row>
    <row r="13" spans="1:10" ht="12.75" customHeight="1">
      <c r="A13" s="25" t="s">
        <v>113</v>
      </c>
      <c r="B13" s="389" t="s">
        <v>204</v>
      </c>
      <c r="C13" s="402"/>
      <c r="D13" s="402"/>
      <c r="E13" s="439"/>
      <c r="F13" s="397"/>
      <c r="G13" s="402"/>
      <c r="H13" s="440"/>
      <c r="I13" s="402"/>
      <c r="J13" s="505"/>
    </row>
    <row r="14" spans="1:10" ht="12.75" customHeight="1" thickBot="1">
      <c r="A14" s="25" t="s">
        <v>114</v>
      </c>
      <c r="B14" s="397"/>
      <c r="C14" s="402"/>
      <c r="D14" s="402"/>
      <c r="E14" s="439"/>
      <c r="F14" s="397"/>
      <c r="G14" s="402"/>
      <c r="H14" s="440"/>
      <c r="I14" s="402"/>
      <c r="J14" s="505"/>
    </row>
    <row r="15" spans="1:10" ht="15.75" customHeight="1" thickBot="1">
      <c r="A15" s="25" t="s">
        <v>115</v>
      </c>
      <c r="B15" s="391" t="s">
        <v>209</v>
      </c>
      <c r="C15" s="404">
        <f>SUM(C7:C14)</f>
        <v>29418258</v>
      </c>
      <c r="D15" s="404">
        <f>SUM(D7:D14)</f>
        <v>492425</v>
      </c>
      <c r="E15" s="431">
        <f>SUM(E7:E14)</f>
        <v>29910683</v>
      </c>
      <c r="F15" s="391" t="s">
        <v>210</v>
      </c>
      <c r="G15" s="404">
        <f>SUM(G7:G14)</f>
        <v>28279727</v>
      </c>
      <c r="H15" s="459">
        <f>SUM(H7:H14)</f>
        <v>1147425</v>
      </c>
      <c r="I15" s="404">
        <f>SUM(I7:I14)</f>
        <v>29427152</v>
      </c>
      <c r="J15" s="505"/>
    </row>
    <row r="16" spans="1:10" ht="12.75" customHeight="1">
      <c r="A16" s="25" t="s">
        <v>205</v>
      </c>
      <c r="B16" s="393" t="s">
        <v>212</v>
      </c>
      <c r="C16" s="453">
        <f>+C17+C18+C19+C20</f>
        <v>4390000</v>
      </c>
      <c r="D16" s="453">
        <f>+D17+D18+D19+D20</f>
        <v>0</v>
      </c>
      <c r="E16" s="453">
        <f>+E17+E18+E19+E20</f>
        <v>4390000</v>
      </c>
      <c r="F16" s="392" t="s">
        <v>213</v>
      </c>
      <c r="G16" s="455"/>
      <c r="H16" s="447"/>
      <c r="I16" s="406"/>
      <c r="J16" s="505"/>
    </row>
    <row r="17" spans="1:10" ht="12.75" customHeight="1">
      <c r="A17" s="25" t="s">
        <v>206</v>
      </c>
      <c r="B17" s="392" t="s">
        <v>215</v>
      </c>
      <c r="C17" s="406">
        <v>4390000</v>
      </c>
      <c r="D17" s="406"/>
      <c r="E17" s="442">
        <v>4390000</v>
      </c>
      <c r="F17" s="392" t="s">
        <v>216</v>
      </c>
      <c r="G17" s="406"/>
      <c r="H17" s="447"/>
      <c r="I17" s="406"/>
      <c r="J17" s="505"/>
    </row>
    <row r="18" spans="1:10" ht="12.75" customHeight="1">
      <c r="A18" s="25" t="s">
        <v>207</v>
      </c>
      <c r="B18" s="392" t="s">
        <v>218</v>
      </c>
      <c r="C18" s="406"/>
      <c r="D18" s="406"/>
      <c r="E18" s="442"/>
      <c r="F18" s="392" t="s">
        <v>219</v>
      </c>
      <c r="G18" s="406"/>
      <c r="H18" s="447"/>
      <c r="I18" s="406"/>
      <c r="J18" s="505"/>
    </row>
    <row r="19" spans="1:10" ht="12.75" customHeight="1">
      <c r="A19" s="25" t="s">
        <v>208</v>
      </c>
      <c r="B19" s="392" t="s">
        <v>221</v>
      </c>
      <c r="C19" s="406"/>
      <c r="D19" s="406"/>
      <c r="E19" s="442"/>
      <c r="F19" s="392" t="s">
        <v>222</v>
      </c>
      <c r="G19" s="406"/>
      <c r="H19" s="447"/>
      <c r="I19" s="406"/>
      <c r="J19" s="505"/>
    </row>
    <row r="20" spans="1:10" ht="12.75" customHeight="1">
      <c r="A20" s="25" t="s">
        <v>211</v>
      </c>
      <c r="B20" s="392" t="s">
        <v>224</v>
      </c>
      <c r="C20" s="406"/>
      <c r="D20" s="455"/>
      <c r="E20" s="446"/>
      <c r="F20" s="393" t="s">
        <v>225</v>
      </c>
      <c r="G20" s="406"/>
      <c r="H20" s="447"/>
      <c r="I20" s="406"/>
      <c r="J20" s="505"/>
    </row>
    <row r="21" spans="1:10" ht="12.75" customHeight="1">
      <c r="A21" s="25" t="s">
        <v>214</v>
      </c>
      <c r="B21" s="392" t="s">
        <v>227</v>
      </c>
      <c r="C21" s="454">
        <f>+C22+C23</f>
        <v>0</v>
      </c>
      <c r="D21" s="454"/>
      <c r="E21" s="443"/>
      <c r="F21" s="392" t="s">
        <v>228</v>
      </c>
      <c r="G21" s="406"/>
      <c r="H21" s="447"/>
      <c r="I21" s="406"/>
      <c r="J21" s="505"/>
    </row>
    <row r="22" spans="1:10" ht="12.75" customHeight="1">
      <c r="A22" s="25" t="s">
        <v>217</v>
      </c>
      <c r="B22" s="385" t="s">
        <v>230</v>
      </c>
      <c r="C22" s="455"/>
      <c r="D22" s="455"/>
      <c r="E22" s="446"/>
      <c r="F22" s="388" t="s">
        <v>231</v>
      </c>
      <c r="G22" s="455"/>
      <c r="H22" s="447"/>
      <c r="I22" s="406"/>
      <c r="J22" s="505"/>
    </row>
    <row r="23" spans="1:10" ht="12.75" customHeight="1">
      <c r="A23" s="25" t="s">
        <v>220</v>
      </c>
      <c r="B23" s="384" t="s">
        <v>233</v>
      </c>
      <c r="C23" s="406"/>
      <c r="D23" s="406"/>
      <c r="E23" s="442"/>
      <c r="F23" s="389" t="s">
        <v>234</v>
      </c>
      <c r="G23" s="406"/>
      <c r="H23" s="447"/>
      <c r="I23" s="406"/>
      <c r="J23" s="505"/>
    </row>
    <row r="24" spans="1:10" ht="12.75" customHeight="1">
      <c r="A24" s="25" t="s">
        <v>223</v>
      </c>
      <c r="B24" s="384" t="s">
        <v>236</v>
      </c>
      <c r="C24" s="406"/>
      <c r="D24" s="406"/>
      <c r="E24" s="447"/>
      <c r="F24" s="389" t="s">
        <v>237</v>
      </c>
      <c r="G24" s="406"/>
      <c r="H24" s="447"/>
      <c r="I24" s="406"/>
      <c r="J24" s="505"/>
    </row>
    <row r="25" spans="1:10" ht="12.75" customHeight="1">
      <c r="A25" s="25" t="s">
        <v>226</v>
      </c>
      <c r="B25" s="384" t="s">
        <v>239</v>
      </c>
      <c r="C25" s="406"/>
      <c r="D25" s="406"/>
      <c r="E25" s="447"/>
      <c r="F25" s="389" t="s">
        <v>301</v>
      </c>
      <c r="G25" s="406">
        <v>638531</v>
      </c>
      <c r="H25" s="447"/>
      <c r="I25" s="406">
        <v>638531</v>
      </c>
      <c r="J25" s="505"/>
    </row>
    <row r="26" spans="1:10" ht="12.75" customHeight="1" thickBot="1">
      <c r="A26" s="25" t="s">
        <v>229</v>
      </c>
      <c r="B26" s="384" t="s">
        <v>239</v>
      </c>
      <c r="C26" s="406"/>
      <c r="D26" s="457"/>
      <c r="E26" s="448"/>
      <c r="F26" s="458" t="s">
        <v>183</v>
      </c>
      <c r="G26" s="460"/>
      <c r="H26" s="447"/>
      <c r="I26" s="406"/>
      <c r="J26" s="505"/>
    </row>
    <row r="27" spans="1:10" ht="21.75" customHeight="1" thickBot="1">
      <c r="A27" s="25" t="s">
        <v>232</v>
      </c>
      <c r="B27" s="445" t="s">
        <v>241</v>
      </c>
      <c r="C27" s="456">
        <f>+C16+C21+C24+C26</f>
        <v>4390000</v>
      </c>
      <c r="D27" s="456">
        <f>+D16+D21+D24+D26</f>
        <v>0</v>
      </c>
      <c r="E27" s="452">
        <f>+E16+E21+E24+E26</f>
        <v>4390000</v>
      </c>
      <c r="F27" s="391" t="s">
        <v>242</v>
      </c>
      <c r="G27" s="404">
        <f>SUM(G16:G26)</f>
        <v>638531</v>
      </c>
      <c r="H27" s="459">
        <f>SUM(H16:H26)</f>
        <v>0</v>
      </c>
      <c r="I27" s="404">
        <f>SUM(I16:I26)</f>
        <v>638531</v>
      </c>
      <c r="J27" s="505"/>
    </row>
    <row r="28" spans="1:10" ht="13.5" thickBot="1">
      <c r="A28" s="25" t="s">
        <v>235</v>
      </c>
      <c r="B28" s="398" t="s">
        <v>243</v>
      </c>
      <c r="C28" s="407">
        <f>+C15+C27</f>
        <v>33808258</v>
      </c>
      <c r="D28" s="407">
        <f>+D15+D27</f>
        <v>492425</v>
      </c>
      <c r="E28" s="28">
        <f>+E15+E27</f>
        <v>34300683</v>
      </c>
      <c r="F28" s="398" t="s">
        <v>244</v>
      </c>
      <c r="G28" s="407">
        <f>+G15+G27</f>
        <v>28918258</v>
      </c>
      <c r="H28" s="449">
        <f>+H15+H27</f>
        <v>1147425</v>
      </c>
      <c r="I28" s="407">
        <f>+I15+I27</f>
        <v>30065683</v>
      </c>
      <c r="J28" s="505"/>
    </row>
    <row r="29" spans="1:10" ht="13.5" thickBot="1">
      <c r="A29" s="25" t="s">
        <v>238</v>
      </c>
      <c r="B29" s="398" t="s">
        <v>245</v>
      </c>
      <c r="C29" s="407" t="str">
        <f>IF(C15-G15&lt;0,G15-C15,"-")</f>
        <v>-</v>
      </c>
      <c r="D29" s="407">
        <f>IF(D15-H15&lt;0,H15-D15,"-")</f>
        <v>655000</v>
      </c>
      <c r="E29" s="28" t="str">
        <f>IF(E15-I15&lt;0,I15-E15,"-")</f>
        <v>-</v>
      </c>
      <c r="F29" s="398" t="s">
        <v>246</v>
      </c>
      <c r="G29" s="407">
        <f>IF(C15-G15&gt;0,C15-G15,"-")</f>
        <v>1138531</v>
      </c>
      <c r="H29" s="449" t="str">
        <f>IF(D15-H15&gt;0,D15-H15,"-")</f>
        <v>-</v>
      </c>
      <c r="I29" s="407">
        <f>IF(E15-I15&gt;0,E15-I15,"-")</f>
        <v>483531</v>
      </c>
      <c r="J29" s="505"/>
    </row>
    <row r="30" spans="1:10" ht="13.5" thickBot="1">
      <c r="A30" s="451" t="s">
        <v>240</v>
      </c>
      <c r="B30" s="398" t="s">
        <v>247</v>
      </c>
      <c r="C30" s="407" t="str">
        <f>IF(C15+C27-G28&lt;0,G28-(C15+C27),"-")</f>
        <v>-</v>
      </c>
      <c r="D30" s="407">
        <f>IF(D15+D27-H28&lt;0,H28-(D15+D27),"-")</f>
        <v>655000</v>
      </c>
      <c r="E30" s="28" t="str">
        <f>IF(E15+E27-I28&lt;0,I28-(E15+E27),"-")</f>
        <v>-</v>
      </c>
      <c r="F30" s="398" t="s">
        <v>248</v>
      </c>
      <c r="G30" s="407">
        <f>IF(C15+C27-G28&gt;0,C15+C27-G28,"-")</f>
        <v>4890000</v>
      </c>
      <c r="H30" s="449" t="str">
        <f>IF(D15+D27-H28&gt;0,D15+D27-H28,"-")</f>
        <v>-</v>
      </c>
      <c r="I30" s="407">
        <f>IF(E15+E27-I28&gt;0,E15+E27-I28,"-")</f>
        <v>4235000</v>
      </c>
      <c r="J30" s="505"/>
    </row>
    <row r="31" spans="2:6" ht="18.75">
      <c r="B31" s="506"/>
      <c r="C31" s="506"/>
      <c r="D31" s="506"/>
      <c r="E31" s="506"/>
      <c r="F31" s="506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0"/>
  <sheetViews>
    <sheetView zoomScale="110" zoomScaleNormal="110" zoomScaleSheetLayoutView="115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14" customWidth="1"/>
    <col min="2" max="2" width="47.28125" style="17" customWidth="1"/>
    <col min="3" max="4" width="14.00390625" style="17" customWidth="1"/>
    <col min="5" max="5" width="14.00390625" style="14" customWidth="1"/>
    <col min="6" max="6" width="47.28125" style="14" customWidth="1"/>
    <col min="7" max="9" width="14.00390625" style="14" customWidth="1"/>
    <col min="10" max="10" width="4.140625" style="14" customWidth="1"/>
    <col min="11" max="16384" width="8.00390625" style="14" customWidth="1"/>
  </cols>
  <sheetData>
    <row r="1" spans="2:10" ht="31.5">
      <c r="B1" s="15" t="s">
        <v>249</v>
      </c>
      <c r="C1" s="15"/>
      <c r="D1" s="15"/>
      <c r="E1" s="16"/>
      <c r="F1" s="16"/>
      <c r="G1" s="16"/>
      <c r="H1" s="16"/>
      <c r="I1" s="16"/>
      <c r="J1" s="505"/>
    </row>
    <row r="2" spans="2:10" ht="19.5" customHeight="1">
      <c r="B2" s="561" t="s">
        <v>485</v>
      </c>
      <c r="C2" s="15"/>
      <c r="D2" s="15"/>
      <c r="E2" s="16"/>
      <c r="F2" s="16"/>
      <c r="G2" s="16"/>
      <c r="H2" s="16"/>
      <c r="I2" s="218" t="s">
        <v>474</v>
      </c>
      <c r="J2" s="505"/>
    </row>
    <row r="3" spans="2:10" ht="13.5" thickBot="1">
      <c r="B3" s="561" t="s">
        <v>486</v>
      </c>
      <c r="I3" s="177" t="s">
        <v>405</v>
      </c>
      <c r="J3" s="505"/>
    </row>
    <row r="4" spans="1:10" ht="13.5" thickBot="1">
      <c r="A4" s="507" t="s">
        <v>196</v>
      </c>
      <c r="B4" s="18" t="s">
        <v>105</v>
      </c>
      <c r="C4" s="379"/>
      <c r="D4" s="379"/>
      <c r="E4" s="19"/>
      <c r="F4" s="18" t="s">
        <v>106</v>
      </c>
      <c r="G4" s="382"/>
      <c r="H4" s="382"/>
      <c r="I4" s="20"/>
      <c r="J4" s="505"/>
    </row>
    <row r="5" spans="1:10" s="21" customFormat="1" ht="36.75" thickBot="1">
      <c r="A5" s="508"/>
      <c r="B5" s="386" t="s">
        <v>197</v>
      </c>
      <c r="C5" s="400" t="s">
        <v>457</v>
      </c>
      <c r="D5" s="400" t="s">
        <v>453</v>
      </c>
      <c r="E5" s="380" t="s">
        <v>454</v>
      </c>
      <c r="F5" s="386" t="s">
        <v>197</v>
      </c>
      <c r="G5" s="400" t="s">
        <v>457</v>
      </c>
      <c r="H5" s="400" t="s">
        <v>453</v>
      </c>
      <c r="I5" s="408" t="s">
        <v>454</v>
      </c>
      <c r="J5" s="505"/>
    </row>
    <row r="6" spans="1:10" s="21" customFormat="1" ht="13.5" thickBot="1">
      <c r="A6" s="22" t="s">
        <v>100</v>
      </c>
      <c r="B6" s="387" t="s">
        <v>101</v>
      </c>
      <c r="C6" s="22" t="s">
        <v>102</v>
      </c>
      <c r="D6" s="22" t="s">
        <v>103</v>
      </c>
      <c r="E6" s="381" t="s">
        <v>104</v>
      </c>
      <c r="F6" s="387" t="s">
        <v>367</v>
      </c>
      <c r="G6" s="22" t="s">
        <v>384</v>
      </c>
      <c r="H6" s="22" t="s">
        <v>455</v>
      </c>
      <c r="I6" s="409" t="s">
        <v>456</v>
      </c>
      <c r="J6" s="505"/>
    </row>
    <row r="7" spans="1:10" ht="12.75" customHeight="1">
      <c r="A7" s="24" t="s">
        <v>107</v>
      </c>
      <c r="B7" s="388" t="s">
        <v>250</v>
      </c>
      <c r="C7" s="432"/>
      <c r="D7" s="415">
        <v>968546</v>
      </c>
      <c r="E7" s="438">
        <v>968546</v>
      </c>
      <c r="F7" s="388" t="s">
        <v>91</v>
      </c>
      <c r="G7" s="401">
        <v>2985000</v>
      </c>
      <c r="H7" s="415">
        <v>739466</v>
      </c>
      <c r="I7" s="410">
        <v>3724466</v>
      </c>
      <c r="J7" s="505"/>
    </row>
    <row r="8" spans="1:10" ht="12.75">
      <c r="A8" s="25" t="s">
        <v>108</v>
      </c>
      <c r="B8" s="389" t="s">
        <v>251</v>
      </c>
      <c r="C8" s="416"/>
      <c r="D8" s="416"/>
      <c r="E8" s="439"/>
      <c r="F8" s="389" t="s">
        <v>252</v>
      </c>
      <c r="G8" s="402"/>
      <c r="H8" s="416"/>
      <c r="I8" s="411"/>
      <c r="J8" s="505"/>
    </row>
    <row r="9" spans="1:10" ht="12.75" customHeight="1">
      <c r="A9" s="25" t="s">
        <v>109</v>
      </c>
      <c r="B9" s="389" t="s">
        <v>45</v>
      </c>
      <c r="C9" s="416">
        <v>0</v>
      </c>
      <c r="D9" s="444">
        <v>425920</v>
      </c>
      <c r="E9" s="439">
        <v>425920</v>
      </c>
      <c r="F9" s="389" t="s">
        <v>93</v>
      </c>
      <c r="G9" s="402">
        <v>1905000</v>
      </c>
      <c r="H9" s="416"/>
      <c r="I9" s="411">
        <v>1905000</v>
      </c>
      <c r="J9" s="505"/>
    </row>
    <row r="10" spans="1:10" ht="12.75" customHeight="1">
      <c r="A10" s="24" t="s">
        <v>110</v>
      </c>
      <c r="B10" s="389" t="s">
        <v>253</v>
      </c>
      <c r="C10" s="416"/>
      <c r="D10" s="416"/>
      <c r="E10" s="439">
        <v>0</v>
      </c>
      <c r="F10" s="389" t="s">
        <v>254</v>
      </c>
      <c r="G10" s="402"/>
      <c r="H10" s="416"/>
      <c r="I10" s="411"/>
      <c r="J10" s="505"/>
    </row>
    <row r="11" spans="1:10" ht="12.75" customHeight="1">
      <c r="A11" s="25" t="s">
        <v>111</v>
      </c>
      <c r="B11" s="389" t="s">
        <v>255</v>
      </c>
      <c r="C11" s="416"/>
      <c r="D11" s="416"/>
      <c r="E11" s="439"/>
      <c r="F11" s="389" t="s">
        <v>256</v>
      </c>
      <c r="G11" s="402"/>
      <c r="H11" s="416"/>
      <c r="I11" s="411"/>
      <c r="J11" s="505"/>
    </row>
    <row r="12" spans="1:10" ht="12.75" customHeight="1">
      <c r="A12" s="25" t="s">
        <v>112</v>
      </c>
      <c r="B12" s="389" t="s">
        <v>257</v>
      </c>
      <c r="C12" s="416"/>
      <c r="D12" s="416"/>
      <c r="E12" s="440"/>
      <c r="F12" s="26" t="s">
        <v>203</v>
      </c>
      <c r="G12" s="403"/>
      <c r="H12" s="417"/>
      <c r="I12" s="412"/>
      <c r="J12" s="505"/>
    </row>
    <row r="13" spans="1:10" ht="13.5" thickBot="1">
      <c r="A13" s="24" t="s">
        <v>113</v>
      </c>
      <c r="B13" s="397"/>
      <c r="C13" s="424"/>
      <c r="D13" s="424"/>
      <c r="E13" s="440"/>
      <c r="F13" s="390"/>
      <c r="G13" s="402"/>
      <c r="H13" s="418"/>
      <c r="I13" s="411"/>
      <c r="J13" s="505"/>
    </row>
    <row r="14" spans="1:10" ht="15.75" customHeight="1" thickBot="1">
      <c r="A14" s="27" t="s">
        <v>114</v>
      </c>
      <c r="B14" s="391" t="s">
        <v>258</v>
      </c>
      <c r="C14" s="404">
        <f>+C7+C9+C10+C12+C13</f>
        <v>0</v>
      </c>
      <c r="D14" s="404">
        <f>+D7+D9+D10+D12+D13</f>
        <v>1394466</v>
      </c>
      <c r="E14" s="431">
        <f>+E7+E9+E10+E12+E13</f>
        <v>1394466</v>
      </c>
      <c r="F14" s="391" t="s">
        <v>259</v>
      </c>
      <c r="G14" s="404">
        <f>+G7+G9+G11+G12+G13</f>
        <v>4890000</v>
      </c>
      <c r="H14" s="404">
        <f>+H7+H9+H11+H12+H13</f>
        <v>739466</v>
      </c>
      <c r="I14" s="399">
        <f>+I7+I9+I11+I12+I13</f>
        <v>5629466</v>
      </c>
      <c r="J14" s="505"/>
    </row>
    <row r="15" spans="1:10" ht="12.75" customHeight="1">
      <c r="A15" s="24" t="s">
        <v>115</v>
      </c>
      <c r="B15" s="425" t="s">
        <v>260</v>
      </c>
      <c r="C15" s="433"/>
      <c r="D15" s="433"/>
      <c r="E15" s="441">
        <f>+E16+E17+E18+E19+E20</f>
        <v>0</v>
      </c>
      <c r="F15" s="392" t="s">
        <v>213</v>
      </c>
      <c r="G15" s="405"/>
      <c r="H15" s="419"/>
      <c r="I15" s="413"/>
      <c r="J15" s="505"/>
    </row>
    <row r="16" spans="1:10" ht="12.75" customHeight="1">
      <c r="A16" s="25" t="s">
        <v>205</v>
      </c>
      <c r="B16" s="426" t="s">
        <v>261</v>
      </c>
      <c r="C16" s="434"/>
      <c r="D16" s="434"/>
      <c r="E16" s="442"/>
      <c r="F16" s="392" t="s">
        <v>262</v>
      </c>
      <c r="G16" s="406"/>
      <c r="H16" s="420"/>
      <c r="I16" s="414"/>
      <c r="J16" s="505"/>
    </row>
    <row r="17" spans="1:10" ht="12.75" customHeight="1">
      <c r="A17" s="24" t="s">
        <v>206</v>
      </c>
      <c r="B17" s="426" t="s">
        <v>263</v>
      </c>
      <c r="C17" s="434"/>
      <c r="D17" s="434"/>
      <c r="E17" s="442"/>
      <c r="F17" s="392" t="s">
        <v>219</v>
      </c>
      <c r="G17" s="406"/>
      <c r="H17" s="420"/>
      <c r="I17" s="414"/>
      <c r="J17" s="505"/>
    </row>
    <row r="18" spans="1:10" ht="12.75" customHeight="1">
      <c r="A18" s="25" t="s">
        <v>207</v>
      </c>
      <c r="B18" s="426" t="s">
        <v>264</v>
      </c>
      <c r="C18" s="434"/>
      <c r="D18" s="434"/>
      <c r="E18" s="442"/>
      <c r="F18" s="392" t="s">
        <v>222</v>
      </c>
      <c r="G18" s="406"/>
      <c r="H18" s="420"/>
      <c r="I18" s="414"/>
      <c r="J18" s="505"/>
    </row>
    <row r="19" spans="1:10" ht="12.75" customHeight="1">
      <c r="A19" s="24" t="s">
        <v>208</v>
      </c>
      <c r="B19" s="426" t="s">
        <v>265</v>
      </c>
      <c r="C19" s="434"/>
      <c r="D19" s="434"/>
      <c r="E19" s="442"/>
      <c r="F19" s="393" t="s">
        <v>225</v>
      </c>
      <c r="G19" s="406"/>
      <c r="H19" s="421"/>
      <c r="I19" s="414"/>
      <c r="J19" s="505"/>
    </row>
    <row r="20" spans="1:10" ht="12.75" customHeight="1">
      <c r="A20" s="25" t="s">
        <v>211</v>
      </c>
      <c r="B20" s="427" t="s">
        <v>266</v>
      </c>
      <c r="C20" s="434"/>
      <c r="D20" s="434"/>
      <c r="E20" s="442"/>
      <c r="F20" s="392" t="s">
        <v>267</v>
      </c>
      <c r="G20" s="406"/>
      <c r="H20" s="420"/>
      <c r="I20" s="414"/>
      <c r="J20" s="505"/>
    </row>
    <row r="21" spans="1:10" ht="12.75" customHeight="1">
      <c r="A21" s="24" t="s">
        <v>214</v>
      </c>
      <c r="B21" s="428" t="s">
        <v>268</v>
      </c>
      <c r="C21" s="435"/>
      <c r="D21" s="435"/>
      <c r="E21" s="443">
        <f>+E22+E23+E24+E25+E26</f>
        <v>0</v>
      </c>
      <c r="F21" s="394" t="s">
        <v>269</v>
      </c>
      <c r="G21" s="406"/>
      <c r="H21" s="419"/>
      <c r="I21" s="414"/>
      <c r="J21" s="505"/>
    </row>
    <row r="22" spans="1:10" ht="12.75" customHeight="1">
      <c r="A22" s="25" t="s">
        <v>217</v>
      </c>
      <c r="B22" s="427" t="s">
        <v>270</v>
      </c>
      <c r="C22" s="434"/>
      <c r="D22" s="434"/>
      <c r="E22" s="442"/>
      <c r="F22" s="394" t="s">
        <v>271</v>
      </c>
      <c r="G22" s="406"/>
      <c r="H22" s="419"/>
      <c r="I22" s="414"/>
      <c r="J22" s="505"/>
    </row>
    <row r="23" spans="1:10" ht="12.75" customHeight="1">
      <c r="A23" s="24" t="s">
        <v>220</v>
      </c>
      <c r="B23" s="427" t="s">
        <v>272</v>
      </c>
      <c r="C23" s="434"/>
      <c r="D23" s="434"/>
      <c r="E23" s="442"/>
      <c r="F23" s="395"/>
      <c r="G23" s="406"/>
      <c r="H23" s="422"/>
      <c r="I23" s="414"/>
      <c r="J23" s="505"/>
    </row>
    <row r="24" spans="1:10" ht="12.75" customHeight="1">
      <c r="A24" s="25" t="s">
        <v>223</v>
      </c>
      <c r="B24" s="426" t="s">
        <v>189</v>
      </c>
      <c r="C24" s="434"/>
      <c r="D24" s="434"/>
      <c r="E24" s="442"/>
      <c r="F24" s="396"/>
      <c r="G24" s="406"/>
      <c r="H24" s="423"/>
      <c r="I24" s="414"/>
      <c r="J24" s="505"/>
    </row>
    <row r="25" spans="1:10" ht="12.75" customHeight="1">
      <c r="A25" s="24" t="s">
        <v>226</v>
      </c>
      <c r="B25" s="429" t="s">
        <v>273</v>
      </c>
      <c r="C25" s="436"/>
      <c r="D25" s="436"/>
      <c r="E25" s="442"/>
      <c r="F25" s="397"/>
      <c r="G25" s="406"/>
      <c r="H25" s="424"/>
      <c r="I25" s="414"/>
      <c r="J25" s="505"/>
    </row>
    <row r="26" spans="1:10" ht="12.75" customHeight="1" thickBot="1">
      <c r="A26" s="25" t="s">
        <v>229</v>
      </c>
      <c r="B26" s="430" t="s">
        <v>274</v>
      </c>
      <c r="C26" s="437"/>
      <c r="D26" s="437"/>
      <c r="E26" s="442"/>
      <c r="F26" s="396"/>
      <c r="G26" s="406"/>
      <c r="H26" s="423"/>
      <c r="I26" s="414"/>
      <c r="J26" s="505"/>
    </row>
    <row r="27" spans="1:10" ht="21.75" customHeight="1" thickBot="1">
      <c r="A27" s="27" t="s">
        <v>232</v>
      </c>
      <c r="B27" s="391" t="s">
        <v>275</v>
      </c>
      <c r="C27" s="404">
        <f>+C15+C21</f>
        <v>0</v>
      </c>
      <c r="D27" s="404">
        <f>+D15+D21</f>
        <v>0</v>
      </c>
      <c r="E27" s="431">
        <f>+E15+E21</f>
        <v>0</v>
      </c>
      <c r="F27" s="391" t="s">
        <v>276</v>
      </c>
      <c r="G27" s="404">
        <f>SUM(G15:G26)</f>
        <v>0</v>
      </c>
      <c r="H27" s="404">
        <f>SUM(H15:H26)</f>
        <v>0</v>
      </c>
      <c r="I27" s="399">
        <f>SUM(I15:I26)</f>
        <v>0</v>
      </c>
      <c r="J27" s="505"/>
    </row>
    <row r="28" spans="1:10" ht="13.5" thickBot="1">
      <c r="A28" s="27" t="s">
        <v>235</v>
      </c>
      <c r="B28" s="398" t="s">
        <v>277</v>
      </c>
      <c r="C28" s="27"/>
      <c r="D28" s="28">
        <f>+D14+D27</f>
        <v>1394466</v>
      </c>
      <c r="E28" s="28">
        <f>+E14+E27</f>
        <v>1394466</v>
      </c>
      <c r="F28" s="398" t="s">
        <v>278</v>
      </c>
      <c r="G28" s="407">
        <f>+G14+G27</f>
        <v>4890000</v>
      </c>
      <c r="H28" s="407">
        <f>+H14+H27</f>
        <v>739466</v>
      </c>
      <c r="I28" s="28">
        <f>+I14+I27</f>
        <v>5629466</v>
      </c>
      <c r="J28" s="505"/>
    </row>
    <row r="29" spans="1:10" ht="13.5" thickBot="1">
      <c r="A29" s="27" t="s">
        <v>238</v>
      </c>
      <c r="B29" s="398" t="s">
        <v>245</v>
      </c>
      <c r="C29" s="407">
        <f>IF(C14-G14&lt;0,G14-C14,"-")</f>
        <v>4890000</v>
      </c>
      <c r="D29" s="407" t="str">
        <f>IF(D14-H14&lt;0,H14-D14,"-")</f>
        <v>-</v>
      </c>
      <c r="E29" s="28">
        <f>IF(E14-I14&lt;0,I14-E14,"-")</f>
        <v>4235000</v>
      </c>
      <c r="F29" s="398" t="s">
        <v>246</v>
      </c>
      <c r="G29" s="407" t="str">
        <f>IF(C14-G14&gt;0,C14-G14,"-")</f>
        <v>-</v>
      </c>
      <c r="H29" s="407">
        <f>IF(D14-H14&gt;0,D14-H14,"-")</f>
        <v>655000</v>
      </c>
      <c r="I29" s="28" t="str">
        <f>IF(E14-I14&gt;0,E14-I14,"-")</f>
        <v>-</v>
      </c>
      <c r="J29" s="505"/>
    </row>
    <row r="30" spans="1:10" ht="13.5" thickBot="1">
      <c r="A30" s="27" t="s">
        <v>240</v>
      </c>
      <c r="B30" s="398" t="s">
        <v>247</v>
      </c>
      <c r="C30" s="407">
        <f>C29-C27</f>
        <v>4890000</v>
      </c>
      <c r="D30" s="407" t="str">
        <f>IF(D28-H28&lt;0,H28-D28,"-")</f>
        <v>-</v>
      </c>
      <c r="E30" s="28">
        <f>E29-E27</f>
        <v>4235000</v>
      </c>
      <c r="F30" s="398" t="s">
        <v>248</v>
      </c>
      <c r="G30" s="407" t="s">
        <v>302</v>
      </c>
      <c r="H30" s="407">
        <f>IF(D28-H28&gt;0,D28-H28,"-")</f>
        <v>655000</v>
      </c>
      <c r="I30" s="28" t="s">
        <v>302</v>
      </c>
      <c r="J30" s="505"/>
    </row>
  </sheetData>
  <sheetProtection/>
  <mergeCells count="2">
    <mergeCell ref="A4:A5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B2" sqref="B2:B3"/>
    </sheetView>
  </sheetViews>
  <sheetFormatPr defaultColWidth="9.140625" defaultRowHeight="12.75"/>
  <cols>
    <col min="1" max="1" width="3.00390625" style="99" customWidth="1"/>
    <col min="2" max="2" width="33.57421875" style="99" customWidth="1"/>
    <col min="3" max="5" width="10.421875" style="99" customWidth="1"/>
    <col min="6" max="6" width="10.140625" style="99" customWidth="1"/>
    <col min="7" max="7" width="10.28125" style="99" customWidth="1"/>
    <col min="8" max="8" width="10.7109375" style="99" customWidth="1"/>
    <col min="9" max="9" width="11.140625" style="99" customWidth="1"/>
    <col min="10" max="10" width="10.57421875" style="99" customWidth="1"/>
    <col min="11" max="11" width="10.28125" style="99" customWidth="1"/>
    <col min="12" max="12" width="10.57421875" style="99" customWidth="1"/>
    <col min="13" max="13" width="10.421875" style="99" customWidth="1"/>
    <col min="14" max="14" width="11.28125" style="99" customWidth="1"/>
    <col min="15" max="15" width="14.00390625" style="99" customWidth="1"/>
    <col min="16" max="16384" width="9.140625" style="99" customWidth="1"/>
  </cols>
  <sheetData>
    <row r="1" spans="1:20" s="173" customFormat="1" ht="15.75">
      <c r="A1" s="509" t="s">
        <v>415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179"/>
      <c r="Q1" s="179"/>
      <c r="R1" s="179"/>
      <c r="S1" s="179"/>
      <c r="T1" s="179"/>
    </row>
    <row r="2" spans="2:15" s="173" customFormat="1" ht="14.25">
      <c r="B2" s="561" t="s">
        <v>487</v>
      </c>
      <c r="C2" s="178"/>
      <c r="D2" s="178"/>
      <c r="O2" s="180" t="s">
        <v>400</v>
      </c>
    </row>
    <row r="3" spans="2:15" s="173" customFormat="1" ht="13.5" thickBot="1">
      <c r="B3" s="561" t="s">
        <v>488</v>
      </c>
      <c r="C3" s="178"/>
      <c r="D3" s="178"/>
      <c r="N3" s="510" t="s">
        <v>405</v>
      </c>
      <c r="O3" s="510"/>
    </row>
    <row r="4" spans="1:15" ht="27.75" customHeight="1">
      <c r="A4" s="358" t="s">
        <v>342</v>
      </c>
      <c r="B4" s="362" t="s">
        <v>197</v>
      </c>
      <c r="C4" s="363" t="s">
        <v>343</v>
      </c>
      <c r="D4" s="363" t="s">
        <v>344</v>
      </c>
      <c r="E4" s="363" t="s">
        <v>345</v>
      </c>
      <c r="F4" s="363" t="s">
        <v>346</v>
      </c>
      <c r="G4" s="363" t="s">
        <v>347</v>
      </c>
      <c r="H4" s="363" t="s">
        <v>348</v>
      </c>
      <c r="I4" s="363" t="s">
        <v>349</v>
      </c>
      <c r="J4" s="363" t="s">
        <v>350</v>
      </c>
      <c r="K4" s="363" t="s">
        <v>351</v>
      </c>
      <c r="L4" s="363" t="s">
        <v>352</v>
      </c>
      <c r="M4" s="363" t="s">
        <v>353</v>
      </c>
      <c r="N4" s="363" t="s">
        <v>354</v>
      </c>
      <c r="O4" s="364" t="s">
        <v>341</v>
      </c>
    </row>
    <row r="5" spans="1:15" ht="27.75" customHeight="1">
      <c r="A5" s="359"/>
      <c r="B5" s="365" t="s">
        <v>355</v>
      </c>
      <c r="C5" s="148"/>
      <c r="D5" s="149">
        <f>C24</f>
        <v>3210469</v>
      </c>
      <c r="E5" s="149">
        <f aca="true" t="shared" si="0" ref="E5:N5">D24</f>
        <v>2595569</v>
      </c>
      <c r="F5" s="149">
        <f t="shared" si="0"/>
        <v>5293569</v>
      </c>
      <c r="G5" s="149">
        <f t="shared" si="0"/>
        <v>5130914</v>
      </c>
      <c r="H5" s="149">
        <f t="shared" si="0"/>
        <v>5993466</v>
      </c>
      <c r="I5" s="149">
        <f t="shared" si="0"/>
        <v>4605546</v>
      </c>
      <c r="J5" s="149">
        <f t="shared" si="0"/>
        <v>3039546</v>
      </c>
      <c r="K5" s="149">
        <f t="shared" si="0"/>
        <v>2887546</v>
      </c>
      <c r="L5" s="149">
        <f t="shared" si="0"/>
        <v>2567000</v>
      </c>
      <c r="M5" s="149">
        <f t="shared" si="0"/>
        <v>1676000</v>
      </c>
      <c r="N5" s="149">
        <f t="shared" si="0"/>
        <v>1074000</v>
      </c>
      <c r="O5" s="366"/>
    </row>
    <row r="6" spans="1:15" ht="22.5" customHeight="1">
      <c r="A6" s="360" t="s">
        <v>107</v>
      </c>
      <c r="B6" s="367" t="s">
        <v>30</v>
      </c>
      <c r="C6" s="150">
        <v>30000</v>
      </c>
      <c r="D6" s="150">
        <v>19000</v>
      </c>
      <c r="E6" s="150">
        <v>19000</v>
      </c>
      <c r="F6" s="150">
        <v>30000</v>
      </c>
      <c r="G6" s="150">
        <v>700000</v>
      </c>
      <c r="H6" s="150">
        <v>839000</v>
      </c>
      <c r="I6" s="150">
        <v>1030000</v>
      </c>
      <c r="J6" s="150">
        <v>1019000</v>
      </c>
      <c r="K6" s="150">
        <v>19000</v>
      </c>
      <c r="L6" s="150">
        <v>30000</v>
      </c>
      <c r="M6" s="150">
        <v>19000</v>
      </c>
      <c r="N6" s="150">
        <v>26000</v>
      </c>
      <c r="O6" s="368">
        <f aca="true" t="shared" si="1" ref="O6:O12">SUM(C6:N6)</f>
        <v>3780000</v>
      </c>
    </row>
    <row r="7" spans="1:15" ht="21.75" customHeight="1">
      <c r="A7" s="360" t="s">
        <v>108</v>
      </c>
      <c r="B7" s="367" t="s">
        <v>17</v>
      </c>
      <c r="C7" s="150">
        <v>200000</v>
      </c>
      <c r="D7" s="150">
        <v>200000</v>
      </c>
      <c r="E7" s="150">
        <v>3500000</v>
      </c>
      <c r="F7" s="150">
        <v>150000</v>
      </c>
      <c r="G7" s="150">
        <v>400000</v>
      </c>
      <c r="H7" s="150">
        <v>500000</v>
      </c>
      <c r="I7" s="150">
        <v>500000</v>
      </c>
      <c r="J7" s="150">
        <v>700000</v>
      </c>
      <c r="K7" s="150">
        <v>2000000</v>
      </c>
      <c r="L7" s="150">
        <v>150000</v>
      </c>
      <c r="M7" s="150">
        <v>150000</v>
      </c>
      <c r="N7" s="150">
        <v>245000</v>
      </c>
      <c r="O7" s="368">
        <f t="shared" si="1"/>
        <v>8695000</v>
      </c>
    </row>
    <row r="8" spans="1:15" ht="34.5" customHeight="1">
      <c r="A8" s="360" t="s">
        <v>109</v>
      </c>
      <c r="B8" s="367" t="s">
        <v>394</v>
      </c>
      <c r="C8" s="150">
        <v>1339000</v>
      </c>
      <c r="D8" s="150">
        <v>1339000</v>
      </c>
      <c r="E8" s="150">
        <v>1339000</v>
      </c>
      <c r="F8" s="150">
        <v>1339000</v>
      </c>
      <c r="G8" s="150">
        <v>1339000</v>
      </c>
      <c r="H8" s="150">
        <v>1339000</v>
      </c>
      <c r="I8" s="150">
        <v>1339000</v>
      </c>
      <c r="J8" s="150">
        <v>1339000</v>
      </c>
      <c r="K8" s="150">
        <v>1339000</v>
      </c>
      <c r="L8" s="150">
        <v>1339000</v>
      </c>
      <c r="M8" s="150">
        <v>1339000</v>
      </c>
      <c r="N8" s="150">
        <v>1336258</v>
      </c>
      <c r="O8" s="368">
        <f t="shared" si="1"/>
        <v>16065258</v>
      </c>
    </row>
    <row r="9" spans="1:15" ht="27.75" customHeight="1">
      <c r="A9" s="360" t="s">
        <v>110</v>
      </c>
      <c r="B9" s="369" t="s">
        <v>396</v>
      </c>
      <c r="C9" s="150">
        <v>90000</v>
      </c>
      <c r="D9" s="150">
        <v>90000</v>
      </c>
      <c r="E9" s="150">
        <v>90000</v>
      </c>
      <c r="F9" s="150">
        <v>90000</v>
      </c>
      <c r="G9" s="150">
        <v>90000</v>
      </c>
      <c r="H9" s="150">
        <v>90000</v>
      </c>
      <c r="I9" s="150">
        <v>90000</v>
      </c>
      <c r="J9" s="150">
        <v>90000</v>
      </c>
      <c r="K9" s="150">
        <v>90000</v>
      </c>
      <c r="L9" s="150">
        <v>90000</v>
      </c>
      <c r="M9" s="150">
        <v>90000</v>
      </c>
      <c r="N9" s="150">
        <v>88000</v>
      </c>
      <c r="O9" s="368">
        <f t="shared" si="1"/>
        <v>1078000</v>
      </c>
    </row>
    <row r="10" spans="1:15" ht="33.75" customHeight="1">
      <c r="A10" s="360" t="s">
        <v>111</v>
      </c>
      <c r="B10" s="369" t="s">
        <v>393</v>
      </c>
      <c r="C10" s="150">
        <v>0</v>
      </c>
      <c r="D10" s="150">
        <v>0</v>
      </c>
      <c r="E10" s="150">
        <v>0</v>
      </c>
      <c r="F10" s="150">
        <v>292425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368">
        <f t="shared" si="1"/>
        <v>292425</v>
      </c>
    </row>
    <row r="11" spans="1:15" ht="33.75" customHeight="1">
      <c r="A11" s="360" t="s">
        <v>112</v>
      </c>
      <c r="B11" s="369" t="s">
        <v>458</v>
      </c>
      <c r="C11" s="150">
        <v>0</v>
      </c>
      <c r="D11" s="150">
        <v>0</v>
      </c>
      <c r="E11" s="150">
        <v>0</v>
      </c>
      <c r="F11" s="150">
        <v>425920</v>
      </c>
      <c r="G11" s="150">
        <v>968546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368">
        <f>SUM(C11:N11)</f>
        <v>1394466</v>
      </c>
    </row>
    <row r="12" spans="1:15" ht="27.75" customHeight="1">
      <c r="A12" s="360" t="s">
        <v>113</v>
      </c>
      <c r="B12" s="369" t="s">
        <v>356</v>
      </c>
      <c r="C12" s="150">
        <v>4390000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368">
        <f t="shared" si="1"/>
        <v>4390000</v>
      </c>
    </row>
    <row r="13" spans="1:15" s="171" customFormat="1" ht="27.75" customHeight="1">
      <c r="A13" s="361"/>
      <c r="B13" s="370" t="s">
        <v>357</v>
      </c>
      <c r="C13" s="170">
        <f aca="true" t="shared" si="2" ref="C13:O13">SUM(C6:C12)</f>
        <v>6049000</v>
      </c>
      <c r="D13" s="170">
        <f t="shared" si="2"/>
        <v>1648000</v>
      </c>
      <c r="E13" s="170">
        <f t="shared" si="2"/>
        <v>4948000</v>
      </c>
      <c r="F13" s="170">
        <f t="shared" si="2"/>
        <v>2327345</v>
      </c>
      <c r="G13" s="170">
        <f t="shared" si="2"/>
        <v>3497546</v>
      </c>
      <c r="H13" s="170">
        <f t="shared" si="2"/>
        <v>2768000</v>
      </c>
      <c r="I13" s="170">
        <f t="shared" si="2"/>
        <v>2959000</v>
      </c>
      <c r="J13" s="170">
        <f t="shared" si="2"/>
        <v>3148000</v>
      </c>
      <c r="K13" s="170">
        <f t="shared" si="2"/>
        <v>3448000</v>
      </c>
      <c r="L13" s="170">
        <f t="shared" si="2"/>
        <v>1609000</v>
      </c>
      <c r="M13" s="170">
        <f t="shared" si="2"/>
        <v>1598000</v>
      </c>
      <c r="N13" s="170">
        <f t="shared" si="2"/>
        <v>1695258</v>
      </c>
      <c r="O13" s="371">
        <f t="shared" si="2"/>
        <v>35695149</v>
      </c>
    </row>
    <row r="14" spans="1:15" ht="27.75" customHeight="1">
      <c r="A14" s="359"/>
      <c r="B14" s="365" t="s">
        <v>106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366"/>
    </row>
    <row r="15" spans="1:15" ht="27.75" customHeight="1">
      <c r="A15" s="360" t="s">
        <v>114</v>
      </c>
      <c r="B15" s="372" t="s">
        <v>57</v>
      </c>
      <c r="C15" s="150">
        <v>1059000</v>
      </c>
      <c r="D15" s="150">
        <v>1059000</v>
      </c>
      <c r="E15" s="150">
        <v>1059000</v>
      </c>
      <c r="F15" s="150">
        <v>1059000</v>
      </c>
      <c r="G15" s="150">
        <v>1059000</v>
      </c>
      <c r="H15" s="150">
        <v>1059000</v>
      </c>
      <c r="I15" s="150">
        <v>1059000</v>
      </c>
      <c r="J15" s="150">
        <v>1059000</v>
      </c>
      <c r="K15" s="150">
        <v>1059000</v>
      </c>
      <c r="L15" s="150">
        <v>1059000</v>
      </c>
      <c r="M15" s="150">
        <v>1059000</v>
      </c>
      <c r="N15" s="150">
        <v>1054000</v>
      </c>
      <c r="O15" s="368">
        <f aca="true" t="shared" si="3" ref="O15:O21">SUM(C15:N15)</f>
        <v>12703000</v>
      </c>
    </row>
    <row r="16" spans="1:15" ht="27.75" customHeight="1">
      <c r="A16" s="360" t="s">
        <v>115</v>
      </c>
      <c r="B16" s="372" t="s">
        <v>358</v>
      </c>
      <c r="C16" s="150">
        <v>267000</v>
      </c>
      <c r="D16" s="150">
        <v>267000</v>
      </c>
      <c r="E16" s="150">
        <v>267000</v>
      </c>
      <c r="F16" s="150">
        <v>267000</v>
      </c>
      <c r="G16" s="150">
        <v>267000</v>
      </c>
      <c r="H16" s="150">
        <v>267000</v>
      </c>
      <c r="I16" s="150">
        <v>267000</v>
      </c>
      <c r="J16" s="150">
        <v>267000</v>
      </c>
      <c r="K16" s="150">
        <v>267000</v>
      </c>
      <c r="L16" s="150">
        <v>267000</v>
      </c>
      <c r="M16" s="150">
        <v>267000</v>
      </c>
      <c r="N16" s="150">
        <v>268000</v>
      </c>
      <c r="O16" s="368">
        <f t="shared" si="3"/>
        <v>3205000</v>
      </c>
    </row>
    <row r="17" spans="1:15" ht="27.75" customHeight="1">
      <c r="A17" s="360" t="s">
        <v>205</v>
      </c>
      <c r="B17" s="373" t="s">
        <v>72</v>
      </c>
      <c r="C17" s="150">
        <v>800000</v>
      </c>
      <c r="D17" s="150">
        <v>800000</v>
      </c>
      <c r="E17" s="150">
        <v>800000</v>
      </c>
      <c r="F17" s="150">
        <v>900000</v>
      </c>
      <c r="G17" s="150">
        <v>955000</v>
      </c>
      <c r="H17" s="150">
        <v>1200000</v>
      </c>
      <c r="I17" s="150">
        <v>1200000</v>
      </c>
      <c r="J17" s="150">
        <v>1200000</v>
      </c>
      <c r="K17" s="150">
        <v>1200000</v>
      </c>
      <c r="L17" s="150">
        <v>800000</v>
      </c>
      <c r="M17" s="150">
        <v>800000</v>
      </c>
      <c r="N17" s="150">
        <v>735258</v>
      </c>
      <c r="O17" s="368">
        <f t="shared" si="3"/>
        <v>11390258</v>
      </c>
    </row>
    <row r="18" spans="1:15" ht="27.75" customHeight="1">
      <c r="A18" s="360" t="s">
        <v>206</v>
      </c>
      <c r="B18" s="374" t="s">
        <v>88</v>
      </c>
      <c r="C18" s="150">
        <v>0</v>
      </c>
      <c r="D18" s="150">
        <v>50000</v>
      </c>
      <c r="E18" s="150">
        <v>50000</v>
      </c>
      <c r="F18" s="150">
        <v>0</v>
      </c>
      <c r="G18" s="150">
        <v>279994</v>
      </c>
      <c r="H18" s="150">
        <v>80000</v>
      </c>
      <c r="I18" s="150">
        <v>20000</v>
      </c>
      <c r="J18" s="150">
        <v>400000</v>
      </c>
      <c r="K18" s="150">
        <v>0</v>
      </c>
      <c r="L18" s="150">
        <v>0</v>
      </c>
      <c r="M18" s="150">
        <v>0</v>
      </c>
      <c r="N18" s="150">
        <v>350000</v>
      </c>
      <c r="O18" s="368">
        <f t="shared" si="3"/>
        <v>1229994</v>
      </c>
    </row>
    <row r="19" spans="1:15" ht="32.25" customHeight="1">
      <c r="A19" s="360" t="s">
        <v>207</v>
      </c>
      <c r="B19" s="374" t="s">
        <v>300</v>
      </c>
      <c r="C19" s="150">
        <v>74000</v>
      </c>
      <c r="D19" s="150">
        <v>86900</v>
      </c>
      <c r="E19" s="150">
        <v>74000</v>
      </c>
      <c r="F19" s="150">
        <v>74000</v>
      </c>
      <c r="G19" s="150">
        <v>74000</v>
      </c>
      <c r="H19" s="150">
        <v>74000</v>
      </c>
      <c r="I19" s="150">
        <v>74000</v>
      </c>
      <c r="J19" s="150">
        <v>74000</v>
      </c>
      <c r="K19" s="150">
        <v>74000</v>
      </c>
      <c r="L19" s="150">
        <v>74000</v>
      </c>
      <c r="M19" s="150">
        <v>74000</v>
      </c>
      <c r="N19" s="150">
        <v>72000</v>
      </c>
      <c r="O19" s="368">
        <f t="shared" si="3"/>
        <v>898900</v>
      </c>
    </row>
    <row r="20" spans="1:15" ht="27.75" customHeight="1">
      <c r="A20" s="360" t="s">
        <v>208</v>
      </c>
      <c r="B20" s="373" t="s">
        <v>359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1905000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368">
        <f t="shared" si="3"/>
        <v>1905000</v>
      </c>
    </row>
    <row r="21" spans="1:15" ht="27.75" customHeight="1">
      <c r="A21" s="360" t="s">
        <v>211</v>
      </c>
      <c r="B21" s="373" t="s">
        <v>360</v>
      </c>
      <c r="C21" s="150">
        <v>0</v>
      </c>
      <c r="D21" s="150">
        <v>0</v>
      </c>
      <c r="E21" s="150">
        <v>0</v>
      </c>
      <c r="F21" s="150">
        <v>190000</v>
      </c>
      <c r="G21" s="150">
        <v>0</v>
      </c>
      <c r="H21" s="150">
        <v>1475920</v>
      </c>
      <c r="I21" s="150">
        <v>0</v>
      </c>
      <c r="J21" s="150">
        <v>300000</v>
      </c>
      <c r="K21" s="150">
        <v>1168546</v>
      </c>
      <c r="L21" s="150">
        <v>300000</v>
      </c>
      <c r="M21" s="150">
        <v>0</v>
      </c>
      <c r="N21" s="150">
        <v>290000</v>
      </c>
      <c r="O21" s="368">
        <f t="shared" si="3"/>
        <v>3724466</v>
      </c>
    </row>
    <row r="22" spans="1:15" ht="27.75" customHeight="1">
      <c r="A22" s="360" t="s">
        <v>214</v>
      </c>
      <c r="B22" s="375" t="s">
        <v>426</v>
      </c>
      <c r="C22" s="150">
        <v>638531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368">
        <f>SUM(C22:N22)</f>
        <v>638531</v>
      </c>
    </row>
    <row r="23" spans="1:15" s="171" customFormat="1" ht="27.75" customHeight="1">
      <c r="A23" s="361"/>
      <c r="B23" s="370" t="s">
        <v>361</v>
      </c>
      <c r="C23" s="170">
        <f aca="true" t="shared" si="4" ref="C23:O23">SUM(C15:C22)</f>
        <v>2838531</v>
      </c>
      <c r="D23" s="170">
        <f t="shared" si="4"/>
        <v>2262900</v>
      </c>
      <c r="E23" s="170">
        <f t="shared" si="4"/>
        <v>2250000</v>
      </c>
      <c r="F23" s="170">
        <f t="shared" si="4"/>
        <v>2490000</v>
      </c>
      <c r="G23" s="170">
        <f t="shared" si="4"/>
        <v>2634994</v>
      </c>
      <c r="H23" s="170">
        <f t="shared" si="4"/>
        <v>4155920</v>
      </c>
      <c r="I23" s="170">
        <f t="shared" si="4"/>
        <v>4525000</v>
      </c>
      <c r="J23" s="170">
        <f t="shared" si="4"/>
        <v>3300000</v>
      </c>
      <c r="K23" s="170">
        <f t="shared" si="4"/>
        <v>3768546</v>
      </c>
      <c r="L23" s="170">
        <f t="shared" si="4"/>
        <v>2500000</v>
      </c>
      <c r="M23" s="170">
        <f t="shared" si="4"/>
        <v>2200000</v>
      </c>
      <c r="N23" s="170">
        <f t="shared" si="4"/>
        <v>2769258</v>
      </c>
      <c r="O23" s="371">
        <f t="shared" si="4"/>
        <v>35695149</v>
      </c>
    </row>
    <row r="24" spans="1:15" ht="16.5" thickBot="1">
      <c r="A24" s="359"/>
      <c r="B24" s="376" t="s">
        <v>362</v>
      </c>
      <c r="C24" s="377">
        <f>C13-C23</f>
        <v>3210469</v>
      </c>
      <c r="D24" s="377">
        <f aca="true" t="shared" si="5" ref="D24:N24">D5+D13-D23</f>
        <v>2595569</v>
      </c>
      <c r="E24" s="377">
        <f t="shared" si="5"/>
        <v>5293569</v>
      </c>
      <c r="F24" s="377">
        <f t="shared" si="5"/>
        <v>5130914</v>
      </c>
      <c r="G24" s="377">
        <f t="shared" si="5"/>
        <v>5993466</v>
      </c>
      <c r="H24" s="377">
        <f t="shared" si="5"/>
        <v>4605546</v>
      </c>
      <c r="I24" s="377">
        <f t="shared" si="5"/>
        <v>3039546</v>
      </c>
      <c r="J24" s="377">
        <f t="shared" si="5"/>
        <v>2887546</v>
      </c>
      <c r="K24" s="377">
        <f t="shared" si="5"/>
        <v>2567000</v>
      </c>
      <c r="L24" s="377">
        <f t="shared" si="5"/>
        <v>1676000</v>
      </c>
      <c r="M24" s="377">
        <f t="shared" si="5"/>
        <v>1074000</v>
      </c>
      <c r="N24" s="377">
        <f t="shared" si="5"/>
        <v>0</v>
      </c>
      <c r="O24" s="378"/>
    </row>
    <row r="26" spans="3:14" ht="12.75">
      <c r="C26" s="172"/>
      <c r="E26" s="172"/>
      <c r="F26" s="172"/>
      <c r="I26" s="172"/>
      <c r="J26" s="172"/>
      <c r="K26" s="172"/>
      <c r="N26" s="172"/>
    </row>
    <row r="27" spans="5:13" ht="12.75">
      <c r="E27" s="172"/>
      <c r="F27" s="172"/>
      <c r="G27" s="172"/>
      <c r="H27" s="172"/>
      <c r="I27" s="172"/>
      <c r="K27" s="172"/>
      <c r="M27" s="172"/>
    </row>
    <row r="28" ht="22.5" customHeight="1">
      <c r="B28" s="10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B3" sqref="B3:B4"/>
    </sheetView>
  </sheetViews>
  <sheetFormatPr defaultColWidth="8.00390625" defaultRowHeight="12.75"/>
  <cols>
    <col min="1" max="1" width="5.8515625" style="17" customWidth="1"/>
    <col min="2" max="2" width="42.57421875" style="14" customWidth="1"/>
    <col min="3" max="7" width="11.00390625" style="14" customWidth="1"/>
    <col min="8" max="8" width="12.28125" style="14" customWidth="1"/>
    <col min="9" max="9" width="2.8515625" style="14" customWidth="1"/>
    <col min="10" max="16384" width="8.00390625" style="14" customWidth="1"/>
  </cols>
  <sheetData>
    <row r="2" spans="1:8" ht="39.75" customHeight="1">
      <c r="A2" s="514" t="s">
        <v>417</v>
      </c>
      <c r="B2" s="514"/>
      <c r="C2" s="514"/>
      <c r="D2" s="514"/>
      <c r="E2" s="514"/>
      <c r="F2" s="514"/>
      <c r="G2" s="514"/>
      <c r="H2" s="514"/>
    </row>
    <row r="3" spans="1:9" s="124" customFormat="1" ht="15.75" customHeight="1">
      <c r="A3" s="130"/>
      <c r="B3" s="561" t="s">
        <v>489</v>
      </c>
      <c r="C3" s="525"/>
      <c r="D3" s="525"/>
      <c r="G3" s="512" t="s">
        <v>401</v>
      </c>
      <c r="H3" s="512"/>
      <c r="I3" s="182"/>
    </row>
    <row r="4" spans="1:9" s="125" customFormat="1" ht="15.75" thickBot="1">
      <c r="A4" s="131"/>
      <c r="B4" s="561" t="s">
        <v>490</v>
      </c>
      <c r="C4" s="132"/>
      <c r="D4" s="181"/>
      <c r="G4" s="511" t="s">
        <v>416</v>
      </c>
      <c r="H4" s="511"/>
      <c r="I4" s="181"/>
    </row>
    <row r="5" spans="1:8" s="120" customFormat="1" ht="26.25" customHeight="1">
      <c r="A5" s="520" t="s">
        <v>196</v>
      </c>
      <c r="B5" s="519" t="s">
        <v>381</v>
      </c>
      <c r="C5" s="523" t="s">
        <v>382</v>
      </c>
      <c r="D5" s="523" t="s">
        <v>420</v>
      </c>
      <c r="E5" s="519" t="s">
        <v>383</v>
      </c>
      <c r="F5" s="519"/>
      <c r="G5" s="519"/>
      <c r="H5" s="517" t="s">
        <v>341</v>
      </c>
    </row>
    <row r="6" spans="1:8" s="121" customFormat="1" ht="32.25" customHeight="1">
      <c r="A6" s="521"/>
      <c r="B6" s="522"/>
      <c r="C6" s="522"/>
      <c r="D6" s="524"/>
      <c r="E6" s="152" t="s">
        <v>403</v>
      </c>
      <c r="F6" s="152" t="s">
        <v>418</v>
      </c>
      <c r="G6" s="152" t="s">
        <v>419</v>
      </c>
      <c r="H6" s="518"/>
    </row>
    <row r="7" spans="1:8" s="122" customFormat="1" ht="12.75" customHeight="1">
      <c r="A7" s="123" t="s">
        <v>100</v>
      </c>
      <c r="B7" s="153" t="s">
        <v>101</v>
      </c>
      <c r="C7" s="153" t="s">
        <v>102</v>
      </c>
      <c r="D7" s="153" t="s">
        <v>103</v>
      </c>
      <c r="E7" s="153" t="s">
        <v>104</v>
      </c>
      <c r="F7" s="153" t="s">
        <v>367</v>
      </c>
      <c r="G7" s="153" t="s">
        <v>384</v>
      </c>
      <c r="H7" s="154" t="s">
        <v>395</v>
      </c>
    </row>
    <row r="8" spans="1:8" ht="24.75" customHeight="1">
      <c r="A8" s="123" t="s">
        <v>107</v>
      </c>
      <c r="B8" s="155" t="s">
        <v>385</v>
      </c>
      <c r="C8" s="156"/>
      <c r="D8" s="157">
        <v>0</v>
      </c>
      <c r="E8" s="157">
        <v>0</v>
      </c>
      <c r="F8" s="157">
        <v>0</v>
      </c>
      <c r="G8" s="157">
        <v>0</v>
      </c>
      <c r="H8" s="158">
        <v>0</v>
      </c>
    </row>
    <row r="9" spans="1:9" ht="25.5" customHeight="1">
      <c r="A9" s="123" t="s">
        <v>108</v>
      </c>
      <c r="B9" s="155" t="s">
        <v>386</v>
      </c>
      <c r="C9" s="134"/>
      <c r="D9" s="157">
        <v>0</v>
      </c>
      <c r="E9" s="157">
        <v>0</v>
      </c>
      <c r="F9" s="157">
        <v>0</v>
      </c>
      <c r="G9" s="157">
        <v>0</v>
      </c>
      <c r="H9" s="158">
        <v>0</v>
      </c>
      <c r="I9" s="513"/>
    </row>
    <row r="10" spans="1:9" ht="19.5" customHeight="1">
      <c r="A10" s="123" t="s">
        <v>109</v>
      </c>
      <c r="B10" s="155" t="s">
        <v>387</v>
      </c>
      <c r="C10" s="159" t="s">
        <v>403</v>
      </c>
      <c r="D10" s="160">
        <f>+D11</f>
        <v>0</v>
      </c>
      <c r="E10" s="160">
        <v>2555920</v>
      </c>
      <c r="F10" s="160">
        <f>+F11</f>
        <v>0</v>
      </c>
      <c r="G10" s="160">
        <f>+G11</f>
        <v>0</v>
      </c>
      <c r="H10" s="161">
        <f>SUM(D10:G10)</f>
        <v>2555920</v>
      </c>
      <c r="I10" s="513"/>
    </row>
    <row r="11" spans="1:9" ht="19.5" customHeight="1">
      <c r="A11" s="123" t="s">
        <v>110</v>
      </c>
      <c r="B11" s="162"/>
      <c r="C11" s="134"/>
      <c r="D11" s="135"/>
      <c r="E11" s="135" t="s">
        <v>302</v>
      </c>
      <c r="F11" s="135"/>
      <c r="G11" s="135"/>
      <c r="H11" s="158">
        <f>SUM(D11:G11)</f>
        <v>0</v>
      </c>
      <c r="I11" s="513"/>
    </row>
    <row r="12" spans="1:9" ht="19.5" customHeight="1">
      <c r="A12" s="123" t="s">
        <v>111</v>
      </c>
      <c r="B12" s="155" t="s">
        <v>388</v>
      </c>
      <c r="C12" s="159" t="s">
        <v>403</v>
      </c>
      <c r="D12" s="160">
        <f>+D13</f>
        <v>0</v>
      </c>
      <c r="E12" s="160">
        <v>1905000</v>
      </c>
      <c r="F12" s="160">
        <f>+F13</f>
        <v>0</v>
      </c>
      <c r="G12" s="160">
        <f>+G13</f>
        <v>0</v>
      </c>
      <c r="H12" s="161">
        <f>SUM(D12:G12)</f>
        <v>1905000</v>
      </c>
      <c r="I12" s="513"/>
    </row>
    <row r="13" spans="1:9" ht="19.5" customHeight="1">
      <c r="A13" s="123" t="s">
        <v>112</v>
      </c>
      <c r="B13" s="162"/>
      <c r="C13" s="134"/>
      <c r="D13" s="135"/>
      <c r="E13" s="135" t="s">
        <v>302</v>
      </c>
      <c r="F13" s="135"/>
      <c r="G13" s="135"/>
      <c r="H13" s="158">
        <f>SUM(D13:G13)</f>
        <v>0</v>
      </c>
      <c r="I13" s="513"/>
    </row>
    <row r="14" spans="1:9" ht="19.5" customHeight="1">
      <c r="A14" s="123" t="s">
        <v>113</v>
      </c>
      <c r="B14" s="163" t="s">
        <v>389</v>
      </c>
      <c r="C14" s="159" t="s">
        <v>403</v>
      </c>
      <c r="D14" s="160">
        <f>SUM(D15:D16)</f>
        <v>0</v>
      </c>
      <c r="E14" s="160">
        <f>SUM(E15:E16)</f>
        <v>638531</v>
      </c>
      <c r="F14" s="160">
        <f>SUM(F15:F16)</f>
        <v>0</v>
      </c>
      <c r="G14" s="160">
        <f>SUM(G15:G16)</f>
        <v>0</v>
      </c>
      <c r="H14" s="161">
        <f>H15+H16</f>
        <v>638531</v>
      </c>
      <c r="I14" s="513"/>
    </row>
    <row r="15" spans="1:9" ht="19.5" customHeight="1">
      <c r="A15" s="123" t="s">
        <v>114</v>
      </c>
      <c r="B15" s="163"/>
      <c r="C15" s="164"/>
      <c r="D15" s="165">
        <f>-B15</f>
        <v>0</v>
      </c>
      <c r="E15" s="196" t="s">
        <v>302</v>
      </c>
      <c r="F15" s="196" t="s">
        <v>302</v>
      </c>
      <c r="G15" s="196" t="s">
        <v>302</v>
      </c>
      <c r="H15" s="166">
        <f>SUM(D15:G15)</f>
        <v>0</v>
      </c>
      <c r="I15" s="513"/>
    </row>
    <row r="16" spans="1:9" ht="19.5" customHeight="1">
      <c r="A16" s="123" t="s">
        <v>115</v>
      </c>
      <c r="B16" s="162" t="s">
        <v>390</v>
      </c>
      <c r="C16" s="199" t="s">
        <v>403</v>
      </c>
      <c r="D16" s="165">
        <v>0</v>
      </c>
      <c r="E16" s="135">
        <v>638531</v>
      </c>
      <c r="F16" s="135"/>
      <c r="G16" s="135"/>
      <c r="H16" s="158">
        <f>SUM(D16:G16)</f>
        <v>638531</v>
      </c>
      <c r="I16" s="513"/>
    </row>
    <row r="17" spans="1:9" s="133" customFormat="1" ht="19.5" customHeight="1" thickBot="1">
      <c r="A17" s="515" t="s">
        <v>468</v>
      </c>
      <c r="B17" s="516"/>
      <c r="C17" s="167"/>
      <c r="D17" s="168">
        <f>+D8+D9+D10+D12+D14</f>
        <v>0</v>
      </c>
      <c r="E17" s="168">
        <f>+E8+E9+E10+E12+E14</f>
        <v>5099451</v>
      </c>
      <c r="F17" s="168">
        <f>+F8+F9+F10+F12+F14</f>
        <v>0</v>
      </c>
      <c r="G17" s="168">
        <f>+G8+G9+G10+G12+G14</f>
        <v>0</v>
      </c>
      <c r="H17" s="169">
        <f>+H8+H9+H10+H12+H14</f>
        <v>5099451</v>
      </c>
      <c r="I17" s="513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6"/>
  <sheetViews>
    <sheetView zoomScale="120" zoomScaleNormal="120" zoomScalePageLayoutView="0" workbookViewId="0" topLeftCell="A1">
      <selection activeCell="B2" sqref="B2:D3"/>
    </sheetView>
  </sheetViews>
  <sheetFormatPr defaultColWidth="8.00390625" defaultRowHeight="12.75"/>
  <cols>
    <col min="1" max="1" width="4.8515625" style="101" customWidth="1"/>
    <col min="2" max="2" width="30.57421875" style="101" customWidth="1"/>
    <col min="3" max="4" width="12.00390625" style="101" customWidth="1"/>
    <col min="5" max="5" width="12.57421875" style="101" customWidth="1"/>
    <col min="6" max="6" width="13.00390625" style="101" customWidth="1"/>
    <col min="7" max="7" width="8.8515625" style="101" customWidth="1"/>
    <col min="8" max="8" width="9.8515625" style="101" customWidth="1"/>
    <col min="9" max="16384" width="8.00390625" style="101" customWidth="1"/>
  </cols>
  <sheetData>
    <row r="1" spans="1:6" s="185" customFormat="1" ht="48.75" customHeight="1">
      <c r="A1" s="548" t="s">
        <v>422</v>
      </c>
      <c r="B1" s="548"/>
      <c r="C1" s="548"/>
      <c r="D1" s="548"/>
      <c r="E1" s="548"/>
      <c r="F1" s="548"/>
    </row>
    <row r="2" spans="1:9" s="124" customFormat="1" ht="15.75" customHeight="1">
      <c r="A2" s="130"/>
      <c r="B2" s="562" t="s">
        <v>491</v>
      </c>
      <c r="C2" s="563"/>
      <c r="D2" s="563"/>
      <c r="E2" s="512" t="s">
        <v>475</v>
      </c>
      <c r="F2" s="512"/>
      <c r="G2" s="183"/>
      <c r="I2" s="182"/>
    </row>
    <row r="3" spans="1:9" s="125" customFormat="1" ht="15.75" customHeight="1">
      <c r="A3" s="131"/>
      <c r="B3" s="561" t="s">
        <v>492</v>
      </c>
      <c r="C3" s="132"/>
      <c r="D3" s="181"/>
      <c r="E3" s="555" t="s">
        <v>416</v>
      </c>
      <c r="F3" s="555"/>
      <c r="G3" s="184"/>
      <c r="I3" s="181"/>
    </row>
    <row r="4" spans="1:7" ht="15.75" customHeight="1">
      <c r="A4" s="538" t="s">
        <v>421</v>
      </c>
      <c r="B4" s="538"/>
      <c r="C4" s="538"/>
      <c r="D4" s="538"/>
      <c r="E4" s="538"/>
      <c r="F4" s="104"/>
      <c r="G4" s="105"/>
    </row>
    <row r="5" spans="1:7" ht="15.75" customHeight="1" thickBot="1">
      <c r="A5" s="102"/>
      <c r="B5" s="102"/>
      <c r="C5" s="103"/>
      <c r="D5" s="103"/>
      <c r="E5" s="104"/>
      <c r="F5" s="104"/>
      <c r="G5" s="105"/>
    </row>
    <row r="6" spans="1:7" ht="22.5" customHeight="1">
      <c r="A6" s="118" t="s">
        <v>363</v>
      </c>
      <c r="B6" s="554" t="s">
        <v>378</v>
      </c>
      <c r="C6" s="554"/>
      <c r="D6" s="554"/>
      <c r="E6" s="549" t="s">
        <v>379</v>
      </c>
      <c r="F6" s="550"/>
      <c r="G6" s="105"/>
    </row>
    <row r="7" spans="1:7" ht="15.75" customHeight="1">
      <c r="A7" s="119" t="s">
        <v>100</v>
      </c>
      <c r="B7" s="551" t="s">
        <v>101</v>
      </c>
      <c r="C7" s="551"/>
      <c r="D7" s="551"/>
      <c r="E7" s="551" t="s">
        <v>102</v>
      </c>
      <c r="F7" s="556"/>
      <c r="G7" s="105"/>
    </row>
    <row r="8" spans="1:7" ht="15.75" customHeight="1">
      <c r="A8" s="119" t="s">
        <v>107</v>
      </c>
      <c r="B8" s="535"/>
      <c r="C8" s="535"/>
      <c r="D8" s="535"/>
      <c r="E8" s="536"/>
      <c r="F8" s="537"/>
      <c r="G8" s="105"/>
    </row>
    <row r="9" spans="1:7" ht="15.75" customHeight="1">
      <c r="A9" s="119" t="s">
        <v>108</v>
      </c>
      <c r="B9" s="535"/>
      <c r="C9" s="535"/>
      <c r="D9" s="535"/>
      <c r="E9" s="536"/>
      <c r="F9" s="537"/>
      <c r="G9" s="105"/>
    </row>
    <row r="10" spans="1:7" ht="15.75" customHeight="1">
      <c r="A10" s="119" t="s">
        <v>109</v>
      </c>
      <c r="B10" s="535"/>
      <c r="C10" s="535"/>
      <c r="D10" s="535"/>
      <c r="E10" s="536"/>
      <c r="F10" s="537"/>
      <c r="G10" s="105"/>
    </row>
    <row r="11" spans="1:7" ht="25.5" customHeight="1" thickBot="1">
      <c r="A11" s="126" t="s">
        <v>110</v>
      </c>
      <c r="B11" s="557" t="s">
        <v>380</v>
      </c>
      <c r="C11" s="557"/>
      <c r="D11" s="557"/>
      <c r="E11" s="558">
        <f>SUM(E8:E10)</f>
        <v>0</v>
      </c>
      <c r="F11" s="559"/>
      <c r="G11" s="105"/>
    </row>
    <row r="12" spans="1:7" ht="25.5" customHeight="1">
      <c r="A12" s="127"/>
      <c r="B12" s="128"/>
      <c r="C12" s="128"/>
      <c r="D12" s="128"/>
      <c r="E12" s="129"/>
      <c r="F12" s="129"/>
      <c r="G12" s="105"/>
    </row>
    <row r="13" spans="1:7" ht="15.75" customHeight="1">
      <c r="A13" s="538" t="s">
        <v>391</v>
      </c>
      <c r="B13" s="538"/>
      <c r="C13" s="538"/>
      <c r="D13" s="538"/>
      <c r="E13" s="538"/>
      <c r="F13" s="538"/>
      <c r="G13" s="105"/>
    </row>
    <row r="14" spans="1:7" ht="15.75" customHeight="1" thickBot="1">
      <c r="A14" s="102"/>
      <c r="B14" s="102"/>
      <c r="C14" s="103"/>
      <c r="D14" s="103"/>
      <c r="E14" s="104"/>
      <c r="F14" s="104"/>
      <c r="G14" s="105"/>
    </row>
    <row r="15" spans="1:6" ht="15" customHeight="1">
      <c r="A15" s="552" t="s">
        <v>363</v>
      </c>
      <c r="B15" s="539" t="s">
        <v>364</v>
      </c>
      <c r="C15" s="545" t="s">
        <v>365</v>
      </c>
      <c r="D15" s="546"/>
      <c r="E15" s="547"/>
      <c r="F15" s="533" t="s">
        <v>366</v>
      </c>
    </row>
    <row r="16" spans="1:6" ht="13.5" customHeight="1" thickBot="1">
      <c r="A16" s="553"/>
      <c r="B16" s="540"/>
      <c r="C16" s="106" t="s">
        <v>418</v>
      </c>
      <c r="D16" s="106" t="s">
        <v>419</v>
      </c>
      <c r="E16" s="106" t="s">
        <v>429</v>
      </c>
      <c r="F16" s="534"/>
    </row>
    <row r="17" spans="1:6" ht="15.75" thickBot="1">
      <c r="A17" s="107" t="s">
        <v>100</v>
      </c>
      <c r="B17" s="108" t="s">
        <v>101</v>
      </c>
      <c r="C17" s="108" t="s">
        <v>102</v>
      </c>
      <c r="D17" s="108" t="s">
        <v>103</v>
      </c>
      <c r="E17" s="108" t="s">
        <v>104</v>
      </c>
      <c r="F17" s="109" t="s">
        <v>367</v>
      </c>
    </row>
    <row r="18" spans="1:6" ht="24.75">
      <c r="A18" s="110" t="s">
        <v>107</v>
      </c>
      <c r="B18" s="201" t="s">
        <v>427</v>
      </c>
      <c r="C18" s="202">
        <v>0</v>
      </c>
      <c r="D18" s="202">
        <v>0</v>
      </c>
      <c r="E18" s="202">
        <v>0</v>
      </c>
      <c r="F18" s="203">
        <f>SUM(C18:E18)</f>
        <v>0</v>
      </c>
    </row>
    <row r="19" spans="1:6" ht="15">
      <c r="A19" s="111" t="s">
        <v>108</v>
      </c>
      <c r="B19" s="200" t="s">
        <v>374</v>
      </c>
      <c r="C19" s="202">
        <v>0</v>
      </c>
      <c r="D19" s="202">
        <v>0</v>
      </c>
      <c r="E19" s="202">
        <v>0</v>
      </c>
      <c r="F19" s="204">
        <f>SUM(C19:E19)</f>
        <v>0</v>
      </c>
    </row>
    <row r="20" spans="1:6" ht="15">
      <c r="A20" s="111" t="s">
        <v>109</v>
      </c>
      <c r="B20" s="112"/>
      <c r="C20" s="205"/>
      <c r="D20" s="205"/>
      <c r="E20" s="205"/>
      <c r="F20" s="204">
        <f>SUM(C20:E20)</f>
        <v>0</v>
      </c>
    </row>
    <row r="21" spans="1:6" ht="15">
      <c r="A21" s="111" t="s">
        <v>110</v>
      </c>
      <c r="B21" s="112"/>
      <c r="C21" s="205"/>
      <c r="D21" s="205"/>
      <c r="E21" s="205"/>
      <c r="F21" s="204">
        <f>SUM(C21:E21)</f>
        <v>0</v>
      </c>
    </row>
    <row r="22" spans="1:6" ht="15.75" thickBot="1">
      <c r="A22" s="113" t="s">
        <v>111</v>
      </c>
      <c r="B22" s="114"/>
      <c r="C22" s="206"/>
      <c r="D22" s="206"/>
      <c r="E22" s="206"/>
      <c r="F22" s="204">
        <f>SUM(C22:E22)</f>
        <v>0</v>
      </c>
    </row>
    <row r="23" spans="1:6" s="117" customFormat="1" ht="15" thickBot="1">
      <c r="A23" s="115" t="s">
        <v>112</v>
      </c>
      <c r="B23" s="116" t="s">
        <v>368</v>
      </c>
      <c r="C23" s="207">
        <f>SUM(C18:C22)</f>
        <v>0</v>
      </c>
      <c r="D23" s="207">
        <f>SUM(D18:D22)</f>
        <v>0</v>
      </c>
      <c r="E23" s="207">
        <f>SUM(E18:E22)</f>
        <v>0</v>
      </c>
      <c r="F23" s="208">
        <f>SUM(F18:F22)</f>
        <v>0</v>
      </c>
    </row>
    <row r="24" spans="1:6" s="117" customFormat="1" ht="14.25">
      <c r="A24" s="140"/>
      <c r="B24" s="141"/>
      <c r="C24" s="142"/>
      <c r="D24" s="142"/>
      <c r="E24" s="142"/>
      <c r="F24" s="142"/>
    </row>
    <row r="25" spans="1:6" s="143" customFormat="1" ht="30.75" customHeight="1">
      <c r="A25" s="527" t="s">
        <v>392</v>
      </c>
      <c r="B25" s="527"/>
      <c r="C25" s="527"/>
      <c r="D25" s="527"/>
      <c r="E25" s="527"/>
      <c r="F25" s="527"/>
    </row>
    <row r="26" ht="15.75" thickBot="1"/>
    <row r="27" spans="1:6" ht="21.75" thickBot="1">
      <c r="A27" s="136" t="s">
        <v>363</v>
      </c>
      <c r="B27" s="531" t="s">
        <v>369</v>
      </c>
      <c r="C27" s="532"/>
      <c r="D27" s="532"/>
      <c r="E27" s="532"/>
      <c r="F27" s="136" t="s">
        <v>414</v>
      </c>
    </row>
    <row r="28" spans="1:6" ht="15">
      <c r="A28" s="137" t="s">
        <v>100</v>
      </c>
      <c r="B28" s="542" t="s">
        <v>101</v>
      </c>
      <c r="C28" s="543"/>
      <c r="D28" s="543"/>
      <c r="E28" s="544"/>
      <c r="F28" s="313" t="s">
        <v>102</v>
      </c>
    </row>
    <row r="29" spans="1:6" ht="15">
      <c r="A29" s="146" t="s">
        <v>107</v>
      </c>
      <c r="B29" s="144" t="s">
        <v>370</v>
      </c>
      <c r="C29" s="138"/>
      <c r="D29" s="139"/>
      <c r="E29" s="139"/>
      <c r="F29" s="197">
        <v>8485000</v>
      </c>
    </row>
    <row r="30" spans="1:6" ht="23.25" customHeight="1">
      <c r="A30" s="146" t="s">
        <v>108</v>
      </c>
      <c r="B30" s="528" t="s">
        <v>371</v>
      </c>
      <c r="C30" s="529"/>
      <c r="D30" s="529"/>
      <c r="E30" s="530"/>
      <c r="F30" s="198">
        <v>0</v>
      </c>
    </row>
    <row r="31" spans="1:6" ht="15">
      <c r="A31" s="146" t="s">
        <v>109</v>
      </c>
      <c r="B31" s="528" t="s">
        <v>372</v>
      </c>
      <c r="C31" s="529"/>
      <c r="D31" s="529"/>
      <c r="E31" s="530"/>
      <c r="F31" s="198">
        <v>0</v>
      </c>
    </row>
    <row r="32" spans="1:6" ht="30" customHeight="1">
      <c r="A32" s="146" t="s">
        <v>110</v>
      </c>
      <c r="B32" s="528" t="s">
        <v>373</v>
      </c>
      <c r="C32" s="529"/>
      <c r="D32" s="529"/>
      <c r="E32" s="530"/>
      <c r="F32" s="197">
        <v>425920</v>
      </c>
    </row>
    <row r="33" spans="1:6" ht="15">
      <c r="A33" s="146" t="s">
        <v>111</v>
      </c>
      <c r="B33" s="528" t="s">
        <v>374</v>
      </c>
      <c r="C33" s="529"/>
      <c r="D33" s="529"/>
      <c r="E33" s="530"/>
      <c r="F33" s="197">
        <v>10000</v>
      </c>
    </row>
    <row r="34" spans="1:6" ht="17.25" customHeight="1" thickBot="1">
      <c r="A34" s="147" t="s">
        <v>112</v>
      </c>
      <c r="B34" s="526" t="s">
        <v>375</v>
      </c>
      <c r="C34" s="526"/>
      <c r="D34" s="526"/>
      <c r="E34" s="526"/>
      <c r="F34" s="312">
        <v>0</v>
      </c>
    </row>
    <row r="35" spans="1:6" ht="29.25" customHeight="1" thickBot="1">
      <c r="A35" s="145" t="s">
        <v>376</v>
      </c>
      <c r="B35" s="309"/>
      <c r="C35" s="310"/>
      <c r="D35" s="310"/>
      <c r="E35" s="310"/>
      <c r="F35" s="311">
        <f>SUM(F29:F34)</f>
        <v>8920920</v>
      </c>
    </row>
    <row r="36" spans="1:5" ht="27" customHeight="1">
      <c r="A36" s="541" t="s">
        <v>377</v>
      </c>
      <c r="B36" s="541"/>
      <c r="C36" s="541"/>
      <c r="D36" s="541"/>
      <c r="E36" s="541"/>
    </row>
  </sheetData>
  <sheetProtection/>
  <mergeCells count="31">
    <mergeCell ref="E7:F7"/>
    <mergeCell ref="A4:E4"/>
    <mergeCell ref="B11:D11"/>
    <mergeCell ref="E10:F10"/>
    <mergeCell ref="E11:F11"/>
    <mergeCell ref="B2:D2"/>
    <mergeCell ref="A1:F1"/>
    <mergeCell ref="E6:F6"/>
    <mergeCell ref="E2:F2"/>
    <mergeCell ref="B9:D9"/>
    <mergeCell ref="B10:D10"/>
    <mergeCell ref="B7:D7"/>
    <mergeCell ref="E8:F8"/>
    <mergeCell ref="B6:D6"/>
    <mergeCell ref="E3:F3"/>
    <mergeCell ref="A36:E36"/>
    <mergeCell ref="B28:E28"/>
    <mergeCell ref="B30:E30"/>
    <mergeCell ref="B31:E31"/>
    <mergeCell ref="B32:E32"/>
    <mergeCell ref="C15:E15"/>
    <mergeCell ref="A15:A16"/>
    <mergeCell ref="B34:E34"/>
    <mergeCell ref="A25:F25"/>
    <mergeCell ref="B33:E33"/>
    <mergeCell ref="B27:E27"/>
    <mergeCell ref="F15:F16"/>
    <mergeCell ref="B8:D8"/>
    <mergeCell ref="E9:F9"/>
    <mergeCell ref="A13:F13"/>
    <mergeCell ref="B15:B1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C1">
      <selection activeCell="C6" sqref="C6"/>
    </sheetView>
  </sheetViews>
  <sheetFormatPr defaultColWidth="8.00390625" defaultRowHeight="12.75"/>
  <cols>
    <col min="1" max="1" width="9.8515625" style="219" hidden="1" customWidth="1"/>
    <col min="2" max="2" width="3.28125" style="219" hidden="1" customWidth="1"/>
    <col min="3" max="3" width="54.28125" style="219" customWidth="1"/>
    <col min="4" max="6" width="13.57421875" style="219" customWidth="1"/>
    <col min="7" max="7" width="51.421875" style="219" customWidth="1"/>
    <col min="8" max="9" width="13.57421875" style="219" customWidth="1"/>
    <col min="10" max="10" width="12.7109375" style="219" customWidth="1"/>
    <col min="11" max="16384" width="8.00390625" style="219" customWidth="1"/>
  </cols>
  <sheetData>
    <row r="1" spans="3:10" ht="30" customHeight="1">
      <c r="C1" s="560" t="s">
        <v>448</v>
      </c>
      <c r="D1" s="560"/>
      <c r="E1" s="560"/>
      <c r="F1" s="560"/>
      <c r="G1" s="560"/>
      <c r="H1" s="560"/>
      <c r="I1" s="560"/>
      <c r="J1" s="560"/>
    </row>
    <row r="2" spans="3:10" ht="30" customHeight="1">
      <c r="C2" s="560" t="s">
        <v>430</v>
      </c>
      <c r="D2" s="560"/>
      <c r="E2" s="560"/>
      <c r="F2" s="560"/>
      <c r="G2" s="560"/>
      <c r="H2" s="560"/>
      <c r="I2" s="560"/>
      <c r="J2" s="560"/>
    </row>
    <row r="3" spans="3:10" ht="17.25" customHeight="1">
      <c r="C3" s="560" t="s">
        <v>403</v>
      </c>
      <c r="D3" s="560"/>
      <c r="E3" s="560"/>
      <c r="F3" s="560"/>
      <c r="G3" s="560"/>
      <c r="H3" s="560"/>
      <c r="I3" s="560"/>
      <c r="J3" s="560"/>
    </row>
    <row r="4" spans="3:10" ht="17.25" customHeight="1">
      <c r="C4" s="562" t="s">
        <v>493</v>
      </c>
      <c r="D4" s="563"/>
      <c r="E4" s="563"/>
      <c r="F4" s="220"/>
      <c r="G4" s="220"/>
      <c r="H4" s="220"/>
      <c r="I4" s="220"/>
      <c r="J4" s="221" t="s">
        <v>476</v>
      </c>
    </row>
    <row r="5" spans="3:10" ht="19.5" customHeight="1" thickBot="1">
      <c r="C5" s="561" t="s">
        <v>494</v>
      </c>
      <c r="D5" s="132"/>
      <c r="E5" s="181"/>
      <c r="G5" s="222"/>
      <c r="H5" s="222"/>
      <c r="I5" s="222"/>
      <c r="J5" s="223" t="s">
        <v>431</v>
      </c>
    </row>
    <row r="6" spans="1:10" ht="42" customHeight="1">
      <c r="A6" s="224" t="s">
        <v>432</v>
      </c>
      <c r="B6" s="314" t="s">
        <v>433</v>
      </c>
      <c r="C6" s="320" t="s">
        <v>434</v>
      </c>
      <c r="D6" s="327" t="s">
        <v>404</v>
      </c>
      <c r="E6" s="335" t="s">
        <v>453</v>
      </c>
      <c r="F6" s="327" t="s">
        <v>454</v>
      </c>
      <c r="G6" s="335" t="s">
        <v>435</v>
      </c>
      <c r="H6" s="327" t="s">
        <v>404</v>
      </c>
      <c r="I6" s="327" t="s">
        <v>453</v>
      </c>
      <c r="J6" s="353" t="s">
        <v>454</v>
      </c>
    </row>
    <row r="7" spans="1:10" s="226" customFormat="1" ht="10.5">
      <c r="A7" s="225">
        <v>1</v>
      </c>
      <c r="B7" s="315">
        <v>2</v>
      </c>
      <c r="C7" s="321" t="s">
        <v>100</v>
      </c>
      <c r="D7" s="328" t="s">
        <v>101</v>
      </c>
      <c r="E7" s="336" t="s">
        <v>102</v>
      </c>
      <c r="F7" s="328" t="s">
        <v>103</v>
      </c>
      <c r="G7" s="336" t="s">
        <v>104</v>
      </c>
      <c r="H7" s="328" t="s">
        <v>367</v>
      </c>
      <c r="I7" s="328" t="s">
        <v>384</v>
      </c>
      <c r="J7" s="354" t="s">
        <v>455</v>
      </c>
    </row>
    <row r="8" spans="1:10" ht="25.5" customHeight="1">
      <c r="A8" s="227" t="s">
        <v>436</v>
      </c>
      <c r="B8" s="316" t="s">
        <v>437</v>
      </c>
      <c r="C8" s="319" t="s">
        <v>452</v>
      </c>
      <c r="D8" s="329">
        <v>2985000</v>
      </c>
      <c r="E8" s="337">
        <v>-429080</v>
      </c>
      <c r="F8" s="329">
        <v>2555920</v>
      </c>
      <c r="G8" s="345" t="s">
        <v>460</v>
      </c>
      <c r="H8" s="350">
        <v>0</v>
      </c>
      <c r="I8" s="329">
        <v>425920</v>
      </c>
      <c r="J8" s="355">
        <v>425920</v>
      </c>
    </row>
    <row r="9" spans="1:10" ht="15" customHeight="1">
      <c r="A9" s="227" t="s">
        <v>436</v>
      </c>
      <c r="B9" s="316" t="s">
        <v>437</v>
      </c>
      <c r="C9" s="322" t="s">
        <v>428</v>
      </c>
      <c r="D9" s="330">
        <v>1905000</v>
      </c>
      <c r="E9" s="338">
        <v>0</v>
      </c>
      <c r="F9" s="330">
        <v>1905000</v>
      </c>
      <c r="G9" s="345" t="s">
        <v>470</v>
      </c>
      <c r="H9" s="350">
        <v>0</v>
      </c>
      <c r="I9" s="329">
        <v>968546</v>
      </c>
      <c r="J9" s="356">
        <v>968546</v>
      </c>
    </row>
    <row r="10" spans="1:10" ht="25.5" customHeight="1">
      <c r="A10" s="227" t="s">
        <v>438</v>
      </c>
      <c r="B10" s="316" t="s">
        <v>439</v>
      </c>
      <c r="C10" s="468" t="s">
        <v>471</v>
      </c>
      <c r="D10" s="470">
        <v>0</v>
      </c>
      <c r="E10" s="471">
        <v>1168546</v>
      </c>
      <c r="F10" s="469">
        <v>1168546</v>
      </c>
      <c r="G10" s="345"/>
      <c r="H10" s="350"/>
      <c r="I10" s="350"/>
      <c r="J10" s="356"/>
    </row>
    <row r="11" spans="1:10" ht="17.25" customHeight="1">
      <c r="A11" s="227" t="s">
        <v>440</v>
      </c>
      <c r="B11" s="316" t="s">
        <v>441</v>
      </c>
      <c r="C11" s="324"/>
      <c r="D11" s="332"/>
      <c r="E11" s="340"/>
      <c r="F11" s="343"/>
      <c r="G11" s="345"/>
      <c r="H11" s="350"/>
      <c r="I11" s="350"/>
      <c r="J11" s="356"/>
    </row>
    <row r="12" spans="1:10" ht="15" customHeight="1">
      <c r="A12" s="227" t="s">
        <v>436</v>
      </c>
      <c r="B12" s="316" t="s">
        <v>442</v>
      </c>
      <c r="C12" s="324"/>
      <c r="D12" s="332"/>
      <c r="E12" s="340"/>
      <c r="F12" s="343"/>
      <c r="G12" s="345"/>
      <c r="H12" s="350"/>
      <c r="I12" s="350"/>
      <c r="J12" s="356"/>
    </row>
    <row r="13" spans="1:10" ht="12.75">
      <c r="A13" s="227" t="s">
        <v>440</v>
      </c>
      <c r="B13" s="316" t="s">
        <v>441</v>
      </c>
      <c r="C13" s="323"/>
      <c r="D13" s="331"/>
      <c r="E13" s="339"/>
      <c r="F13" s="329"/>
      <c r="G13" s="345"/>
      <c r="H13" s="350"/>
      <c r="I13" s="350"/>
      <c r="J13" s="356"/>
    </row>
    <row r="14" spans="1:10" ht="16.5" customHeight="1">
      <c r="A14" s="228">
        <v>999000</v>
      </c>
      <c r="B14" s="316" t="s">
        <v>442</v>
      </c>
      <c r="C14" s="323"/>
      <c r="D14" s="331"/>
      <c r="E14" s="339"/>
      <c r="F14" s="329"/>
      <c r="G14" s="346"/>
      <c r="H14" s="351"/>
      <c r="I14" s="351"/>
      <c r="J14" s="356"/>
    </row>
    <row r="15" spans="1:10" ht="12.75">
      <c r="A15" s="227" t="s">
        <v>443</v>
      </c>
      <c r="B15" s="316" t="s">
        <v>444</v>
      </c>
      <c r="C15" s="323"/>
      <c r="D15" s="331"/>
      <c r="E15" s="339"/>
      <c r="F15" s="329"/>
      <c r="G15" s="345"/>
      <c r="H15" s="350"/>
      <c r="I15" s="350"/>
      <c r="J15" s="355"/>
    </row>
    <row r="16" spans="1:10" ht="12.75">
      <c r="A16" s="227" t="s">
        <v>445</v>
      </c>
      <c r="B16" s="316" t="s">
        <v>446</v>
      </c>
      <c r="C16" s="323"/>
      <c r="D16" s="331"/>
      <c r="E16" s="339"/>
      <c r="F16" s="329"/>
      <c r="G16" s="345"/>
      <c r="H16" s="350"/>
      <c r="I16" s="350"/>
      <c r="J16" s="355"/>
    </row>
    <row r="17" spans="1:10" ht="15" customHeight="1">
      <c r="A17" s="227" t="s">
        <v>436</v>
      </c>
      <c r="B17" s="316" t="s">
        <v>447</v>
      </c>
      <c r="C17" s="324"/>
      <c r="D17" s="332"/>
      <c r="E17" s="340"/>
      <c r="F17" s="343"/>
      <c r="G17" s="347"/>
      <c r="H17" s="352"/>
      <c r="I17" s="352"/>
      <c r="J17" s="355"/>
    </row>
    <row r="18" spans="1:10" ht="15" customHeight="1">
      <c r="A18" s="229"/>
      <c r="B18" s="317"/>
      <c r="C18" s="325"/>
      <c r="D18" s="333"/>
      <c r="E18" s="341"/>
      <c r="F18" s="344"/>
      <c r="G18" s="347"/>
      <c r="H18" s="352"/>
      <c r="I18" s="352"/>
      <c r="J18" s="357"/>
    </row>
    <row r="19" spans="1:10" ht="13.5" thickBot="1">
      <c r="A19" s="230"/>
      <c r="B19" s="318"/>
      <c r="C19" s="326"/>
      <c r="D19" s="334">
        <f>SUM(D8:D17)</f>
        <v>4890000</v>
      </c>
      <c r="E19" s="342">
        <f>SUM(E8:E17)</f>
        <v>739466</v>
      </c>
      <c r="F19" s="334">
        <f>SUM(F8:F17)</f>
        <v>5629466</v>
      </c>
      <c r="G19" s="348"/>
      <c r="H19" s="334">
        <f>SUM(H8:H17)</f>
        <v>0</v>
      </c>
      <c r="I19" s="334">
        <f>SUM(I8:I17)</f>
        <v>1394466</v>
      </c>
      <c r="J19" s="349">
        <f>SUM(J8:J17)</f>
        <v>1394466</v>
      </c>
    </row>
    <row r="20" spans="1:2" ht="12.75">
      <c r="A20" s="230"/>
      <c r="B20" s="231"/>
    </row>
    <row r="21" spans="1:2" ht="12.75">
      <c r="A21" s="230"/>
      <c r="B21" s="231"/>
    </row>
    <row r="22" spans="1:2" ht="13.5" thickBot="1">
      <c r="A22" s="233" t="s">
        <v>425</v>
      </c>
      <c r="B22" s="232"/>
    </row>
  </sheetData>
  <sheetProtection/>
  <mergeCells count="4">
    <mergeCell ref="C1:J1"/>
    <mergeCell ref="C2:J2"/>
    <mergeCell ref="C3:J3"/>
    <mergeCell ref="C4:E4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6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2016-07-13T12:09:00Z</cp:lastPrinted>
  <dcterms:created xsi:type="dcterms:W3CDTF">2014-10-28T13:28:45Z</dcterms:created>
  <dcterms:modified xsi:type="dcterms:W3CDTF">2016-07-27T09:48:49Z</dcterms:modified>
  <cp:category/>
  <cp:version/>
  <cp:contentType/>
  <cp:contentStatus/>
</cp:coreProperties>
</file>