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<sst xmlns="http://schemas.openxmlformats.org/spreadsheetml/2006/main" count="250" uniqueCount="223">
  <si>
    <t>Rovat szám:</t>
  </si>
  <si>
    <t>Rovat megnevezése:</t>
  </si>
  <si>
    <t>K1</t>
  </si>
  <si>
    <t>Személyi juttatások</t>
  </si>
  <si>
    <t>Önkormányzatok és önkormányzati hivatalok jogalkotó és ált. igazgatási tevékenysége (011130)</t>
  </si>
  <si>
    <t>Házi segítségnyújtás (107052)</t>
  </si>
  <si>
    <t>Start-munka program - Téli közfoglalkoztatás (041232)</t>
  </si>
  <si>
    <t>K2</t>
  </si>
  <si>
    <t>Munkaadókat terhelő járulékok és szociális hozzájárulási adó</t>
  </si>
  <si>
    <t>K3</t>
  </si>
  <si>
    <t>Dologi kiadások</t>
  </si>
  <si>
    <t>Közvilágítás (064010)</t>
  </si>
  <si>
    <t>K4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</si>
  <si>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</si>
  <si>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</si>
  <si>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</si>
  <si>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</si>
  <si>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</si>
  <si>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</si>
  <si>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</si>
  <si>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</si>
  <si>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</si>
  <si>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</si>
  <si>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</si>
  <si>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</si>
  <si>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</si>
  <si>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</si>
  <si>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</si>
  <si>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</si>
  <si>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</si>
  <si>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K5</t>
  </si>
  <si>
    <t>Egyéb működési célú kiadások</t>
  </si>
  <si>
    <t>Nemzetközi kötelezettségek</t>
  </si>
  <si>
    <t>Elvonások és befizetések</t>
  </si>
  <si>
    <t>Működési célú garancia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</si>
  <si>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</si>
  <si>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</si>
  <si>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</si>
  <si>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</si>
  <si>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</si>
  <si>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</si>
  <si>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</si>
  <si>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</si>
  <si>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</si>
  <si>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</si>
  <si>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</si>
  <si>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</si>
  <si>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</si>
  <si>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</si>
  <si>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</si>
  <si>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</si>
  <si>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</si>
  <si>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</si>
  <si>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</si>
  <si>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</si>
  <si>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</si>
  <si>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</si>
  <si>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 xml:space="preserve">Beruházások </t>
  </si>
  <si>
    <t xml:space="preserve">          011130/1 - Polgármester </t>
  </si>
  <si>
    <t xml:space="preserve">          011130/2 - Képviselő testület</t>
  </si>
  <si>
    <t>Ingatlanok felújítása</t>
  </si>
  <si>
    <t>Informatikai eszközök felújítása</t>
  </si>
  <si>
    <t>Egyéb tárgyi eszközök felújítása</t>
  </si>
  <si>
    <t>Felújítási célú előzetesen felászámított áfa</t>
  </si>
  <si>
    <t>K61</t>
  </si>
  <si>
    <t>K62</t>
  </si>
  <si>
    <t>K63</t>
  </si>
  <si>
    <t>K64</t>
  </si>
  <si>
    <t>Immateriális javak beszerzése, létesítése</t>
  </si>
  <si>
    <t>Ingatlanok beszerzése, létesítése</t>
  </si>
  <si>
    <t>Informatikai eszközök beszerzése, létesítése</t>
  </si>
  <si>
    <t>Egyéb tárgyi eszközök, létesítése</t>
  </si>
  <si>
    <t>Részesedések beszerzése</t>
  </si>
  <si>
    <t>Meglévő részesedések növeléséhez kapcsolódó kiadások</t>
  </si>
  <si>
    <t>Beruházási célú előzetesen felszámított áfa</t>
  </si>
  <si>
    <t>K65</t>
  </si>
  <si>
    <t>K66</t>
  </si>
  <si>
    <t>K67</t>
  </si>
  <si>
    <t>K7</t>
  </si>
  <si>
    <t>Felújítások</t>
  </si>
  <si>
    <t>K71</t>
  </si>
  <si>
    <t>K72</t>
  </si>
  <si>
    <t>K73</t>
  </si>
  <si>
    <t>K74</t>
  </si>
  <si>
    <t>K8</t>
  </si>
  <si>
    <t>Egyéb felhalmozási célú kiadások</t>
  </si>
  <si>
    <t>Felhalmozási célú garancia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</si>
  <si>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</si>
  <si>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</si>
  <si>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</si>
  <si>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</si>
  <si>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</si>
  <si>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</si>
  <si>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</si>
  <si>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K81</t>
  </si>
  <si>
    <t>K82</t>
  </si>
  <si>
    <t>K83</t>
  </si>
  <si>
    <t>K84</t>
  </si>
  <si>
    <t>K85</t>
  </si>
  <si>
    <t>K86</t>
  </si>
  <si>
    <t>K87</t>
  </si>
  <si>
    <t>K88</t>
  </si>
  <si>
    <t>KÖLTSÉGVETÉSI KIADÁSOK</t>
  </si>
  <si>
    <t>K9</t>
  </si>
  <si>
    <t>K91</t>
  </si>
  <si>
    <t>Belföldi finanszírozási kiadások</t>
  </si>
  <si>
    <t>K911</t>
  </si>
  <si>
    <t>Hitel-, kölcsöntörlesztés államháztartáson kívülre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</si>
  <si>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</si>
  <si>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</si>
  <si>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</si>
  <si>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K912</t>
  </si>
  <si>
    <t>Belföldi értékpapírok kiadásai</t>
  </si>
  <si>
    <t>Forgatási célú belföldi értékpapírok vásárlása</t>
  </si>
  <si>
    <t>Forgatási célú belföldi értékpapírok beváltása</t>
  </si>
  <si>
    <t>Befektetési célú értékpapírok vásárlása</t>
  </si>
  <si>
    <t>Befektetési célú értékpapírok beváltása</t>
  </si>
  <si>
    <t>K92</t>
  </si>
  <si>
    <t>Külföldi finanszírozás kiadásai</t>
  </si>
  <si>
    <t>K913</t>
  </si>
  <si>
    <t>K914</t>
  </si>
  <si>
    <t>K915</t>
  </si>
  <si>
    <t>K916</t>
  </si>
  <si>
    <t>K917</t>
  </si>
  <si>
    <t>K918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</si>
  <si>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</si>
  <si>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</si>
  <si>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</si>
  <si>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</si>
  <si>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</si>
  <si>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költségvetési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</si>
  <si>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</si>
  <si>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</si>
  <si>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</si>
  <si>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</si>
  <si>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K93</t>
  </si>
  <si>
    <t>Adóssághoz nem kapcsolódó származékos ügyletek kiadásai</t>
  </si>
  <si>
    <t>K9112</t>
  </si>
  <si>
    <t>K9111</t>
  </si>
  <si>
    <t>K9113</t>
  </si>
  <si>
    <t>K9121</t>
  </si>
  <si>
    <t>K9122</t>
  </si>
  <si>
    <t>K9123</t>
  </si>
  <si>
    <t>K9124</t>
  </si>
  <si>
    <t>K921</t>
  </si>
  <si>
    <t>K922</t>
  </si>
  <si>
    <t>K923</t>
  </si>
  <si>
    <t>K924</t>
  </si>
  <si>
    <t>FINANSZÍROZÁSI KIADÁSOK</t>
  </si>
  <si>
    <t xml:space="preserve">          Lakásfenntartási támogatás</t>
  </si>
  <si>
    <t xml:space="preserve">          Közös Önkormányzati Hivatal működési támogatása</t>
  </si>
  <si>
    <t>K1-K5</t>
  </si>
  <si>
    <t>MŰKÖDÉSI KÖLTSÉGVETÉS ÖSSZESEN</t>
  </si>
  <si>
    <t xml:space="preserve">          Közös Önkormányzti Hivatal felhalmozási támogatása</t>
  </si>
  <si>
    <t>K6-K8</t>
  </si>
  <si>
    <t>FELHALMOZÁSI KÖLTSÉGVETÉS ÖSSZESEN</t>
  </si>
  <si>
    <r>
      <t xml:space="preserve">2. számú melléklet  </t>
    </r>
    <r>
      <rPr>
        <b/>
        <sz val="10"/>
        <rFont val="Times New Roman"/>
        <family val="1"/>
      </rPr>
      <t>(2/B)</t>
    </r>
  </si>
  <si>
    <t>K1-K9</t>
  </si>
  <si>
    <t>KIADÁSOK</t>
  </si>
  <si>
    <t>Dunaszentbenedek Község Önkormányzata</t>
  </si>
  <si>
    <t xml:space="preserve">          011130/3 - Adminisztrátor, hivatalsegéd, egyéb alkalmazott</t>
  </si>
  <si>
    <t>Mezőőr (042130)</t>
  </si>
  <si>
    <t>Város- és községgazdálkodási szolgáltatás (066020)</t>
  </si>
  <si>
    <t>Város és községgazdálkodási szolgáltatás (066020)</t>
  </si>
  <si>
    <t>Karbantartó</t>
  </si>
  <si>
    <t>Községgazdálkodási feladatok</t>
  </si>
  <si>
    <t>Skoda</t>
  </si>
  <si>
    <t>Multicar</t>
  </si>
  <si>
    <t>Traktor</t>
  </si>
  <si>
    <t>Sportlétesítmények működtetése (081030)</t>
  </si>
  <si>
    <t>Tájház (082064)</t>
  </si>
  <si>
    <t>Faluház (082092)</t>
  </si>
  <si>
    <t>Faluház kiadásai</t>
  </si>
  <si>
    <t>Falunap kiadásai</t>
  </si>
  <si>
    <t>Vízellátás (063020)</t>
  </si>
  <si>
    <t>Köztemető fenntartás (013020)</t>
  </si>
  <si>
    <t xml:space="preserve">          Gyermekszületési támogatás</t>
  </si>
  <si>
    <t xml:space="preserve">          Tanulói utiköltség térítés</t>
  </si>
  <si>
    <t xml:space="preserve">          Étkezési térítési díj átvállalás</t>
  </si>
  <si>
    <t xml:space="preserve">          Iskolakezdési támogatás</t>
  </si>
  <si>
    <t xml:space="preserve">          Szociális étkeztetés</t>
  </si>
  <si>
    <t xml:space="preserve">          Házi segítségnyújtás</t>
  </si>
  <si>
    <t xml:space="preserve">          Köztemetés</t>
  </si>
  <si>
    <t xml:space="preserve">          Református Egyház támogatása</t>
  </si>
  <si>
    <t xml:space="preserve">          Katolikus Egyház támogatása</t>
  </si>
  <si>
    <t xml:space="preserve">          Sporttámogatás</t>
  </si>
  <si>
    <t>Felhalmozási tartalékok</t>
  </si>
  <si>
    <t>Hulladék kezelés</t>
  </si>
  <si>
    <t xml:space="preserve">          Óvoda támogatása</t>
  </si>
  <si>
    <t>Közfoglalkoztatás</t>
  </si>
  <si>
    <t xml:space="preserve">          041233 - Hagyományos közfoglalkoztatás</t>
  </si>
  <si>
    <t xml:space="preserve">          041237 - Start mintaprogram</t>
  </si>
  <si>
    <t xml:space="preserve">          Fogorvos támogatása</t>
  </si>
  <si>
    <t xml:space="preserve">          BURSA támogatás</t>
  </si>
  <si>
    <t xml:space="preserve">          JETA pályázat - Faluház korszerűsítése</t>
  </si>
  <si>
    <t>Eredeti ei.:   2018.01.01.</t>
  </si>
  <si>
    <t xml:space="preserve">          TOP - Étkezde eszközbeszerzés</t>
  </si>
  <si>
    <t xml:space="preserve">          TOP - Egészségház eszközbeszerzés</t>
  </si>
  <si>
    <t xml:space="preserve">          TOP - Étkezde felújítás</t>
  </si>
  <si>
    <t xml:space="preserve">          TOP - Egészségház felújítás</t>
  </si>
  <si>
    <t xml:space="preserve">          LEADER- Parkosítás</t>
  </si>
  <si>
    <t xml:space="preserve">          Fogorvos eszközbeszerzés</t>
  </si>
  <si>
    <t xml:space="preserve">          JETA pályázat - Református Parókia felújítása</t>
  </si>
  <si>
    <t>Módosított ei.:   2018.04.30.</t>
  </si>
  <si>
    <t>Módosított ei.:   2018.06.30.</t>
  </si>
  <si>
    <t>EFOP</t>
  </si>
  <si>
    <t>Fogászat</t>
  </si>
  <si>
    <t xml:space="preserve">          Temető utca 25. tetőfelújítás</t>
  </si>
  <si>
    <t xml:space="preserve">          TOP - Fogorvosi rendelő kialakítás</t>
  </si>
  <si>
    <t xml:space="preserve">          TOP fogorvosi rendelő kialakítás</t>
  </si>
  <si>
    <t xml:space="preserve">          Burgonyaszedőgép</t>
  </si>
  <si>
    <t xml:space="preserve">          Védőnői szolgálat hozzájárulás</t>
  </si>
  <si>
    <t>Közfoglalkoztatás kiadásai</t>
  </si>
  <si>
    <t>Módosított ei.:   2018.10.31.</t>
  </si>
  <si>
    <t>Fogorvos</t>
  </si>
  <si>
    <t>Háziorvos</t>
  </si>
  <si>
    <t>Módosított ei.:   2018.12.31.</t>
  </si>
  <si>
    <t xml:space="preserve">          Települési támogatás</t>
  </si>
  <si>
    <t>Teljesítés:   2018.12.31.</t>
  </si>
  <si>
    <t>Önkormányzati vagyonnal való gazdálkodási feladatok</t>
  </si>
  <si>
    <t>Zöldterület kezelés</t>
  </si>
  <si>
    <t>2018. évi költségvetése  Ft-ban</t>
  </si>
  <si>
    <t>7/2019. (V.29.)  önkormányzati rendelet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</si>
</sst>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32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left"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/>
    </xf>
    <xf numFmtId="0" fontId="8" fillId="5" borderId="11" xfId="0" applyFont="1" applyFill="1" applyBorder="1" applyAlignment="1">
      <alignment horizontal="center" wrapText="1"/>
    </xf>
    <xf numFmtId="3" fontId="8" fillId="5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wrapText="1"/>
    </xf>
    <xf numFmtId="3" fontId="3" fillId="1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="170" zoomScaleNormal="170" zoomScalePageLayoutView="0" workbookViewId="0" topLeftCell="A1">
      <selection activeCell="A3" sqref="A3:D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3" width="11.28125" style="3" customWidth="1"/>
    <col min="4" max="5" width="10.8515625" style="0" bestFit="1" customWidth="1"/>
    <col min="6" max="6" width="10.8515625" style="0" customWidth="1"/>
    <col min="7" max="8" width="10.8515625" style="0" bestFit="1" customWidth="1"/>
  </cols>
  <sheetData>
    <row r="1" spans="1:4" ht="15.75">
      <c r="A1" s="50" t="s">
        <v>159</v>
      </c>
      <c r="B1" s="50"/>
      <c r="C1" s="50"/>
      <c r="D1" s="50"/>
    </row>
    <row r="2" spans="1:4" ht="15.75">
      <c r="A2" s="50" t="s">
        <v>221</v>
      </c>
      <c r="B2" s="50"/>
      <c r="C2" s="50"/>
      <c r="D2" s="50"/>
    </row>
    <row r="3" spans="1:4" ht="12.75">
      <c r="A3" s="51" t="s">
        <v>222</v>
      </c>
      <c r="B3" s="51"/>
      <c r="C3" s="51"/>
      <c r="D3" s="51"/>
    </row>
    <row r="4" spans="1:4" ht="13.5" thickBot="1">
      <c r="A4" s="51" t="s">
        <v>156</v>
      </c>
      <c r="B4" s="51"/>
      <c r="C4" s="51"/>
      <c r="D4" s="51"/>
    </row>
    <row r="5" ht="16.5" customHeight="1" thickBot="1">
      <c r="B5" s="41" t="s">
        <v>158</v>
      </c>
    </row>
    <row r="6" spans="1:8" ht="36.75" thickBot="1">
      <c r="A6" s="35" t="s">
        <v>0</v>
      </c>
      <c r="B6" s="35" t="s">
        <v>1</v>
      </c>
      <c r="C6" s="36" t="s">
        <v>195</v>
      </c>
      <c r="D6" s="36" t="s">
        <v>203</v>
      </c>
      <c r="E6" s="36" t="s">
        <v>204</v>
      </c>
      <c r="F6" s="36" t="s">
        <v>213</v>
      </c>
      <c r="G6" s="36" t="s">
        <v>216</v>
      </c>
      <c r="H6" s="36" t="s">
        <v>218</v>
      </c>
    </row>
    <row r="7" spans="1:8" ht="13.5" thickBot="1">
      <c r="A7" s="18" t="s">
        <v>2</v>
      </c>
      <c r="B7" s="13" t="s">
        <v>3</v>
      </c>
      <c r="C7" s="19">
        <f>C8+SUM(C12:C17)</f>
        <v>29120913</v>
      </c>
      <c r="D7" s="19">
        <f>D8+SUM(D12:D17)</f>
        <v>29661169</v>
      </c>
      <c r="E7" s="19">
        <f>E8+SUM(E12:E17)+SUM(E20:E21)</f>
        <v>38331311</v>
      </c>
      <c r="F7" s="19">
        <f>F8+SUM(F12:F17)+SUM(F20:F21)</f>
        <v>64835659</v>
      </c>
      <c r="G7" s="19">
        <f>G8+SUM(G12:G17)+SUM(G20:G21)</f>
        <v>56118720</v>
      </c>
      <c r="H7" s="19">
        <f>H8+SUM(H12:H17)+SUM(H20:H21)</f>
        <v>56118720</v>
      </c>
    </row>
    <row r="8" spans="1:8" ht="24">
      <c r="A8" s="20"/>
      <c r="B8" s="21" t="s">
        <v>4</v>
      </c>
      <c r="C8" s="22">
        <f aca="true" t="shared" si="0" ref="C8:H8">SUM(C9:C11)</f>
        <v>10530430</v>
      </c>
      <c r="D8" s="22">
        <f t="shared" si="0"/>
        <v>10629670</v>
      </c>
      <c r="E8" s="22">
        <f t="shared" si="0"/>
        <v>10629670</v>
      </c>
      <c r="F8" s="22">
        <f t="shared" si="0"/>
        <v>12222308</v>
      </c>
      <c r="G8" s="22">
        <f t="shared" si="0"/>
        <v>12429391</v>
      </c>
      <c r="H8" s="22">
        <f t="shared" si="0"/>
        <v>12429391</v>
      </c>
    </row>
    <row r="9" spans="1:8" ht="12.75">
      <c r="A9" s="4"/>
      <c r="B9" s="7" t="s">
        <v>58</v>
      </c>
      <c r="C9" s="17">
        <v>5591930</v>
      </c>
      <c r="D9" s="17">
        <v>5591930</v>
      </c>
      <c r="E9" s="17">
        <v>5591930</v>
      </c>
      <c r="F9" s="17">
        <v>5591930</v>
      </c>
      <c r="G9" s="17">
        <v>5591930</v>
      </c>
      <c r="H9" s="17">
        <v>5591930</v>
      </c>
    </row>
    <row r="10" spans="1:8" ht="12.75">
      <c r="A10" s="4"/>
      <c r="B10" s="7" t="s">
        <v>59</v>
      </c>
      <c r="C10" s="17">
        <v>1200000</v>
      </c>
      <c r="D10" s="17">
        <v>1200000</v>
      </c>
      <c r="E10" s="17">
        <v>1200000</v>
      </c>
      <c r="F10" s="17">
        <v>1200000</v>
      </c>
      <c r="G10" s="17">
        <v>1200000</v>
      </c>
      <c r="H10" s="17">
        <v>1200000</v>
      </c>
    </row>
    <row r="11" spans="1:8" ht="13.5" customHeight="1">
      <c r="A11" s="4"/>
      <c r="B11" s="7" t="s">
        <v>160</v>
      </c>
      <c r="C11" s="17">
        <v>3738500</v>
      </c>
      <c r="D11" s="17">
        <v>3837740</v>
      </c>
      <c r="E11" s="17">
        <v>3837740</v>
      </c>
      <c r="F11" s="17">
        <v>5430378</v>
      </c>
      <c r="G11" s="17">
        <v>5637461</v>
      </c>
      <c r="H11" s="17">
        <v>5637461</v>
      </c>
    </row>
    <row r="12" spans="1:8" ht="12.75">
      <c r="A12" s="4"/>
      <c r="B12" s="14" t="s">
        <v>5</v>
      </c>
      <c r="C12" s="6">
        <v>3962000</v>
      </c>
      <c r="D12" s="6">
        <v>4059832</v>
      </c>
      <c r="E12" s="6">
        <v>4059832</v>
      </c>
      <c r="F12" s="6">
        <v>4059832</v>
      </c>
      <c r="G12" s="6">
        <v>4352646</v>
      </c>
      <c r="H12" s="6">
        <v>4352646</v>
      </c>
    </row>
    <row r="13" spans="1:8" ht="12.75">
      <c r="A13" s="4"/>
      <c r="B13" s="14" t="s">
        <v>161</v>
      </c>
      <c r="C13" s="6">
        <v>2231500</v>
      </c>
      <c r="D13" s="6">
        <v>2256700</v>
      </c>
      <c r="E13" s="6">
        <v>2256700</v>
      </c>
      <c r="F13" s="6">
        <v>2256700</v>
      </c>
      <c r="G13" s="6">
        <v>2118200</v>
      </c>
      <c r="H13" s="6">
        <v>2118200</v>
      </c>
    </row>
    <row r="14" spans="1:8" ht="12.75">
      <c r="A14" s="4"/>
      <c r="B14" s="14" t="s">
        <v>162</v>
      </c>
      <c r="C14" s="6">
        <v>2231500</v>
      </c>
      <c r="D14" s="6">
        <v>2306100</v>
      </c>
      <c r="E14" s="6">
        <v>2306100</v>
      </c>
      <c r="F14" s="6">
        <v>2306100</v>
      </c>
      <c r="G14" s="6">
        <v>2235736</v>
      </c>
      <c r="H14" s="6">
        <v>2235736</v>
      </c>
    </row>
    <row r="15" spans="1:8" ht="12.75">
      <c r="A15" s="4"/>
      <c r="B15" s="14" t="s">
        <v>170</v>
      </c>
      <c r="C15" s="6">
        <v>272650</v>
      </c>
      <c r="D15" s="6">
        <v>279311</v>
      </c>
      <c r="E15" s="6">
        <v>279311</v>
      </c>
      <c r="F15" s="6">
        <v>279311</v>
      </c>
      <c r="G15" s="6">
        <v>299762</v>
      </c>
      <c r="H15" s="6">
        <v>299762</v>
      </c>
    </row>
    <row r="16" spans="1:8" ht="12.75">
      <c r="A16" s="4"/>
      <c r="B16" s="14" t="s">
        <v>171</v>
      </c>
      <c r="C16" s="6">
        <v>2453850</v>
      </c>
      <c r="D16" s="6">
        <v>2513796</v>
      </c>
      <c r="E16" s="6">
        <v>2513796</v>
      </c>
      <c r="F16" s="6">
        <v>2513796</v>
      </c>
      <c r="G16" s="6">
        <v>2697852</v>
      </c>
      <c r="H16" s="6">
        <v>2697852</v>
      </c>
    </row>
    <row r="17" spans="1:8" ht="12.75" customHeight="1">
      <c r="A17" s="4"/>
      <c r="B17" s="14" t="s">
        <v>189</v>
      </c>
      <c r="C17" s="6">
        <f aca="true" t="shared" si="1" ref="C17:H17">SUM(C18:C19)</f>
        <v>7438983</v>
      </c>
      <c r="D17" s="6">
        <f t="shared" si="1"/>
        <v>7615760</v>
      </c>
      <c r="E17" s="6">
        <f t="shared" si="1"/>
        <v>14402272</v>
      </c>
      <c r="F17" s="6">
        <f t="shared" si="1"/>
        <v>35371212</v>
      </c>
      <c r="G17" s="6">
        <f t="shared" si="1"/>
        <v>26108021</v>
      </c>
      <c r="H17" s="6">
        <f t="shared" si="1"/>
        <v>26108021</v>
      </c>
    </row>
    <row r="18" spans="1:8" ht="12.75">
      <c r="A18" s="4"/>
      <c r="B18" s="7" t="s">
        <v>190</v>
      </c>
      <c r="C18" s="17">
        <v>353332</v>
      </c>
      <c r="D18" s="17">
        <v>353332</v>
      </c>
      <c r="E18" s="17">
        <v>880544</v>
      </c>
      <c r="F18" s="17">
        <v>1668677</v>
      </c>
      <c r="G18" s="17">
        <v>1168677</v>
      </c>
      <c r="H18" s="17">
        <v>1168677</v>
      </c>
    </row>
    <row r="19" spans="1:8" ht="12.75">
      <c r="A19" s="4"/>
      <c r="B19" s="7" t="s">
        <v>191</v>
      </c>
      <c r="C19" s="17">
        <v>7085651</v>
      </c>
      <c r="D19" s="17">
        <v>7262428</v>
      </c>
      <c r="E19" s="17">
        <v>13521728</v>
      </c>
      <c r="F19" s="17">
        <v>33702535</v>
      </c>
      <c r="G19" s="17">
        <v>24939344</v>
      </c>
      <c r="H19" s="17">
        <v>24939344</v>
      </c>
    </row>
    <row r="20" spans="1:8" ht="12.75">
      <c r="A20" s="4"/>
      <c r="B20" s="46" t="s">
        <v>205</v>
      </c>
      <c r="C20" s="27">
        <v>0</v>
      </c>
      <c r="D20" s="27">
        <v>0</v>
      </c>
      <c r="E20" s="27">
        <v>1012030</v>
      </c>
      <c r="F20" s="27">
        <v>2000000</v>
      </c>
      <c r="G20" s="27">
        <v>2305715</v>
      </c>
      <c r="H20" s="27">
        <v>2305715</v>
      </c>
    </row>
    <row r="21" spans="1:8" ht="12.75">
      <c r="A21" s="4"/>
      <c r="B21" s="46" t="s">
        <v>206</v>
      </c>
      <c r="C21" s="27">
        <v>0</v>
      </c>
      <c r="D21" s="27">
        <v>0</v>
      </c>
      <c r="E21" s="27">
        <v>871600</v>
      </c>
      <c r="F21" s="27">
        <v>3826400</v>
      </c>
      <c r="G21" s="27">
        <v>3571397</v>
      </c>
      <c r="H21" s="27">
        <v>3571397</v>
      </c>
    </row>
    <row r="22" spans="4:8" ht="13.5" thickBot="1">
      <c r="D22" s="3"/>
      <c r="E22" s="3"/>
      <c r="F22" s="3"/>
      <c r="G22" s="3"/>
      <c r="H22" s="3"/>
    </row>
    <row r="23" spans="1:8" ht="26.25" thickBot="1">
      <c r="A23" s="18" t="s">
        <v>7</v>
      </c>
      <c r="B23" s="13" t="s">
        <v>8</v>
      </c>
      <c r="C23" s="19">
        <f>C24+SUM(C28:C33)</f>
        <v>5435407</v>
      </c>
      <c r="D23" s="19">
        <f>D24+SUM(D28:D33)</f>
        <v>8231939</v>
      </c>
      <c r="E23" s="19">
        <f>E24+SUM(E28:E33)+SUM(E36:E37)</f>
        <v>10225990</v>
      </c>
      <c r="F23" s="19">
        <f>F24+SUM(F28:F33)+SUM(F36:F37)</f>
        <v>15632775</v>
      </c>
      <c r="G23" s="19">
        <f>G24+SUM(G28:G33)+SUM(G36:G37)</f>
        <v>8709397</v>
      </c>
      <c r="H23" s="19">
        <f>H24+SUM(H28:H33)+SUM(H36:H37)</f>
        <v>8709397</v>
      </c>
    </row>
    <row r="24" spans="1:8" ht="24">
      <c r="A24" s="20"/>
      <c r="B24" s="21" t="s">
        <v>4</v>
      </c>
      <c r="C24" s="22">
        <f aca="true" t="shared" si="2" ref="C24:H24">C25+C26+C27</f>
        <v>2144924</v>
      </c>
      <c r="D24" s="22">
        <f t="shared" si="2"/>
        <v>3248494</v>
      </c>
      <c r="E24" s="22">
        <f t="shared" si="2"/>
        <v>3248494</v>
      </c>
      <c r="F24" s="22">
        <f t="shared" si="2"/>
        <v>3248494</v>
      </c>
      <c r="G24" s="22">
        <f t="shared" si="2"/>
        <v>2440142</v>
      </c>
      <c r="H24" s="22">
        <f t="shared" si="2"/>
        <v>2440142</v>
      </c>
    </row>
    <row r="25" spans="1:8" ht="12.75">
      <c r="A25" s="4"/>
      <c r="B25" s="7" t="s">
        <v>58</v>
      </c>
      <c r="C25" s="17">
        <v>1135200</v>
      </c>
      <c r="D25" s="17">
        <v>1719265</v>
      </c>
      <c r="E25" s="17">
        <v>1719265</v>
      </c>
      <c r="F25" s="17">
        <v>1719265</v>
      </c>
      <c r="G25" s="17">
        <v>1135200</v>
      </c>
      <c r="H25" s="17">
        <v>1135200</v>
      </c>
    </row>
    <row r="26" spans="1:8" ht="12.75">
      <c r="A26" s="4"/>
      <c r="B26" s="7" t="s">
        <v>59</v>
      </c>
      <c r="C26" s="17">
        <v>217350</v>
      </c>
      <c r="D26" s="17">
        <v>329177</v>
      </c>
      <c r="E26" s="17">
        <v>329177</v>
      </c>
      <c r="F26" s="17">
        <v>329177</v>
      </c>
      <c r="G26" s="17">
        <v>217350</v>
      </c>
      <c r="H26" s="17">
        <v>217350</v>
      </c>
    </row>
    <row r="27" spans="1:8" ht="13.5" customHeight="1">
      <c r="A27" s="4"/>
      <c r="B27" s="7" t="s">
        <v>160</v>
      </c>
      <c r="C27" s="17">
        <v>792374</v>
      </c>
      <c r="D27" s="17">
        <v>1200052</v>
      </c>
      <c r="E27" s="17">
        <v>1200052</v>
      </c>
      <c r="F27" s="17">
        <v>1200052</v>
      </c>
      <c r="G27" s="17">
        <v>1087592</v>
      </c>
      <c r="H27" s="17">
        <v>1087592</v>
      </c>
    </row>
    <row r="28" spans="1:8" ht="12.75">
      <c r="A28" s="4"/>
      <c r="B28" s="14" t="s">
        <v>5</v>
      </c>
      <c r="C28" s="6">
        <v>804827</v>
      </c>
      <c r="D28" s="6">
        <v>1218912</v>
      </c>
      <c r="E28" s="6">
        <v>1218912</v>
      </c>
      <c r="F28" s="6">
        <v>1218912</v>
      </c>
      <c r="G28" s="6">
        <v>881936</v>
      </c>
      <c r="H28" s="6">
        <v>881936</v>
      </c>
    </row>
    <row r="29" spans="1:8" ht="12.75" customHeight="1">
      <c r="A29" s="4"/>
      <c r="B29" s="14" t="s">
        <v>161</v>
      </c>
      <c r="C29" s="6">
        <v>451680</v>
      </c>
      <c r="D29" s="6">
        <v>684071</v>
      </c>
      <c r="E29" s="6">
        <v>684071</v>
      </c>
      <c r="F29" s="6">
        <v>684071</v>
      </c>
      <c r="G29" s="6">
        <v>429772</v>
      </c>
      <c r="H29" s="6">
        <v>429772</v>
      </c>
    </row>
    <row r="30" spans="1:8" ht="12.75">
      <c r="A30" s="4"/>
      <c r="B30" s="14" t="s">
        <v>162</v>
      </c>
      <c r="C30" s="6">
        <v>451680</v>
      </c>
      <c r="D30" s="6">
        <v>684071</v>
      </c>
      <c r="E30" s="6">
        <v>684071</v>
      </c>
      <c r="F30" s="6">
        <v>684071</v>
      </c>
      <c r="G30" s="6">
        <v>468026</v>
      </c>
      <c r="H30" s="6">
        <v>468026</v>
      </c>
    </row>
    <row r="31" spans="1:8" ht="12.75">
      <c r="A31" s="4"/>
      <c r="B31" s="14" t="s">
        <v>170</v>
      </c>
      <c r="C31" s="6">
        <v>83000</v>
      </c>
      <c r="D31" s="6">
        <v>125704</v>
      </c>
      <c r="E31" s="6">
        <v>125704</v>
      </c>
      <c r="F31" s="6">
        <v>125704</v>
      </c>
      <c r="G31" s="6">
        <v>59847</v>
      </c>
      <c r="H31" s="6">
        <v>59847</v>
      </c>
    </row>
    <row r="32" spans="1:8" ht="12.75">
      <c r="A32" s="4"/>
      <c r="B32" s="14" t="s">
        <v>171</v>
      </c>
      <c r="C32" s="6">
        <v>743000</v>
      </c>
      <c r="D32" s="6">
        <v>1125275</v>
      </c>
      <c r="E32" s="6">
        <v>1125275</v>
      </c>
      <c r="F32" s="6">
        <v>1125275</v>
      </c>
      <c r="G32" s="6">
        <v>538616</v>
      </c>
      <c r="H32" s="6">
        <v>538616</v>
      </c>
    </row>
    <row r="33" spans="1:8" ht="12.75">
      <c r="A33" s="4"/>
      <c r="B33" s="14" t="s">
        <v>6</v>
      </c>
      <c r="C33" s="6">
        <f aca="true" t="shared" si="3" ref="C33:H33">SUM(C34:C35)</f>
        <v>756296</v>
      </c>
      <c r="D33" s="6">
        <f t="shared" si="3"/>
        <v>1145412</v>
      </c>
      <c r="E33" s="6">
        <f t="shared" si="3"/>
        <v>2030607</v>
      </c>
      <c r="F33" s="6">
        <f t="shared" si="3"/>
        <v>7410100</v>
      </c>
      <c r="G33" s="6">
        <f t="shared" si="3"/>
        <v>2727456</v>
      </c>
      <c r="H33" s="6">
        <f t="shared" si="3"/>
        <v>2727456</v>
      </c>
    </row>
    <row r="34" spans="1:8" ht="12.75">
      <c r="A34" s="4"/>
      <c r="B34" s="7" t="s">
        <v>190</v>
      </c>
      <c r="C34" s="17">
        <v>35923</v>
      </c>
      <c r="D34" s="17">
        <v>54405</v>
      </c>
      <c r="E34" s="17">
        <v>88406</v>
      </c>
      <c r="F34" s="17">
        <v>162696</v>
      </c>
      <c r="G34" s="17">
        <v>116151</v>
      </c>
      <c r="H34" s="17">
        <v>116151</v>
      </c>
    </row>
    <row r="35" spans="1:8" ht="12.75">
      <c r="A35" s="4"/>
      <c r="B35" s="7" t="s">
        <v>191</v>
      </c>
      <c r="C35" s="17">
        <v>720373</v>
      </c>
      <c r="D35" s="17">
        <v>1091007</v>
      </c>
      <c r="E35" s="17">
        <v>1942201</v>
      </c>
      <c r="F35" s="17">
        <v>7247404</v>
      </c>
      <c r="G35" s="17">
        <v>2611305</v>
      </c>
      <c r="H35" s="17">
        <v>2611305</v>
      </c>
    </row>
    <row r="36" spans="1:8" ht="12.75">
      <c r="A36" s="4"/>
      <c r="B36" s="46" t="s">
        <v>205</v>
      </c>
      <c r="C36" s="27">
        <v>0</v>
      </c>
      <c r="D36" s="27">
        <v>0</v>
      </c>
      <c r="E36" s="27">
        <v>429000</v>
      </c>
      <c r="F36" s="27">
        <v>390000</v>
      </c>
      <c r="G36" s="27">
        <v>454660</v>
      </c>
      <c r="H36" s="27">
        <v>454660</v>
      </c>
    </row>
    <row r="37" spans="1:8" ht="12.75">
      <c r="A37" s="4"/>
      <c r="B37" s="46" t="s">
        <v>206</v>
      </c>
      <c r="C37" s="27">
        <v>0</v>
      </c>
      <c r="D37" s="27">
        <v>0</v>
      </c>
      <c r="E37" s="27">
        <v>679856</v>
      </c>
      <c r="F37" s="27">
        <v>746148</v>
      </c>
      <c r="G37" s="27">
        <v>708942</v>
      </c>
      <c r="H37" s="27">
        <v>708942</v>
      </c>
    </row>
    <row r="38" spans="4:8" ht="12.75" customHeight="1" thickBot="1">
      <c r="D38" s="3"/>
      <c r="E38" s="3"/>
      <c r="F38" s="3"/>
      <c r="G38" s="3"/>
      <c r="H38" s="3"/>
    </row>
    <row r="39" spans="1:8" ht="12.75" customHeight="1" thickBot="1">
      <c r="A39" s="18" t="s">
        <v>9</v>
      </c>
      <c r="B39" s="13" t="s">
        <v>10</v>
      </c>
      <c r="C39" s="19">
        <f>SUM(C40:C44)+SUM(C50:C53)+SUM(C56:C57)+C63</f>
        <v>27509367</v>
      </c>
      <c r="D39" s="19">
        <f>SUM(D40:D44)+SUM(D50:D53)+SUM(D56:D57)+D63</f>
        <v>27564128</v>
      </c>
      <c r="E39" s="19">
        <f>SUM(E40:E44)+SUM(E50:E53)+SUM(E56:E57)+E63</f>
        <v>28329128</v>
      </c>
      <c r="F39" s="19">
        <f>SUM(F40:F44)+SUM(F50:F53)+SUM(F56:F57)+F63</f>
        <v>24879593</v>
      </c>
      <c r="G39" s="19">
        <f>SUM(G40:G44)+SUM(G50:G53)+SUM(G56:G63)</f>
        <v>41397266</v>
      </c>
      <c r="H39" s="19">
        <f>SUM(H40:H44)+SUM(H50:H53)+SUM(H56:H63)</f>
        <v>40835205</v>
      </c>
    </row>
    <row r="40" spans="1:8" ht="24">
      <c r="A40" s="20"/>
      <c r="B40" s="21" t="s">
        <v>4</v>
      </c>
      <c r="C40" s="42">
        <v>12481263</v>
      </c>
      <c r="D40" s="42">
        <v>12536024</v>
      </c>
      <c r="E40" s="42">
        <v>12551024</v>
      </c>
      <c r="F40" s="42">
        <v>9046297</v>
      </c>
      <c r="G40" s="42">
        <v>11698886</v>
      </c>
      <c r="H40" s="42">
        <v>11157118</v>
      </c>
    </row>
    <row r="41" spans="1:8" ht="12.75">
      <c r="A41" s="20"/>
      <c r="B41" s="21" t="s">
        <v>187</v>
      </c>
      <c r="C41" s="42">
        <v>270000</v>
      </c>
      <c r="D41" s="42">
        <v>270000</v>
      </c>
      <c r="E41" s="42">
        <v>270000</v>
      </c>
      <c r="F41" s="42">
        <v>270000</v>
      </c>
      <c r="G41" s="42">
        <v>0</v>
      </c>
      <c r="H41" s="42">
        <v>0</v>
      </c>
    </row>
    <row r="42" spans="1:8" ht="12.75">
      <c r="A42" s="4"/>
      <c r="B42" s="14" t="s">
        <v>161</v>
      </c>
      <c r="C42" s="27">
        <v>15000</v>
      </c>
      <c r="D42" s="27">
        <v>15000</v>
      </c>
      <c r="E42" s="27">
        <v>15000</v>
      </c>
      <c r="F42" s="27">
        <v>15000</v>
      </c>
      <c r="G42" s="27">
        <v>26400</v>
      </c>
      <c r="H42" s="27">
        <v>26400</v>
      </c>
    </row>
    <row r="43" spans="1:8" ht="12.75">
      <c r="A43" s="4"/>
      <c r="B43" s="14" t="s">
        <v>11</v>
      </c>
      <c r="C43" s="27">
        <v>3360066</v>
      </c>
      <c r="D43" s="27">
        <v>3360066</v>
      </c>
      <c r="E43" s="27">
        <v>3360066</v>
      </c>
      <c r="F43" s="27">
        <v>3360066</v>
      </c>
      <c r="G43" s="27">
        <v>3277585</v>
      </c>
      <c r="H43" s="27">
        <v>3277585</v>
      </c>
    </row>
    <row r="44" spans="1:8" ht="12.75">
      <c r="A44" s="4"/>
      <c r="B44" s="14" t="s">
        <v>163</v>
      </c>
      <c r="C44" s="27">
        <f aca="true" t="shared" si="4" ref="C44:H44">SUM(C45:C49)</f>
        <v>5236000</v>
      </c>
      <c r="D44" s="27">
        <f t="shared" si="4"/>
        <v>5236000</v>
      </c>
      <c r="E44" s="27">
        <f t="shared" si="4"/>
        <v>5236000</v>
      </c>
      <c r="F44" s="27">
        <f t="shared" si="4"/>
        <v>5236000</v>
      </c>
      <c r="G44" s="27">
        <f t="shared" si="4"/>
        <v>3687872</v>
      </c>
      <c r="H44" s="27">
        <f t="shared" si="4"/>
        <v>3682139</v>
      </c>
    </row>
    <row r="45" spans="1:8" ht="12.75">
      <c r="A45" s="4"/>
      <c r="B45" s="16" t="s">
        <v>164</v>
      </c>
      <c r="C45" s="17">
        <v>30000</v>
      </c>
      <c r="D45" s="17">
        <v>30000</v>
      </c>
      <c r="E45" s="17">
        <v>30000</v>
      </c>
      <c r="F45" s="17">
        <v>30000</v>
      </c>
      <c r="G45" s="17">
        <v>30000</v>
      </c>
      <c r="H45" s="17">
        <v>30000</v>
      </c>
    </row>
    <row r="46" spans="1:8" ht="12.75">
      <c r="A46" s="4"/>
      <c r="B46" s="16" t="s">
        <v>165</v>
      </c>
      <c r="C46" s="17">
        <v>4053000</v>
      </c>
      <c r="D46" s="17">
        <v>4053000</v>
      </c>
      <c r="E46" s="17">
        <v>4053000</v>
      </c>
      <c r="F46" s="17">
        <v>4053000</v>
      </c>
      <c r="G46" s="17">
        <v>2504872</v>
      </c>
      <c r="H46" s="17">
        <v>2499139</v>
      </c>
    </row>
    <row r="47" spans="1:8" ht="12.75">
      <c r="A47" s="4"/>
      <c r="B47" s="16" t="s">
        <v>166</v>
      </c>
      <c r="C47" s="17">
        <v>756000</v>
      </c>
      <c r="D47" s="17">
        <v>756000</v>
      </c>
      <c r="E47" s="17">
        <v>756000</v>
      </c>
      <c r="F47" s="17">
        <v>756000</v>
      </c>
      <c r="G47" s="17">
        <v>756000</v>
      </c>
      <c r="H47" s="17">
        <v>756000</v>
      </c>
    </row>
    <row r="48" spans="1:8" ht="12.75">
      <c r="A48" s="4"/>
      <c r="B48" s="16" t="s">
        <v>167</v>
      </c>
      <c r="C48" s="17">
        <v>150000</v>
      </c>
      <c r="D48" s="17">
        <v>150000</v>
      </c>
      <c r="E48" s="17">
        <v>150000</v>
      </c>
      <c r="F48" s="17">
        <v>150000</v>
      </c>
      <c r="G48" s="17">
        <v>150000</v>
      </c>
      <c r="H48" s="17">
        <v>150000</v>
      </c>
    </row>
    <row r="49" spans="1:8" ht="12.75">
      <c r="A49" s="4"/>
      <c r="B49" s="16" t="s">
        <v>168</v>
      </c>
      <c r="C49" s="17">
        <v>247000</v>
      </c>
      <c r="D49" s="17">
        <v>247000</v>
      </c>
      <c r="E49" s="17">
        <v>247000</v>
      </c>
      <c r="F49" s="17">
        <v>247000</v>
      </c>
      <c r="G49" s="17">
        <v>247000</v>
      </c>
      <c r="H49" s="17">
        <v>247000</v>
      </c>
    </row>
    <row r="50" spans="1:8" ht="12.75">
      <c r="A50" s="4"/>
      <c r="B50" s="14" t="s">
        <v>169</v>
      </c>
      <c r="C50" s="27">
        <v>425761</v>
      </c>
      <c r="D50" s="27">
        <v>425761</v>
      </c>
      <c r="E50" s="27">
        <v>425761</v>
      </c>
      <c r="F50" s="27">
        <v>425761</v>
      </c>
      <c r="G50" s="27">
        <v>276445</v>
      </c>
      <c r="H50" s="27">
        <v>276447</v>
      </c>
    </row>
    <row r="51" spans="1:8" ht="13.5" customHeight="1">
      <c r="A51" s="4"/>
      <c r="B51" s="14" t="s">
        <v>5</v>
      </c>
      <c r="C51" s="27">
        <v>15000</v>
      </c>
      <c r="D51" s="27">
        <v>15000</v>
      </c>
      <c r="E51" s="27">
        <v>15000</v>
      </c>
      <c r="F51" s="27">
        <v>15000</v>
      </c>
      <c r="G51" s="27">
        <v>474200</v>
      </c>
      <c r="H51" s="27">
        <v>474200</v>
      </c>
    </row>
    <row r="52" spans="1:8" ht="12.75">
      <c r="A52" s="4"/>
      <c r="B52" s="14" t="s">
        <v>170</v>
      </c>
      <c r="C52" s="27">
        <v>539404</v>
      </c>
      <c r="D52" s="27">
        <v>539404</v>
      </c>
      <c r="E52" s="27">
        <v>539404</v>
      </c>
      <c r="F52" s="27">
        <v>539404</v>
      </c>
      <c r="G52" s="27">
        <v>581561</v>
      </c>
      <c r="H52" s="27">
        <v>581561</v>
      </c>
    </row>
    <row r="53" spans="1:8" ht="12.75">
      <c r="A53" s="4"/>
      <c r="B53" s="14" t="s">
        <v>171</v>
      </c>
      <c r="C53" s="27">
        <f aca="true" t="shared" si="5" ref="C53:H53">C55+C54</f>
        <v>5076873</v>
      </c>
      <c r="D53" s="27">
        <f t="shared" si="5"/>
        <v>5076873</v>
      </c>
      <c r="E53" s="27">
        <f t="shared" si="5"/>
        <v>5826873</v>
      </c>
      <c r="F53" s="27">
        <f t="shared" si="5"/>
        <v>5826873</v>
      </c>
      <c r="G53" s="27">
        <f t="shared" si="5"/>
        <v>6415344</v>
      </c>
      <c r="H53" s="27">
        <f t="shared" si="5"/>
        <v>6415356</v>
      </c>
    </row>
    <row r="54" spans="1:8" ht="12.75">
      <c r="A54" s="4"/>
      <c r="B54" s="7" t="s">
        <v>172</v>
      </c>
      <c r="C54" s="17">
        <v>2770873</v>
      </c>
      <c r="D54" s="17">
        <v>2770873</v>
      </c>
      <c r="E54" s="17">
        <v>3520873</v>
      </c>
      <c r="F54" s="17">
        <v>3520873</v>
      </c>
      <c r="G54" s="17">
        <v>4109344</v>
      </c>
      <c r="H54" s="17">
        <v>4109356</v>
      </c>
    </row>
    <row r="55" spans="1:8" ht="12.75">
      <c r="A55" s="4"/>
      <c r="B55" s="7" t="s">
        <v>173</v>
      </c>
      <c r="C55" s="17">
        <v>2306000</v>
      </c>
      <c r="D55" s="17">
        <v>2306000</v>
      </c>
      <c r="E55" s="17">
        <v>2306000</v>
      </c>
      <c r="F55" s="17">
        <v>2306000</v>
      </c>
      <c r="G55" s="17">
        <v>2306000</v>
      </c>
      <c r="H55" s="17">
        <v>2306000</v>
      </c>
    </row>
    <row r="56" spans="1:8" ht="12.75">
      <c r="A56" s="4"/>
      <c r="B56" s="14" t="s">
        <v>174</v>
      </c>
      <c r="C56" s="27">
        <v>85000</v>
      </c>
      <c r="D56" s="27">
        <v>85000</v>
      </c>
      <c r="E56" s="27">
        <v>85000</v>
      </c>
      <c r="F56" s="27">
        <v>106892</v>
      </c>
      <c r="G56" s="27">
        <v>211864</v>
      </c>
      <c r="H56" s="27">
        <v>212570</v>
      </c>
    </row>
    <row r="57" spans="1:8" ht="12.75">
      <c r="A57" s="4"/>
      <c r="B57" s="14" t="s">
        <v>175</v>
      </c>
      <c r="C57" s="27">
        <v>5000</v>
      </c>
      <c r="D57" s="27">
        <v>5000</v>
      </c>
      <c r="E57" s="27">
        <v>5000</v>
      </c>
      <c r="F57" s="27">
        <v>38300</v>
      </c>
      <c r="G57" s="27">
        <v>39048</v>
      </c>
      <c r="H57" s="27">
        <v>39048</v>
      </c>
    </row>
    <row r="58" spans="1:8" ht="12.75">
      <c r="A58" s="4"/>
      <c r="B58" s="14" t="s">
        <v>212</v>
      </c>
      <c r="C58" s="27">
        <v>0</v>
      </c>
      <c r="D58" s="27">
        <v>0</v>
      </c>
      <c r="E58" s="27">
        <v>0</v>
      </c>
      <c r="F58" s="27">
        <v>7431980</v>
      </c>
      <c r="G58" s="27">
        <v>8786257</v>
      </c>
      <c r="H58" s="27">
        <v>8786257</v>
      </c>
    </row>
    <row r="59" spans="1:8" ht="12.75">
      <c r="A59" s="4"/>
      <c r="B59" s="14" t="s">
        <v>214</v>
      </c>
      <c r="C59" s="27">
        <v>0</v>
      </c>
      <c r="D59" s="27">
        <v>0</v>
      </c>
      <c r="E59" s="27">
        <v>0</v>
      </c>
      <c r="F59" s="27">
        <v>3413274</v>
      </c>
      <c r="G59" s="27">
        <v>4243771</v>
      </c>
      <c r="H59" s="27">
        <v>4197758</v>
      </c>
    </row>
    <row r="60" spans="1:8" ht="12.75">
      <c r="A60" s="4"/>
      <c r="B60" s="14" t="s">
        <v>215</v>
      </c>
      <c r="C60" s="27">
        <v>0</v>
      </c>
      <c r="D60" s="27">
        <v>0</v>
      </c>
      <c r="E60" s="27">
        <v>0</v>
      </c>
      <c r="F60" s="27">
        <v>128843</v>
      </c>
      <c r="G60" s="27">
        <v>217343</v>
      </c>
      <c r="H60" s="27">
        <v>217343</v>
      </c>
    </row>
    <row r="61" spans="1:8" ht="12.75">
      <c r="A61" s="48"/>
      <c r="B61" s="49" t="s">
        <v>205</v>
      </c>
      <c r="C61" s="27">
        <v>0</v>
      </c>
      <c r="D61" s="27">
        <v>0</v>
      </c>
      <c r="E61" s="27">
        <v>0</v>
      </c>
      <c r="F61" s="27">
        <v>0</v>
      </c>
      <c r="G61" s="27">
        <v>1460690</v>
      </c>
      <c r="H61" s="27">
        <v>1460690</v>
      </c>
    </row>
    <row r="62" spans="1:8" ht="12.75">
      <c r="A62" s="48"/>
      <c r="B62" s="49" t="s">
        <v>220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5733</v>
      </c>
    </row>
    <row r="63" spans="1:8" ht="12.75">
      <c r="A63" s="48"/>
      <c r="B63" s="49" t="s">
        <v>219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25000</v>
      </c>
    </row>
    <row r="64" spans="4:8" ht="13.5" thickBot="1">
      <c r="D64" s="3"/>
      <c r="E64" s="3"/>
      <c r="F64" s="3"/>
      <c r="G64" s="3"/>
      <c r="H64" s="3"/>
    </row>
    <row r="65" spans="1:8" ht="13.5" thickBot="1">
      <c r="A65" s="18" t="s">
        <v>12</v>
      </c>
      <c r="B65" s="13" t="s">
        <v>13</v>
      </c>
      <c r="C65" s="19">
        <f aca="true" t="shared" si="6" ref="C65:H65">C66+C67+C68+C69+C70+C71+C72+C73</f>
        <v>7955193</v>
      </c>
      <c r="D65" s="19">
        <f t="shared" si="6"/>
        <v>9779967</v>
      </c>
      <c r="E65" s="19">
        <f t="shared" si="6"/>
        <v>10487974</v>
      </c>
      <c r="F65" s="19">
        <f t="shared" si="6"/>
        <v>12950974</v>
      </c>
      <c r="G65" s="19">
        <f t="shared" si="6"/>
        <v>11428179</v>
      </c>
      <c r="H65" s="19">
        <f t="shared" si="6"/>
        <v>11428179</v>
      </c>
    </row>
    <row r="66" spans="1:8" ht="12.75">
      <c r="A66" s="23" t="s">
        <v>22</v>
      </c>
      <c r="B66" s="21" t="s">
        <v>14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8" ht="12.75">
      <c r="A67" s="15" t="s">
        <v>23</v>
      </c>
      <c r="B67" s="14" t="s">
        <v>15</v>
      </c>
      <c r="C67" s="6">
        <v>0</v>
      </c>
      <c r="D67" s="6">
        <v>446000</v>
      </c>
      <c r="E67" s="6">
        <v>446000</v>
      </c>
      <c r="F67" s="6">
        <v>809000</v>
      </c>
      <c r="G67" s="6">
        <v>755000</v>
      </c>
      <c r="H67" s="6">
        <v>755000</v>
      </c>
    </row>
    <row r="68" spans="1:8" ht="12.75">
      <c r="A68" s="15" t="s">
        <v>24</v>
      </c>
      <c r="B68" s="14" t="s">
        <v>16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 ht="12.75">
      <c r="A69" s="15" t="s">
        <v>25</v>
      </c>
      <c r="B69" s="14" t="s">
        <v>17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</row>
    <row r="70" spans="1:8" ht="12.75">
      <c r="A70" s="15" t="s">
        <v>26</v>
      </c>
      <c r="B70" s="14" t="s">
        <v>18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ht="12.75">
      <c r="A71" s="15" t="s">
        <v>27</v>
      </c>
      <c r="B71" s="14" t="s">
        <v>19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12.75">
      <c r="A72" s="15" t="s">
        <v>28</v>
      </c>
      <c r="B72" s="14" t="s">
        <v>20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</row>
    <row r="73" spans="1:8" ht="12.75">
      <c r="A73" s="15" t="s">
        <v>29</v>
      </c>
      <c r="B73" s="14" t="s">
        <v>21</v>
      </c>
      <c r="C73" s="6">
        <f aca="true" t="shared" si="7" ref="C73:H73">SUM(C74:C82)</f>
        <v>7955193</v>
      </c>
      <c r="D73" s="6">
        <f t="shared" si="7"/>
        <v>9333967</v>
      </c>
      <c r="E73" s="6">
        <f t="shared" si="7"/>
        <v>10041974</v>
      </c>
      <c r="F73" s="6">
        <f t="shared" si="7"/>
        <v>12141974</v>
      </c>
      <c r="G73" s="6">
        <f t="shared" si="7"/>
        <v>10673179</v>
      </c>
      <c r="H73" s="6">
        <f t="shared" si="7"/>
        <v>10673179</v>
      </c>
    </row>
    <row r="74" spans="1:8" ht="12.75">
      <c r="A74" s="15"/>
      <c r="B74" s="16" t="s">
        <v>217</v>
      </c>
      <c r="C74" s="17">
        <v>1000000</v>
      </c>
      <c r="D74" s="17">
        <v>2378774</v>
      </c>
      <c r="E74" s="17">
        <v>3086781</v>
      </c>
      <c r="F74" s="17">
        <v>5086781</v>
      </c>
      <c r="G74" s="17">
        <v>1586010</v>
      </c>
      <c r="H74" s="17">
        <v>1586010</v>
      </c>
    </row>
    <row r="75" spans="1:8" ht="12.75">
      <c r="A75" s="15"/>
      <c r="B75" s="16" t="s">
        <v>182</v>
      </c>
      <c r="C75" s="17">
        <v>100000</v>
      </c>
      <c r="D75" s="17">
        <v>100000</v>
      </c>
      <c r="E75" s="17">
        <v>100000</v>
      </c>
      <c r="F75" s="17">
        <v>100000</v>
      </c>
      <c r="G75" s="17">
        <v>0</v>
      </c>
      <c r="H75" s="17">
        <v>0</v>
      </c>
    </row>
    <row r="76" spans="1:8" ht="12.75">
      <c r="A76" s="15"/>
      <c r="B76" s="16" t="s">
        <v>178</v>
      </c>
      <c r="C76" s="17">
        <v>306532</v>
      </c>
      <c r="D76" s="17">
        <v>306532</v>
      </c>
      <c r="E76" s="17">
        <v>306532</v>
      </c>
      <c r="F76" s="17">
        <v>306532</v>
      </c>
      <c r="G76" s="17">
        <v>176955</v>
      </c>
      <c r="H76" s="17">
        <v>176955</v>
      </c>
    </row>
    <row r="77" spans="1:8" ht="12.75">
      <c r="A77" s="15"/>
      <c r="B77" s="16" t="s">
        <v>176</v>
      </c>
      <c r="C77" s="17">
        <v>80000</v>
      </c>
      <c r="D77" s="17">
        <v>80000</v>
      </c>
      <c r="E77" s="17">
        <v>80000</v>
      </c>
      <c r="F77" s="17">
        <v>80000</v>
      </c>
      <c r="G77" s="17">
        <v>100000</v>
      </c>
      <c r="H77" s="17">
        <v>100000</v>
      </c>
    </row>
    <row r="78" spans="1:8" ht="12.75">
      <c r="A78" s="15"/>
      <c r="B78" s="16" t="s">
        <v>177</v>
      </c>
      <c r="C78" s="17">
        <v>30000</v>
      </c>
      <c r="D78" s="17">
        <v>30000</v>
      </c>
      <c r="E78" s="17">
        <v>30000</v>
      </c>
      <c r="F78" s="17">
        <v>30000</v>
      </c>
      <c r="G78" s="17">
        <v>3570</v>
      </c>
      <c r="H78" s="17">
        <v>3570</v>
      </c>
    </row>
    <row r="79" spans="1:8" ht="12.75">
      <c r="A79" s="15"/>
      <c r="B79" s="16" t="s">
        <v>179</v>
      </c>
      <c r="C79" s="17">
        <v>651658</v>
      </c>
      <c r="D79" s="17">
        <v>651658</v>
      </c>
      <c r="E79" s="17">
        <v>651658</v>
      </c>
      <c r="F79" s="17">
        <v>651658</v>
      </c>
      <c r="G79" s="17">
        <v>619363</v>
      </c>
      <c r="H79" s="17">
        <v>619363</v>
      </c>
    </row>
    <row r="80" spans="1:8" ht="12.75">
      <c r="A80" s="4"/>
      <c r="B80" s="16" t="s">
        <v>180</v>
      </c>
      <c r="C80" s="17">
        <v>114100</v>
      </c>
      <c r="D80" s="17">
        <v>114100</v>
      </c>
      <c r="E80" s="17">
        <v>114100</v>
      </c>
      <c r="F80" s="17">
        <v>114100</v>
      </c>
      <c r="G80" s="17">
        <v>103920</v>
      </c>
      <c r="H80" s="17">
        <v>103920</v>
      </c>
    </row>
    <row r="81" spans="1:8" ht="12.75">
      <c r="A81" s="4"/>
      <c r="B81" s="16" t="s">
        <v>149</v>
      </c>
      <c r="C81" s="17">
        <v>1500000</v>
      </c>
      <c r="D81" s="17">
        <v>1500000</v>
      </c>
      <c r="E81" s="17">
        <v>1500000</v>
      </c>
      <c r="F81" s="17">
        <v>1500000</v>
      </c>
      <c r="G81" s="17">
        <v>1457500</v>
      </c>
      <c r="H81" s="17">
        <v>1457500</v>
      </c>
    </row>
    <row r="82" spans="1:8" ht="12.75">
      <c r="A82" s="4"/>
      <c r="B82" s="16" t="s">
        <v>181</v>
      </c>
      <c r="C82" s="17">
        <v>4172903</v>
      </c>
      <c r="D82" s="17">
        <v>4172903</v>
      </c>
      <c r="E82" s="17">
        <v>4172903</v>
      </c>
      <c r="F82" s="17">
        <v>4272903</v>
      </c>
      <c r="G82" s="17">
        <v>6625861</v>
      </c>
      <c r="H82" s="17">
        <v>6625861</v>
      </c>
    </row>
    <row r="83" spans="2:8" ht="13.5" thickBot="1">
      <c r="B83" s="9"/>
      <c r="D83" s="3"/>
      <c r="E83" s="3"/>
      <c r="F83" s="3"/>
      <c r="G83" s="3"/>
      <c r="H83" s="3"/>
    </row>
    <row r="84" spans="1:8" ht="13.5" thickBot="1">
      <c r="A84" s="10" t="s">
        <v>30</v>
      </c>
      <c r="B84" s="11" t="s">
        <v>31</v>
      </c>
      <c r="C84" s="19">
        <f aca="true" t="shared" si="8" ref="C84:H84">C85+C86+C87+C88+C89+C90+C95+C96+C97+C98+C99+C104</f>
        <v>14520730</v>
      </c>
      <c r="D84" s="19">
        <f t="shared" si="8"/>
        <v>23144373</v>
      </c>
      <c r="E84" s="19">
        <f t="shared" si="8"/>
        <v>33083188</v>
      </c>
      <c r="F84" s="19">
        <f t="shared" si="8"/>
        <v>17866787</v>
      </c>
      <c r="G84" s="19">
        <f t="shared" si="8"/>
        <v>43373759</v>
      </c>
      <c r="H84" s="19">
        <f t="shared" si="8"/>
        <v>17218396</v>
      </c>
    </row>
    <row r="85" spans="1:8" ht="12.75">
      <c r="A85" s="23" t="s">
        <v>44</v>
      </c>
      <c r="B85" s="21" t="s">
        <v>32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</row>
    <row r="86" spans="1:8" ht="12.75">
      <c r="A86" s="15" t="s">
        <v>45</v>
      </c>
      <c r="B86" s="14" t="s">
        <v>33</v>
      </c>
      <c r="C86" s="6">
        <v>0</v>
      </c>
      <c r="D86" s="6">
        <v>5047969</v>
      </c>
      <c r="E86" s="6">
        <v>5397255</v>
      </c>
      <c r="F86" s="6">
        <v>5397255</v>
      </c>
      <c r="G86" s="6">
        <v>5397255</v>
      </c>
      <c r="H86" s="6">
        <v>5397255</v>
      </c>
    </row>
    <row r="87" spans="1:8" ht="24">
      <c r="A87" s="15" t="s">
        <v>46</v>
      </c>
      <c r="B87" s="14" t="s">
        <v>34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</row>
    <row r="88" spans="1:8" ht="24">
      <c r="A88" s="15" t="s">
        <v>47</v>
      </c>
      <c r="B88" s="14" t="s">
        <v>35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23.25" customHeight="1">
      <c r="A89" s="15" t="s">
        <v>48</v>
      </c>
      <c r="B89" s="14" t="s">
        <v>36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ht="12.75" customHeight="1">
      <c r="A90" s="15" t="s">
        <v>49</v>
      </c>
      <c r="B90" s="14" t="s">
        <v>37</v>
      </c>
      <c r="C90" s="6">
        <f>SUM(C91:C92)</f>
        <v>5908291</v>
      </c>
      <c r="D90" s="6">
        <f>SUM(D91:D92)</f>
        <v>5908291</v>
      </c>
      <c r="E90" s="6">
        <f>SUM(E91:E92)</f>
        <v>5908291</v>
      </c>
      <c r="F90" s="6">
        <f>SUM(F91:F92)</f>
        <v>5908291</v>
      </c>
      <c r="G90" s="6">
        <f>SUM(G91:G94)</f>
        <v>7253241</v>
      </c>
      <c r="H90" s="6">
        <f>SUM(H91:H94)</f>
        <v>7253241</v>
      </c>
    </row>
    <row r="91" spans="1:8" ht="12.75" customHeight="1">
      <c r="A91" s="15"/>
      <c r="B91" s="16" t="s">
        <v>150</v>
      </c>
      <c r="C91" s="17">
        <v>3053500</v>
      </c>
      <c r="D91" s="17">
        <v>3053500</v>
      </c>
      <c r="E91" s="17">
        <v>3053500</v>
      </c>
      <c r="F91" s="17">
        <v>3053500</v>
      </c>
      <c r="G91" s="17">
        <v>4447840</v>
      </c>
      <c r="H91" s="17">
        <v>4447840</v>
      </c>
    </row>
    <row r="92" spans="1:8" ht="12.75">
      <c r="A92" s="15"/>
      <c r="B92" s="16" t="s">
        <v>188</v>
      </c>
      <c r="C92" s="17">
        <v>2854791</v>
      </c>
      <c r="D92" s="17">
        <v>2854791</v>
      </c>
      <c r="E92" s="17">
        <v>2854791</v>
      </c>
      <c r="F92" s="17">
        <v>2854791</v>
      </c>
      <c r="G92" s="17">
        <v>1502219</v>
      </c>
      <c r="H92" s="17">
        <v>1502219</v>
      </c>
    </row>
    <row r="93" spans="1:8" ht="12.75">
      <c r="A93" s="15"/>
      <c r="B93" s="16" t="s">
        <v>193</v>
      </c>
      <c r="C93" s="17">
        <v>1200000</v>
      </c>
      <c r="D93" s="17">
        <v>1200000</v>
      </c>
      <c r="E93" s="17">
        <v>1200000</v>
      </c>
      <c r="F93" s="17">
        <v>1200000</v>
      </c>
      <c r="G93" s="17">
        <v>1050000</v>
      </c>
      <c r="H93" s="17">
        <v>1050000</v>
      </c>
    </row>
    <row r="94" spans="1:8" ht="12.75">
      <c r="A94" s="15"/>
      <c r="B94" s="16" t="s">
        <v>211</v>
      </c>
      <c r="C94" s="17">
        <v>0</v>
      </c>
      <c r="D94" s="17">
        <v>0</v>
      </c>
      <c r="E94" s="17">
        <v>0</v>
      </c>
      <c r="F94" s="17">
        <v>0</v>
      </c>
      <c r="G94" s="17">
        <v>253182</v>
      </c>
      <c r="H94" s="17">
        <v>253182</v>
      </c>
    </row>
    <row r="95" spans="1:8" ht="24">
      <c r="A95" s="15" t="s">
        <v>50</v>
      </c>
      <c r="B95" s="14" t="s">
        <v>38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24">
      <c r="A96" s="15" t="s">
        <v>51</v>
      </c>
      <c r="B96" s="14" t="s">
        <v>39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2.75">
      <c r="A97" s="15" t="s">
        <v>52</v>
      </c>
      <c r="B97" s="14" t="s">
        <v>40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2.75" customHeight="1">
      <c r="A98" s="15" t="s">
        <v>53</v>
      </c>
      <c r="B98" s="14" t="s">
        <v>41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2.75" customHeight="1">
      <c r="A99" s="15" t="s">
        <v>54</v>
      </c>
      <c r="B99" s="14" t="s">
        <v>42</v>
      </c>
      <c r="C99" s="6">
        <f aca="true" t="shared" si="9" ref="C99:H99">SUM(C100:C103)</f>
        <v>3645800</v>
      </c>
      <c r="D99" s="6">
        <f t="shared" si="9"/>
        <v>4280900</v>
      </c>
      <c r="E99" s="6">
        <f t="shared" si="9"/>
        <v>4380900</v>
      </c>
      <c r="F99" s="6">
        <f t="shared" si="9"/>
        <v>4567900</v>
      </c>
      <c r="G99" s="6">
        <f t="shared" si="9"/>
        <v>4567900</v>
      </c>
      <c r="H99" s="6">
        <f t="shared" si="9"/>
        <v>4567900</v>
      </c>
    </row>
    <row r="100" spans="1:8" ht="12.75" customHeight="1">
      <c r="A100" s="15"/>
      <c r="B100" s="16" t="s">
        <v>183</v>
      </c>
      <c r="C100" s="17">
        <v>100000</v>
      </c>
      <c r="D100" s="17">
        <v>100000</v>
      </c>
      <c r="E100" s="17">
        <v>100000</v>
      </c>
      <c r="F100" s="17">
        <v>100000</v>
      </c>
      <c r="G100" s="17">
        <v>0</v>
      </c>
      <c r="H100" s="17">
        <v>0</v>
      </c>
    </row>
    <row r="101" spans="1:8" ht="12.75" customHeight="1">
      <c r="A101" s="15"/>
      <c r="B101" s="16" t="s">
        <v>184</v>
      </c>
      <c r="C101" s="17">
        <v>100000</v>
      </c>
      <c r="D101" s="17">
        <v>100000</v>
      </c>
      <c r="E101" s="17">
        <v>100000</v>
      </c>
      <c r="F101" s="17">
        <v>100000</v>
      </c>
      <c r="G101" s="17">
        <v>0</v>
      </c>
      <c r="H101" s="17">
        <v>0</v>
      </c>
    </row>
    <row r="102" spans="1:8" ht="12.75" customHeight="1">
      <c r="A102" s="15"/>
      <c r="B102" s="16" t="s">
        <v>185</v>
      </c>
      <c r="C102" s="17">
        <v>445000</v>
      </c>
      <c r="D102" s="17">
        <v>445000</v>
      </c>
      <c r="E102" s="17">
        <v>545000</v>
      </c>
      <c r="F102" s="17">
        <v>732000</v>
      </c>
      <c r="G102" s="17">
        <v>811800</v>
      </c>
      <c r="H102" s="17">
        <v>811800</v>
      </c>
    </row>
    <row r="103" spans="1:8" ht="12.75" customHeight="1">
      <c r="A103" s="15"/>
      <c r="B103" s="16" t="s">
        <v>192</v>
      </c>
      <c r="C103" s="17">
        <v>3000800</v>
      </c>
      <c r="D103" s="17">
        <v>3635900</v>
      </c>
      <c r="E103" s="17">
        <v>3635900</v>
      </c>
      <c r="F103" s="17">
        <v>3635900</v>
      </c>
      <c r="G103" s="17">
        <v>3756100</v>
      </c>
      <c r="H103" s="17">
        <v>3756100</v>
      </c>
    </row>
    <row r="104" spans="1:8" ht="12.75">
      <c r="A104" s="15" t="s">
        <v>55</v>
      </c>
      <c r="B104" s="14" t="s">
        <v>43</v>
      </c>
      <c r="C104" s="6">
        <v>4966639</v>
      </c>
      <c r="D104" s="6">
        <v>7907213</v>
      </c>
      <c r="E104" s="6">
        <v>17396742</v>
      </c>
      <c r="F104" s="6">
        <v>1993341</v>
      </c>
      <c r="G104" s="6">
        <v>26155363</v>
      </c>
      <c r="H104" s="6">
        <v>0</v>
      </c>
    </row>
    <row r="105" spans="4:8" ht="15" customHeight="1" thickBot="1">
      <c r="D105" s="3"/>
      <c r="E105" s="3"/>
      <c r="F105" s="3"/>
      <c r="G105" s="3"/>
      <c r="H105" s="3"/>
    </row>
    <row r="106" spans="1:8" ht="13.5" thickBot="1">
      <c r="A106" s="29" t="s">
        <v>151</v>
      </c>
      <c r="B106" s="30" t="s">
        <v>152</v>
      </c>
      <c r="C106" s="31">
        <f aca="true" t="shared" si="10" ref="C106:H106">C7+C23+C39+C65+C84</f>
        <v>84541610</v>
      </c>
      <c r="D106" s="31">
        <f t="shared" si="10"/>
        <v>98381576</v>
      </c>
      <c r="E106" s="31">
        <f t="shared" si="10"/>
        <v>120457591</v>
      </c>
      <c r="F106" s="31">
        <f t="shared" si="10"/>
        <v>136165788</v>
      </c>
      <c r="G106" s="31">
        <f t="shared" si="10"/>
        <v>161027321</v>
      </c>
      <c r="H106" s="31">
        <f t="shared" si="10"/>
        <v>134309897</v>
      </c>
    </row>
    <row r="107" spans="4:8" ht="13.5" thickBot="1">
      <c r="D107" s="3"/>
      <c r="E107" s="3"/>
      <c r="F107" s="3"/>
      <c r="G107" s="3"/>
      <c r="H107" s="3"/>
    </row>
    <row r="108" spans="1:8" ht="13.5" thickBot="1">
      <c r="A108" s="10" t="s">
        <v>56</v>
      </c>
      <c r="B108" s="13" t="s">
        <v>57</v>
      </c>
      <c r="C108" s="19">
        <f>C109+C112+C120</f>
        <v>10450822</v>
      </c>
      <c r="D108" s="19">
        <f>D109+D112+D120</f>
        <v>10800822</v>
      </c>
      <c r="E108" s="19">
        <f>E109+E112+E120</f>
        <v>10800822</v>
      </c>
      <c r="F108" s="19">
        <f>F109+F112+F120</f>
        <v>10800822</v>
      </c>
      <c r="G108" s="19">
        <f>G109+G110+G112+G120</f>
        <v>27890603</v>
      </c>
      <c r="H108" s="19">
        <f>H109+H110+H112+H120</f>
        <v>22326079</v>
      </c>
    </row>
    <row r="109" spans="1:8" ht="12.75">
      <c r="A109" s="23" t="s">
        <v>64</v>
      </c>
      <c r="B109" s="21" t="s">
        <v>68</v>
      </c>
      <c r="C109" s="22">
        <v>0</v>
      </c>
      <c r="D109" s="22">
        <v>350000</v>
      </c>
      <c r="E109" s="22">
        <v>350000</v>
      </c>
      <c r="F109" s="22">
        <v>350000</v>
      </c>
      <c r="G109" s="22">
        <v>350000</v>
      </c>
      <c r="H109" s="22">
        <v>350000</v>
      </c>
    </row>
    <row r="110" spans="1:8" ht="12.75" customHeight="1">
      <c r="A110" s="15" t="s">
        <v>65</v>
      </c>
      <c r="B110" s="14" t="s">
        <v>69</v>
      </c>
      <c r="C110" s="6">
        <v>0</v>
      </c>
      <c r="D110" s="6">
        <v>0</v>
      </c>
      <c r="E110" s="6">
        <v>0</v>
      </c>
      <c r="F110" s="6">
        <v>0</v>
      </c>
      <c r="G110" s="6">
        <v>3500000</v>
      </c>
      <c r="H110" s="6">
        <v>3500000</v>
      </c>
    </row>
    <row r="111" spans="1:8" ht="12.75" customHeight="1">
      <c r="A111" s="15" t="s">
        <v>66</v>
      </c>
      <c r="B111" s="14" t="s">
        <v>70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2.75">
      <c r="A112" s="15" t="s">
        <v>67</v>
      </c>
      <c r="B112" s="14" t="s">
        <v>71</v>
      </c>
      <c r="C112" s="6">
        <f>SUM(C113:C116)</f>
        <v>8228993</v>
      </c>
      <c r="D112" s="6">
        <f>SUM(D113:D116)</f>
        <v>8228993</v>
      </c>
      <c r="E112" s="6">
        <f>SUM(E113:E116)</f>
        <v>8228993</v>
      </c>
      <c r="F112" s="6">
        <f>SUM(F113:F116)</f>
        <v>8228993</v>
      </c>
      <c r="G112" s="6">
        <f>SUM(G113:G117)</f>
        <v>18929608</v>
      </c>
      <c r="H112" s="6">
        <f>SUM(H113:H117)</f>
        <v>14751242</v>
      </c>
    </row>
    <row r="113" spans="1:8" ht="12.75">
      <c r="A113" s="15"/>
      <c r="B113" s="16" t="s">
        <v>196</v>
      </c>
      <c r="C113" s="17">
        <v>3714539</v>
      </c>
      <c r="D113" s="17">
        <v>3714539</v>
      </c>
      <c r="E113" s="17">
        <v>3714539</v>
      </c>
      <c r="F113" s="17">
        <v>3714539</v>
      </c>
      <c r="G113" s="47">
        <v>3714539</v>
      </c>
      <c r="H113" s="47">
        <v>0</v>
      </c>
    </row>
    <row r="114" spans="1:8" ht="12.75">
      <c r="A114" s="15"/>
      <c r="B114" s="16" t="s">
        <v>197</v>
      </c>
      <c r="C114" s="17">
        <v>2009697</v>
      </c>
      <c r="D114" s="17">
        <v>2009697</v>
      </c>
      <c r="E114" s="17">
        <v>2009697</v>
      </c>
      <c r="F114" s="17">
        <v>2009697</v>
      </c>
      <c r="G114" s="47">
        <v>2021507</v>
      </c>
      <c r="H114" s="47">
        <v>2021507</v>
      </c>
    </row>
    <row r="115" spans="1:8" ht="12.75">
      <c r="A115" s="15"/>
      <c r="B115" s="16" t="s">
        <v>200</v>
      </c>
      <c r="C115" s="17">
        <v>1188196</v>
      </c>
      <c r="D115" s="17">
        <v>1188196</v>
      </c>
      <c r="E115" s="17">
        <v>1188196</v>
      </c>
      <c r="F115" s="17">
        <v>1188196</v>
      </c>
      <c r="G115" s="47">
        <v>463827</v>
      </c>
      <c r="H115" s="47">
        <v>0</v>
      </c>
    </row>
    <row r="116" spans="1:8" ht="12.75">
      <c r="A116" s="15"/>
      <c r="B116" s="16" t="s">
        <v>201</v>
      </c>
      <c r="C116" s="17">
        <v>1316561</v>
      </c>
      <c r="D116" s="17">
        <v>1316561</v>
      </c>
      <c r="E116" s="17">
        <v>1316561</v>
      </c>
      <c r="F116" s="17">
        <v>1316561</v>
      </c>
      <c r="G116" s="47">
        <v>12444735</v>
      </c>
      <c r="H116" s="47">
        <v>12444735</v>
      </c>
    </row>
    <row r="117" spans="1:8" ht="12.75">
      <c r="A117" s="15"/>
      <c r="B117" s="16" t="s">
        <v>210</v>
      </c>
      <c r="C117" s="17">
        <v>0</v>
      </c>
      <c r="D117" s="17">
        <v>0</v>
      </c>
      <c r="E117" s="17">
        <v>0</v>
      </c>
      <c r="F117" s="17">
        <v>0</v>
      </c>
      <c r="G117" s="47">
        <v>285000</v>
      </c>
      <c r="H117" s="47">
        <v>285000</v>
      </c>
    </row>
    <row r="118" spans="1:8" ht="12.75">
      <c r="A118" s="15" t="s">
        <v>75</v>
      </c>
      <c r="B118" s="14" t="s">
        <v>72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2.75">
      <c r="A119" s="15" t="s">
        <v>76</v>
      </c>
      <c r="B119" s="14" t="s">
        <v>73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2.75">
      <c r="A120" s="15" t="s">
        <v>77</v>
      </c>
      <c r="B120" s="14" t="s">
        <v>74</v>
      </c>
      <c r="C120" s="6">
        <f>SUM(C121:C124)</f>
        <v>2221829</v>
      </c>
      <c r="D120" s="6">
        <f>SUM(D121:D124)</f>
        <v>2221829</v>
      </c>
      <c r="E120" s="6">
        <f>SUM(E121:E124)</f>
        <v>2221829</v>
      </c>
      <c r="F120" s="6">
        <f>SUM(F121:F124)</f>
        <v>2221829</v>
      </c>
      <c r="G120" s="6">
        <f>SUM(G121:G125)</f>
        <v>5110995</v>
      </c>
      <c r="H120" s="6">
        <f>SUM(H121:H125)</f>
        <v>3724837</v>
      </c>
    </row>
    <row r="121" spans="1:8" ht="12.75" customHeight="1">
      <c r="A121" s="15"/>
      <c r="B121" s="16" t="s">
        <v>196</v>
      </c>
      <c r="C121" s="17">
        <v>1002926</v>
      </c>
      <c r="D121" s="17">
        <v>1002926</v>
      </c>
      <c r="E121" s="17">
        <v>1002926</v>
      </c>
      <c r="F121" s="17">
        <v>1002926</v>
      </c>
      <c r="G121" s="47">
        <v>1002926</v>
      </c>
      <c r="H121" s="47">
        <v>0</v>
      </c>
    </row>
    <row r="122" spans="1:8" ht="12.75" customHeight="1">
      <c r="A122" s="15"/>
      <c r="B122" s="16" t="s">
        <v>197</v>
      </c>
      <c r="C122" s="17">
        <v>542618</v>
      </c>
      <c r="D122" s="17">
        <v>542618</v>
      </c>
      <c r="E122" s="17">
        <v>542618</v>
      </c>
      <c r="F122" s="17">
        <v>542618</v>
      </c>
      <c r="G122" s="47">
        <v>530808</v>
      </c>
      <c r="H122" s="47">
        <v>530808</v>
      </c>
    </row>
    <row r="123" spans="1:8" ht="12.75" customHeight="1">
      <c r="A123" s="15"/>
      <c r="B123" s="16" t="s">
        <v>200</v>
      </c>
      <c r="C123" s="17">
        <v>320813</v>
      </c>
      <c r="D123" s="17">
        <v>320813</v>
      </c>
      <c r="E123" s="17">
        <v>320813</v>
      </c>
      <c r="F123" s="17">
        <v>320813</v>
      </c>
      <c r="G123" s="47">
        <v>383232</v>
      </c>
      <c r="H123" s="47">
        <v>0</v>
      </c>
    </row>
    <row r="124" spans="1:8" ht="12.75" customHeight="1">
      <c r="A124" s="15"/>
      <c r="B124" s="16" t="s">
        <v>201</v>
      </c>
      <c r="C124" s="17">
        <v>355472</v>
      </c>
      <c r="D124" s="17">
        <v>355472</v>
      </c>
      <c r="E124" s="17">
        <v>355472</v>
      </c>
      <c r="F124" s="17">
        <v>355472</v>
      </c>
      <c r="G124" s="47">
        <v>3117079</v>
      </c>
      <c r="H124" s="47">
        <v>3117079</v>
      </c>
    </row>
    <row r="125" spans="1:8" ht="12.75" customHeight="1">
      <c r="A125" s="15"/>
      <c r="B125" s="16" t="s">
        <v>210</v>
      </c>
      <c r="C125" s="17">
        <v>0</v>
      </c>
      <c r="D125" s="17">
        <v>0</v>
      </c>
      <c r="E125" s="17">
        <v>0</v>
      </c>
      <c r="F125" s="17">
        <v>0</v>
      </c>
      <c r="G125" s="47">
        <v>76950</v>
      </c>
      <c r="H125" s="47">
        <v>76950</v>
      </c>
    </row>
    <row r="126" spans="4:8" ht="13.5" thickBot="1">
      <c r="D126" s="3"/>
      <c r="E126" s="3"/>
      <c r="F126" s="3"/>
      <c r="G126" s="3"/>
      <c r="H126" s="3"/>
    </row>
    <row r="127" spans="1:8" ht="13.5" thickBot="1">
      <c r="A127" s="10" t="s">
        <v>78</v>
      </c>
      <c r="B127" s="13" t="s">
        <v>79</v>
      </c>
      <c r="C127" s="19">
        <f aca="true" t="shared" si="11" ref="C127:H127">C128+C135+C136+C137</f>
        <v>52790540</v>
      </c>
      <c r="D127" s="19">
        <f t="shared" si="11"/>
        <v>52440540</v>
      </c>
      <c r="E127" s="19">
        <f t="shared" si="11"/>
        <v>132440540</v>
      </c>
      <c r="F127" s="19">
        <f t="shared" si="11"/>
        <v>132440540</v>
      </c>
      <c r="G127" s="19">
        <f t="shared" si="11"/>
        <v>113407659</v>
      </c>
      <c r="H127" s="19">
        <f t="shared" si="11"/>
        <v>29333121</v>
      </c>
    </row>
    <row r="128" spans="1:8" ht="12.75">
      <c r="A128" s="23" t="s">
        <v>80</v>
      </c>
      <c r="B128" s="21" t="s">
        <v>60</v>
      </c>
      <c r="C128" s="22">
        <f>SUM(C129:C132)</f>
        <v>41624219</v>
      </c>
      <c r="D128" s="22">
        <f>SUM(D129:D132)</f>
        <v>41274219</v>
      </c>
      <c r="E128" s="22">
        <f>SUM(E129:E134)</f>
        <v>104266345</v>
      </c>
      <c r="F128" s="22">
        <f>SUM(F129:F134)</f>
        <v>104266345</v>
      </c>
      <c r="G128" s="22">
        <f>SUM(G129:G134)</f>
        <v>88535730</v>
      </c>
      <c r="H128" s="22">
        <f>SUM(H129:H134)</f>
        <v>23309545</v>
      </c>
    </row>
    <row r="129" spans="1:8" ht="12.75">
      <c r="A129" s="23"/>
      <c r="B129" s="16" t="s">
        <v>202</v>
      </c>
      <c r="C129" s="17">
        <v>267473</v>
      </c>
      <c r="D129" s="17">
        <v>267473</v>
      </c>
      <c r="E129" s="17">
        <v>267473</v>
      </c>
      <c r="F129" s="17">
        <v>267473</v>
      </c>
      <c r="G129" s="17">
        <v>0</v>
      </c>
      <c r="H129" s="17">
        <v>0</v>
      </c>
    </row>
    <row r="130" spans="1:8" ht="12" customHeight="1">
      <c r="A130" s="15"/>
      <c r="B130" s="16" t="s">
        <v>194</v>
      </c>
      <c r="C130" s="17">
        <v>4533574</v>
      </c>
      <c r="D130" s="17">
        <v>4533574</v>
      </c>
      <c r="E130" s="17">
        <v>4533574</v>
      </c>
      <c r="F130" s="17">
        <v>4533574</v>
      </c>
      <c r="G130" s="17">
        <v>1301047</v>
      </c>
      <c r="H130" s="17">
        <v>0</v>
      </c>
    </row>
    <row r="131" spans="1:8" ht="12.75">
      <c r="A131" s="15"/>
      <c r="B131" s="16" t="s">
        <v>198</v>
      </c>
      <c r="C131" s="17">
        <v>15734280</v>
      </c>
      <c r="D131" s="17">
        <v>15384280</v>
      </c>
      <c r="E131" s="17">
        <v>15384280</v>
      </c>
      <c r="F131" s="17">
        <v>15384280</v>
      </c>
      <c r="G131" s="17">
        <v>15384280</v>
      </c>
      <c r="H131" s="17">
        <v>11778559</v>
      </c>
    </row>
    <row r="132" spans="1:8" ht="12.75">
      <c r="A132" s="15"/>
      <c r="B132" s="16" t="s">
        <v>199</v>
      </c>
      <c r="C132" s="17">
        <v>21088892</v>
      </c>
      <c r="D132" s="17">
        <v>21088892</v>
      </c>
      <c r="E132" s="17">
        <v>21088892</v>
      </c>
      <c r="F132" s="17">
        <v>21088892</v>
      </c>
      <c r="G132" s="17">
        <v>21088892</v>
      </c>
      <c r="H132" s="17">
        <v>10530986</v>
      </c>
    </row>
    <row r="133" spans="1:8" ht="12.75">
      <c r="A133" s="15"/>
      <c r="B133" s="16" t="s">
        <v>207</v>
      </c>
      <c r="C133" s="17">
        <v>0</v>
      </c>
      <c r="D133" s="17">
        <v>0</v>
      </c>
      <c r="E133" s="17">
        <v>0</v>
      </c>
      <c r="F133" s="17">
        <v>0</v>
      </c>
      <c r="G133" s="17">
        <v>1000000</v>
      </c>
      <c r="H133" s="17">
        <v>1000000</v>
      </c>
    </row>
    <row r="134" spans="1:8" ht="12.75">
      <c r="A134" s="15"/>
      <c r="B134" s="16" t="s">
        <v>209</v>
      </c>
      <c r="C134" s="17">
        <v>0</v>
      </c>
      <c r="D134" s="17">
        <v>0</v>
      </c>
      <c r="E134" s="17">
        <v>62992126</v>
      </c>
      <c r="F134" s="17">
        <v>62992126</v>
      </c>
      <c r="G134" s="17">
        <v>49761511</v>
      </c>
      <c r="H134" s="17">
        <v>0</v>
      </c>
    </row>
    <row r="135" spans="1:8" ht="12.75">
      <c r="A135" s="15" t="s">
        <v>81</v>
      </c>
      <c r="B135" s="14" t="s">
        <v>61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12.75">
      <c r="A136" s="15" t="s">
        <v>82</v>
      </c>
      <c r="B136" s="14" t="s">
        <v>62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</row>
    <row r="137" spans="1:8" ht="12.75">
      <c r="A137" s="15" t="s">
        <v>83</v>
      </c>
      <c r="B137" s="14" t="s">
        <v>63</v>
      </c>
      <c r="C137" s="6">
        <f>SUM(C138:C140)</f>
        <v>11166321</v>
      </c>
      <c r="D137" s="6">
        <f>SUM(D138:D140)</f>
        <v>11166321</v>
      </c>
      <c r="E137" s="6">
        <f>SUM(E138:E141)</f>
        <v>28174195</v>
      </c>
      <c r="F137" s="6">
        <f>SUM(F138:F141)</f>
        <v>28174195</v>
      </c>
      <c r="G137" s="6">
        <f>SUM(G138:G141)</f>
        <v>24871929</v>
      </c>
      <c r="H137" s="6">
        <f>SUM(H138:H141)</f>
        <v>6023576</v>
      </c>
    </row>
    <row r="138" spans="1:8" ht="12.75">
      <c r="A138" s="15"/>
      <c r="B138" s="16" t="s">
        <v>194</v>
      </c>
      <c r="C138" s="17">
        <v>1224065</v>
      </c>
      <c r="D138" s="17">
        <v>1224065</v>
      </c>
      <c r="E138" s="17">
        <v>1224065</v>
      </c>
      <c r="F138" s="17">
        <v>1224065</v>
      </c>
      <c r="G138" s="17">
        <v>1224065</v>
      </c>
      <c r="H138" s="17">
        <v>0</v>
      </c>
    </row>
    <row r="139" spans="1:8" ht="12.75">
      <c r="A139" s="4"/>
      <c r="B139" s="16" t="s">
        <v>198</v>
      </c>
      <c r="C139" s="17">
        <v>4248255</v>
      </c>
      <c r="D139" s="17">
        <v>4248255</v>
      </c>
      <c r="E139" s="17">
        <v>4248255</v>
      </c>
      <c r="F139" s="17">
        <v>4248255</v>
      </c>
      <c r="G139" s="17">
        <v>4248255</v>
      </c>
      <c r="H139" s="17">
        <v>3180210</v>
      </c>
    </row>
    <row r="140" spans="1:8" ht="13.5" customHeight="1">
      <c r="A140" s="4"/>
      <c r="B140" s="16" t="s">
        <v>199</v>
      </c>
      <c r="C140" s="17">
        <v>5694001</v>
      </c>
      <c r="D140" s="17">
        <v>5694001</v>
      </c>
      <c r="E140" s="17">
        <v>5694001</v>
      </c>
      <c r="F140" s="17">
        <v>5694001</v>
      </c>
      <c r="G140" s="17">
        <v>5694001</v>
      </c>
      <c r="H140" s="17">
        <v>2843366</v>
      </c>
    </row>
    <row r="141" spans="1:8" ht="13.5" customHeight="1">
      <c r="A141" s="4"/>
      <c r="B141" s="16" t="s">
        <v>208</v>
      </c>
      <c r="C141" s="17">
        <v>0</v>
      </c>
      <c r="D141" s="17">
        <v>0</v>
      </c>
      <c r="E141" s="17">
        <v>17007874</v>
      </c>
      <c r="F141" s="17">
        <v>17007874</v>
      </c>
      <c r="G141" s="17">
        <v>13705608</v>
      </c>
      <c r="H141" s="17">
        <v>0</v>
      </c>
    </row>
    <row r="142" spans="4:8" ht="13.5" thickBot="1">
      <c r="D142" s="3"/>
      <c r="E142" s="3"/>
      <c r="F142" s="3"/>
      <c r="G142" s="3"/>
      <c r="H142" s="3"/>
    </row>
    <row r="143" spans="1:8" ht="13.5" thickBot="1">
      <c r="A143" s="10" t="s">
        <v>84</v>
      </c>
      <c r="B143" s="13" t="s">
        <v>85</v>
      </c>
      <c r="C143" s="19">
        <f aca="true" t="shared" si="12" ref="C143:H143">C144+C145+C146+C147+C149+C150+C151+C152+C153</f>
        <v>0</v>
      </c>
      <c r="D143" s="19">
        <f t="shared" si="12"/>
        <v>0</v>
      </c>
      <c r="E143" s="19">
        <f t="shared" si="12"/>
        <v>0</v>
      </c>
      <c r="F143" s="19">
        <f t="shared" si="12"/>
        <v>0</v>
      </c>
      <c r="G143" s="19">
        <f t="shared" si="12"/>
        <v>0</v>
      </c>
      <c r="H143" s="19">
        <f t="shared" si="12"/>
        <v>0</v>
      </c>
    </row>
    <row r="144" spans="1:8" ht="24">
      <c r="A144" s="23" t="s">
        <v>94</v>
      </c>
      <c r="B144" s="21" t="s">
        <v>86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</row>
    <row r="145" spans="1:8" ht="24">
      <c r="A145" s="15" t="s">
        <v>95</v>
      </c>
      <c r="B145" s="14" t="s">
        <v>87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ht="24">
      <c r="A146" s="15" t="s">
        <v>96</v>
      </c>
      <c r="B146" s="14" t="s">
        <v>88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</row>
    <row r="147" spans="1:8" ht="12.75">
      <c r="A147" s="15" t="s">
        <v>97</v>
      </c>
      <c r="B147" s="14" t="s">
        <v>89</v>
      </c>
      <c r="C147" s="6">
        <f aca="true" t="shared" si="13" ref="C147:H147">C148</f>
        <v>0</v>
      </c>
      <c r="D147" s="6">
        <f t="shared" si="13"/>
        <v>0</v>
      </c>
      <c r="E147" s="6">
        <f t="shared" si="13"/>
        <v>0</v>
      </c>
      <c r="F147" s="6">
        <f t="shared" si="13"/>
        <v>0</v>
      </c>
      <c r="G147" s="6">
        <f t="shared" si="13"/>
        <v>0</v>
      </c>
      <c r="H147" s="6">
        <f t="shared" si="13"/>
        <v>0</v>
      </c>
    </row>
    <row r="148" spans="1:8" ht="12.75">
      <c r="A148" s="15"/>
      <c r="B148" s="7" t="s">
        <v>153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ht="23.25" customHeight="1">
      <c r="A149" s="15" t="s">
        <v>98</v>
      </c>
      <c r="B149" s="14" t="s">
        <v>90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</row>
    <row r="150" spans="1:8" ht="24">
      <c r="A150" s="15" t="s">
        <v>99</v>
      </c>
      <c r="B150" s="14" t="s">
        <v>91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</row>
    <row r="151" spans="1:8" ht="17.25" customHeight="1">
      <c r="A151" s="15" t="s">
        <v>100</v>
      </c>
      <c r="B151" s="14" t="s">
        <v>92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</row>
    <row r="152" spans="1:8" ht="12.75">
      <c r="A152" s="15" t="s">
        <v>101</v>
      </c>
      <c r="B152" s="14" t="s">
        <v>93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</row>
    <row r="153" spans="1:8" ht="13.5" thickBot="1">
      <c r="A153" s="43"/>
      <c r="B153" s="44" t="s">
        <v>186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</row>
    <row r="154" spans="1:8" ht="13.5" thickBot="1">
      <c r="A154" s="29" t="s">
        <v>154</v>
      </c>
      <c r="B154" s="30" t="s">
        <v>155</v>
      </c>
      <c r="C154" s="31">
        <f aca="true" t="shared" si="14" ref="C154:H154">C108+C127+C143</f>
        <v>63241362</v>
      </c>
      <c r="D154" s="31">
        <f t="shared" si="14"/>
        <v>63241362</v>
      </c>
      <c r="E154" s="31">
        <f t="shared" si="14"/>
        <v>143241362</v>
      </c>
      <c r="F154" s="31">
        <f t="shared" si="14"/>
        <v>143241362</v>
      </c>
      <c r="G154" s="31">
        <f t="shared" si="14"/>
        <v>141298262</v>
      </c>
      <c r="H154" s="31">
        <f t="shared" si="14"/>
        <v>51659200</v>
      </c>
    </row>
    <row r="155" spans="4:8" ht="13.5" thickBot="1">
      <c r="D155" s="3"/>
      <c r="E155" s="3"/>
      <c r="F155" s="3"/>
      <c r="G155" s="3"/>
      <c r="H155" s="3"/>
    </row>
    <row r="156" spans="1:8" ht="13.5" thickBot="1">
      <c r="A156" s="18" t="s">
        <v>104</v>
      </c>
      <c r="B156" s="13" t="s">
        <v>105</v>
      </c>
      <c r="C156" s="19">
        <f aca="true" t="shared" si="15" ref="C156:H156">C157+C161+C166+C167+C168+C169+C170+C171</f>
        <v>8566829</v>
      </c>
      <c r="D156" s="19">
        <f t="shared" si="15"/>
        <v>9059911</v>
      </c>
      <c r="E156" s="19">
        <f t="shared" si="15"/>
        <v>9059911</v>
      </c>
      <c r="F156" s="19">
        <f t="shared" si="15"/>
        <v>9059911</v>
      </c>
      <c r="G156" s="19">
        <f t="shared" si="15"/>
        <v>9998064</v>
      </c>
      <c r="H156" s="19">
        <f t="shared" si="15"/>
        <v>9998064</v>
      </c>
    </row>
    <row r="157" spans="1:8" ht="12.75">
      <c r="A157" s="20" t="s">
        <v>106</v>
      </c>
      <c r="B157" s="24" t="s">
        <v>107</v>
      </c>
      <c r="C157" s="22">
        <f aca="true" t="shared" si="16" ref="C157:H157">C158+C159+C160</f>
        <v>0</v>
      </c>
      <c r="D157" s="22">
        <f t="shared" si="16"/>
        <v>0</v>
      </c>
      <c r="E157" s="22">
        <f t="shared" si="16"/>
        <v>0</v>
      </c>
      <c r="F157" s="22">
        <f t="shared" si="16"/>
        <v>0</v>
      </c>
      <c r="G157" s="22">
        <f t="shared" si="16"/>
        <v>0</v>
      </c>
      <c r="H157" s="22">
        <f t="shared" si="16"/>
        <v>0</v>
      </c>
    </row>
    <row r="158" spans="1:8" ht="12.75">
      <c r="A158" s="8" t="s">
        <v>138</v>
      </c>
      <c r="B158" s="5" t="s">
        <v>108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ht="24">
      <c r="A159" s="8" t="s">
        <v>137</v>
      </c>
      <c r="B159" s="5" t="s">
        <v>109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ht="12.75">
      <c r="A160" s="8" t="s">
        <v>139</v>
      </c>
      <c r="B160" s="5" t="s">
        <v>110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ht="12.75">
      <c r="A161" s="4" t="s">
        <v>111</v>
      </c>
      <c r="B161" s="12" t="s">
        <v>112</v>
      </c>
      <c r="C161" s="6">
        <f aca="true" t="shared" si="17" ref="C161:H161">C162+C163+C164+C165</f>
        <v>0</v>
      </c>
      <c r="D161" s="6">
        <f t="shared" si="17"/>
        <v>0</v>
      </c>
      <c r="E161" s="6">
        <f t="shared" si="17"/>
        <v>0</v>
      </c>
      <c r="F161" s="6">
        <f t="shared" si="17"/>
        <v>0</v>
      </c>
      <c r="G161" s="6">
        <f t="shared" si="17"/>
        <v>0</v>
      </c>
      <c r="H161" s="6">
        <f t="shared" si="17"/>
        <v>0</v>
      </c>
    </row>
    <row r="162" spans="1:8" ht="12.75">
      <c r="A162" s="8" t="s">
        <v>140</v>
      </c>
      <c r="B162" s="5" t="s">
        <v>113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</row>
    <row r="163" spans="1:8" ht="12.75">
      <c r="A163" s="8" t="s">
        <v>141</v>
      </c>
      <c r="B163" s="5" t="s">
        <v>114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</row>
    <row r="164" spans="1:8" ht="12.75">
      <c r="A164" s="8" t="s">
        <v>142</v>
      </c>
      <c r="B164" s="5" t="s">
        <v>115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</row>
    <row r="165" spans="1:8" ht="12.75">
      <c r="A165" s="8" t="s">
        <v>143</v>
      </c>
      <c r="B165" s="5" t="s">
        <v>116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</row>
    <row r="166" spans="1:8" ht="12.75">
      <c r="A166" s="4" t="s">
        <v>119</v>
      </c>
      <c r="B166" s="12" t="s">
        <v>125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</row>
    <row r="167" spans="1:8" s="37" customFormat="1" ht="12.75">
      <c r="A167" s="4" t="s">
        <v>120</v>
      </c>
      <c r="B167" s="12" t="s">
        <v>126</v>
      </c>
      <c r="C167" s="6">
        <v>0</v>
      </c>
      <c r="D167" s="6">
        <v>493082</v>
      </c>
      <c r="E167" s="6">
        <v>493082</v>
      </c>
      <c r="F167" s="6">
        <v>493082</v>
      </c>
      <c r="G167" s="6">
        <v>493082</v>
      </c>
      <c r="H167" s="6">
        <v>493082</v>
      </c>
    </row>
    <row r="168" spans="1:8" ht="12.75">
      <c r="A168" s="4" t="s">
        <v>121</v>
      </c>
      <c r="B168" s="12" t="s">
        <v>127</v>
      </c>
      <c r="C168" s="6">
        <v>8566829</v>
      </c>
      <c r="D168" s="6">
        <v>8566829</v>
      </c>
      <c r="E168" s="6">
        <v>8566829</v>
      </c>
      <c r="F168" s="6">
        <v>8566829</v>
      </c>
      <c r="G168" s="6">
        <v>9504982</v>
      </c>
      <c r="H168" s="6">
        <v>9504982</v>
      </c>
    </row>
    <row r="169" spans="1:8" ht="12.75">
      <c r="A169" s="4" t="s">
        <v>122</v>
      </c>
      <c r="B169" s="12" t="s">
        <v>128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</row>
    <row r="170" spans="1:8" ht="12.75">
      <c r="A170" s="4" t="s">
        <v>123</v>
      </c>
      <c r="B170" s="12" t="s">
        <v>129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</row>
    <row r="171" spans="1:8" ht="13.5" thickBot="1">
      <c r="A171" s="4" t="s">
        <v>124</v>
      </c>
      <c r="B171" s="12" t="s">
        <v>130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</row>
    <row r="172" spans="1:8" ht="13.5" thickBot="1">
      <c r="A172" s="18" t="s">
        <v>117</v>
      </c>
      <c r="B172" s="13" t="s">
        <v>118</v>
      </c>
      <c r="C172" s="19">
        <f aca="true" t="shared" si="18" ref="C172:H172">SUM(C173:C176)</f>
        <v>0</v>
      </c>
      <c r="D172" s="19">
        <f t="shared" si="18"/>
        <v>0</v>
      </c>
      <c r="E172" s="19">
        <f t="shared" si="18"/>
        <v>0</v>
      </c>
      <c r="F172" s="19">
        <f t="shared" si="18"/>
        <v>0</v>
      </c>
      <c r="G172" s="19">
        <f t="shared" si="18"/>
        <v>0</v>
      </c>
      <c r="H172" s="19">
        <f t="shared" si="18"/>
        <v>0</v>
      </c>
    </row>
    <row r="173" spans="1:8" ht="10.5" customHeight="1">
      <c r="A173" s="25" t="s">
        <v>144</v>
      </c>
      <c r="B173" s="26" t="s">
        <v>131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</row>
    <row r="174" spans="1:8" ht="15" customHeight="1">
      <c r="A174" s="8" t="s">
        <v>145</v>
      </c>
      <c r="B174" s="5" t="s">
        <v>132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</row>
    <row r="175" spans="1:8" ht="12.75">
      <c r="A175" s="8" t="s">
        <v>146</v>
      </c>
      <c r="B175" s="5" t="s">
        <v>133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ht="13.5" thickBot="1">
      <c r="A176" s="8" t="s">
        <v>147</v>
      </c>
      <c r="B176" s="5" t="s">
        <v>134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ht="26.25" thickBot="1">
      <c r="A177" s="18" t="s">
        <v>135</v>
      </c>
      <c r="B177" s="13" t="s">
        <v>136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</row>
    <row r="178" spans="1:8" ht="13.5" thickBot="1">
      <c r="A178" s="38" t="s">
        <v>103</v>
      </c>
      <c r="B178" s="39" t="s">
        <v>148</v>
      </c>
      <c r="C178" s="40">
        <f aca="true" t="shared" si="19" ref="C178:H178">C156+C172+C177</f>
        <v>8566829</v>
      </c>
      <c r="D178" s="40">
        <f t="shared" si="19"/>
        <v>9059911</v>
      </c>
      <c r="E178" s="40">
        <f t="shared" si="19"/>
        <v>9059911</v>
      </c>
      <c r="F178" s="40">
        <f t="shared" si="19"/>
        <v>9059911</v>
      </c>
      <c r="G178" s="40">
        <f t="shared" si="19"/>
        <v>9998064</v>
      </c>
      <c r="H178" s="40">
        <f t="shared" si="19"/>
        <v>9998064</v>
      </c>
    </row>
    <row r="179" spans="4:8" ht="13.5" thickBot="1">
      <c r="D179" s="3"/>
      <c r="E179" s="3"/>
      <c r="F179" s="3"/>
      <c r="G179" s="3"/>
      <c r="H179" s="3"/>
    </row>
    <row r="180" spans="1:8" ht="13.5" thickBot="1">
      <c r="A180" s="32" t="s">
        <v>157</v>
      </c>
      <c r="B180" s="33" t="s">
        <v>102</v>
      </c>
      <c r="C180" s="34">
        <f aca="true" t="shared" si="20" ref="C180:H180">C106+C154+C178</f>
        <v>156349801</v>
      </c>
      <c r="D180" s="34">
        <f t="shared" si="20"/>
        <v>170682849</v>
      </c>
      <c r="E180" s="34">
        <f t="shared" si="20"/>
        <v>272758864</v>
      </c>
      <c r="F180" s="34">
        <f t="shared" si="20"/>
        <v>288467061</v>
      </c>
      <c r="G180" s="34">
        <f t="shared" si="20"/>
        <v>312323647</v>
      </c>
      <c r="H180" s="34">
        <f t="shared" si="20"/>
        <v>195967161</v>
      </c>
    </row>
  </sheetData>
  <sheetProtection/>
  <mergeCells count="4">
    <mergeCell ref="A1:D1"/>
    <mergeCell ref="A2:D2"/>
    <mergeCell ref="A3:D3"/>
    <mergeCell ref="A4:D4"/>
  </mergeCells>
  <printOptions/>
  <pageMargins left="0.16" right="0.11" top="0.17" bottom="0.24" header="0.1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2019-02-04T13:58:05Z</cp:lastPrinted>
  <dcterms:created xsi:type="dcterms:W3CDTF">2014-02-19T12:17:10Z</dcterms:created>
  <dcterms:modified xsi:type="dcterms:W3CDTF">2019-05-29T08:26:49Z</dcterms:modified>
  <cp:category/>
  <cp:version/>
  <cp:contentType/>
  <cp:contentStatus/>
</cp:coreProperties>
</file>