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ikó\Rendelet publikálás\Költségvetési rendelet módosítás\"/>
    </mc:Choice>
  </mc:AlternateContent>
  <bookViews>
    <workbookView xWindow="720" yWindow="396" windowWidth="18912" windowHeight="6192"/>
  </bookViews>
  <sheets>
    <sheet name="1.sz. Bevételek forrásonként" sheetId="1" r:id="rId1"/>
  </sheets>
  <definedNames>
    <definedName name="_xlnm.Print_Area" localSheetId="0">'1.sz. Bevételek forrásonként'!$A$1:$N$63</definedName>
  </definedNames>
  <calcPr calcId="162913" iterateDelta="1E-4"/>
</workbook>
</file>

<file path=xl/calcChain.xml><?xml version="1.0" encoding="utf-8"?>
<calcChain xmlns="http://schemas.openxmlformats.org/spreadsheetml/2006/main">
  <c r="E61" i="1" l="1"/>
  <c r="D61" i="1"/>
  <c r="C61" i="1"/>
  <c r="N59" i="1"/>
  <c r="M59" i="1"/>
  <c r="L59" i="1"/>
  <c r="J59" i="1"/>
  <c r="I59" i="1"/>
  <c r="G59" i="1"/>
  <c r="F59" i="1"/>
  <c r="H58" i="1"/>
  <c r="E58" i="1" s="1"/>
  <c r="D58" i="1"/>
  <c r="C58" i="1"/>
  <c r="E57" i="1"/>
  <c r="D57" i="1"/>
  <c r="C57" i="1"/>
  <c r="K56" i="1"/>
  <c r="K59" i="1" s="1"/>
  <c r="H56" i="1"/>
  <c r="D56" i="1"/>
  <c r="C56" i="1"/>
  <c r="E55" i="1"/>
  <c r="D55" i="1"/>
  <c r="C55" i="1"/>
  <c r="C59" i="1" s="1"/>
  <c r="N53" i="1"/>
  <c r="M53" i="1"/>
  <c r="L53" i="1"/>
  <c r="K53" i="1"/>
  <c r="I53" i="1"/>
  <c r="H53" i="1"/>
  <c r="G53" i="1"/>
  <c r="F53" i="1"/>
  <c r="E52" i="1"/>
  <c r="D52" i="1"/>
  <c r="C52" i="1"/>
  <c r="J51" i="1"/>
  <c r="J53" i="1" s="1"/>
  <c r="E51" i="1"/>
  <c r="C51" i="1"/>
  <c r="N50" i="1"/>
  <c r="M50" i="1"/>
  <c r="L50" i="1"/>
  <c r="K50" i="1"/>
  <c r="J50" i="1"/>
  <c r="I50" i="1"/>
  <c r="H50" i="1"/>
  <c r="G50" i="1"/>
  <c r="F50" i="1"/>
  <c r="E49" i="1"/>
  <c r="D49" i="1"/>
  <c r="C49" i="1"/>
  <c r="E48" i="1"/>
  <c r="D48" i="1"/>
  <c r="C48" i="1"/>
  <c r="E47" i="1"/>
  <c r="D47" i="1"/>
  <c r="C47" i="1"/>
  <c r="N46" i="1"/>
  <c r="M46" i="1"/>
  <c r="L46" i="1"/>
  <c r="K46" i="1"/>
  <c r="J46" i="1"/>
  <c r="I46" i="1"/>
  <c r="H46" i="1"/>
  <c r="F46" i="1"/>
  <c r="E45" i="1"/>
  <c r="D45" i="1"/>
  <c r="C45" i="1"/>
  <c r="E44" i="1"/>
  <c r="D44" i="1"/>
  <c r="C44" i="1"/>
  <c r="G43" i="1"/>
  <c r="G46" i="1" s="1"/>
  <c r="E43" i="1"/>
  <c r="C43" i="1"/>
  <c r="E42" i="1"/>
  <c r="D42" i="1"/>
  <c r="C42" i="1"/>
  <c r="N41" i="1"/>
  <c r="M41" i="1"/>
  <c r="L41" i="1"/>
  <c r="K41" i="1"/>
  <c r="I41" i="1"/>
  <c r="G41" i="1"/>
  <c r="F41" i="1"/>
  <c r="J40" i="1"/>
  <c r="D40" i="1" s="1"/>
  <c r="E40" i="1"/>
  <c r="C40" i="1"/>
  <c r="J39" i="1"/>
  <c r="D39" i="1" s="1"/>
  <c r="E39" i="1"/>
  <c r="C39" i="1"/>
  <c r="J38" i="1"/>
  <c r="D38" i="1" s="1"/>
  <c r="E38" i="1"/>
  <c r="C38" i="1"/>
  <c r="J37" i="1"/>
  <c r="D37" i="1" s="1"/>
  <c r="H37" i="1"/>
  <c r="H41" i="1" s="1"/>
  <c r="C37" i="1"/>
  <c r="J36" i="1"/>
  <c r="D36" i="1" s="1"/>
  <c r="E36" i="1"/>
  <c r="C36" i="1"/>
  <c r="J35" i="1"/>
  <c r="D35" i="1" s="1"/>
  <c r="E35" i="1"/>
  <c r="C35" i="1"/>
  <c r="J34" i="1"/>
  <c r="D34" i="1" s="1"/>
  <c r="E34" i="1"/>
  <c r="C34" i="1"/>
  <c r="J33" i="1"/>
  <c r="D33" i="1" s="1"/>
  <c r="E33" i="1"/>
  <c r="C33" i="1"/>
  <c r="J32" i="1"/>
  <c r="D32" i="1" s="1"/>
  <c r="E32" i="1"/>
  <c r="C32" i="1"/>
  <c r="J31" i="1"/>
  <c r="E31" i="1"/>
  <c r="C31" i="1"/>
  <c r="E30" i="1"/>
  <c r="D30" i="1"/>
  <c r="C30" i="1"/>
  <c r="H28" i="1"/>
  <c r="E28" i="1"/>
  <c r="D28" i="1"/>
  <c r="C28" i="1"/>
  <c r="E27" i="1"/>
  <c r="D27" i="1"/>
  <c r="C27" i="1"/>
  <c r="E26" i="1"/>
  <c r="D26" i="1"/>
  <c r="C26" i="1"/>
  <c r="E25" i="1"/>
  <c r="D25" i="1"/>
  <c r="C25" i="1"/>
  <c r="H24" i="1"/>
  <c r="E24" i="1" s="1"/>
  <c r="D24" i="1"/>
  <c r="C24" i="1"/>
  <c r="N23" i="1"/>
  <c r="N29" i="1" s="1"/>
  <c r="M23" i="1"/>
  <c r="M29" i="1" s="1"/>
  <c r="L23" i="1"/>
  <c r="L29" i="1" s="1"/>
  <c r="K23" i="1"/>
  <c r="K29" i="1" s="1"/>
  <c r="J23" i="1"/>
  <c r="J29" i="1" s="1"/>
  <c r="I23" i="1"/>
  <c r="I29" i="1" s="1"/>
  <c r="G22" i="1"/>
  <c r="E22" i="1"/>
  <c r="D22" i="1"/>
  <c r="C22" i="1"/>
  <c r="H21" i="1"/>
  <c r="E21" i="1" s="1"/>
  <c r="G21" i="1"/>
  <c r="D21" i="1" s="1"/>
  <c r="F21" i="1"/>
  <c r="C21" i="1" s="1"/>
  <c r="E20" i="1"/>
  <c r="D20" i="1"/>
  <c r="C20" i="1"/>
  <c r="H19" i="1"/>
  <c r="E19" i="1" s="1"/>
  <c r="G19" i="1"/>
  <c r="F19" i="1"/>
  <c r="G18" i="1"/>
  <c r="D18" i="1" s="1"/>
  <c r="E18" i="1"/>
  <c r="C18" i="1"/>
  <c r="H17" i="1"/>
  <c r="E17" i="1" s="1"/>
  <c r="F17" i="1"/>
  <c r="C17" i="1"/>
  <c r="C16" i="1"/>
  <c r="C15" i="1"/>
  <c r="N14" i="1"/>
  <c r="M14" i="1"/>
  <c r="L14" i="1"/>
  <c r="K14" i="1"/>
  <c r="J14" i="1"/>
  <c r="I14" i="1"/>
  <c r="H14" i="1"/>
  <c r="G14" i="1"/>
  <c r="F14" i="1"/>
  <c r="C13" i="1"/>
  <c r="C12" i="1"/>
  <c r="E11" i="1"/>
  <c r="D11" i="1"/>
  <c r="C11" i="1"/>
  <c r="N10" i="1"/>
  <c r="M10" i="1"/>
  <c r="L10" i="1"/>
  <c r="K10" i="1"/>
  <c r="J10" i="1"/>
  <c r="I10" i="1"/>
  <c r="H10" i="1"/>
  <c r="G10" i="1"/>
  <c r="F10" i="1"/>
  <c r="E9" i="1"/>
  <c r="D9" i="1"/>
  <c r="C9" i="1"/>
  <c r="E8" i="1"/>
  <c r="D8" i="1"/>
  <c r="C8" i="1"/>
  <c r="E7" i="1"/>
  <c r="D7" i="1"/>
  <c r="C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E6" i="1"/>
  <c r="E10" i="1" s="1"/>
  <c r="D6" i="1"/>
  <c r="C6" i="1"/>
  <c r="F23" i="1" l="1"/>
  <c r="F29" i="1" s="1"/>
  <c r="J41" i="1"/>
  <c r="C14" i="1"/>
  <c r="C46" i="1"/>
  <c r="D14" i="1"/>
  <c r="E14" i="1"/>
  <c r="D43" i="1"/>
  <c r="D46" i="1" s="1"/>
  <c r="D51" i="1"/>
  <c r="D53" i="1"/>
  <c r="G23" i="1"/>
  <c r="G29" i="1" s="1"/>
  <c r="G54" i="1" s="1"/>
  <c r="G60" i="1" s="1"/>
  <c r="G63" i="1" s="1"/>
  <c r="E46" i="1"/>
  <c r="D59" i="1"/>
  <c r="D10" i="1"/>
  <c r="F54" i="1"/>
  <c r="F60" i="1" s="1"/>
  <c r="F63" i="1" s="1"/>
  <c r="J54" i="1"/>
  <c r="J60" i="1" s="1"/>
  <c r="J63" i="1" s="1"/>
  <c r="N54" i="1"/>
  <c r="N60" i="1" s="1"/>
  <c r="N63" i="1" s="1"/>
  <c r="G17" i="1"/>
  <c r="D17" i="1" s="1"/>
  <c r="E23" i="1"/>
  <c r="E29" i="1" s="1"/>
  <c r="E50" i="1"/>
  <c r="C53" i="1"/>
  <c r="L54" i="1"/>
  <c r="L60" i="1" s="1"/>
  <c r="L63" i="1" s="1"/>
  <c r="C19" i="1"/>
  <c r="C23" i="1" s="1"/>
  <c r="C29" i="1" s="1"/>
  <c r="C50" i="1"/>
  <c r="E53" i="1"/>
  <c r="H59" i="1"/>
  <c r="C10" i="1"/>
  <c r="D19" i="1"/>
  <c r="D23" i="1" s="1"/>
  <c r="D29" i="1" s="1"/>
  <c r="H23" i="1"/>
  <c r="H29" i="1" s="1"/>
  <c r="H54" i="1" s="1"/>
  <c r="C41" i="1"/>
  <c r="D31" i="1"/>
  <c r="D41" i="1" s="1"/>
  <c r="D50" i="1"/>
  <c r="I54" i="1"/>
  <c r="I60" i="1" s="1"/>
  <c r="I63" i="1" s="1"/>
  <c r="K54" i="1"/>
  <c r="K60" i="1" s="1"/>
  <c r="K63" i="1" s="1"/>
  <c r="M54" i="1"/>
  <c r="M60" i="1" s="1"/>
  <c r="M63" i="1" s="1"/>
  <c r="E37" i="1"/>
  <c r="E41" i="1" s="1"/>
  <c r="E56" i="1"/>
  <c r="E59" i="1" s="1"/>
  <c r="C54" i="1" l="1"/>
  <c r="C60" i="1" s="1"/>
  <c r="C63" i="1" s="1"/>
  <c r="H60" i="1"/>
  <c r="H63" i="1" s="1"/>
  <c r="E54" i="1"/>
  <c r="E60" i="1" s="1"/>
  <c r="E63" i="1" s="1"/>
  <c r="D54" i="1"/>
  <c r="D60" i="1" s="1"/>
  <c r="D63" i="1" s="1"/>
</calcChain>
</file>

<file path=xl/sharedStrings.xml><?xml version="1.0" encoding="utf-8"?>
<sst xmlns="http://schemas.openxmlformats.org/spreadsheetml/2006/main" count="78" uniqueCount="70">
  <si>
    <t xml:space="preserve">  Nagyigmánd Nagyközség Önkormányzat és irányítása alatt álló költségvetési szervek   2019. évi bevételei forrásonkénti bontásban</t>
  </si>
  <si>
    <t xml:space="preserve">                                                                                                                                                                              </t>
  </si>
  <si>
    <t>Bevételek forrásonként</t>
  </si>
  <si>
    <t>Bevételek összesen</t>
  </si>
  <si>
    <t>Önkormányzat</t>
  </si>
  <si>
    <t>Közös Önkormányzati Hivatal</t>
  </si>
  <si>
    <t>Magos Művelődési Ház</t>
  </si>
  <si>
    <t>eredeti ei.</t>
  </si>
  <si>
    <t>módosított ei.</t>
  </si>
  <si>
    <t>teljesítés</t>
  </si>
  <si>
    <t>módosított .ei.</t>
  </si>
  <si>
    <t>B.11. Önkormányzatok működési támogatásai</t>
  </si>
  <si>
    <t>B.12. Elvonások és befizetések bevételei</t>
  </si>
  <si>
    <t>B.14. Működési célú visszatérítendő támogatások</t>
  </si>
  <si>
    <t>B.16. Egyéb működési célú támogatások bevételei</t>
  </si>
  <si>
    <t>B.1. Működési célú támogatások áh-on belülről</t>
  </si>
  <si>
    <t>B.21. Felhalmozási célú önkormányzati  támogatás</t>
  </si>
  <si>
    <t>B.23. Felhalm.célú visszatér.támogatások</t>
  </si>
  <si>
    <t>B.25. Egyéb felhalmozási célú támogatások</t>
  </si>
  <si>
    <t>B.2. Felhalmozási célú támogatás áh-on bel.</t>
  </si>
  <si>
    <t>B.31. Jövedelemadók</t>
  </si>
  <si>
    <t xml:space="preserve">  - termőföld bérbeadásából származó SZJA</t>
  </si>
  <si>
    <t>B.34. Vagyoni típusú adók</t>
  </si>
  <si>
    <t xml:space="preserve">  - építményadó</t>
  </si>
  <si>
    <t>B.351. Értékesítési és forgalmi adók</t>
  </si>
  <si>
    <t xml:space="preserve"> - helyi iparűzési adó</t>
  </si>
  <si>
    <t>B.354. Gépjárműadó</t>
  </si>
  <si>
    <t xml:space="preserve"> - helyi önkormányzatot megillető rész</t>
  </si>
  <si>
    <t>B.35. Egyéb áruhasználati és szolgáltatási adók</t>
  </si>
  <si>
    <t>B.36. Egyéb közhatalmi bevételek</t>
  </si>
  <si>
    <t xml:space="preserve"> - ebből egyéb települési adók</t>
  </si>
  <si>
    <t xml:space="preserve"> - ebből talajterhelési díjak</t>
  </si>
  <si>
    <t xml:space="preserve"> - egyéb bírságok</t>
  </si>
  <si>
    <t xml:space="preserve"> - egyéb közhatalmi bevételek</t>
  </si>
  <si>
    <t>B.3  Közhatalmi bevételek</t>
  </si>
  <si>
    <t>B.401. Áru és készletértékesítés</t>
  </si>
  <si>
    <t>B.402. Szolgáltatások ellenértéke</t>
  </si>
  <si>
    <t>B.403. Közvetített szolgáltatások bevétele</t>
  </si>
  <si>
    <t>B.404. Tulajdonosi bevételek - bérleti díjak, lakbérek</t>
  </si>
  <si>
    <t>B.405. Ellátási díjak</t>
  </si>
  <si>
    <t>B.406. Kiszámlázott általános forgalmi adó</t>
  </si>
  <si>
    <t>B.407. Általános forgalmi adó visszatérítése</t>
  </si>
  <si>
    <t>B.408. Kamatbevételek</t>
  </si>
  <si>
    <t>B 409. Egyéb pénzügyi műveletek bevételei</t>
  </si>
  <si>
    <t>B 410. Biztosító által fizetett kártérítés</t>
  </si>
  <si>
    <t>B.411. Egyéb működési bevételek</t>
  </si>
  <si>
    <t>B.4. Működési bevételek</t>
  </si>
  <si>
    <t>B.51. Immateriális javak értékesítése</t>
  </si>
  <si>
    <t>B.52. Ingatlanok értékesítése</t>
  </si>
  <si>
    <t>B.53. Egyéb tárgyi eszközök értékesítése</t>
  </si>
  <si>
    <t>B.54. Részesedések értékesítése</t>
  </si>
  <si>
    <t>B.5. Felhalmozási bevételek</t>
  </si>
  <si>
    <t>B.61. Működési célú garamcia és kezességváll.</t>
  </si>
  <si>
    <t>B.64. Működési célú visszatérítendő támogatások</t>
  </si>
  <si>
    <t>B.65. Egyéb működési célú átvett pénzeszközök</t>
  </si>
  <si>
    <t>B.6. Működési célú átvett pénzeszközök</t>
  </si>
  <si>
    <t>B.74. Felhalmozási célú kölcsönök visszatérítése</t>
  </si>
  <si>
    <t>B.75. Egyéb felhalmozási célú átvett pénzeszközök</t>
  </si>
  <si>
    <t>B.7. Felhalmozási célú átvett pénzeszközök</t>
  </si>
  <si>
    <t>Költségvetési bevételek összesen</t>
  </si>
  <si>
    <t>B.812. Belföldi értékpapírok beváltása értékesítése</t>
  </si>
  <si>
    <t>B.813. Maradvány igénybevétele</t>
  </si>
  <si>
    <t>B.814. ÁH-n belüli megelőlegezések</t>
  </si>
  <si>
    <t>B.817. Lekötött bankbetétek megszüntetése teljes.</t>
  </si>
  <si>
    <t>B.89. Finanszírozási bevételek</t>
  </si>
  <si>
    <t>Bevételek mindösszesen</t>
  </si>
  <si>
    <t>B.816. Központi, irányító szervi támogatás</t>
  </si>
  <si>
    <t>Mindösszesen:</t>
  </si>
  <si>
    <t>6/2020. (VII.6)  Kt. rendelethez</t>
  </si>
  <si>
    <t>1.sz. melléklet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</si>
</sst>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_-* #,##0.00,_F_t_-;\-* #,##0.00,_F_t_-;_-* \-??\ _F_t_-;_-@_-"/>
  </numFmts>
  <fonts count="8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165" fontId="5" fillId="0" borderId="0" applyBorder="0" applyProtection="0"/>
    <xf numFmtId="9" fontId="5" fillId="0" borderId="0" applyBorder="0" applyProtection="0"/>
    <xf numFmtId="9" fontId="5" fillId="0" borderId="0" applyBorder="0" applyProtection="0"/>
    <xf numFmtId="0" fontId="6" fillId="0" borderId="0"/>
    <xf numFmtId="0" fontId="7" fillId="0" borderId="0"/>
    <xf numFmtId="0" fontId="5" fillId="0" borderId="0"/>
    <xf numFmtId="9" fontId="5" fillId="0" borderId="0" applyBorder="0" applyProtection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164" fontId="1" fillId="2" borderId="1" xfId="0" applyNumberFormat="1" applyFont="1" applyFill="1" applyBorder="1"/>
    <xf numFmtId="164" fontId="1" fillId="0" borderId="1" xfId="0" applyNumberFormat="1" applyFont="1" applyBorder="1"/>
    <xf numFmtId="0" fontId="1" fillId="0" borderId="1" xfId="0" applyFont="1" applyBorder="1" applyAlignment="1"/>
    <xf numFmtId="164" fontId="1" fillId="0" borderId="1" xfId="0" applyNumberFormat="1" applyFont="1" applyBorder="1" applyAlignment="1"/>
    <xf numFmtId="0" fontId="3" fillId="2" borderId="1" xfId="0" applyFont="1" applyFill="1" applyBorder="1"/>
    <xf numFmtId="164" fontId="3" fillId="2" borderId="1" xfId="0" applyNumberFormat="1" applyFont="1" applyFill="1" applyBorder="1"/>
    <xf numFmtId="0" fontId="1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left" indent="1"/>
    </xf>
    <xf numFmtId="164" fontId="4" fillId="0" borderId="1" xfId="0" applyNumberFormat="1" applyFont="1" applyBorder="1"/>
    <xf numFmtId="164" fontId="2" fillId="0" borderId="1" xfId="0" applyNumberFormat="1" applyFont="1" applyBorder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164" fontId="3" fillId="4" borderId="2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64" fontId="1" fillId="0" borderId="0" xfId="0" applyNumberFormat="1" applyFont="1" applyBorder="1"/>
    <xf numFmtId="0" fontId="1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8">
    <cellStyle name="Ezres 2" xfId="1"/>
    <cellStyle name="Magyarázó szöveg 2" xfId="2"/>
    <cellStyle name="Magyarázó szöveg 3" xfId="3"/>
    <cellStyle name="Normál" xfId="0" builtinId="0"/>
    <cellStyle name="Normál 2" xfId="4"/>
    <cellStyle name="Normál 2 2" xfId="5"/>
    <cellStyle name="Normál 3" xfId="6"/>
    <cellStyle name="Százalék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3"/>
  <sheetViews>
    <sheetView tabSelected="1" topLeftCell="A29" workbookViewId="0">
      <pane xSplit="2" topLeftCell="C1" activePane="topRight" state="frozen"/>
      <selection activeCell="B43" sqref="B43"/>
      <selection pane="topRight" activeCell="B3" sqref="B3:N3"/>
    </sheetView>
  </sheetViews>
  <sheetFormatPr defaultColWidth="9.109375" defaultRowHeight="13.2" x14ac:dyDescent="0.25"/>
  <cols>
    <col min="1" max="1" width="3.6640625" style="1" customWidth="1"/>
    <col min="2" max="2" width="38.6640625" style="3" customWidth="1"/>
    <col min="3" max="3" width="14.109375" style="3" customWidth="1"/>
    <col min="4" max="4" width="14.6640625" style="3" customWidth="1"/>
    <col min="5" max="5" width="13.109375" style="3" customWidth="1"/>
    <col min="6" max="6" width="13.33203125" style="4" customWidth="1"/>
    <col min="7" max="7" width="14.33203125" style="4" customWidth="1"/>
    <col min="8" max="8" width="13.88671875" style="4" customWidth="1"/>
    <col min="9" max="9" width="9.44140625" style="4" customWidth="1"/>
    <col min="10" max="10" width="12.6640625" style="4" customWidth="1"/>
    <col min="11" max="11" width="11.88671875" style="4" bestFit="1" customWidth="1"/>
    <col min="12" max="12" width="10" style="4" customWidth="1"/>
    <col min="13" max="13" width="10.44140625" style="4" customWidth="1"/>
    <col min="14" max="14" width="10.6640625" style="4" customWidth="1"/>
    <col min="15" max="16384" width="9.109375" style="3"/>
  </cols>
  <sheetData>
    <row r="1" spans="1:14" x14ac:dyDescent="0.25">
      <c r="B1" s="2" t="s">
        <v>69</v>
      </c>
      <c r="C1" s="3" t="s">
        <v>68</v>
      </c>
    </row>
    <row r="2" spans="1:14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x14ac:dyDescent="0.25"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23.25" customHeight="1" x14ac:dyDescent="0.25">
      <c r="A4" s="5"/>
      <c r="B4" s="6" t="s">
        <v>2</v>
      </c>
      <c r="C4" s="32" t="s">
        <v>3</v>
      </c>
      <c r="D4" s="32"/>
      <c r="E4" s="32"/>
      <c r="F4" s="33" t="s">
        <v>4</v>
      </c>
      <c r="G4" s="33"/>
      <c r="H4" s="33"/>
      <c r="I4" s="33" t="s">
        <v>5</v>
      </c>
      <c r="J4" s="33"/>
      <c r="K4" s="33"/>
      <c r="L4" s="33" t="s">
        <v>6</v>
      </c>
      <c r="M4" s="33"/>
      <c r="N4" s="33"/>
    </row>
    <row r="5" spans="1:14" x14ac:dyDescent="0.25">
      <c r="A5" s="5"/>
      <c r="B5" s="7"/>
      <c r="C5" s="8" t="s">
        <v>7</v>
      </c>
      <c r="D5" s="8" t="s">
        <v>8</v>
      </c>
      <c r="E5" s="8" t="s">
        <v>9</v>
      </c>
      <c r="F5" s="9" t="s">
        <v>7</v>
      </c>
      <c r="G5" s="9" t="s">
        <v>8</v>
      </c>
      <c r="H5" s="9" t="s">
        <v>9</v>
      </c>
      <c r="I5" s="9" t="s">
        <v>7</v>
      </c>
      <c r="J5" s="9" t="s">
        <v>10</v>
      </c>
      <c r="K5" s="9" t="s">
        <v>9</v>
      </c>
      <c r="L5" s="9" t="s">
        <v>7</v>
      </c>
      <c r="M5" s="9" t="s">
        <v>10</v>
      </c>
      <c r="N5" s="9" t="s">
        <v>9</v>
      </c>
    </row>
    <row r="6" spans="1:14" x14ac:dyDescent="0.25">
      <c r="A6" s="5">
        <v>1</v>
      </c>
      <c r="B6" s="10" t="s">
        <v>11</v>
      </c>
      <c r="C6" s="11">
        <f>F6+I6+L6</f>
        <v>136622701</v>
      </c>
      <c r="D6" s="11">
        <f t="shared" ref="D6:E9" si="0">G6+J6+M6</f>
        <v>153074985</v>
      </c>
      <c r="E6" s="11">
        <f t="shared" si="0"/>
        <v>152319588</v>
      </c>
      <c r="F6" s="12">
        <v>128485513</v>
      </c>
      <c r="G6" s="12">
        <v>140270024</v>
      </c>
      <c r="H6" s="12">
        <v>140270024</v>
      </c>
      <c r="I6" s="12">
        <v>8137188</v>
      </c>
      <c r="J6" s="12">
        <v>12804961</v>
      </c>
      <c r="K6" s="12">
        <v>12049564</v>
      </c>
      <c r="L6" s="12"/>
      <c r="M6" s="12"/>
      <c r="N6" s="12"/>
    </row>
    <row r="7" spans="1:14" x14ac:dyDescent="0.25">
      <c r="A7" s="5">
        <f>A6+1</f>
        <v>2</v>
      </c>
      <c r="B7" s="10" t="s">
        <v>12</v>
      </c>
      <c r="C7" s="11">
        <f t="shared" ref="C7:C9" si="1">F7+I7+L7</f>
        <v>0</v>
      </c>
      <c r="D7" s="11">
        <f t="shared" si="0"/>
        <v>0</v>
      </c>
      <c r="E7" s="11">
        <f t="shared" si="0"/>
        <v>0</v>
      </c>
      <c r="F7" s="12"/>
      <c r="G7" s="12"/>
      <c r="H7" s="12"/>
      <c r="I7" s="12"/>
      <c r="J7" s="12"/>
      <c r="K7" s="12"/>
      <c r="L7" s="12"/>
      <c r="M7" s="12"/>
      <c r="N7" s="12"/>
    </row>
    <row r="8" spans="1:14" x14ac:dyDescent="0.25">
      <c r="A8" s="5">
        <f t="shared" ref="A8:A61" si="2">A7+1</f>
        <v>3</v>
      </c>
      <c r="B8" s="13" t="s">
        <v>13</v>
      </c>
      <c r="C8" s="11">
        <f t="shared" si="1"/>
        <v>0</v>
      </c>
      <c r="D8" s="11">
        <f t="shared" si="0"/>
        <v>0</v>
      </c>
      <c r="E8" s="11">
        <f t="shared" si="0"/>
        <v>0</v>
      </c>
      <c r="F8" s="12"/>
      <c r="G8" s="14"/>
      <c r="H8" s="14"/>
      <c r="I8" s="12"/>
      <c r="J8" s="14"/>
      <c r="K8" s="14"/>
      <c r="L8" s="12"/>
      <c r="M8" s="14"/>
      <c r="N8" s="14"/>
    </row>
    <row r="9" spans="1:14" x14ac:dyDescent="0.25">
      <c r="A9" s="5">
        <f t="shared" si="2"/>
        <v>4</v>
      </c>
      <c r="B9" s="10" t="s">
        <v>14</v>
      </c>
      <c r="C9" s="11">
        <f t="shared" si="1"/>
        <v>19826589</v>
      </c>
      <c r="D9" s="11">
        <f t="shared" si="0"/>
        <v>20766311</v>
      </c>
      <c r="E9" s="11">
        <f t="shared" si="0"/>
        <v>42024331</v>
      </c>
      <c r="F9" s="12">
        <v>19826589</v>
      </c>
      <c r="G9" s="12">
        <v>20766311</v>
      </c>
      <c r="H9" s="12">
        <v>42024331</v>
      </c>
      <c r="I9" s="12"/>
      <c r="J9" s="12"/>
      <c r="K9" s="12"/>
      <c r="L9" s="12"/>
      <c r="M9" s="12"/>
      <c r="N9" s="12"/>
    </row>
    <row r="10" spans="1:14" ht="13.8" x14ac:dyDescent="0.3">
      <c r="A10" s="5">
        <f t="shared" si="2"/>
        <v>5</v>
      </c>
      <c r="B10" s="15" t="s">
        <v>15</v>
      </c>
      <c r="C10" s="16">
        <f t="shared" ref="C10:E10" si="3">SUM(C6:C9)</f>
        <v>156449290</v>
      </c>
      <c r="D10" s="16">
        <f t="shared" si="3"/>
        <v>173841296</v>
      </c>
      <c r="E10" s="16">
        <f t="shared" si="3"/>
        <v>194343919</v>
      </c>
      <c r="F10" s="16">
        <f>SUM(F6:F9)</f>
        <v>148312102</v>
      </c>
      <c r="G10" s="16">
        <f t="shared" ref="G10:N10" si="4">SUM(G6:G9)</f>
        <v>161036335</v>
      </c>
      <c r="H10" s="16">
        <f t="shared" si="4"/>
        <v>182294355</v>
      </c>
      <c r="I10" s="16">
        <f t="shared" si="4"/>
        <v>8137188</v>
      </c>
      <c r="J10" s="16">
        <f t="shared" si="4"/>
        <v>12804961</v>
      </c>
      <c r="K10" s="16">
        <f t="shared" si="4"/>
        <v>12049564</v>
      </c>
      <c r="L10" s="16">
        <f t="shared" si="4"/>
        <v>0</v>
      </c>
      <c r="M10" s="16">
        <f t="shared" si="4"/>
        <v>0</v>
      </c>
      <c r="N10" s="16">
        <f t="shared" si="4"/>
        <v>0</v>
      </c>
    </row>
    <row r="11" spans="1:14" x14ac:dyDescent="0.25">
      <c r="A11" s="5">
        <f t="shared" si="2"/>
        <v>6</v>
      </c>
      <c r="B11" s="10" t="s">
        <v>16</v>
      </c>
      <c r="C11" s="11">
        <f>F11+I11+L11</f>
        <v>10000000</v>
      </c>
      <c r="D11" s="11">
        <f t="shared" ref="D11:E14" si="5">G11+J11+M11</f>
        <v>0</v>
      </c>
      <c r="E11" s="11">
        <f t="shared" si="5"/>
        <v>17583326</v>
      </c>
      <c r="F11" s="12">
        <v>10000000</v>
      </c>
      <c r="G11" s="12"/>
      <c r="H11" s="12">
        <v>17583326</v>
      </c>
      <c r="I11" s="12"/>
      <c r="J11" s="12"/>
      <c r="K11" s="12"/>
      <c r="L11" s="12"/>
      <c r="M11" s="12"/>
      <c r="N11" s="12"/>
    </row>
    <row r="12" spans="1:14" hidden="1" x14ac:dyDescent="0.25">
      <c r="A12" s="5">
        <f t="shared" si="2"/>
        <v>7</v>
      </c>
      <c r="B12" s="10" t="s">
        <v>17</v>
      </c>
      <c r="C12" s="11">
        <f t="shared" ref="C12:E28" si="6">F12+I12+L12</f>
        <v>0</v>
      </c>
      <c r="D12" s="11"/>
      <c r="E12" s="11"/>
      <c r="F12" s="12"/>
      <c r="G12" s="12"/>
      <c r="H12" s="12"/>
      <c r="I12" s="12"/>
      <c r="J12" s="12"/>
      <c r="K12" s="12"/>
      <c r="L12" s="12"/>
      <c r="M12" s="12"/>
      <c r="N12" s="12"/>
    </row>
    <row r="13" spans="1:14" hidden="1" x14ac:dyDescent="0.25">
      <c r="A13" s="5">
        <f t="shared" si="2"/>
        <v>8</v>
      </c>
      <c r="B13" s="10" t="s">
        <v>18</v>
      </c>
      <c r="C13" s="11">
        <f t="shared" si="6"/>
        <v>0</v>
      </c>
      <c r="D13" s="11"/>
      <c r="E13" s="11"/>
      <c r="F13" s="12"/>
      <c r="G13" s="12"/>
      <c r="H13" s="12"/>
      <c r="I13" s="12"/>
      <c r="J13" s="12"/>
      <c r="K13" s="12"/>
      <c r="L13" s="12"/>
      <c r="M13" s="12"/>
      <c r="N13" s="12"/>
    </row>
    <row r="14" spans="1:14" ht="13.8" x14ac:dyDescent="0.3">
      <c r="A14" s="5">
        <f t="shared" si="2"/>
        <v>9</v>
      </c>
      <c r="B14" s="15" t="s">
        <v>19</v>
      </c>
      <c r="C14" s="16">
        <f t="shared" si="6"/>
        <v>10000000</v>
      </c>
      <c r="D14" s="16">
        <f t="shared" si="5"/>
        <v>0</v>
      </c>
      <c r="E14" s="16">
        <f t="shared" si="5"/>
        <v>17583326</v>
      </c>
      <c r="F14" s="16">
        <f>SUM(F11:F13)</f>
        <v>10000000</v>
      </c>
      <c r="G14" s="16">
        <f t="shared" ref="G14:N14" si="7">SUM(G11:G13)</f>
        <v>0</v>
      </c>
      <c r="H14" s="16">
        <f t="shared" si="7"/>
        <v>17583326</v>
      </c>
      <c r="I14" s="16">
        <f t="shared" si="7"/>
        <v>0</v>
      </c>
      <c r="J14" s="16">
        <f t="shared" si="7"/>
        <v>0</v>
      </c>
      <c r="K14" s="16">
        <f t="shared" si="7"/>
        <v>0</v>
      </c>
      <c r="L14" s="16">
        <f t="shared" si="7"/>
        <v>0</v>
      </c>
      <c r="M14" s="16">
        <f t="shared" si="7"/>
        <v>0</v>
      </c>
      <c r="N14" s="16">
        <f t="shared" si="7"/>
        <v>0</v>
      </c>
    </row>
    <row r="15" spans="1:14" hidden="1" x14ac:dyDescent="0.25">
      <c r="A15" s="5">
        <f t="shared" si="2"/>
        <v>10</v>
      </c>
      <c r="B15" s="10" t="s">
        <v>20</v>
      </c>
      <c r="C15" s="11">
        <f t="shared" si="6"/>
        <v>0</v>
      </c>
      <c r="D15" s="11"/>
      <c r="E15" s="11"/>
      <c r="F15" s="12"/>
      <c r="G15" s="12"/>
      <c r="H15" s="12"/>
      <c r="I15" s="12"/>
      <c r="J15" s="12"/>
      <c r="K15" s="12"/>
      <c r="L15" s="12"/>
      <c r="M15" s="12"/>
      <c r="N15" s="12"/>
    </row>
    <row r="16" spans="1:14" hidden="1" x14ac:dyDescent="0.25">
      <c r="A16" s="5">
        <f t="shared" si="2"/>
        <v>11</v>
      </c>
      <c r="B16" s="17" t="s">
        <v>21</v>
      </c>
      <c r="C16" s="11">
        <f t="shared" si="6"/>
        <v>0</v>
      </c>
      <c r="D16" s="11"/>
      <c r="E16" s="11"/>
      <c r="F16" s="12"/>
      <c r="G16" s="12"/>
      <c r="H16" s="12"/>
      <c r="I16" s="12"/>
      <c r="J16" s="12"/>
      <c r="K16" s="12"/>
      <c r="L16" s="12"/>
      <c r="M16" s="12"/>
      <c r="N16" s="12"/>
    </row>
    <row r="17" spans="1:14" x14ac:dyDescent="0.25">
      <c r="A17" s="5">
        <f t="shared" si="2"/>
        <v>12</v>
      </c>
      <c r="B17" s="10" t="s">
        <v>22</v>
      </c>
      <c r="C17" s="11">
        <f t="shared" si="6"/>
        <v>35000000</v>
      </c>
      <c r="D17" s="11">
        <f t="shared" si="6"/>
        <v>35000000</v>
      </c>
      <c r="E17" s="11">
        <f t="shared" si="6"/>
        <v>47339029</v>
      </c>
      <c r="F17" s="12">
        <f>F18</f>
        <v>35000000</v>
      </c>
      <c r="G17" s="12">
        <f t="shared" ref="G17:H17" si="8">G18</f>
        <v>35000000</v>
      </c>
      <c r="H17" s="12">
        <f t="shared" si="8"/>
        <v>47339029</v>
      </c>
      <c r="I17" s="12"/>
      <c r="J17" s="12"/>
      <c r="K17" s="12"/>
      <c r="L17" s="12"/>
      <c r="M17" s="12"/>
      <c r="N17" s="12"/>
    </row>
    <row r="18" spans="1:14" x14ac:dyDescent="0.25">
      <c r="A18" s="5">
        <f t="shared" si="2"/>
        <v>13</v>
      </c>
      <c r="B18" s="18" t="s">
        <v>23</v>
      </c>
      <c r="C18" s="11">
        <f t="shared" si="6"/>
        <v>35000000</v>
      </c>
      <c r="D18" s="11">
        <f t="shared" si="6"/>
        <v>35000000</v>
      </c>
      <c r="E18" s="11">
        <f t="shared" si="6"/>
        <v>47339029</v>
      </c>
      <c r="F18" s="19">
        <v>35000000</v>
      </c>
      <c r="G18" s="19">
        <f>F18</f>
        <v>35000000</v>
      </c>
      <c r="H18" s="19">
        <v>47339029</v>
      </c>
      <c r="I18" s="12"/>
      <c r="J18" s="12"/>
      <c r="K18" s="12"/>
      <c r="L18" s="12"/>
      <c r="M18" s="12"/>
      <c r="N18" s="12"/>
    </row>
    <row r="19" spans="1:14" x14ac:dyDescent="0.25">
      <c r="A19" s="5">
        <f t="shared" si="2"/>
        <v>14</v>
      </c>
      <c r="B19" s="10" t="s">
        <v>24</v>
      </c>
      <c r="C19" s="11">
        <f t="shared" si="6"/>
        <v>420000000</v>
      </c>
      <c r="D19" s="11">
        <f t="shared" si="6"/>
        <v>420000000</v>
      </c>
      <c r="E19" s="11">
        <f t="shared" si="6"/>
        <v>555054202</v>
      </c>
      <c r="F19" s="12">
        <f>SUM(F20:F20)</f>
        <v>420000000</v>
      </c>
      <c r="G19" s="12">
        <f>SUM(G20:G20)</f>
        <v>420000000</v>
      </c>
      <c r="H19" s="12">
        <f>SUM(H20:H20)</f>
        <v>555054202</v>
      </c>
      <c r="I19" s="12"/>
      <c r="J19" s="12"/>
      <c r="K19" s="12"/>
      <c r="L19" s="12"/>
      <c r="M19" s="12"/>
      <c r="N19" s="12"/>
    </row>
    <row r="20" spans="1:14" x14ac:dyDescent="0.25">
      <c r="A20" s="5">
        <f t="shared" si="2"/>
        <v>15</v>
      </c>
      <c r="B20" s="18" t="s">
        <v>25</v>
      </c>
      <c r="C20" s="11">
        <f t="shared" si="6"/>
        <v>420000000</v>
      </c>
      <c r="D20" s="11">
        <f t="shared" si="6"/>
        <v>420000000</v>
      </c>
      <c r="E20" s="11">
        <f t="shared" si="6"/>
        <v>555054202</v>
      </c>
      <c r="F20" s="19">
        <v>420000000</v>
      </c>
      <c r="G20" s="19">
        <v>420000000</v>
      </c>
      <c r="H20" s="19">
        <v>555054202</v>
      </c>
      <c r="I20" s="12"/>
      <c r="J20" s="12"/>
      <c r="K20" s="12"/>
      <c r="L20" s="12"/>
      <c r="M20" s="12"/>
      <c r="N20" s="12"/>
    </row>
    <row r="21" spans="1:14" x14ac:dyDescent="0.25">
      <c r="A21" s="5">
        <f t="shared" si="2"/>
        <v>16</v>
      </c>
      <c r="B21" s="10" t="s">
        <v>26</v>
      </c>
      <c r="C21" s="11">
        <f t="shared" si="6"/>
        <v>14400000</v>
      </c>
      <c r="D21" s="11">
        <f t="shared" si="6"/>
        <v>14400000</v>
      </c>
      <c r="E21" s="11">
        <f t="shared" si="6"/>
        <v>15544101</v>
      </c>
      <c r="F21" s="12">
        <f>F22</f>
        <v>14400000</v>
      </c>
      <c r="G21" s="12">
        <f t="shared" ref="G21:H21" si="9">G22</f>
        <v>14400000</v>
      </c>
      <c r="H21" s="12">
        <f t="shared" si="9"/>
        <v>15544101</v>
      </c>
      <c r="I21" s="12"/>
      <c r="J21" s="12"/>
      <c r="K21" s="12"/>
      <c r="L21" s="12"/>
      <c r="M21" s="12"/>
      <c r="N21" s="12"/>
    </row>
    <row r="22" spans="1:14" x14ac:dyDescent="0.25">
      <c r="A22" s="5">
        <f t="shared" si="2"/>
        <v>17</v>
      </c>
      <c r="B22" s="18" t="s">
        <v>27</v>
      </c>
      <c r="C22" s="11">
        <f>F22+I22+L22</f>
        <v>14400000</v>
      </c>
      <c r="D22" s="11">
        <f t="shared" si="6"/>
        <v>14400000</v>
      </c>
      <c r="E22" s="11">
        <f t="shared" si="6"/>
        <v>15544101</v>
      </c>
      <c r="F22" s="19">
        <v>14400000</v>
      </c>
      <c r="G22" s="19">
        <f>F22</f>
        <v>14400000</v>
      </c>
      <c r="H22" s="19">
        <v>15544101</v>
      </c>
      <c r="I22" s="12"/>
      <c r="J22" s="12"/>
      <c r="K22" s="12"/>
      <c r="L22" s="12"/>
      <c r="M22" s="12"/>
      <c r="N22" s="12"/>
    </row>
    <row r="23" spans="1:14" x14ac:dyDescent="0.25">
      <c r="A23" s="5">
        <f t="shared" si="2"/>
        <v>18</v>
      </c>
      <c r="B23" s="7" t="s">
        <v>28</v>
      </c>
      <c r="C23" s="20">
        <f t="shared" ref="C23:E23" si="10">C19+C21+C17</f>
        <v>469400000</v>
      </c>
      <c r="D23" s="20">
        <f t="shared" si="10"/>
        <v>469400000</v>
      </c>
      <c r="E23" s="20">
        <f t="shared" si="10"/>
        <v>617937332</v>
      </c>
      <c r="F23" s="20">
        <f>F19+F21+F17</f>
        <v>469400000</v>
      </c>
      <c r="G23" s="20">
        <f t="shared" ref="G23:H23" si="11">G19+G21+G17</f>
        <v>469400000</v>
      </c>
      <c r="H23" s="20">
        <f t="shared" si="11"/>
        <v>617937332</v>
      </c>
      <c r="I23" s="20">
        <f t="shared" ref="I23:N23" si="12">I19+I21</f>
        <v>0</v>
      </c>
      <c r="J23" s="20">
        <f t="shared" si="12"/>
        <v>0</v>
      </c>
      <c r="K23" s="20">
        <f t="shared" si="12"/>
        <v>0</v>
      </c>
      <c r="L23" s="20">
        <f t="shared" si="12"/>
        <v>0</v>
      </c>
      <c r="M23" s="20">
        <f t="shared" si="12"/>
        <v>0</v>
      </c>
      <c r="N23" s="20">
        <f t="shared" si="12"/>
        <v>0</v>
      </c>
    </row>
    <row r="24" spans="1:14" x14ac:dyDescent="0.25">
      <c r="A24" s="5">
        <f t="shared" si="2"/>
        <v>19</v>
      </c>
      <c r="B24" s="10" t="s">
        <v>29</v>
      </c>
      <c r="C24" s="11">
        <f t="shared" si="6"/>
        <v>750000</v>
      </c>
      <c r="D24" s="11">
        <f t="shared" si="6"/>
        <v>750000</v>
      </c>
      <c r="E24" s="11">
        <f t="shared" si="6"/>
        <v>2543565</v>
      </c>
      <c r="F24" s="12">
        <v>750000</v>
      </c>
      <c r="G24" s="12">
        <v>750000</v>
      </c>
      <c r="H24" s="12">
        <f>SUM(H25:H28)</f>
        <v>2543565</v>
      </c>
      <c r="I24" s="12"/>
      <c r="J24" s="12"/>
      <c r="K24" s="12"/>
      <c r="L24" s="12"/>
      <c r="M24" s="12"/>
      <c r="N24" s="12"/>
    </row>
    <row r="25" spans="1:14" x14ac:dyDescent="0.25">
      <c r="A25" s="5">
        <f t="shared" si="2"/>
        <v>20</v>
      </c>
      <c r="B25" s="17" t="s">
        <v>30</v>
      </c>
      <c r="C25" s="11">
        <f t="shared" si="6"/>
        <v>0</v>
      </c>
      <c r="D25" s="11">
        <f t="shared" si="6"/>
        <v>0</v>
      </c>
      <c r="E25" s="11">
        <f t="shared" si="6"/>
        <v>742542</v>
      </c>
      <c r="F25" s="12"/>
      <c r="G25" s="12"/>
      <c r="H25" s="12">
        <v>742542</v>
      </c>
      <c r="I25" s="12"/>
      <c r="J25" s="12"/>
      <c r="K25" s="12"/>
      <c r="L25" s="12"/>
      <c r="M25" s="12"/>
      <c r="N25" s="12"/>
    </row>
    <row r="26" spans="1:14" x14ac:dyDescent="0.25">
      <c r="A26" s="5">
        <f t="shared" si="2"/>
        <v>21</v>
      </c>
      <c r="B26" s="17" t="s">
        <v>31</v>
      </c>
      <c r="C26" s="11">
        <f t="shared" si="6"/>
        <v>0</v>
      </c>
      <c r="D26" s="11">
        <f t="shared" si="6"/>
        <v>0</v>
      </c>
      <c r="E26" s="11">
        <f t="shared" si="6"/>
        <v>1279440</v>
      </c>
      <c r="F26" s="12"/>
      <c r="G26" s="12"/>
      <c r="H26" s="12">
        <v>1279440</v>
      </c>
      <c r="I26" s="12"/>
      <c r="J26" s="12"/>
      <c r="K26" s="12"/>
      <c r="L26" s="12"/>
      <c r="M26" s="12"/>
      <c r="N26" s="12"/>
    </row>
    <row r="27" spans="1:14" x14ac:dyDescent="0.25">
      <c r="A27" s="5">
        <f t="shared" si="2"/>
        <v>22</v>
      </c>
      <c r="B27" s="17" t="s">
        <v>32</v>
      </c>
      <c r="C27" s="11">
        <f t="shared" si="6"/>
        <v>0</v>
      </c>
      <c r="D27" s="11">
        <f t="shared" si="6"/>
        <v>0</v>
      </c>
      <c r="E27" s="11">
        <f t="shared" si="6"/>
        <v>0</v>
      </c>
      <c r="F27" s="12"/>
      <c r="G27" s="12"/>
      <c r="H27" s="12"/>
      <c r="I27" s="12"/>
      <c r="J27" s="12"/>
      <c r="K27" s="12"/>
      <c r="L27" s="12"/>
      <c r="M27" s="12"/>
      <c r="N27" s="12"/>
    </row>
    <row r="28" spans="1:14" x14ac:dyDescent="0.25">
      <c r="A28" s="5">
        <f t="shared" si="2"/>
        <v>23</v>
      </c>
      <c r="B28" s="17" t="s">
        <v>33</v>
      </c>
      <c r="C28" s="11">
        <f t="shared" si="6"/>
        <v>0</v>
      </c>
      <c r="D28" s="11">
        <f t="shared" si="6"/>
        <v>0</v>
      </c>
      <c r="E28" s="11">
        <f t="shared" si="6"/>
        <v>521583</v>
      </c>
      <c r="F28" s="12"/>
      <c r="G28" s="12"/>
      <c r="H28" s="12">
        <f>2543565-2021982</f>
        <v>521583</v>
      </c>
      <c r="I28" s="12"/>
      <c r="J28" s="12"/>
      <c r="K28" s="12"/>
      <c r="L28" s="12"/>
      <c r="M28" s="12"/>
      <c r="N28" s="12"/>
    </row>
    <row r="29" spans="1:14" ht="13.8" x14ac:dyDescent="0.3">
      <c r="A29" s="5">
        <f t="shared" si="2"/>
        <v>24</v>
      </c>
      <c r="B29" s="15" t="s">
        <v>34</v>
      </c>
      <c r="C29" s="16">
        <f t="shared" ref="C29:N29" si="13">C23+C24</f>
        <v>470150000</v>
      </c>
      <c r="D29" s="16">
        <f t="shared" si="13"/>
        <v>470150000</v>
      </c>
      <c r="E29" s="16">
        <f t="shared" si="13"/>
        <v>620480897</v>
      </c>
      <c r="F29" s="16">
        <f t="shared" si="13"/>
        <v>470150000</v>
      </c>
      <c r="G29" s="16">
        <f t="shared" si="13"/>
        <v>470150000</v>
      </c>
      <c r="H29" s="16">
        <f t="shared" si="13"/>
        <v>620480897</v>
      </c>
      <c r="I29" s="16">
        <f t="shared" si="13"/>
        <v>0</v>
      </c>
      <c r="J29" s="16">
        <f t="shared" si="13"/>
        <v>0</v>
      </c>
      <c r="K29" s="16">
        <f t="shared" si="13"/>
        <v>0</v>
      </c>
      <c r="L29" s="16">
        <f t="shared" si="13"/>
        <v>0</v>
      </c>
      <c r="M29" s="16">
        <f t="shared" si="13"/>
        <v>0</v>
      </c>
      <c r="N29" s="16">
        <f t="shared" si="13"/>
        <v>0</v>
      </c>
    </row>
    <row r="30" spans="1:14" x14ac:dyDescent="0.25">
      <c r="A30" s="5">
        <f t="shared" si="2"/>
        <v>25</v>
      </c>
      <c r="B30" s="10" t="s">
        <v>35</v>
      </c>
      <c r="C30" s="11">
        <f t="shared" ref="C30:E40" si="14">F30+I30+L30</f>
        <v>0</v>
      </c>
      <c r="D30" s="11">
        <f t="shared" si="14"/>
        <v>0</v>
      </c>
      <c r="E30" s="11">
        <f t="shared" si="14"/>
        <v>0</v>
      </c>
      <c r="F30" s="12"/>
      <c r="G30" s="12"/>
      <c r="H30" s="12"/>
      <c r="I30" s="12"/>
      <c r="J30" s="12"/>
      <c r="K30" s="12"/>
      <c r="L30" s="12"/>
      <c r="M30" s="12"/>
      <c r="N30" s="12"/>
    </row>
    <row r="31" spans="1:14" x14ac:dyDescent="0.25">
      <c r="A31" s="5">
        <f t="shared" si="2"/>
        <v>26</v>
      </c>
      <c r="B31" s="10" t="s">
        <v>36</v>
      </c>
      <c r="C31" s="11">
        <f t="shared" si="14"/>
        <v>9912200</v>
      </c>
      <c r="D31" s="11">
        <f t="shared" si="14"/>
        <v>8171000</v>
      </c>
      <c r="E31" s="11">
        <f t="shared" si="14"/>
        <v>8408617</v>
      </c>
      <c r="F31" s="12">
        <v>9367200</v>
      </c>
      <c r="G31" s="12">
        <v>7626000</v>
      </c>
      <c r="H31" s="12">
        <v>8046436</v>
      </c>
      <c r="I31" s="12">
        <v>80000</v>
      </c>
      <c r="J31" s="12">
        <f>I31</f>
        <v>80000</v>
      </c>
      <c r="K31" s="12">
        <v>115000</v>
      </c>
      <c r="L31" s="12">
        <v>465000</v>
      </c>
      <c r="M31" s="12">
        <v>465000</v>
      </c>
      <c r="N31" s="12">
        <v>247181</v>
      </c>
    </row>
    <row r="32" spans="1:14" x14ac:dyDescent="0.25">
      <c r="A32" s="5">
        <f t="shared" si="2"/>
        <v>27</v>
      </c>
      <c r="B32" s="10" t="s">
        <v>37</v>
      </c>
      <c r="C32" s="11">
        <f t="shared" si="14"/>
        <v>280000</v>
      </c>
      <c r="D32" s="11">
        <f t="shared" si="14"/>
        <v>280000</v>
      </c>
      <c r="E32" s="11">
        <f t="shared" si="14"/>
        <v>174660</v>
      </c>
      <c r="F32" s="12">
        <v>280000</v>
      </c>
      <c r="G32" s="12">
        <v>280000</v>
      </c>
      <c r="H32" s="12">
        <v>174660</v>
      </c>
      <c r="I32" s="12"/>
      <c r="J32" s="12">
        <f t="shared" ref="J32:J40" si="15">I32</f>
        <v>0</v>
      </c>
      <c r="K32" s="12"/>
      <c r="L32" s="12"/>
      <c r="M32" s="12"/>
      <c r="N32" s="12"/>
    </row>
    <row r="33" spans="1:14" x14ac:dyDescent="0.25">
      <c r="A33" s="5">
        <f t="shared" si="2"/>
        <v>28</v>
      </c>
      <c r="B33" s="10" t="s">
        <v>38</v>
      </c>
      <c r="C33" s="11">
        <f t="shared" si="14"/>
        <v>0</v>
      </c>
      <c r="D33" s="11">
        <f t="shared" si="14"/>
        <v>1741200</v>
      </c>
      <c r="E33" s="11">
        <f t="shared" si="14"/>
        <v>1741200</v>
      </c>
      <c r="F33" s="12"/>
      <c r="G33" s="12">
        <v>1741200</v>
      </c>
      <c r="H33" s="12">
        <v>1741200</v>
      </c>
      <c r="I33" s="12"/>
      <c r="J33" s="12">
        <f t="shared" si="15"/>
        <v>0</v>
      </c>
      <c r="K33" s="12"/>
      <c r="L33" s="12"/>
      <c r="M33" s="12"/>
      <c r="N33" s="12"/>
    </row>
    <row r="34" spans="1:14" x14ac:dyDescent="0.25">
      <c r="A34" s="5">
        <f t="shared" si="2"/>
        <v>29</v>
      </c>
      <c r="B34" s="10" t="s">
        <v>39</v>
      </c>
      <c r="C34" s="11">
        <f t="shared" si="14"/>
        <v>0</v>
      </c>
      <c r="D34" s="11">
        <f t="shared" si="14"/>
        <v>0</v>
      </c>
      <c r="E34" s="11">
        <f t="shared" si="14"/>
        <v>0</v>
      </c>
      <c r="F34" s="12"/>
      <c r="G34" s="12"/>
      <c r="H34" s="12"/>
      <c r="I34" s="12"/>
      <c r="J34" s="12">
        <f t="shared" si="15"/>
        <v>0</v>
      </c>
      <c r="K34" s="12"/>
      <c r="L34" s="12"/>
      <c r="M34" s="12"/>
      <c r="N34" s="12"/>
    </row>
    <row r="35" spans="1:14" x14ac:dyDescent="0.25">
      <c r="A35" s="5">
        <f t="shared" si="2"/>
        <v>30</v>
      </c>
      <c r="B35" s="10" t="s">
        <v>40</v>
      </c>
      <c r="C35" s="11">
        <f t="shared" si="14"/>
        <v>646550</v>
      </c>
      <c r="D35" s="11">
        <f t="shared" si="14"/>
        <v>646550</v>
      </c>
      <c r="E35" s="11">
        <f t="shared" si="14"/>
        <v>96006</v>
      </c>
      <c r="F35" s="12">
        <v>521000</v>
      </c>
      <c r="G35" s="12">
        <v>521000</v>
      </c>
      <c r="H35" s="12">
        <v>61667</v>
      </c>
      <c r="I35" s="12"/>
      <c r="J35" s="12">
        <f t="shared" si="15"/>
        <v>0</v>
      </c>
      <c r="K35" s="12"/>
      <c r="L35" s="12">
        <v>125550</v>
      </c>
      <c r="M35" s="12">
        <v>125550</v>
      </c>
      <c r="N35" s="12">
        <v>34339</v>
      </c>
    </row>
    <row r="36" spans="1:14" x14ac:dyDescent="0.25">
      <c r="A36" s="5">
        <f t="shared" si="2"/>
        <v>31</v>
      </c>
      <c r="B36" s="10" t="s">
        <v>41</v>
      </c>
      <c r="C36" s="11">
        <f t="shared" si="14"/>
        <v>0</v>
      </c>
      <c r="D36" s="11">
        <f t="shared" si="14"/>
        <v>0</v>
      </c>
      <c r="E36" s="11">
        <f t="shared" si="14"/>
        <v>0</v>
      </c>
      <c r="F36" s="12"/>
      <c r="G36" s="12"/>
      <c r="H36" s="12"/>
      <c r="I36" s="12"/>
      <c r="J36" s="12">
        <f t="shared" si="15"/>
        <v>0</v>
      </c>
      <c r="K36" s="12"/>
      <c r="L36" s="12"/>
      <c r="M36" s="12"/>
      <c r="N36" s="12"/>
    </row>
    <row r="37" spans="1:14" x14ac:dyDescent="0.25">
      <c r="A37" s="5">
        <f t="shared" si="2"/>
        <v>32</v>
      </c>
      <c r="B37" s="10" t="s">
        <v>42</v>
      </c>
      <c r="C37" s="11">
        <f t="shared" si="14"/>
        <v>1502000</v>
      </c>
      <c r="D37" s="11">
        <f t="shared" si="14"/>
        <v>1502000</v>
      </c>
      <c r="E37" s="11">
        <f t="shared" si="14"/>
        <v>820835</v>
      </c>
      <c r="F37" s="12">
        <v>1500000</v>
      </c>
      <c r="G37" s="12">
        <v>1500000</v>
      </c>
      <c r="H37" s="12">
        <f>763974+56600</f>
        <v>820574</v>
      </c>
      <c r="I37" s="12">
        <v>1000</v>
      </c>
      <c r="J37" s="12">
        <f t="shared" si="15"/>
        <v>1000</v>
      </c>
      <c r="K37" s="12">
        <v>202</v>
      </c>
      <c r="L37" s="12">
        <v>1000</v>
      </c>
      <c r="M37" s="12">
        <v>1000</v>
      </c>
      <c r="N37" s="12">
        <v>59</v>
      </c>
    </row>
    <row r="38" spans="1:14" x14ac:dyDescent="0.25">
      <c r="A38" s="5">
        <f t="shared" si="2"/>
        <v>33</v>
      </c>
      <c r="B38" s="10" t="s">
        <v>43</v>
      </c>
      <c r="C38" s="11">
        <f t="shared" si="14"/>
        <v>0</v>
      </c>
      <c r="D38" s="11">
        <f t="shared" si="14"/>
        <v>0</v>
      </c>
      <c r="E38" s="11">
        <f t="shared" si="14"/>
        <v>0</v>
      </c>
      <c r="F38" s="12"/>
      <c r="G38" s="12"/>
      <c r="H38" s="12"/>
      <c r="I38" s="12"/>
      <c r="J38" s="12">
        <f t="shared" si="15"/>
        <v>0</v>
      </c>
      <c r="K38" s="12"/>
      <c r="L38" s="12"/>
      <c r="M38" s="12"/>
      <c r="N38" s="12"/>
    </row>
    <row r="39" spans="1:14" x14ac:dyDescent="0.25">
      <c r="A39" s="5">
        <f t="shared" si="2"/>
        <v>34</v>
      </c>
      <c r="B39" s="10" t="s">
        <v>44</v>
      </c>
      <c r="C39" s="11">
        <f t="shared" si="14"/>
        <v>0</v>
      </c>
      <c r="D39" s="11">
        <f t="shared" si="14"/>
        <v>0</v>
      </c>
      <c r="E39" s="11">
        <f t="shared" si="14"/>
        <v>0</v>
      </c>
      <c r="F39" s="12"/>
      <c r="G39" s="12"/>
      <c r="H39" s="12"/>
      <c r="I39" s="12"/>
      <c r="J39" s="12">
        <f t="shared" si="15"/>
        <v>0</v>
      </c>
      <c r="K39" s="12"/>
      <c r="L39" s="12"/>
      <c r="M39" s="12"/>
      <c r="N39" s="12"/>
    </row>
    <row r="40" spans="1:14" x14ac:dyDescent="0.25">
      <c r="A40" s="5">
        <f t="shared" si="2"/>
        <v>35</v>
      </c>
      <c r="B40" s="10" t="s">
        <v>45</v>
      </c>
      <c r="C40" s="11">
        <f t="shared" si="14"/>
        <v>1870000</v>
      </c>
      <c r="D40" s="11">
        <f t="shared" si="14"/>
        <v>1870000</v>
      </c>
      <c r="E40" s="11">
        <f t="shared" si="14"/>
        <v>650372</v>
      </c>
      <c r="F40" s="12">
        <v>1850000</v>
      </c>
      <c r="G40" s="12">
        <v>1850000</v>
      </c>
      <c r="H40" s="12">
        <v>609090</v>
      </c>
      <c r="I40" s="12">
        <v>20000</v>
      </c>
      <c r="J40" s="12">
        <f t="shared" si="15"/>
        <v>20000</v>
      </c>
      <c r="K40" s="12">
        <v>4067</v>
      </c>
      <c r="L40" s="12"/>
      <c r="M40" s="12"/>
      <c r="N40" s="12">
        <v>37215</v>
      </c>
    </row>
    <row r="41" spans="1:14" ht="13.8" x14ac:dyDescent="0.3">
      <c r="A41" s="5">
        <f t="shared" si="2"/>
        <v>36</v>
      </c>
      <c r="B41" s="15" t="s">
        <v>46</v>
      </c>
      <c r="C41" s="16">
        <f t="shared" ref="C41:E41" si="16">SUM(C30:C40)</f>
        <v>14210750</v>
      </c>
      <c r="D41" s="16">
        <f t="shared" si="16"/>
        <v>14210750</v>
      </c>
      <c r="E41" s="16">
        <f t="shared" si="16"/>
        <v>11891690</v>
      </c>
      <c r="F41" s="16">
        <f>SUM(F30:F40)</f>
        <v>13518200</v>
      </c>
      <c r="G41" s="16">
        <f t="shared" ref="G41:H41" si="17">SUM(G30:G40)</f>
        <v>13518200</v>
      </c>
      <c r="H41" s="16">
        <f t="shared" si="17"/>
        <v>11453627</v>
      </c>
      <c r="I41" s="16">
        <f>SUM(I30:I40)</f>
        <v>101000</v>
      </c>
      <c r="J41" s="16">
        <f>SUM(J31:J40)</f>
        <v>101000</v>
      </c>
      <c r="K41" s="16">
        <f>SUM(K31:K40)</f>
        <v>119269</v>
      </c>
      <c r="L41" s="16">
        <f>SUM(L30:L40)</f>
        <v>591550</v>
      </c>
      <c r="M41" s="16">
        <f t="shared" ref="M41:N41" si="18">SUM(M31:M40)</f>
        <v>591550</v>
      </c>
      <c r="N41" s="16">
        <f t="shared" si="18"/>
        <v>318794</v>
      </c>
    </row>
    <row r="42" spans="1:14" ht="14.25" customHeight="1" x14ac:dyDescent="0.25">
      <c r="A42" s="5">
        <f t="shared" si="2"/>
        <v>37</v>
      </c>
      <c r="B42" s="10" t="s">
        <v>47</v>
      </c>
      <c r="C42" s="11">
        <f t="shared" ref="C42:E45" si="19">F42+I42+L42</f>
        <v>0</v>
      </c>
      <c r="D42" s="11">
        <f t="shared" si="19"/>
        <v>0</v>
      </c>
      <c r="E42" s="11">
        <f t="shared" si="19"/>
        <v>0</v>
      </c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5">
        <f t="shared" si="2"/>
        <v>38</v>
      </c>
      <c r="B43" s="10" t="s">
        <v>48</v>
      </c>
      <c r="C43" s="11">
        <f t="shared" si="19"/>
        <v>1300000</v>
      </c>
      <c r="D43" s="11">
        <f t="shared" si="19"/>
        <v>1300000</v>
      </c>
      <c r="E43" s="11">
        <f t="shared" si="19"/>
        <v>2815610</v>
      </c>
      <c r="F43" s="12">
        <v>1300000</v>
      </c>
      <c r="G43" s="12">
        <f>F43</f>
        <v>1300000</v>
      </c>
      <c r="H43" s="12">
        <v>2815610</v>
      </c>
      <c r="I43" s="12"/>
      <c r="J43" s="12"/>
      <c r="K43" s="12"/>
      <c r="L43" s="12"/>
      <c r="M43" s="12"/>
      <c r="N43" s="12"/>
    </row>
    <row r="44" spans="1:14" x14ac:dyDescent="0.25">
      <c r="A44" s="5">
        <f t="shared" si="2"/>
        <v>39</v>
      </c>
      <c r="B44" s="10" t="s">
        <v>49</v>
      </c>
      <c r="C44" s="11">
        <f t="shared" si="19"/>
        <v>0</v>
      </c>
      <c r="D44" s="11">
        <f t="shared" si="19"/>
        <v>0</v>
      </c>
      <c r="E44" s="11">
        <f t="shared" si="19"/>
        <v>0</v>
      </c>
      <c r="F44" s="12"/>
      <c r="G44" s="12"/>
      <c r="H44" s="12"/>
      <c r="I44" s="12"/>
      <c r="J44" s="12"/>
      <c r="K44" s="12"/>
      <c r="L44" s="12"/>
      <c r="M44" s="12"/>
      <c r="N44" s="12"/>
    </row>
    <row r="45" spans="1:14" x14ac:dyDescent="0.25">
      <c r="A45" s="5">
        <f t="shared" si="2"/>
        <v>40</v>
      </c>
      <c r="B45" s="10" t="s">
        <v>50</v>
      </c>
      <c r="C45" s="11">
        <f t="shared" si="19"/>
        <v>0</v>
      </c>
      <c r="D45" s="11">
        <f t="shared" si="19"/>
        <v>0</v>
      </c>
      <c r="E45" s="11">
        <f t="shared" si="19"/>
        <v>0</v>
      </c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13.8" x14ac:dyDescent="0.3">
      <c r="A46" s="5">
        <f t="shared" si="2"/>
        <v>41</v>
      </c>
      <c r="B46" s="15" t="s">
        <v>51</v>
      </c>
      <c r="C46" s="16">
        <f t="shared" ref="C46:N46" si="20">SUM(C43:C45)</f>
        <v>1300000</v>
      </c>
      <c r="D46" s="16">
        <f t="shared" si="20"/>
        <v>1300000</v>
      </c>
      <c r="E46" s="16">
        <f t="shared" si="20"/>
        <v>2815610</v>
      </c>
      <c r="F46" s="16">
        <f t="shared" si="20"/>
        <v>1300000</v>
      </c>
      <c r="G46" s="16">
        <f t="shared" si="20"/>
        <v>1300000</v>
      </c>
      <c r="H46" s="16">
        <f t="shared" si="20"/>
        <v>2815610</v>
      </c>
      <c r="I46" s="16">
        <f t="shared" si="20"/>
        <v>0</v>
      </c>
      <c r="J46" s="16">
        <f t="shared" si="20"/>
        <v>0</v>
      </c>
      <c r="K46" s="16">
        <f t="shared" si="20"/>
        <v>0</v>
      </c>
      <c r="L46" s="16">
        <f t="shared" si="20"/>
        <v>0</v>
      </c>
      <c r="M46" s="16">
        <f t="shared" si="20"/>
        <v>0</v>
      </c>
      <c r="N46" s="16">
        <f t="shared" si="20"/>
        <v>0</v>
      </c>
    </row>
    <row r="47" spans="1:14" x14ac:dyDescent="0.25">
      <c r="A47" s="5">
        <f t="shared" si="2"/>
        <v>42</v>
      </c>
      <c r="B47" s="10" t="s">
        <v>52</v>
      </c>
      <c r="C47" s="11">
        <f t="shared" ref="C47:E49" si="21">F47+I47+L47</f>
        <v>0</v>
      </c>
      <c r="D47" s="11">
        <f t="shared" si="21"/>
        <v>0</v>
      </c>
      <c r="E47" s="11">
        <f t="shared" si="21"/>
        <v>0</v>
      </c>
      <c r="F47" s="12"/>
      <c r="G47" s="12"/>
      <c r="H47" s="12"/>
      <c r="I47" s="12"/>
      <c r="J47" s="12"/>
      <c r="K47" s="12"/>
      <c r="L47" s="12"/>
      <c r="M47" s="12"/>
      <c r="N47" s="12"/>
    </row>
    <row r="48" spans="1:14" x14ac:dyDescent="0.25">
      <c r="A48" s="5">
        <f t="shared" si="2"/>
        <v>43</v>
      </c>
      <c r="B48" s="10" t="s">
        <v>53</v>
      </c>
      <c r="C48" s="11">
        <f t="shared" si="21"/>
        <v>0</v>
      </c>
      <c r="D48" s="11">
        <f t="shared" si="21"/>
        <v>0</v>
      </c>
      <c r="E48" s="11">
        <f t="shared" si="21"/>
        <v>125050</v>
      </c>
      <c r="F48" s="12"/>
      <c r="G48" s="12"/>
      <c r="H48" s="12">
        <v>125050</v>
      </c>
      <c r="I48" s="12"/>
      <c r="J48" s="12"/>
      <c r="K48" s="12"/>
      <c r="L48" s="12"/>
      <c r="M48" s="12"/>
      <c r="N48" s="12"/>
    </row>
    <row r="49" spans="1:20" x14ac:dyDescent="0.25">
      <c r="A49" s="5">
        <f t="shared" si="2"/>
        <v>44</v>
      </c>
      <c r="B49" s="10" t="s">
        <v>54</v>
      </c>
      <c r="C49" s="11">
        <f t="shared" si="21"/>
        <v>400100</v>
      </c>
      <c r="D49" s="11">
        <f t="shared" si="21"/>
        <v>400100</v>
      </c>
      <c r="E49" s="11">
        <f t="shared" si="21"/>
        <v>564000</v>
      </c>
      <c r="F49" s="12">
        <v>254100</v>
      </c>
      <c r="G49" s="12">
        <v>254100</v>
      </c>
      <c r="H49" s="12">
        <v>289000</v>
      </c>
      <c r="I49" s="12"/>
      <c r="J49" s="12"/>
      <c r="K49" s="12"/>
      <c r="L49" s="12">
        <v>146000</v>
      </c>
      <c r="M49" s="12">
        <v>146000</v>
      </c>
      <c r="N49" s="12">
        <v>275000</v>
      </c>
    </row>
    <row r="50" spans="1:20" ht="13.8" x14ac:dyDescent="0.3">
      <c r="A50" s="5">
        <f t="shared" si="2"/>
        <v>45</v>
      </c>
      <c r="B50" s="15" t="s">
        <v>55</v>
      </c>
      <c r="C50" s="16">
        <f t="shared" ref="C50:E50" si="22">SUM(C47:C49)</f>
        <v>400100</v>
      </c>
      <c r="D50" s="16">
        <f t="shared" si="22"/>
        <v>400100</v>
      </c>
      <c r="E50" s="16">
        <f t="shared" si="22"/>
        <v>689050</v>
      </c>
      <c r="F50" s="16">
        <f>SUM(F47:F49)</f>
        <v>254100</v>
      </c>
      <c r="G50" s="16">
        <f t="shared" ref="G50:N50" si="23">SUM(G47:G49)</f>
        <v>254100</v>
      </c>
      <c r="H50" s="16">
        <f t="shared" si="23"/>
        <v>414050</v>
      </c>
      <c r="I50" s="16">
        <f>SUM(I47:I49)</f>
        <v>0</v>
      </c>
      <c r="J50" s="16">
        <f t="shared" si="23"/>
        <v>0</v>
      </c>
      <c r="K50" s="16">
        <f t="shared" si="23"/>
        <v>0</v>
      </c>
      <c r="L50" s="16">
        <f t="shared" si="23"/>
        <v>146000</v>
      </c>
      <c r="M50" s="16">
        <f t="shared" si="23"/>
        <v>146000</v>
      </c>
      <c r="N50" s="16">
        <f t="shared" si="23"/>
        <v>275000</v>
      </c>
    </row>
    <row r="51" spans="1:20" x14ac:dyDescent="0.25">
      <c r="A51" s="5">
        <f t="shared" si="2"/>
        <v>46</v>
      </c>
      <c r="B51" s="10" t="s">
        <v>56</v>
      </c>
      <c r="C51" s="11">
        <f t="shared" ref="C51:E58" si="24">F51+I51+L51</f>
        <v>4299880</v>
      </c>
      <c r="D51" s="11">
        <f t="shared" si="24"/>
        <v>4299880</v>
      </c>
      <c r="E51" s="11">
        <f t="shared" si="24"/>
        <v>4098980</v>
      </c>
      <c r="F51" s="12">
        <v>4000000</v>
      </c>
      <c r="G51" s="12">
        <v>4000000</v>
      </c>
      <c r="H51" s="12">
        <v>3799100</v>
      </c>
      <c r="I51" s="12">
        <v>299880</v>
      </c>
      <c r="J51" s="12">
        <f>I51</f>
        <v>299880</v>
      </c>
      <c r="K51" s="12">
        <v>299880</v>
      </c>
      <c r="L51" s="12"/>
      <c r="M51" s="12"/>
      <c r="N51" s="12"/>
    </row>
    <row r="52" spans="1:20" x14ac:dyDescent="0.25">
      <c r="A52" s="5">
        <f t="shared" si="2"/>
        <v>47</v>
      </c>
      <c r="B52" s="10" t="s">
        <v>57</v>
      </c>
      <c r="C52" s="11">
        <f t="shared" si="24"/>
        <v>0</v>
      </c>
      <c r="D52" s="11">
        <f t="shared" si="24"/>
        <v>0</v>
      </c>
      <c r="E52" s="11">
        <f t="shared" si="24"/>
        <v>0</v>
      </c>
      <c r="F52" s="12"/>
      <c r="G52" s="12"/>
      <c r="H52" s="12"/>
      <c r="I52" s="12"/>
      <c r="J52" s="12"/>
      <c r="K52" s="12"/>
      <c r="L52" s="12"/>
      <c r="M52" s="12"/>
      <c r="N52" s="12"/>
    </row>
    <row r="53" spans="1:20" ht="13.8" x14ac:dyDescent="0.3">
      <c r="A53" s="5">
        <f t="shared" si="2"/>
        <v>48</v>
      </c>
      <c r="B53" s="15" t="s">
        <v>58</v>
      </c>
      <c r="C53" s="16">
        <f>F53+I53+L53</f>
        <v>4299880</v>
      </c>
      <c r="D53" s="16">
        <f t="shared" si="24"/>
        <v>4299880</v>
      </c>
      <c r="E53" s="16">
        <f t="shared" si="24"/>
        <v>4098980</v>
      </c>
      <c r="F53" s="16">
        <f t="shared" ref="F53:N53" si="25">SUM(F51:F52)</f>
        <v>4000000</v>
      </c>
      <c r="G53" s="16">
        <f t="shared" si="25"/>
        <v>4000000</v>
      </c>
      <c r="H53" s="16">
        <f t="shared" si="25"/>
        <v>3799100</v>
      </c>
      <c r="I53" s="16">
        <f t="shared" si="25"/>
        <v>299880</v>
      </c>
      <c r="J53" s="16">
        <f t="shared" si="25"/>
        <v>299880</v>
      </c>
      <c r="K53" s="16">
        <f t="shared" si="25"/>
        <v>299880</v>
      </c>
      <c r="L53" s="16">
        <f t="shared" si="25"/>
        <v>0</v>
      </c>
      <c r="M53" s="16">
        <f t="shared" si="25"/>
        <v>0</v>
      </c>
      <c r="N53" s="16">
        <f t="shared" si="25"/>
        <v>0</v>
      </c>
    </row>
    <row r="54" spans="1:20" x14ac:dyDescent="0.25">
      <c r="A54" s="5">
        <f t="shared" si="2"/>
        <v>49</v>
      </c>
      <c r="B54" s="21" t="s">
        <v>59</v>
      </c>
      <c r="C54" s="22">
        <f t="shared" ref="C54:N54" si="26">C10+C29+C41+C46+C53+C14+C50</f>
        <v>656810020</v>
      </c>
      <c r="D54" s="22">
        <f t="shared" si="26"/>
        <v>664202026</v>
      </c>
      <c r="E54" s="22">
        <f t="shared" si="26"/>
        <v>851903472</v>
      </c>
      <c r="F54" s="22">
        <f t="shared" si="26"/>
        <v>647534402</v>
      </c>
      <c r="G54" s="22">
        <f t="shared" si="26"/>
        <v>650258635</v>
      </c>
      <c r="H54" s="22">
        <f t="shared" si="26"/>
        <v>838840965</v>
      </c>
      <c r="I54" s="22">
        <f t="shared" si="26"/>
        <v>8538068</v>
      </c>
      <c r="J54" s="23">
        <f t="shared" si="26"/>
        <v>13205841</v>
      </c>
      <c r="K54" s="23">
        <f t="shared" si="26"/>
        <v>12468713</v>
      </c>
      <c r="L54" s="23">
        <f t="shared" si="26"/>
        <v>737550</v>
      </c>
      <c r="M54" s="23">
        <f t="shared" si="26"/>
        <v>737550</v>
      </c>
      <c r="N54" s="23">
        <f t="shared" si="26"/>
        <v>593794</v>
      </c>
    </row>
    <row r="55" spans="1:20" x14ac:dyDescent="0.25">
      <c r="A55" s="5">
        <f t="shared" si="2"/>
        <v>50</v>
      </c>
      <c r="B55" s="10" t="s">
        <v>60</v>
      </c>
      <c r="C55" s="11">
        <f t="shared" ref="C55:C58" si="27">F55+I55+L55</f>
        <v>300000000</v>
      </c>
      <c r="D55" s="11">
        <f t="shared" si="24"/>
        <v>0</v>
      </c>
      <c r="E55" s="11">
        <f t="shared" si="24"/>
        <v>0</v>
      </c>
      <c r="F55" s="12">
        <v>300000000</v>
      </c>
      <c r="G55" s="12"/>
      <c r="H55" s="12"/>
      <c r="I55" s="12"/>
      <c r="J55" s="12"/>
      <c r="K55" s="12"/>
      <c r="L55" s="12"/>
      <c r="M55" s="12"/>
      <c r="N55" s="12"/>
    </row>
    <row r="56" spans="1:20" x14ac:dyDescent="0.25">
      <c r="A56" s="5">
        <f t="shared" si="2"/>
        <v>51</v>
      </c>
      <c r="B56" s="10" t="s">
        <v>61</v>
      </c>
      <c r="C56" s="11">
        <f t="shared" si="27"/>
        <v>0</v>
      </c>
      <c r="D56" s="11">
        <f t="shared" si="24"/>
        <v>377163341</v>
      </c>
      <c r="E56" s="11">
        <f t="shared" si="24"/>
        <v>377163341</v>
      </c>
      <c r="F56" s="12"/>
      <c r="G56" s="12">
        <v>374770239</v>
      </c>
      <c r="H56" s="12">
        <f>G56</f>
        <v>374770239</v>
      </c>
      <c r="I56" s="12"/>
      <c r="J56" s="12">
        <v>1728600</v>
      </c>
      <c r="K56" s="12">
        <f>J56</f>
        <v>1728600</v>
      </c>
      <c r="L56" s="12"/>
      <c r="M56" s="12">
        <v>664502</v>
      </c>
      <c r="N56" s="12">
        <v>664502</v>
      </c>
    </row>
    <row r="57" spans="1:20" x14ac:dyDescent="0.25">
      <c r="A57" s="5">
        <f t="shared" si="2"/>
        <v>52</v>
      </c>
      <c r="B57" s="10" t="s">
        <v>62</v>
      </c>
      <c r="C57" s="11">
        <f t="shared" si="27"/>
        <v>36000000</v>
      </c>
      <c r="D57" s="11">
        <f t="shared" si="24"/>
        <v>92882614</v>
      </c>
      <c r="E57" s="11">
        <f t="shared" si="24"/>
        <v>92882614</v>
      </c>
      <c r="F57" s="12">
        <v>36000000</v>
      </c>
      <c r="G57" s="12">
        <v>92882614</v>
      </c>
      <c r="H57" s="12">
        <v>92882614</v>
      </c>
      <c r="I57" s="12"/>
      <c r="J57" s="12"/>
      <c r="K57" s="12"/>
      <c r="L57" s="12"/>
      <c r="M57" s="12"/>
      <c r="N57" s="12"/>
    </row>
    <row r="58" spans="1:20" x14ac:dyDescent="0.25">
      <c r="A58" s="5">
        <f t="shared" si="2"/>
        <v>53</v>
      </c>
      <c r="B58" s="10" t="s">
        <v>63</v>
      </c>
      <c r="C58" s="11">
        <f t="shared" si="27"/>
        <v>0</v>
      </c>
      <c r="D58" s="11">
        <f t="shared" si="24"/>
        <v>300000000</v>
      </c>
      <c r="E58" s="11">
        <f t="shared" si="24"/>
        <v>300000000</v>
      </c>
      <c r="F58" s="12"/>
      <c r="G58" s="12">
        <v>300000000</v>
      </c>
      <c r="H58" s="12">
        <f>G58</f>
        <v>300000000</v>
      </c>
      <c r="I58" s="12"/>
      <c r="J58" s="12"/>
      <c r="K58" s="12"/>
      <c r="L58" s="12"/>
      <c r="M58" s="12"/>
      <c r="N58" s="12"/>
    </row>
    <row r="59" spans="1:20" x14ac:dyDescent="0.25">
      <c r="A59" s="5">
        <f t="shared" si="2"/>
        <v>54</v>
      </c>
      <c r="B59" s="21" t="s">
        <v>64</v>
      </c>
      <c r="C59" s="23">
        <f t="shared" ref="C59:E59" si="28">SUM(C55:C58)</f>
        <v>336000000</v>
      </c>
      <c r="D59" s="23">
        <f t="shared" si="28"/>
        <v>770045955</v>
      </c>
      <c r="E59" s="23">
        <f t="shared" si="28"/>
        <v>770045955</v>
      </c>
      <c r="F59" s="23">
        <f>SUM(F55:F58)</f>
        <v>336000000</v>
      </c>
      <c r="G59" s="23">
        <f t="shared" ref="G59:N59" si="29">SUM(G55:G58)</f>
        <v>767652853</v>
      </c>
      <c r="H59" s="23">
        <f t="shared" si="29"/>
        <v>767652853</v>
      </c>
      <c r="I59" s="23">
        <f t="shared" si="29"/>
        <v>0</v>
      </c>
      <c r="J59" s="23">
        <f t="shared" si="29"/>
        <v>1728600</v>
      </c>
      <c r="K59" s="23">
        <f t="shared" si="29"/>
        <v>1728600</v>
      </c>
      <c r="L59" s="23">
        <f t="shared" si="29"/>
        <v>0</v>
      </c>
      <c r="M59" s="23">
        <f t="shared" si="29"/>
        <v>664502</v>
      </c>
      <c r="N59" s="23">
        <f t="shared" si="29"/>
        <v>664502</v>
      </c>
    </row>
    <row r="60" spans="1:20" ht="13.8" x14ac:dyDescent="0.3">
      <c r="A60" s="5">
        <f t="shared" si="2"/>
        <v>55</v>
      </c>
      <c r="B60" s="24" t="s">
        <v>65</v>
      </c>
      <c r="C60" s="25">
        <f>C54+C59</f>
        <v>992810020</v>
      </c>
      <c r="D60" s="25">
        <f t="shared" ref="D60:H60" si="30">D54+D59</f>
        <v>1434247981</v>
      </c>
      <c r="E60" s="25">
        <f t="shared" si="30"/>
        <v>1621949427</v>
      </c>
      <c r="F60" s="25">
        <f t="shared" si="30"/>
        <v>983534402</v>
      </c>
      <c r="G60" s="25">
        <f t="shared" si="30"/>
        <v>1417911488</v>
      </c>
      <c r="H60" s="25">
        <f t="shared" si="30"/>
        <v>1606493818</v>
      </c>
      <c r="I60" s="25">
        <f>I54+I59</f>
        <v>8538068</v>
      </c>
      <c r="J60" s="25">
        <f t="shared" ref="J60:N60" si="31">J54+J59</f>
        <v>14934441</v>
      </c>
      <c r="K60" s="25">
        <f t="shared" si="31"/>
        <v>14197313</v>
      </c>
      <c r="L60" s="25">
        <f t="shared" si="31"/>
        <v>737550</v>
      </c>
      <c r="M60" s="25">
        <f t="shared" si="31"/>
        <v>1402052</v>
      </c>
      <c r="N60" s="25">
        <f t="shared" si="31"/>
        <v>1258296</v>
      </c>
    </row>
    <row r="61" spans="1:20" x14ac:dyDescent="0.25">
      <c r="A61" s="5">
        <f t="shared" si="2"/>
        <v>56</v>
      </c>
      <c r="B61" s="10" t="s">
        <v>66</v>
      </c>
      <c r="C61" s="11">
        <f>F61+I61+L61</f>
        <v>116583882</v>
      </c>
      <c r="D61" s="11">
        <f t="shared" ref="D61:E61" si="32">G61+J61+M61</f>
        <v>125571969</v>
      </c>
      <c r="E61" s="11">
        <f t="shared" si="32"/>
        <v>120244230</v>
      </c>
      <c r="F61" s="12"/>
      <c r="G61" s="12"/>
      <c r="H61" s="12"/>
      <c r="I61" s="12">
        <v>84920432</v>
      </c>
      <c r="J61" s="12">
        <v>91134103</v>
      </c>
      <c r="K61" s="12">
        <v>89840970</v>
      </c>
      <c r="L61" s="12">
        <v>31663450</v>
      </c>
      <c r="M61" s="12">
        <v>34437866</v>
      </c>
      <c r="N61" s="12">
        <v>30403260</v>
      </c>
      <c r="O61" s="4"/>
      <c r="P61" s="4"/>
      <c r="Q61" s="4"/>
      <c r="R61" s="4"/>
      <c r="S61" s="4"/>
      <c r="T61" s="4"/>
    </row>
    <row r="62" spans="1:20" x14ac:dyDescent="0.25">
      <c r="A62" s="26"/>
      <c r="B62" s="2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4"/>
      <c r="P62" s="4"/>
      <c r="Q62" s="4"/>
      <c r="R62" s="4"/>
      <c r="S62" s="4"/>
      <c r="T62" s="4"/>
    </row>
    <row r="63" spans="1:20" x14ac:dyDescent="0.25">
      <c r="A63" s="26"/>
      <c r="B63" s="29" t="s">
        <v>67</v>
      </c>
      <c r="C63" s="28">
        <f>C60+C61</f>
        <v>1109393902</v>
      </c>
      <c r="D63" s="28">
        <f t="shared" ref="D63:H63" si="33">D60+D61</f>
        <v>1559819950</v>
      </c>
      <c r="E63" s="28">
        <f t="shared" si="33"/>
        <v>1742193657</v>
      </c>
      <c r="F63" s="28">
        <f t="shared" si="33"/>
        <v>983534402</v>
      </c>
      <c r="G63" s="28">
        <f t="shared" si="33"/>
        <v>1417911488</v>
      </c>
      <c r="H63" s="28">
        <f t="shared" si="33"/>
        <v>1606493818</v>
      </c>
      <c r="I63" s="28">
        <f>I60+I61</f>
        <v>93458500</v>
      </c>
      <c r="J63" s="28">
        <f t="shared" ref="J63:N63" si="34">J60+J61</f>
        <v>106068544</v>
      </c>
      <c r="K63" s="28">
        <f t="shared" si="34"/>
        <v>104038283</v>
      </c>
      <c r="L63" s="28">
        <f t="shared" si="34"/>
        <v>32401000</v>
      </c>
      <c r="M63" s="28">
        <f t="shared" si="34"/>
        <v>35839918</v>
      </c>
      <c r="N63" s="28">
        <f t="shared" si="34"/>
        <v>31661556</v>
      </c>
    </row>
  </sheetData>
  <mergeCells count="6">
    <mergeCell ref="A2:N2"/>
    <mergeCell ref="B3:N3"/>
    <mergeCell ref="C4:E4"/>
    <mergeCell ref="F4:H4"/>
    <mergeCell ref="I4:K4"/>
    <mergeCell ref="L4:N4"/>
  </mergeCells>
  <pageMargins left="0.74803149606299213" right="0.74803149606299213" top="0.98425196850393704" bottom="0.98425196850393704" header="0.51181102362204722" footer="0.51181102362204722"/>
  <pageSetup paperSize="9" scale="6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 Bevételek forrásonként</vt:lpstr>
      <vt:lpstr>'1.sz. Bevételek forrásonként'!Nyomtatási_terület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dr. Illés Eszter</cp:lastModifiedBy>
  <cp:lastPrinted>2020-06-26T06:16:28Z</cp:lastPrinted>
  <dcterms:created xsi:type="dcterms:W3CDTF">2020-06-01T10:16:53Z</dcterms:created>
  <dcterms:modified xsi:type="dcterms:W3CDTF">2020-07-02T11:53:04Z</dcterms:modified>
</cp:coreProperties>
</file>