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<sst xmlns="http://schemas.openxmlformats.org/spreadsheetml/2006/main" count="33" uniqueCount="31">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</sst>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right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right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right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right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right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right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K27"/>
  <sheetViews>
    <sheetView tabSelected="1" zoomScalePageLayoutView="0" workbookViewId="0" topLeftCell="A4">
      <selection activeCell="J17" sqref="J17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f>162046+360</f>
        <v>162406</v>
      </c>
      <c r="C10" s="26">
        <f aca="true" t="shared" si="0" ref="C10:C17">J10-B10</f>
        <v>177596</v>
      </c>
      <c r="D10" s="27">
        <f aca="true" t="shared" si="1" ref="D10:D17">SUM(B10:C10)</f>
        <v>340002</v>
      </c>
      <c r="E10" s="28">
        <f>60533+403+93+93+566+76+228</f>
        <v>61992</v>
      </c>
      <c r="F10" s="29">
        <f>18259+103+25+25+153+21+63</f>
        <v>18649</v>
      </c>
      <c r="G10" s="29">
        <f>259786-3344-21</f>
        <v>256421</v>
      </c>
      <c r="H10" s="29"/>
      <c r="I10" s="30">
        <f>1810+571+84+110+313+31+21</f>
        <v>2940</v>
      </c>
      <c r="J10" s="31">
        <f aca="true" t="shared" si="2" ref="J10:J17">SUM(E10:I10)</f>
        <v>340002</v>
      </c>
      <c r="K10" s="32"/>
    </row>
    <row r="11" spans="1:10" ht="15.75" customHeight="1">
      <c r="A11" s="33" t="s">
        <v>23</v>
      </c>
      <c r="B11" s="34">
        <f>10587+150</f>
        <v>10737</v>
      </c>
      <c r="C11" s="35">
        <f t="shared" si="0"/>
        <v>281048</v>
      </c>
      <c r="D11" s="36">
        <f t="shared" si="1"/>
        <v>291785</v>
      </c>
      <c r="E11" s="37">
        <f>166986+1051+49+1393+220+48+757+115</f>
        <v>170619</v>
      </c>
      <c r="F11" s="38">
        <f>47618+283+13+376+59+13+733+45</f>
        <v>49140</v>
      </c>
      <c r="G11" s="38">
        <v>69542</v>
      </c>
      <c r="H11" s="38"/>
      <c r="I11" s="39">
        <f>2220+30+6+78+150</f>
        <v>2484</v>
      </c>
      <c r="J11" s="40">
        <f t="shared" si="2"/>
        <v>291785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203295+500+7000+3603+2847+1634</f>
        <v>218879</v>
      </c>
      <c r="C14" s="35">
        <f t="shared" si="0"/>
        <v>382674</v>
      </c>
      <c r="D14" s="36">
        <f t="shared" si="1"/>
        <v>601553</v>
      </c>
      <c r="E14" s="43">
        <f>273532+993+722+2942+6490+6749+1900+361+1224+1618+1625+9986+454+376</f>
        <v>308972</v>
      </c>
      <c r="F14" s="44">
        <f>76437+268+195+794+1752+1823+512+98+330+437+440+2395-454-376</f>
        <v>84651</v>
      </c>
      <c r="G14" s="44">
        <f>198490</f>
        <v>198490</v>
      </c>
      <c r="H14" s="44"/>
      <c r="I14" s="45">
        <v>9440</v>
      </c>
      <c r="J14" s="46">
        <f t="shared" si="2"/>
        <v>601553</v>
      </c>
    </row>
    <row r="15" spans="1:10" s="32" customFormat="1" ht="18" customHeight="1">
      <c r="A15" s="41" t="s">
        <v>27</v>
      </c>
      <c r="B15" s="42">
        <f>4845+330</f>
        <v>5175</v>
      </c>
      <c r="C15" s="35">
        <f t="shared" si="0"/>
        <v>61941</v>
      </c>
      <c r="D15" s="36">
        <f t="shared" si="1"/>
        <v>67116</v>
      </c>
      <c r="E15" s="43">
        <f>35905+548+132+474+834+1556+697+1669</f>
        <v>41815</v>
      </c>
      <c r="F15" s="44">
        <f>9569+148+36+128+226+421+189+536</f>
        <v>11253</v>
      </c>
      <c r="G15" s="44">
        <f>13641-2-2</f>
        <v>13637</v>
      </c>
      <c r="H15" s="44"/>
      <c r="I15" s="45">
        <f>77+2+330+2</f>
        <v>411</v>
      </c>
      <c r="J15" s="46">
        <f t="shared" si="2"/>
        <v>67116</v>
      </c>
    </row>
    <row r="16" spans="1:10" s="32" customFormat="1" ht="18" customHeight="1">
      <c r="A16" s="47" t="s">
        <v>28</v>
      </c>
      <c r="B16" s="48">
        <f>10161+1101+70+300</f>
        <v>11632</v>
      </c>
      <c r="C16" s="35">
        <f t="shared" si="0"/>
        <v>68060</v>
      </c>
      <c r="D16" s="36">
        <f t="shared" si="1"/>
        <v>79692</v>
      </c>
      <c r="E16" s="43">
        <f>27858-3+67+93+56-1069+111+112</f>
        <v>27225</v>
      </c>
      <c r="F16" s="44">
        <f>7526-36+18+23+15-290+30+30</f>
        <v>7316</v>
      </c>
      <c r="G16" s="44">
        <f>34791+1500+300</f>
        <v>36591</v>
      </c>
      <c r="H16" s="44"/>
      <c r="I16" s="45">
        <f>4891+3044+29+70+526</f>
        <v>8560</v>
      </c>
      <c r="J16" s="46">
        <f t="shared" si="2"/>
        <v>79692</v>
      </c>
    </row>
    <row r="17" spans="1:10" s="32" customFormat="1" ht="18" customHeight="1" thickBot="1">
      <c r="A17" s="47" t="s">
        <v>29</v>
      </c>
      <c r="B17" s="49">
        <v>13855</v>
      </c>
      <c r="C17" s="50">
        <f t="shared" si="0"/>
        <v>202273</v>
      </c>
      <c r="D17" s="51">
        <f t="shared" si="1"/>
        <v>216128</v>
      </c>
      <c r="E17" s="52">
        <v>108244</v>
      </c>
      <c r="F17" s="53">
        <v>30833</v>
      </c>
      <c r="G17" s="53">
        <v>47688</v>
      </c>
      <c r="H17" s="53">
        <v>23775</v>
      </c>
      <c r="I17" s="54">
        <v>5588</v>
      </c>
      <c r="J17" s="55">
        <f t="shared" si="2"/>
        <v>216128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430119</v>
      </c>
      <c r="C18" s="57">
        <f t="shared" si="3"/>
        <v>1192453</v>
      </c>
      <c r="D18" s="57">
        <f t="shared" si="3"/>
        <v>1622572</v>
      </c>
      <c r="E18" s="57">
        <f t="shared" si="3"/>
        <v>728597</v>
      </c>
      <c r="F18" s="57">
        <f t="shared" si="3"/>
        <v>204535</v>
      </c>
      <c r="G18" s="57">
        <f t="shared" si="3"/>
        <v>634712</v>
      </c>
      <c r="H18" s="57">
        <f t="shared" si="3"/>
        <v>23775</v>
      </c>
      <c r="I18" s="58">
        <f t="shared" si="3"/>
        <v>30953</v>
      </c>
      <c r="J18" s="59">
        <f t="shared" si="3"/>
        <v>1622572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&amp;R23.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2016-12-29T13:52:11Z</dcterms:created>
  <dcterms:modified xsi:type="dcterms:W3CDTF">2016-12-29T13:52:12Z</dcterms:modified>
  <cp:category/>
  <cp:version/>
  <cp:contentType/>
  <cp:contentStatus/>
</cp:coreProperties>
</file>