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0125" firstSheet="3" activeTab="5"/>
  </bookViews>
  <sheets>
    <sheet name="1.sz.mell.-bev." sheetId="1" r:id="rId1"/>
    <sheet name="1.sz.mell.-kiadás" sheetId="2" r:id="rId2"/>
    <sheet name="2.1.sz.mell." sheetId="3" r:id="rId3"/>
    <sheet name="2.2.sz.mell." sheetId="4" r:id="rId4"/>
    <sheet name="3.sz.mell." sheetId="5" r:id="rId5"/>
    <sheet name="4.sz.mell." sheetId="6" r:id="rId6"/>
    <sheet name="5.sz.mell.-átadott pe." sheetId="7" r:id="rId7"/>
    <sheet name="6.sz.mell.-közvetett tám." sheetId="8" state="hidden" r:id="rId8"/>
    <sheet name="7.sz.mell.-több éves" sheetId="9" state="hidden" r:id="rId9"/>
    <sheet name="8.sz.mell." sheetId="10" state="hidden" r:id="rId10"/>
    <sheet name="6..sz.mell." sheetId="11" r:id="rId11"/>
    <sheet name="10.sz.mell." sheetId="12" state="hidden" r:id="rId12"/>
    <sheet name="7..sz.mell." sheetId="13" r:id="rId13"/>
    <sheet name="12.sz.mell" sheetId="14" state="hidden" r:id="rId14"/>
    <sheet name="Sheet1" sheetId="15" r:id="rId15"/>
  </sheets>
  <definedNames>
    <definedName name="_xlnm.Print_Area" localSheetId="0">'1.sz.mell.-bev.'!$A$1:$E$40</definedName>
    <definedName name="_xlnm.Print_Area" localSheetId="1">'1.sz.mell.-kiadás'!$A$1:$E$35</definedName>
    <definedName name="_xlnm.Print_Area" localSheetId="11">'10.sz.mell.'!$A$1:$E$31</definedName>
    <definedName name="_xlnm.Print_Area" localSheetId="2">'2.1.sz.mell.'!$A$1:$AJ$22</definedName>
    <definedName name="_xlnm.Print_Area" localSheetId="3">'2.2.sz.mell.'!$A$1:$AJ$37</definedName>
    <definedName name="_xlnm.Print_Area" localSheetId="4">'3.sz.mell.'!$A$1:$E$26</definedName>
    <definedName name="_xlnm.Print_Area" localSheetId="5">'4.sz.mell.'!$A$1:$F$26</definedName>
    <definedName name="_xlnm.Print_Area" localSheetId="6">'5.sz.mell.-átadott pe.'!$A$1:$D$23</definedName>
    <definedName name="_xlnm.Print_Area" localSheetId="10">'6..sz.mell.'!$A$1:$P$61</definedName>
    <definedName name="_xlnm.Print_Area" localSheetId="7">'6.sz.mell.-közvetett tám.'!$A$1:$H$17</definedName>
    <definedName name="_xlnm.Print_Area" localSheetId="12">'7..sz.mell.'!$A$1:$H$39</definedName>
    <definedName name="_xlnm.Print_Area" localSheetId="9">'8.sz.mell.'!$A$1:$N$19</definedName>
  </definedNames>
  <calcPr fullCalcOnLoad="1"/>
</workbook>
</file>

<file path=xl/sharedStrings.xml><?xml version="1.0" encoding="utf-8"?>
<sst xmlns="http://schemas.openxmlformats.org/spreadsheetml/2006/main" count="649" uniqueCount="389">
  <si>
    <t>eFt</t>
  </si>
  <si>
    <t>1.</t>
  </si>
  <si>
    <t>2.</t>
  </si>
  <si>
    <t>Helyi adók</t>
  </si>
  <si>
    <t>3.</t>
  </si>
  <si>
    <t>4.</t>
  </si>
  <si>
    <t>5.</t>
  </si>
  <si>
    <t>6.</t>
  </si>
  <si>
    <t>7.</t>
  </si>
  <si>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</si>
  <si>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</si>
  <si>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</si>
  <si>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</si>
  <si>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</si>
  <si>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</si>
  <si>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</si>
  <si>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</si>
  <si>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</si>
  <si>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>X.</t>
  </si>
  <si>
    <t>XI.</t>
  </si>
  <si>
    <t>XII.</t>
  </si>
  <si>
    <t>Összesen:</t>
  </si>
  <si>
    <t xml:space="preserve">Bevételek </t>
  </si>
  <si>
    <t>Egyéb bevételek</t>
  </si>
  <si>
    <t>Bevételek összesen:</t>
  </si>
  <si>
    <t>Kiadások</t>
  </si>
  <si>
    <t>Munkaadót terhelő járulékok</t>
  </si>
  <si>
    <t>Tartalék felhasználás</t>
  </si>
  <si>
    <t>Felhalmozási kiadások</t>
  </si>
  <si>
    <t>Kiadások összesen:</t>
  </si>
  <si>
    <t>Finanszírozási műveletek</t>
  </si>
  <si>
    <t>Göngy. finansz. műveletek</t>
  </si>
  <si>
    <t>átadott pénzeszközök</t>
  </si>
  <si>
    <t>Megnevezés</t>
  </si>
  <si>
    <t>Ebből</t>
  </si>
  <si>
    <t>Közvilágítás</t>
  </si>
  <si>
    <t>Összesen</t>
  </si>
  <si>
    <t>Kiadás</t>
  </si>
  <si>
    <t>Összes kiadás</t>
  </si>
  <si>
    <t>Dologi kiadás</t>
  </si>
  <si>
    <t>Tartalék</t>
  </si>
  <si>
    <t>Személyi
 juttatás</t>
  </si>
  <si>
    <t>M e g n e v e z é s</t>
  </si>
  <si>
    <t>Hitelek összesen</t>
  </si>
  <si>
    <t>Európai Uniós támogatással megvalósuló beruházások</t>
  </si>
  <si>
    <t>Beruházás                megnevezése</t>
  </si>
  <si>
    <t>UNIÓS   támogatás</t>
  </si>
  <si>
    <t>Támogatás típusa</t>
  </si>
  <si>
    <t>Saját forrás hitel/BM önerőalap</t>
  </si>
  <si>
    <t>Egyéb kötelezettség összesen</t>
  </si>
  <si>
    <t>Lét-     szám keret</t>
  </si>
  <si>
    <t>Kötelezettségek</t>
  </si>
  <si>
    <t xml:space="preserve">          felhalmozási célú hiány összege        </t>
  </si>
  <si>
    <t>S.sz.</t>
  </si>
  <si>
    <t>Tartalékok</t>
  </si>
  <si>
    <t>Államháztartáson belülre</t>
  </si>
  <si>
    <t>Ö S S Z E S E N</t>
  </si>
  <si>
    <t>e Ft-ban</t>
  </si>
  <si>
    <t>Bevétel</t>
  </si>
  <si>
    <t>Összes bevétel</t>
  </si>
  <si>
    <t>Működési bevétel</t>
  </si>
  <si>
    <t>Állami támogatás</t>
  </si>
  <si>
    <t>Előző évi  pénz maradvány</t>
  </si>
  <si>
    <t>A MŰKÖDÉSI CÉLÚ BEVÉTELEK 
ÉS KIADÁSOK MÉRLEGE</t>
  </si>
  <si>
    <t>Személyi juttatások</t>
  </si>
  <si>
    <t>8.</t>
  </si>
  <si>
    <t>Működési célú bevételek összesen</t>
  </si>
  <si>
    <t>Működési célú kiadások összesen</t>
  </si>
  <si>
    <t>Össz.     Költség          e Ft</t>
  </si>
  <si>
    <t>Kötelezettségek összesen</t>
  </si>
  <si>
    <t>Közhatalmi bevételek (1+2+3)</t>
  </si>
  <si>
    <t>ebből -helyi adók</t>
  </si>
  <si>
    <t xml:space="preserve">         -átengedett központi adók</t>
  </si>
  <si>
    <t>Felhalmozási bevételek (1+2+3)</t>
  </si>
  <si>
    <t xml:space="preserve">          - egyéb felhalmozási bevételek</t>
  </si>
  <si>
    <t>TÁRGYÉVI BEVÉTELEK</t>
  </si>
  <si>
    <t xml:space="preserve">Felújítások </t>
  </si>
  <si>
    <t>Egyéb felhalmozási kiadás</t>
  </si>
  <si>
    <t xml:space="preserve">         -fejlesztési célú hitel visszafizetés</t>
  </si>
  <si>
    <t>Összes létszám (1+2)</t>
  </si>
  <si>
    <t>Engedélyezett létszám (közfoglalkoztatottak nélkül)</t>
  </si>
  <si>
    <t>Közfoglalkoztatottak száma</t>
  </si>
  <si>
    <t>Ellátottak térítési díjának, kártérítésének méltányossági alapon történő elengedése</t>
  </si>
  <si>
    <t>Lakosság részére lakásépítéshez, felújításhoz nyújtott kölcsönök elengedése</t>
  </si>
  <si>
    <t>Helyi adóból, gépjárműadóból biztosított kedvezmény, mentesség</t>
  </si>
  <si>
    <t>Helyiségek, eszközök hasznosításából származó bevételtből nyújtott kedvezmény, mentesség</t>
  </si>
  <si>
    <t>Egyéb nyújtott kedvezmény vagy kölcsön elengedése</t>
  </si>
  <si>
    <t xml:space="preserve">          Iparűzési adóból nyújtott kedvezmény, mentesség</t>
  </si>
  <si>
    <t xml:space="preserve">          Gépjármű adóból nyújtott kedvezmény, mentesség</t>
  </si>
  <si>
    <t xml:space="preserve"> ebből: Magánszemélyek kommunális adójából nyújtott kedvezmény, mentesség</t>
  </si>
  <si>
    <t xml:space="preserve">           Késedelmi pótlékból nyújtott kedvezmény, mentesség</t>
  </si>
  <si>
    <t>Sorsz.</t>
  </si>
  <si>
    <t xml:space="preserve">        önként vállalt feladat</t>
  </si>
  <si>
    <t xml:space="preserve">       állami (államigazgatási feladat)</t>
  </si>
  <si>
    <t>2.oldal</t>
  </si>
  <si>
    <t>Dologi kiadások</t>
  </si>
  <si>
    <t>Támogatási jogcím</t>
  </si>
  <si>
    <t>Helyi Önkormányzatok müködésének általános támogatása</t>
  </si>
  <si>
    <t xml:space="preserve">Településüzemeltetéshez kapcsolódó feladellátás támogatása </t>
  </si>
  <si>
    <t>Zöldterület gazdálkodással kapcsolatos feladatok ellátása</t>
  </si>
  <si>
    <t>Közvilágítás fenntartásának támogatása</t>
  </si>
  <si>
    <t>Köztemető fenntartással kapcsolatos  feladatok támogatása</t>
  </si>
  <si>
    <t>Közutak fenntartásának támogatása</t>
  </si>
  <si>
    <t xml:space="preserve"> Egyéb kötelező önkormányzati feladatok támogatása</t>
  </si>
  <si>
    <t>Szociális és gyermekjóléti feladatok támogatása hozzájárulás</t>
  </si>
  <si>
    <t>Pénzbeli szociális juttatások</t>
  </si>
  <si>
    <t>Szociális hozzájárulás összesen</t>
  </si>
  <si>
    <t>Kulturális feladatok támogatása</t>
  </si>
  <si>
    <t>Könyvtári és a közművelődési feladatok támogatása</t>
  </si>
  <si>
    <t>Központi költségvetésből származó források összesen</t>
  </si>
  <si>
    <t>Köztemető fenntart., üzemeltetése</t>
  </si>
  <si>
    <t>Átengedett központi adók</t>
  </si>
  <si>
    <t>Az Összes költséghez</t>
  </si>
  <si>
    <t>Zics Község Önkormányzata</t>
  </si>
  <si>
    <t>Zics Község Önkormányzatának összesített bevételei és kiadásai</t>
  </si>
  <si>
    <t>Felhalmozási és tőke jellegű bevételek és kiadások</t>
  </si>
  <si>
    <t xml:space="preserve">2. </t>
  </si>
  <si>
    <t>Felhalmozási célú kiadások összesen</t>
  </si>
  <si>
    <t>Felhalmozási célú bevételek összesen</t>
  </si>
  <si>
    <t>Kormányzati funkciók megnevezése</t>
  </si>
  <si>
    <t>011130</t>
  </si>
  <si>
    <t>Önkormányzatok és önk. hiv. jogalkotó és ált. gazd.tev.</t>
  </si>
  <si>
    <t>066020</t>
  </si>
  <si>
    <t>041233</t>
  </si>
  <si>
    <t>Hosszabb időtartamú közfoglalkoztatás</t>
  </si>
  <si>
    <t>082091</t>
  </si>
  <si>
    <t>Közművelődés - közösségi és társadalmi részvétel fejlesztése</t>
  </si>
  <si>
    <t>013320</t>
  </si>
  <si>
    <t>900020</t>
  </si>
  <si>
    <t>Önkormányzatok funkcóra nem sor. bev. Áhk-ről</t>
  </si>
  <si>
    <t>018010</t>
  </si>
  <si>
    <t>072111</t>
  </si>
  <si>
    <t>Háziorvosi alapellátás</t>
  </si>
  <si>
    <t>107055</t>
  </si>
  <si>
    <t>107060</t>
  </si>
  <si>
    <t>Egyéb szociális pénzbeli és természetbeni ellátások, szolgáltatások</t>
  </si>
  <si>
    <t xml:space="preserve">Önkormányzatok és önk. hiv. jogalkotó és ált. gazd. tev. </t>
  </si>
  <si>
    <t>045160</t>
  </si>
  <si>
    <t>Közutak, hidak, alagutak üzemeltetése, fenntartása</t>
  </si>
  <si>
    <t>051030</t>
  </si>
  <si>
    <t>Települési hulladék begyűjtése, szállítása</t>
  </si>
  <si>
    <t>063020</t>
  </si>
  <si>
    <t>Víztermelés, kezelés, ellátás</t>
  </si>
  <si>
    <t>Város- és községgazdálkodási m.n. s. szolgáltatások</t>
  </si>
  <si>
    <t>064010</t>
  </si>
  <si>
    <t>082044</t>
  </si>
  <si>
    <t>Könyvtári szolgáltatások</t>
  </si>
  <si>
    <t>072210</t>
  </si>
  <si>
    <t>Járóbeteg szolgáltatás</t>
  </si>
  <si>
    <t>Falugondnoki, tanyagondnoki szolgáltatás</t>
  </si>
  <si>
    <t>105010</t>
  </si>
  <si>
    <t>Munkanélküli aktív korúak ellátása</t>
  </si>
  <si>
    <t>104051</t>
  </si>
  <si>
    <t>Gyermekvédelmi pénzbeli és természetbeni ellátások</t>
  </si>
  <si>
    <t>Munkaadókat terhelő járulékok és szoc. hozzájár. adó</t>
  </si>
  <si>
    <t>Ellátottak pénzbeli juttatásai</t>
  </si>
  <si>
    <t>101150</t>
  </si>
  <si>
    <t>Betegséggel kapcsolatos pénzbeli ellátások, támogatások</t>
  </si>
  <si>
    <t>103010</t>
  </si>
  <si>
    <t>Elhunyt személyek hátramaradottainak p.beli ell.</t>
  </si>
  <si>
    <t>Kormányzati funkció megnevezése</t>
  </si>
  <si>
    <t>Zics Község Önkormányzatának kötelezettségei</t>
  </si>
  <si>
    <t>Egyéb közhatalmi bevétel</t>
  </si>
  <si>
    <t>Háziorvosi alapellátás (Dr. Pap Imre)</t>
  </si>
  <si>
    <t xml:space="preserve">Működési bevételek </t>
  </si>
  <si>
    <t>Önkormányzatok működési támogatásai</t>
  </si>
  <si>
    <t>Munkaadókat terhelő járulékok és szociális hozzájárulási adó</t>
  </si>
  <si>
    <t>Egyéb működési célú támogatás</t>
  </si>
  <si>
    <t>Egyéb felhalmozási célú támogatások</t>
  </si>
  <si>
    <t>Működési bevételek</t>
  </si>
  <si>
    <r>
      <t>KIADÁSOK</t>
    </r>
    <r>
      <rPr>
        <sz val="10"/>
        <rFont val="Arial"/>
        <family val="2"/>
      </rPr>
      <t xml:space="preserve"> -előir.csop.ként</t>
    </r>
  </si>
  <si>
    <t>Önkormányzat működési támogatásai</t>
  </si>
  <si>
    <t xml:space="preserve">         -működési központosított előirányzatok</t>
  </si>
  <si>
    <t xml:space="preserve">         -helyi önkorm. kiegészítő támogatásai</t>
  </si>
  <si>
    <t>Működési célú támogatások államházt belülről</t>
  </si>
  <si>
    <t xml:space="preserve">         -egyéb közhatalmi bevételek</t>
  </si>
  <si>
    <t xml:space="preserve">          -tartalék</t>
  </si>
  <si>
    <t>Beruházások</t>
  </si>
  <si>
    <t>I.1.</t>
  </si>
  <si>
    <t>I.2.</t>
  </si>
  <si>
    <t xml:space="preserve">         -helyi önk. műk. ált. fel. és ágazati fel.tám.</t>
  </si>
  <si>
    <t>I.3.</t>
  </si>
  <si>
    <t>II.1.</t>
  </si>
  <si>
    <t>Felhalmozási célú önkorm. tám.</t>
  </si>
  <si>
    <t>II.2.</t>
  </si>
  <si>
    <t>II.3.</t>
  </si>
  <si>
    <t>ebből - tárgyi eszközök, immat.javak értékesítése</t>
  </si>
  <si>
    <t xml:space="preserve">          -részesedések értékesítése</t>
  </si>
  <si>
    <t>IV.1.</t>
  </si>
  <si>
    <t xml:space="preserve">ebből-kötelező feladat </t>
  </si>
  <si>
    <t>Finanszírozási bevételek</t>
  </si>
  <si>
    <t>Munkaadókat terhelő járulékok és szoc.hozzájár.adó</t>
  </si>
  <si>
    <t xml:space="preserve">Egyéb működési célú kiadások </t>
  </si>
  <si>
    <t>I.4.</t>
  </si>
  <si>
    <t>IX.1.</t>
  </si>
  <si>
    <t>IX.2.</t>
  </si>
  <si>
    <t>Maradvány igénybevétele</t>
  </si>
  <si>
    <t>Ebből: működési célú hiány összege</t>
  </si>
  <si>
    <t xml:space="preserve"> -céltartalék</t>
  </si>
  <si>
    <t xml:space="preserve"> ebből -általános tartalék</t>
  </si>
  <si>
    <t>KÖLTSÉGVETÉSI KIADÁSOK ÖSSZESEN (I-II.)</t>
  </si>
  <si>
    <t>Finanszírozási kiadások</t>
  </si>
  <si>
    <t>ebből -működési célü hitel visszafizetés</t>
  </si>
  <si>
    <t>Egyéb felhalmozási célú támogatás</t>
  </si>
  <si>
    <t>Államháztartáson kívülre</t>
  </si>
  <si>
    <t>I.5.</t>
  </si>
  <si>
    <t>ebből: EU-s programokhoz kapcsolódó támogatás</t>
  </si>
  <si>
    <t>Állami támogatás + Áteng. bev.+ Egyéb közhatalmi bev.</t>
  </si>
  <si>
    <t xml:space="preserve">                                 Zics Község Önkormányzata</t>
  </si>
  <si>
    <t xml:space="preserve">BEVÉTELEK ÖSSZESEN </t>
  </si>
  <si>
    <t xml:space="preserve">KIADÁSOK ÖSSZESEN </t>
  </si>
  <si>
    <t>V.1.</t>
  </si>
  <si>
    <t>V.2.</t>
  </si>
  <si>
    <t>Felhalmozási célú átvett pénzeszközök Áht-n kívül</t>
  </si>
  <si>
    <t>Egyéb működési célú támogatások Áll.házt-n belül</t>
  </si>
  <si>
    <t>Műk.c. kölcsön v.tér. és ig. bevétel Áll.házt-n belül</t>
  </si>
  <si>
    <t>Felhalmozási célú támogatás Áll.házt-n belül</t>
  </si>
  <si>
    <t>Egyéb felhalmozási célú tám. bev. Áll.házt-n belül</t>
  </si>
  <si>
    <t>Működési célú átvett pénzeszközök  Áht-n kívül</t>
  </si>
  <si>
    <t>Hitel, kölcsöntörlesztés</t>
  </si>
  <si>
    <t xml:space="preserve">          -egyéb működési célú támogatások Áht-n kívülre</t>
  </si>
  <si>
    <t xml:space="preserve">          -műk. célú vtér.tám, kölcsön nyújtás,törl.Áht-n kívülre</t>
  </si>
  <si>
    <t xml:space="preserve">          -műkcélú vtér.tám,kölcsön nyújtás,törl.Áht-n belülre</t>
  </si>
  <si>
    <t xml:space="preserve">          -egyéb működési célú támogatások Áht-n belülre</t>
  </si>
  <si>
    <t xml:space="preserve">         -felh. célú vtér.tám, kölcsön nyújtás,törl.Áht-n kívülre</t>
  </si>
  <si>
    <t xml:space="preserve">         -egyéb felhalmozási célú támogatások Áht-n kívülre</t>
  </si>
  <si>
    <t>Hitel,kölcsönfelvétel</t>
  </si>
  <si>
    <t>KEK-nek (járóbetegre)</t>
  </si>
  <si>
    <t>Egyéb műk. c. kiadások</t>
  </si>
  <si>
    <t>Felújítások</t>
  </si>
  <si>
    <t>Egyéb felhalmozási célú támogatás bevétele</t>
  </si>
  <si>
    <t>Közhatalmi bevételek</t>
  </si>
  <si>
    <t>Egyéb működési célú támogatások Államháztartáson belülről</t>
  </si>
  <si>
    <t>Egyéb működési célú támogatások Államháztartáson belülre</t>
  </si>
  <si>
    <t>Egyéb működési célú támogatások Államházt.kívülre</t>
  </si>
  <si>
    <t>Műk.c. v.tér. tám., kölcsön v.tér. Áll.házt.kívül</t>
  </si>
  <si>
    <t>Egyéb működési célú átvett pénzeszközök Áll.házt.kívül</t>
  </si>
  <si>
    <t>Működési célú kölcsönök nyújtása és törlesztése Államházt.kívülre</t>
  </si>
  <si>
    <t xml:space="preserve">Felhalmozási költségvetés kiadásai </t>
  </si>
  <si>
    <t xml:space="preserve">Müködési költségvetés  kiadásai </t>
  </si>
  <si>
    <t xml:space="preserve">         -egyéb felhalm.c.támogatások Áht-n belülre</t>
  </si>
  <si>
    <t>Fejezeti és általános tartalékok elszámolása</t>
  </si>
  <si>
    <t>Helyi önkormányzatok működésének kiegészítő támogatása</t>
  </si>
  <si>
    <t>013350</t>
  </si>
  <si>
    <t>Önkormányzati vagyonnal való gazdálkodás</t>
  </si>
  <si>
    <t>Felújítás</t>
  </si>
  <si>
    <t>2.1.</t>
  </si>
  <si>
    <t>3.1.</t>
  </si>
  <si>
    <t>Délny.- Balatoni Hulladékgazdálkodási Társulásnak fc.támogatás</t>
  </si>
  <si>
    <t>1.1.</t>
  </si>
  <si>
    <t>IX.3.</t>
  </si>
  <si>
    <t>Állami megelőlegezés</t>
  </si>
  <si>
    <t>Állami megelőlegezés visszafizetése</t>
  </si>
  <si>
    <t>Állai megelőlegezés</t>
  </si>
  <si>
    <t>Nem veszélyes hulladék vegyes begyűjtése, szállítása</t>
  </si>
  <si>
    <t>Beruházás</t>
  </si>
  <si>
    <t>052080</t>
  </si>
  <si>
    <t>Szennyvíz tisztítás,elhelyezés</t>
  </si>
  <si>
    <t>1.2.</t>
  </si>
  <si>
    <t>9.</t>
  </si>
  <si>
    <t>Anyatejes nap</t>
  </si>
  <si>
    <t>Helyi önkormányzatok működésének összes támogatása :</t>
  </si>
  <si>
    <t>Működési célú előző évi maradvány igénybevétele</t>
  </si>
  <si>
    <t>Háziorvosi ügyeleti ellátásra átadás</t>
  </si>
  <si>
    <t>M.c.visszatérítendő támogatások, kölcsönök</t>
  </si>
  <si>
    <t xml:space="preserve">  </t>
  </si>
  <si>
    <r>
      <t xml:space="preserve">BEVÉTELEK  </t>
    </r>
    <r>
      <rPr>
        <sz val="12"/>
        <rFont val="Times New Roman"/>
        <family val="1"/>
      </rPr>
      <t xml:space="preserve"> </t>
    </r>
  </si>
  <si>
    <t>Ebből:- felhalm.célú  előző évek m. igénybe vét.</t>
  </si>
  <si>
    <t xml:space="preserve">          -műk.célú  előző évek m.igénybe vétele</t>
  </si>
  <si>
    <t>018030</t>
  </si>
  <si>
    <t>Önk. Elszámolásai a kp-i költségvetéssel</t>
  </si>
  <si>
    <t>Szünidei gyermekétkeztetés támogatása</t>
  </si>
  <si>
    <t xml:space="preserve"> Koppány-Völgye Többcélú Kistérségi Társulás</t>
  </si>
  <si>
    <t>Medicopter Alapítvány</t>
  </si>
  <si>
    <t>Egyéb tárgyi eszköz beszerzés</t>
  </si>
  <si>
    <t>Egyéb felhalmozás c.támogatás ÁHT-n belül</t>
  </si>
  <si>
    <t>Adósságot keletkeztető ügyletek és saját bevételek összevetése</t>
  </si>
  <si>
    <t>2020.év</t>
  </si>
  <si>
    <t>Önk.vagyon és vagyoni értékű jog értékesítéséből származó bevétel</t>
  </si>
  <si>
    <t>Osztalék, koncessziós díj és hozambevétel</t>
  </si>
  <si>
    <t>Tárgyi eszköz értékesítés</t>
  </si>
  <si>
    <t>Bírság, pótlék, díjbevétel</t>
  </si>
  <si>
    <t>Saját bevétel összesen:</t>
  </si>
  <si>
    <t xml:space="preserve">Saját bevétel 50%-a </t>
  </si>
  <si>
    <t>Adósságot keletkeztető ügyletből származó fizetési kötelezettség</t>
  </si>
  <si>
    <t>Saját bevétel 50%-a és az adósságot keletkeztető ügyletből származó fizetési kötelezettségek különbsége</t>
  </si>
  <si>
    <t>2021.év</t>
  </si>
  <si>
    <t xml:space="preserve">Felhalmozási célú maradvány </t>
  </si>
  <si>
    <t xml:space="preserve">Felhalmozási célú támogatás </t>
  </si>
  <si>
    <t>Felhalmozás c.átadás Háztartásoknak (lakáscélú)</t>
  </si>
  <si>
    <t>Felhalmozás c.átadás Háztartásoknak (védett épület)</t>
  </si>
  <si>
    <t>3.2.</t>
  </si>
  <si>
    <t>3.3.</t>
  </si>
  <si>
    <t>074031</t>
  </si>
  <si>
    <t>Család- és nővédelmi eü. gondozás</t>
  </si>
  <si>
    <t>Támogatás célú finansz.műveletek</t>
  </si>
  <si>
    <t>104037</t>
  </si>
  <si>
    <t>Intézményen kívüli gyermekétkeztetés</t>
  </si>
  <si>
    <t>ELLÁTÁS MEGNEVEZÉSE</t>
  </si>
  <si>
    <t>ÖSSZEG</t>
  </si>
  <si>
    <t>LÉTSZÁM</t>
  </si>
  <si>
    <t>fő</t>
  </si>
  <si>
    <t>TELEPÜLÉSI TÁMOGATÁS</t>
  </si>
  <si>
    <t xml:space="preserve">  Létfenntartási gondok enyhítésére</t>
  </si>
  <si>
    <t xml:space="preserve">     -Pénzbeni</t>
  </si>
  <si>
    <t xml:space="preserve">     -Természetbeli</t>
  </si>
  <si>
    <t xml:space="preserve">  Elhunyt személy eltemettetéséhez</t>
  </si>
  <si>
    <t xml:space="preserve">  Kamatmentes kölcsön</t>
  </si>
  <si>
    <t xml:space="preserve">  Lakhatási támogatás</t>
  </si>
  <si>
    <t xml:space="preserve">  Ápolási támogatás céljából</t>
  </si>
  <si>
    <t>ÖSSZESEN:</t>
  </si>
  <si>
    <t>EGYÉB</t>
  </si>
  <si>
    <t xml:space="preserve">  Köztemetés</t>
  </si>
  <si>
    <t xml:space="preserve">  Étkezési térítési díjkedvezmény</t>
  </si>
  <si>
    <t>GYERMEKEKNEK NYÚJTANDÓ TÁMOGATÁS</t>
  </si>
  <si>
    <t xml:space="preserve">  Rendszeres gyermekvédelmi kedvezmény</t>
  </si>
  <si>
    <t xml:space="preserve">  Oktatási intézmények tanulóinak támogatás</t>
  </si>
  <si>
    <t xml:space="preserve">  Szünidei gyermekétkeztetés</t>
  </si>
  <si>
    <t xml:space="preserve">Zics Község Önkormányzata által a lakosságnak juttatott támogatások,szociális,                 rászorultsági ellátások </t>
  </si>
  <si>
    <t>Humán szolgáltatások fejlesztése Tabon és térségében EFOP-1.5.3.</t>
  </si>
  <si>
    <t>Polgármesteri illetmény támogatása</t>
  </si>
  <si>
    <t>Falugondnoki szolgálat</t>
  </si>
  <si>
    <t>Zics Baráti Egyesület</t>
  </si>
  <si>
    <t>Zics Faluért Alapítvány</t>
  </si>
  <si>
    <t>Szabadság u.burkolása</t>
  </si>
  <si>
    <t>Újszülött támogatás</t>
  </si>
  <si>
    <t>2022.év</t>
  </si>
  <si>
    <t>107080</t>
  </si>
  <si>
    <t>Esélyegyenlség elsegítését célzó tevékenységek és programok.</t>
  </si>
  <si>
    <t>Önkormányzatok elszámolásai a központi költségvetéssel</t>
  </si>
  <si>
    <t>062020</t>
  </si>
  <si>
    <t>Településfejlesztési projektek és támogatásuk</t>
  </si>
  <si>
    <t>2020.eredeti előirányzat</t>
  </si>
  <si>
    <t>Zics Község Önkormányzata 2020. évi bevételeinek előirányzata kormányzati funkciónként</t>
  </si>
  <si>
    <t>Zics Község Önkormányzat 2020. évi kiadások előirányzata kormányzati funkciónként</t>
  </si>
  <si>
    <t>2020. évi eredeti előirányzat</t>
  </si>
  <si>
    <t xml:space="preserve">2020. évi  elszámolási kötelezettséggel működési célra </t>
  </si>
  <si>
    <t>2020. évi közvetett támogatások tervezett összege</t>
  </si>
  <si>
    <t>6.sz.melléklet a …./2020.(…….).számú rendelethez</t>
  </si>
  <si>
    <t>7.sz.melléklet a …./2020.(…….).számú rendelethez</t>
  </si>
  <si>
    <t>2022 után</t>
  </si>
  <si>
    <t>Ebből 2020. évi tervezett felhasználás</t>
  </si>
  <si>
    <t>8.sz.melléklet a …./2020.(…….).számú rendelethez</t>
  </si>
  <si>
    <t xml:space="preserve">                              Előrányzat felhasználási terv 2020. évre</t>
  </si>
  <si>
    <t xml:space="preserve">10.sz.mell.a …./2020.(…….).számú rendelethez </t>
  </si>
  <si>
    <t>2020. Eredeti előirányzat</t>
  </si>
  <si>
    <t>A 2020. évi eredeti előirányzati állami hozzájárulások jogcímenként Zics Községben</t>
  </si>
  <si>
    <t>Mutató 2020</t>
  </si>
  <si>
    <t>Fajlagos összeg 2020</t>
  </si>
  <si>
    <t>2020. évi normatív támogatás</t>
  </si>
  <si>
    <t>12.sz.melléklet a …./2020.(…….).számú rendelethez</t>
  </si>
  <si>
    <t>2023.év</t>
  </si>
  <si>
    <t>066010</t>
  </si>
  <si>
    <t>Zöldterület kezelés</t>
  </si>
  <si>
    <t>Laptop beszerzés</t>
  </si>
  <si>
    <t>Temetőbe 5 db keszon beszerzése</t>
  </si>
  <si>
    <t>Rákóczi Szövetség</t>
  </si>
  <si>
    <t>Bursa Hungarica Ösztöndíj átadás</t>
  </si>
  <si>
    <t>A helyi identitás és kohézióerősítése című TOP-5.3.1-16 pályázat</t>
  </si>
  <si>
    <t>Magyar Államkincstár(téli rezsicsökkentés visszafizetés)</t>
  </si>
  <si>
    <t>Eredeti előirányzat</t>
  </si>
  <si>
    <t>Szoc. ágazati pótlék</t>
  </si>
  <si>
    <t>Falugondnoki szolgálat kiegészítés</t>
  </si>
  <si>
    <t>Könyvtári és a közművelődési feladatok támogatása kiegészítés</t>
  </si>
  <si>
    <t xml:space="preserve"> </t>
  </si>
  <si>
    <t>Eredeti előiránytzat</t>
  </si>
  <si>
    <t>Módosított előirányzat 4./2020. (IX.14.)</t>
  </si>
  <si>
    <t>Módosított előirányzat.../2020. (XII....)</t>
  </si>
  <si>
    <t>Módosított előirányzat 4/2020. (IX.14.)</t>
  </si>
  <si>
    <t>Módosított előirányzat../2020. (XII....)</t>
  </si>
  <si>
    <t>Módosított előirányzat.../2020.4 (IX.14.)</t>
  </si>
  <si>
    <t>Módosított előirányza 4./2020.(IX.14.)</t>
  </si>
  <si>
    <t>Módosított előirányza .../2020.(XII....)</t>
  </si>
  <si>
    <t>Kiegészít támogatások</t>
  </si>
  <si>
    <t>Lakossági víz és csatorna támogatás</t>
  </si>
  <si>
    <t>Köztemet fenntartás és működtetés</t>
  </si>
  <si>
    <t>Falugondnoki,tanyagondnoki szolgálat</t>
  </si>
  <si>
    <t>084031</t>
  </si>
  <si>
    <t>Civil szervezetek működési támogatása</t>
  </si>
  <si>
    <t>Működési célú kölcsön és kölcsönök visszatérülése ÁHT-n kívül</t>
  </si>
  <si>
    <t>Lakossági víz- és csatornadíj támogatás átadása DRV-nek</t>
  </si>
  <si>
    <t>1.sz.melléklet a 6/2020(XII. 17.).számú rendelethez</t>
  </si>
  <si>
    <t>2.1..sz.melléklet a 6/2020(XII. 17.).számú rendelethez</t>
  </si>
  <si>
    <t xml:space="preserve">                         2.2.sz. melléklet a 6/2020 (XII. 17.) számú rendelethez</t>
  </si>
  <si>
    <t xml:space="preserve">                                                        3.sz.melléklet a 6/2020(XII. 17.).számú rendelethez</t>
  </si>
  <si>
    <t xml:space="preserve">4.sz.mell.a 6/2020(XII. 17.).számú rendelethez </t>
  </si>
  <si>
    <t xml:space="preserve">                                5.sz.melléklet a 6/2020(XII. 17.).számú rendelethez</t>
  </si>
  <si>
    <t>6.sz.melléklet a 6/2020.(XII.17.).számú rendelethez</t>
  </si>
  <si>
    <t xml:space="preserve">7.sz.mell.a 6/2020.(XII.17.).számú rendelethez </t>
  </si>
</sst>
</file>

<file path=xl/styles.xml><?xml version="1.0" encoding="utf-8"?>
<styleSheet xmlns="http://schemas.openxmlformats.org/spreadsheetml/2006/main">
  <numFmts count="3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  <numFmt numFmtId="166" formatCode="#,##0\ &quot;HUF&quot;;\-#,##0\ &quot;HUF&quot;"/>
    <numFmt numFmtId="167" formatCode="#,##0\ &quot;HUF&quot;;[Red]\-#,##0\ &quot;HUF&quot;"/>
    <numFmt numFmtId="168" formatCode="#,##0.00\ &quot;HUF&quot;;\-#,##0.00\ &quot;HUF&quot;"/>
    <numFmt numFmtId="169" formatCode="#,##0.00\ &quot;HUF&quot;;[Red]\-#,##0.00\ &quot;HUF&quot;"/>
    <numFmt numFmtId="170" formatCode="_-* #,##0\ &quot;HUF&quot;_-;\-* #,##0\ &quot;HUF&quot;_-;_-* &quot;-&quot;\ &quot;HUF&quot;_-;_-@_-"/>
    <numFmt numFmtId="171" formatCode="_-* #,##0\ _H_U_F_-;\-* #,##0\ _H_U_F_-;_-* &quot;-&quot;\ _H_U_F_-;_-@_-"/>
    <numFmt numFmtId="172" formatCode="_-* #,##0.00\ &quot;HUF&quot;_-;\-* #,##0.00\ &quot;HUF&quot;_-;_-* &quot;-&quot;??\ &quot;HUF&quot;_-;_-@_-"/>
    <numFmt numFmtId="173" formatCode="_-* #,##0.00\ _H_U_F_-;\-* #,##0.00\ _H_U_F_-;_-* &quot;-&quot;??\ _H_U_F_-;_-@_-"/>
    <numFmt numFmtId="174" formatCode="#,##0;[Red]#,##0"/>
    <numFmt numFmtId="175" formatCode="_-* #,##0.00&quot; Ft&quot;_-;\-* #,##0.00&quot; Ft&quot;_-;_-* \-??&quot; Ft&quot;_-;_-@_-"/>
    <numFmt numFmtId="176" formatCode="#,##0.0"/>
    <numFmt numFmtId="177" formatCode="&quot;Igen&quot;;&quot;Igen&quot;;&quot;Nem&quot;"/>
    <numFmt numFmtId="178" formatCode="&quot;Igaz&quot;;&quot;Igaz&quot;;&quot;Hamis&quot;"/>
    <numFmt numFmtId="179" formatCode="&quot;Be&quot;;&quot;Be&quot;;&quot;Ki&quot;"/>
    <numFmt numFmtId="180" formatCode="mmm\ d/"/>
    <numFmt numFmtId="181" formatCode="[$-40E]yyyy\.\ mmmm\ d\."/>
    <numFmt numFmtId="182" formatCode="&quot;H-&quot;0000"/>
    <numFmt numFmtId="183" formatCode="_-* #,##0.0\ _F_t_-;\-* #,##0.0\ _F_t_-;_-* &quot;-&quot;??\ _F_t_-;_-@_-"/>
    <numFmt numFmtId="184" formatCode="_-* #,##0\ _F_t_-;\-* #,##0\ _F_t_-;_-* &quot;-&quot;??\ _F_t_-;_-@_-"/>
    <numFmt numFmtId="185" formatCode="m\.\ d\.;@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[$¥€-2]\ #\ ##,000_);[Red]\([$€-2]\ #\ ##,000\)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0"/>
      <name val="Arial CE"/>
      <family val="2"/>
    </font>
    <font>
      <b/>
      <sz val="2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20"/>
      <name val="Arial CE"/>
      <family val="2"/>
    </font>
    <font>
      <sz val="20"/>
      <name val="Times New Roman"/>
      <family val="1"/>
    </font>
    <font>
      <b/>
      <sz val="22"/>
      <name val="Times New Roman"/>
      <family val="1"/>
    </font>
    <font>
      <sz val="8"/>
      <name val="Times New Roman"/>
      <family val="1"/>
    </font>
    <font>
      <b/>
      <sz val="14"/>
      <name val="Arial"/>
      <family val="2"/>
    </font>
    <font>
      <sz val="16"/>
      <name val="Times New Roman"/>
      <family val="1"/>
    </font>
    <font>
      <u val="single"/>
      <sz val="7.5"/>
      <color indexed="12"/>
      <name val="Arial CE"/>
      <family val="2"/>
    </font>
    <font>
      <u val="single"/>
      <sz val="7.5"/>
      <color indexed="20"/>
      <name val="Arial CE"/>
      <family val="2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sz val="18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b/>
      <u val="single"/>
      <sz val="12"/>
      <name val="Times New Roman"/>
      <family val="1"/>
    </font>
    <font>
      <b/>
      <sz val="8"/>
      <name val="Times New Roman"/>
      <family val="1"/>
    </font>
    <font>
      <b/>
      <sz val="6"/>
      <name val="Times New Roman"/>
      <family val="1"/>
    </font>
    <font>
      <b/>
      <sz val="12"/>
      <color indexed="63"/>
      <name val="Times New Roman"/>
      <family val="1"/>
    </font>
    <font>
      <b/>
      <sz val="12"/>
      <color rgb="FF545454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00072813034"/>
        <bgColor indexed="64"/>
      </patternFill>
    </fill>
  </fills>
  <borders count="9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Fon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3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5" fontId="23" fillId="0" borderId="0" applyFill="0" applyBorder="0" applyAlignment="0" applyProtection="0"/>
    <xf numFmtId="0" fontId="15" fillId="3" borderId="0" applyNumberFormat="0" applyBorder="0" applyAlignment="0" applyProtection="0"/>
    <xf numFmtId="0" fontId="16" fillId="23" borderId="0" applyNumberFormat="0" applyBorder="0" applyAlignment="0" applyProtection="0"/>
    <xf numFmtId="0" fontId="17" fillId="22" borderId="1" applyNumberFormat="0" applyAlignment="0" applyProtection="0"/>
    <xf numFmtId="9" fontId="0" fillId="0" borderId="0" applyFont="0" applyFill="0" applyBorder="0" applyAlignment="0" applyProtection="0"/>
  </cellStyleXfs>
  <cellXfs count="613">
    <xf numFmtId="0" fontId="0" fillId="0" borderId="0" xfId="0" applyAlignment="1">
      <alignment/>
    </xf>
    <xf numFmtId="3" fontId="0" fillId="0" borderId="10" xfId="69" applyNumberFormat="1" applyBorder="1">
      <alignment/>
      <protection/>
    </xf>
    <xf numFmtId="3" fontId="18" fillId="0" borderId="11" xfId="69" applyNumberFormat="1" applyFont="1" applyBorder="1">
      <alignment/>
      <protection/>
    </xf>
    <xf numFmtId="3" fontId="19" fillId="0" borderId="12" xfId="69" applyNumberFormat="1" applyFont="1" applyBorder="1">
      <alignment/>
      <protection/>
    </xf>
    <xf numFmtId="3" fontId="0" fillId="0" borderId="12" xfId="69" applyNumberFormat="1" applyFont="1" applyBorder="1" applyAlignment="1">
      <alignment horizontal="right"/>
      <protection/>
    </xf>
    <xf numFmtId="3" fontId="22" fillId="0" borderId="13" xfId="69" applyNumberFormat="1" applyFont="1" applyBorder="1">
      <alignment/>
      <protection/>
    </xf>
    <xf numFmtId="3" fontId="19" fillId="0" borderId="14" xfId="69" applyNumberFormat="1" applyFont="1" applyBorder="1">
      <alignment/>
      <protection/>
    </xf>
    <xf numFmtId="3" fontId="19" fillId="0" borderId="10" xfId="69" applyNumberFormat="1" applyFont="1" applyBorder="1">
      <alignment/>
      <protection/>
    </xf>
    <xf numFmtId="3" fontId="0" fillId="0" borderId="0" xfId="69" applyNumberFormat="1">
      <alignment/>
      <protection/>
    </xf>
    <xf numFmtId="3" fontId="20" fillId="0" borderId="15" xfId="69" applyNumberFormat="1" applyFont="1" applyBorder="1" applyAlignment="1">
      <alignment horizontal="center" vertical="center" wrapText="1"/>
      <protection/>
    </xf>
    <xf numFmtId="3" fontId="19" fillId="0" borderId="16" xfId="69" applyNumberFormat="1" applyFont="1" applyBorder="1">
      <alignment/>
      <protection/>
    </xf>
    <xf numFmtId="3" fontId="0" fillId="0" borderId="13" xfId="69" applyNumberFormat="1" applyFont="1" applyBorder="1">
      <alignment/>
      <protection/>
    </xf>
    <xf numFmtId="3" fontId="0" fillId="0" borderId="17" xfId="69" applyNumberFormat="1" applyFont="1" applyBorder="1">
      <alignment/>
      <protection/>
    </xf>
    <xf numFmtId="3" fontId="22" fillId="0" borderId="17" xfId="69" applyNumberFormat="1" applyFont="1" applyBorder="1">
      <alignment/>
      <protection/>
    </xf>
    <xf numFmtId="3" fontId="0" fillId="0" borderId="17" xfId="69" applyNumberFormat="1" applyBorder="1">
      <alignment/>
      <protection/>
    </xf>
    <xf numFmtId="3" fontId="22" fillId="0" borderId="18" xfId="69" applyNumberFormat="1" applyFont="1" applyBorder="1">
      <alignment/>
      <protection/>
    </xf>
    <xf numFmtId="3" fontId="0" fillId="0" borderId="19" xfId="69" applyNumberFormat="1" applyBorder="1" applyAlignment="1">
      <alignment horizontal="right"/>
      <protection/>
    </xf>
    <xf numFmtId="3" fontId="0" fillId="0" borderId="20" xfId="69" applyNumberFormat="1" applyFont="1" applyBorder="1">
      <alignment/>
      <protection/>
    </xf>
    <xf numFmtId="0" fontId="25" fillId="0" borderId="0" xfId="65" applyFont="1" applyAlignment="1">
      <alignment horizontal="center" vertical="center"/>
      <protection/>
    </xf>
    <xf numFmtId="0" fontId="26" fillId="0" borderId="0" xfId="65" applyFont="1" applyAlignment="1">
      <alignment horizontal="center" vertical="center"/>
      <protection/>
    </xf>
    <xf numFmtId="0" fontId="25" fillId="0" borderId="15" xfId="65" applyFont="1" applyBorder="1" applyAlignment="1">
      <alignment horizontal="center" vertical="center"/>
      <protection/>
    </xf>
    <xf numFmtId="0" fontId="27" fillId="0" borderId="15" xfId="65" applyFont="1" applyBorder="1" applyAlignment="1">
      <alignment horizontal="left" vertical="center" wrapText="1"/>
      <protection/>
    </xf>
    <xf numFmtId="3" fontId="27" fillId="0" borderId="15" xfId="65" applyNumberFormat="1" applyFont="1" applyBorder="1" applyAlignment="1">
      <alignment horizontal="center" vertical="center"/>
      <protection/>
    </xf>
    <xf numFmtId="0" fontId="30" fillId="0" borderId="0" xfId="66" applyFont="1" applyAlignment="1">
      <alignment horizontal="center" vertical="center" wrapText="1"/>
      <protection/>
    </xf>
    <xf numFmtId="0" fontId="30" fillId="0" borderId="0" xfId="66" applyFont="1" applyAlignment="1">
      <alignment horizontal="center" vertical="center"/>
      <protection/>
    </xf>
    <xf numFmtId="0" fontId="26" fillId="0" borderId="0" xfId="66" applyFont="1" applyAlignment="1">
      <alignment horizontal="center" vertical="center"/>
      <protection/>
    </xf>
    <xf numFmtId="0" fontId="27" fillId="0" borderId="12" xfId="66" applyFont="1" applyBorder="1" applyAlignment="1">
      <alignment horizontal="center" vertical="center"/>
      <protection/>
    </xf>
    <xf numFmtId="0" fontId="31" fillId="0" borderId="21" xfId="66" applyFont="1" applyBorder="1" applyAlignment="1">
      <alignment horizontal="center" vertical="center"/>
      <protection/>
    </xf>
    <xf numFmtId="0" fontId="27" fillId="0" borderId="21" xfId="66" applyFont="1" applyBorder="1" applyAlignment="1">
      <alignment horizontal="left" vertical="center" wrapText="1"/>
      <protection/>
    </xf>
    <xf numFmtId="0" fontId="27" fillId="0" borderId="19" xfId="66" applyFont="1" applyBorder="1" applyAlignment="1">
      <alignment horizontal="center" vertical="center"/>
      <protection/>
    </xf>
    <xf numFmtId="0" fontId="27" fillId="0" borderId="0" xfId="58" applyFont="1" applyAlignment="1">
      <alignment horizontal="center" vertical="center" wrapText="1"/>
      <protection/>
    </xf>
    <xf numFmtId="0" fontId="23" fillId="0" borderId="0" xfId="58">
      <alignment/>
      <protection/>
    </xf>
    <xf numFmtId="0" fontId="28" fillId="0" borderId="0" xfId="58" applyFont="1" applyAlignment="1">
      <alignment horizontal="right" vertical="center" wrapText="1"/>
      <protection/>
    </xf>
    <xf numFmtId="0" fontId="26" fillId="0" borderId="22" xfId="58" applyFont="1" applyBorder="1" applyAlignment="1">
      <alignment horizontal="left" vertical="center" wrapText="1"/>
      <protection/>
    </xf>
    <xf numFmtId="3" fontId="26" fillId="0" borderId="23" xfId="58" applyNumberFormat="1" applyFont="1" applyBorder="1" applyAlignment="1">
      <alignment horizontal="center" vertical="center" wrapText="1"/>
      <protection/>
    </xf>
    <xf numFmtId="0" fontId="25" fillId="0" borderId="12" xfId="58" applyFont="1" applyBorder="1" applyAlignment="1">
      <alignment horizontal="center" vertical="center" wrapText="1"/>
      <protection/>
    </xf>
    <xf numFmtId="0" fontId="26" fillId="0" borderId="21" xfId="58" applyFont="1" applyBorder="1" applyAlignment="1">
      <alignment horizontal="left" vertical="center" wrapText="1"/>
      <protection/>
    </xf>
    <xf numFmtId="3" fontId="26" fillId="0" borderId="17" xfId="58" applyNumberFormat="1" applyFont="1" applyBorder="1" applyAlignment="1">
      <alignment horizontal="center" vertical="center" wrapText="1"/>
      <protection/>
    </xf>
    <xf numFmtId="0" fontId="26" fillId="0" borderId="24" xfId="58" applyFont="1" applyBorder="1" applyAlignment="1">
      <alignment horizontal="left" vertical="center" wrapText="1"/>
      <protection/>
    </xf>
    <xf numFmtId="3" fontId="25" fillId="0" borderId="25" xfId="58" applyNumberFormat="1" applyFont="1" applyBorder="1" applyAlignment="1">
      <alignment horizontal="center" vertical="center" wrapText="1"/>
      <protection/>
    </xf>
    <xf numFmtId="174" fontId="26" fillId="0" borderId="17" xfId="58" applyNumberFormat="1" applyFont="1" applyBorder="1" applyAlignment="1">
      <alignment horizontal="center" vertical="center" wrapText="1"/>
      <protection/>
    </xf>
    <xf numFmtId="0" fontId="24" fillId="0" borderId="0" xfId="67" applyFont="1" applyBorder="1" applyAlignment="1">
      <alignment horizontal="center" wrapText="1"/>
      <protection/>
    </xf>
    <xf numFmtId="0" fontId="32" fillId="0" borderId="0" xfId="67" applyFont="1" applyAlignment="1">
      <alignment wrapText="1"/>
      <protection/>
    </xf>
    <xf numFmtId="0" fontId="33" fillId="0" borderId="0" xfId="67" applyFont="1">
      <alignment/>
      <protection/>
    </xf>
    <xf numFmtId="0" fontId="26" fillId="0" borderId="0" xfId="67" applyFont="1" applyAlignment="1">
      <alignment horizontal="right"/>
      <protection/>
    </xf>
    <xf numFmtId="0" fontId="25" fillId="0" borderId="10" xfId="67" applyFont="1" applyBorder="1" applyAlignment="1">
      <alignment vertical="center"/>
      <protection/>
    </xf>
    <xf numFmtId="3" fontId="25" fillId="0" borderId="25" xfId="67" applyNumberFormat="1" applyFont="1" applyBorder="1" applyAlignment="1">
      <alignment horizontal="center" vertical="center"/>
      <protection/>
    </xf>
    <xf numFmtId="3" fontId="26" fillId="0" borderId="17" xfId="67" applyNumberFormat="1" applyFont="1" applyBorder="1" applyAlignment="1">
      <alignment horizontal="center" vertical="center"/>
      <protection/>
    </xf>
    <xf numFmtId="0" fontId="26" fillId="0" borderId="12" xfId="67" applyFont="1" applyBorder="1" applyAlignment="1">
      <alignment horizontal="left"/>
      <protection/>
    </xf>
    <xf numFmtId="0" fontId="25" fillId="0" borderId="10" xfId="67" applyFont="1" applyBorder="1" applyAlignment="1">
      <alignment/>
      <protection/>
    </xf>
    <xf numFmtId="3" fontId="25" fillId="0" borderId="25" xfId="67" applyNumberFormat="1" applyFont="1" applyBorder="1" applyAlignment="1">
      <alignment horizontal="center"/>
      <protection/>
    </xf>
    <xf numFmtId="0" fontId="23" fillId="0" borderId="0" xfId="68">
      <alignment/>
      <protection/>
    </xf>
    <xf numFmtId="0" fontId="24" fillId="0" borderId="0" xfId="68" applyFont="1" applyBorder="1" applyAlignment="1">
      <alignment horizontal="center" vertical="center" wrapText="1"/>
      <protection/>
    </xf>
    <xf numFmtId="0" fontId="33" fillId="0" borderId="0" xfId="68" applyFont="1">
      <alignment/>
      <protection/>
    </xf>
    <xf numFmtId="0" fontId="26" fillId="0" borderId="26" xfId="68" applyFont="1" applyBorder="1" applyAlignment="1">
      <alignment horizontal="center"/>
      <protection/>
    </xf>
    <xf numFmtId="0" fontId="26" fillId="0" borderId="17" xfId="68" applyFont="1" applyBorder="1" applyAlignment="1">
      <alignment horizontal="center"/>
      <protection/>
    </xf>
    <xf numFmtId="0" fontId="26" fillId="0" borderId="17" xfId="68" applyFont="1" applyFill="1" applyBorder="1" applyAlignment="1">
      <alignment horizontal="center" vertical="center"/>
      <protection/>
    </xf>
    <xf numFmtId="0" fontId="26" fillId="0" borderId="27" xfId="68" applyFont="1" applyFill="1" applyBorder="1" applyAlignment="1">
      <alignment horizontal="center" vertical="center"/>
      <protection/>
    </xf>
    <xf numFmtId="0" fontId="25" fillId="0" borderId="25" xfId="68" applyFont="1" applyFill="1" applyBorder="1" applyAlignment="1">
      <alignment horizontal="center" vertical="center"/>
      <protection/>
    </xf>
    <xf numFmtId="0" fontId="25" fillId="0" borderId="0" xfId="64" applyFont="1" applyAlignment="1">
      <alignment horizontal="center"/>
      <protection/>
    </xf>
    <xf numFmtId="0" fontId="30" fillId="0" borderId="0" xfId="64" applyFont="1" applyAlignment="1">
      <alignment horizontal="center"/>
      <protection/>
    </xf>
    <xf numFmtId="0" fontId="26" fillId="0" borderId="0" xfId="64" applyFont="1" applyAlignment="1">
      <alignment horizontal="right"/>
      <protection/>
    </xf>
    <xf numFmtId="0" fontId="30" fillId="0" borderId="0" xfId="64" applyFont="1" applyAlignment="1">
      <alignment horizontal="right"/>
      <protection/>
    </xf>
    <xf numFmtId="0" fontId="24" fillId="0" borderId="19" xfId="64" applyFont="1" applyBorder="1" applyAlignment="1">
      <alignment horizontal="center" vertical="center"/>
      <protection/>
    </xf>
    <xf numFmtId="0" fontId="24" fillId="0" borderId="28" xfId="64" applyFont="1" applyBorder="1" applyAlignment="1">
      <alignment horizontal="center" vertical="center"/>
      <protection/>
    </xf>
    <xf numFmtId="0" fontId="24" fillId="0" borderId="29" xfId="64" applyFont="1" applyBorder="1" applyAlignment="1">
      <alignment horizontal="center" vertical="center"/>
      <protection/>
    </xf>
    <xf numFmtId="0" fontId="26" fillId="0" borderId="16" xfId="64" applyFont="1" applyBorder="1" applyAlignment="1">
      <alignment horizontal="left" vertical="center"/>
      <protection/>
    </xf>
    <xf numFmtId="0" fontId="26" fillId="0" borderId="22" xfId="64" applyFont="1" applyBorder="1" applyAlignment="1">
      <alignment horizontal="left" vertical="center"/>
      <protection/>
    </xf>
    <xf numFmtId="3" fontId="26" fillId="0" borderId="22" xfId="64" applyNumberFormat="1" applyFont="1" applyBorder="1" applyAlignment="1">
      <alignment horizontal="center" vertical="center"/>
      <protection/>
    </xf>
    <xf numFmtId="3" fontId="25" fillId="0" borderId="23" xfId="64" applyNumberFormat="1" applyFont="1" applyBorder="1" applyAlignment="1">
      <alignment horizontal="center" vertical="center"/>
      <protection/>
    </xf>
    <xf numFmtId="0" fontId="26" fillId="0" borderId="12" xfId="64" applyFont="1" applyBorder="1" applyAlignment="1">
      <alignment horizontal="left" vertical="center"/>
      <protection/>
    </xf>
    <xf numFmtId="0" fontId="26" fillId="0" borderId="21" xfId="64" applyFont="1" applyBorder="1" applyAlignment="1">
      <alignment horizontal="left" vertical="center"/>
      <protection/>
    </xf>
    <xf numFmtId="3" fontId="26" fillId="0" borderId="21" xfId="64" applyNumberFormat="1" applyFont="1" applyBorder="1" applyAlignment="1">
      <alignment horizontal="center" vertical="center"/>
      <protection/>
    </xf>
    <xf numFmtId="3" fontId="25" fillId="0" borderId="17" xfId="64" applyNumberFormat="1" applyFont="1" applyBorder="1" applyAlignment="1">
      <alignment horizontal="center" vertical="center"/>
      <protection/>
    </xf>
    <xf numFmtId="0" fontId="26" fillId="0" borderId="30" xfId="64" applyFont="1" applyBorder="1" applyAlignment="1">
      <alignment horizontal="left" vertical="center"/>
      <protection/>
    </xf>
    <xf numFmtId="0" fontId="26" fillId="0" borderId="24" xfId="64" applyFont="1" applyBorder="1" applyAlignment="1">
      <alignment horizontal="left" vertical="center"/>
      <protection/>
    </xf>
    <xf numFmtId="3" fontId="26" fillId="0" borderId="24" xfId="64" applyNumberFormat="1" applyFont="1" applyBorder="1" applyAlignment="1">
      <alignment horizontal="center" vertical="center"/>
      <protection/>
    </xf>
    <xf numFmtId="3" fontId="25" fillId="0" borderId="27" xfId="64" applyNumberFormat="1" applyFont="1" applyBorder="1" applyAlignment="1">
      <alignment horizontal="center" vertical="center"/>
      <protection/>
    </xf>
    <xf numFmtId="3" fontId="25" fillId="0" borderId="31" xfId="64" applyNumberFormat="1" applyFont="1" applyBorder="1" applyAlignment="1">
      <alignment horizontal="center" vertical="center"/>
      <protection/>
    </xf>
    <xf numFmtId="3" fontId="25" fillId="0" borderId="25" xfId="64" applyNumberFormat="1" applyFont="1" applyBorder="1" applyAlignment="1">
      <alignment horizontal="center" vertical="center"/>
      <protection/>
    </xf>
    <xf numFmtId="0" fontId="23" fillId="0" borderId="0" xfId="63">
      <alignment/>
      <protection/>
    </xf>
    <xf numFmtId="0" fontId="33" fillId="0" borderId="0" xfId="63" applyFont="1">
      <alignment/>
      <protection/>
    </xf>
    <xf numFmtId="0" fontId="26" fillId="0" borderId="0" xfId="63" applyFont="1">
      <alignment/>
      <protection/>
    </xf>
    <xf numFmtId="0" fontId="26" fillId="0" borderId="0" xfId="63" applyFont="1" applyAlignment="1">
      <alignment horizontal="right"/>
      <protection/>
    </xf>
    <xf numFmtId="0" fontId="29" fillId="0" borderId="0" xfId="61" applyFont="1" applyAlignment="1">
      <alignment horizontal="center" vertical="center"/>
      <protection/>
    </xf>
    <xf numFmtId="0" fontId="28" fillId="0" borderId="0" xfId="61" applyFont="1" applyAlignment="1">
      <alignment horizontal="right" vertical="center"/>
      <protection/>
    </xf>
    <xf numFmtId="0" fontId="27" fillId="0" borderId="0" xfId="61" applyFont="1" applyAlignment="1">
      <alignment horizontal="center" vertical="center"/>
      <protection/>
    </xf>
    <xf numFmtId="0" fontId="27" fillId="0" borderId="32" xfId="61" applyFont="1" applyBorder="1" applyAlignment="1">
      <alignment horizontal="center" vertical="center"/>
      <protection/>
    </xf>
    <xf numFmtId="0" fontId="27" fillId="0" borderId="33" xfId="61" applyFont="1" applyBorder="1" applyAlignment="1">
      <alignment horizontal="center" vertical="center"/>
      <protection/>
    </xf>
    <xf numFmtId="0" fontId="25" fillId="0" borderId="26" xfId="61" applyFont="1" applyBorder="1" applyAlignment="1">
      <alignment horizontal="center" vertical="center"/>
      <protection/>
    </xf>
    <xf numFmtId="0" fontId="29" fillId="0" borderId="28" xfId="61" applyFont="1" applyBorder="1" applyAlignment="1">
      <alignment horizontal="center" vertical="center"/>
      <protection/>
    </xf>
    <xf numFmtId="0" fontId="29" fillId="0" borderId="29" xfId="61" applyFont="1" applyBorder="1" applyAlignment="1">
      <alignment horizontal="center" vertical="center"/>
      <protection/>
    </xf>
    <xf numFmtId="3" fontId="26" fillId="0" borderId="22" xfId="61" applyNumberFormat="1" applyFont="1" applyBorder="1" applyAlignment="1">
      <alignment horizontal="center" vertical="center"/>
      <protection/>
    </xf>
    <xf numFmtId="3" fontId="25" fillId="0" borderId="23" xfId="61" applyNumberFormat="1" applyFont="1" applyBorder="1" applyAlignment="1">
      <alignment horizontal="center" vertical="center"/>
      <protection/>
    </xf>
    <xf numFmtId="3" fontId="26" fillId="0" borderId="21" xfId="61" applyNumberFormat="1" applyFont="1" applyBorder="1" applyAlignment="1">
      <alignment horizontal="center" vertical="center"/>
      <protection/>
    </xf>
    <xf numFmtId="3" fontId="25" fillId="0" borderId="17" xfId="61" applyNumberFormat="1" applyFont="1" applyBorder="1" applyAlignment="1">
      <alignment horizontal="center" vertical="center"/>
      <protection/>
    </xf>
    <xf numFmtId="3" fontId="26" fillId="0" borderId="24" xfId="61" applyNumberFormat="1" applyFont="1" applyBorder="1" applyAlignment="1">
      <alignment horizontal="center" vertical="center"/>
      <protection/>
    </xf>
    <xf numFmtId="3" fontId="25" fillId="0" borderId="27" xfId="61" applyNumberFormat="1" applyFont="1" applyBorder="1" applyAlignment="1">
      <alignment horizontal="center" vertical="center"/>
      <protection/>
    </xf>
    <xf numFmtId="3" fontId="25" fillId="0" borderId="31" xfId="61" applyNumberFormat="1" applyFont="1" applyBorder="1" applyAlignment="1">
      <alignment horizontal="center" vertical="center"/>
      <protection/>
    </xf>
    <xf numFmtId="3" fontId="25" fillId="0" borderId="25" xfId="61" applyNumberFormat="1" applyFont="1" applyBorder="1" applyAlignment="1">
      <alignment horizontal="center" vertical="center"/>
      <protection/>
    </xf>
    <xf numFmtId="0" fontId="23" fillId="0" borderId="0" xfId="60">
      <alignment/>
      <protection/>
    </xf>
    <xf numFmtId="0" fontId="0" fillId="0" borderId="0" xfId="70">
      <alignment/>
      <protection/>
    </xf>
    <xf numFmtId="0" fontId="28" fillId="0" borderId="0" xfId="70" applyFont="1">
      <alignment/>
      <protection/>
    </xf>
    <xf numFmtId="0" fontId="0" fillId="0" borderId="0" xfId="70" applyAlignment="1">
      <alignment horizontal="center"/>
      <protection/>
    </xf>
    <xf numFmtId="3" fontId="28" fillId="0" borderId="0" xfId="70" applyNumberFormat="1" applyFont="1" applyBorder="1">
      <alignment/>
      <protection/>
    </xf>
    <xf numFmtId="0" fontId="23" fillId="0" borderId="0" xfId="62">
      <alignment/>
      <protection/>
    </xf>
    <xf numFmtId="3" fontId="34" fillId="0" borderId="0" xfId="70" applyNumberFormat="1" applyFont="1" applyBorder="1" applyAlignment="1">
      <alignment vertical="center" wrapText="1"/>
      <protection/>
    </xf>
    <xf numFmtId="3" fontId="34" fillId="0" borderId="0" xfId="70" applyNumberFormat="1" applyFont="1" applyAlignment="1">
      <alignment horizontal="center" vertical="center" wrapText="1"/>
      <protection/>
    </xf>
    <xf numFmtId="3" fontId="27" fillId="0" borderId="34" xfId="70" applyNumberFormat="1" applyFont="1" applyBorder="1">
      <alignment/>
      <protection/>
    </xf>
    <xf numFmtId="3" fontId="27" fillId="0" borderId="0" xfId="70" applyNumberFormat="1" applyFont="1" applyBorder="1" applyAlignment="1">
      <alignment/>
      <protection/>
    </xf>
    <xf numFmtId="3" fontId="27" fillId="0" borderId="35" xfId="70" applyNumberFormat="1" applyFont="1" applyBorder="1" applyAlignment="1">
      <alignment wrapText="1"/>
      <protection/>
    </xf>
    <xf numFmtId="3" fontId="28" fillId="0" borderId="12" xfId="70" applyNumberFormat="1" applyFont="1" applyBorder="1" applyAlignment="1">
      <alignment horizontal="left" indent="1"/>
      <protection/>
    </xf>
    <xf numFmtId="176" fontId="28" fillId="0" borderId="21" xfId="70" applyNumberFormat="1" applyFont="1" applyBorder="1" applyAlignment="1">
      <alignment/>
      <protection/>
    </xf>
    <xf numFmtId="3" fontId="28" fillId="0" borderId="17" xfId="70" applyNumberFormat="1" applyFont="1" applyBorder="1" applyAlignment="1">
      <alignment wrapText="1"/>
      <protection/>
    </xf>
    <xf numFmtId="3" fontId="28" fillId="0" borderId="12" xfId="70" applyNumberFormat="1" applyFont="1" applyBorder="1" applyAlignment="1">
      <alignment horizontal="left" indent="2"/>
      <protection/>
    </xf>
    <xf numFmtId="3" fontId="28" fillId="0" borderId="21" xfId="70" applyNumberFormat="1" applyFont="1" applyBorder="1" applyAlignment="1">
      <alignment/>
      <protection/>
    </xf>
    <xf numFmtId="3" fontId="27" fillId="0" borderId="19" xfId="70" applyNumberFormat="1" applyFont="1" applyBorder="1" applyAlignment="1">
      <alignment horizontal="center"/>
      <protection/>
    </xf>
    <xf numFmtId="3" fontId="28" fillId="0" borderId="36" xfId="70" applyNumberFormat="1" applyFont="1" applyBorder="1" applyAlignment="1">
      <alignment/>
      <protection/>
    </xf>
    <xf numFmtId="3" fontId="28" fillId="0" borderId="28" xfId="70" applyNumberFormat="1" applyFont="1" applyBorder="1" applyAlignment="1">
      <alignment/>
      <protection/>
    </xf>
    <xf numFmtId="3" fontId="27" fillId="0" borderId="29" xfId="70" applyNumberFormat="1" applyFont="1" applyBorder="1" applyAlignment="1">
      <alignment wrapText="1"/>
      <protection/>
    </xf>
    <xf numFmtId="3" fontId="27" fillId="0" borderId="37" xfId="70" applyNumberFormat="1" applyFont="1" applyBorder="1" applyAlignment="1">
      <alignment/>
      <protection/>
    </xf>
    <xf numFmtId="3" fontId="27" fillId="0" borderId="38" xfId="70" applyNumberFormat="1" applyFont="1" applyBorder="1" applyAlignment="1">
      <alignment/>
      <protection/>
    </xf>
    <xf numFmtId="3" fontId="28" fillId="0" borderId="0" xfId="70" applyNumberFormat="1" applyFont="1">
      <alignment/>
      <protection/>
    </xf>
    <xf numFmtId="3" fontId="27" fillId="0" borderId="0" xfId="70" applyNumberFormat="1" applyFont="1">
      <alignment/>
      <protection/>
    </xf>
    <xf numFmtId="3" fontId="0" fillId="0" borderId="0" xfId="70" applyNumberFormat="1">
      <alignment/>
      <protection/>
    </xf>
    <xf numFmtId="3" fontId="28" fillId="0" borderId="32" xfId="70" applyNumberFormat="1" applyFont="1" applyBorder="1">
      <alignment/>
      <protection/>
    </xf>
    <xf numFmtId="3" fontId="28" fillId="0" borderId="33" xfId="70" applyNumberFormat="1" applyFont="1" applyBorder="1">
      <alignment/>
      <protection/>
    </xf>
    <xf numFmtId="3" fontId="28" fillId="0" borderId="30" xfId="70" applyNumberFormat="1" applyFont="1" applyBorder="1">
      <alignment/>
      <protection/>
    </xf>
    <xf numFmtId="3" fontId="28" fillId="0" borderId="24" xfId="70" applyNumberFormat="1" applyFont="1" applyBorder="1">
      <alignment/>
      <protection/>
    </xf>
    <xf numFmtId="3" fontId="0" fillId="0" borderId="0" xfId="70" applyNumberFormat="1" applyBorder="1">
      <alignment/>
      <protection/>
    </xf>
    <xf numFmtId="3" fontId="27" fillId="0" borderId="0" xfId="70" applyNumberFormat="1" applyFont="1" applyBorder="1">
      <alignment/>
      <protection/>
    </xf>
    <xf numFmtId="3" fontId="28" fillId="0" borderId="31" xfId="70" applyNumberFormat="1" applyFont="1" applyBorder="1">
      <alignment/>
      <protection/>
    </xf>
    <xf numFmtId="3" fontId="27" fillId="0" borderId="25" xfId="70" applyNumberFormat="1" applyFont="1" applyBorder="1">
      <alignment/>
      <protection/>
    </xf>
    <xf numFmtId="3" fontId="27" fillId="0" borderId="31" xfId="70" applyNumberFormat="1" applyFont="1" applyBorder="1">
      <alignment/>
      <protection/>
    </xf>
    <xf numFmtId="0" fontId="25" fillId="0" borderId="0" xfId="57" applyFont="1" applyAlignment="1">
      <alignment horizontal="center" vertical="center"/>
      <protection/>
    </xf>
    <xf numFmtId="0" fontId="26" fillId="0" borderId="0" xfId="57" applyFont="1" applyAlignment="1">
      <alignment horizontal="center" vertical="center"/>
      <protection/>
    </xf>
    <xf numFmtId="0" fontId="25" fillId="0" borderId="0" xfId="57" applyFont="1" applyBorder="1" applyAlignment="1">
      <alignment horizontal="center" vertical="center"/>
      <protection/>
    </xf>
    <xf numFmtId="0" fontId="26" fillId="0" borderId="0" xfId="57" applyFont="1" applyAlignment="1">
      <alignment horizontal="right" vertical="center"/>
      <protection/>
    </xf>
    <xf numFmtId="0" fontId="25" fillId="0" borderId="10" xfId="57" applyFont="1" applyBorder="1" applyAlignment="1">
      <alignment horizontal="center" vertical="center"/>
      <protection/>
    </xf>
    <xf numFmtId="3" fontId="25" fillId="0" borderId="25" xfId="57" applyNumberFormat="1" applyFont="1" applyBorder="1" applyAlignment="1">
      <alignment horizontal="center" vertical="center"/>
      <protection/>
    </xf>
    <xf numFmtId="0" fontId="25" fillId="0" borderId="39" xfId="57" applyFont="1" applyBorder="1" applyAlignment="1">
      <alignment horizontal="center" vertical="center"/>
      <protection/>
    </xf>
    <xf numFmtId="49" fontId="25" fillId="0" borderId="10" xfId="57" applyNumberFormat="1" applyFont="1" applyBorder="1" applyAlignment="1">
      <alignment horizontal="center" vertical="center"/>
      <protection/>
    </xf>
    <xf numFmtId="174" fontId="25" fillId="0" borderId="25" xfId="57" applyNumberFormat="1" applyFont="1" applyFill="1" applyBorder="1" applyAlignment="1">
      <alignment horizontal="center" vertical="center"/>
      <protection/>
    </xf>
    <xf numFmtId="0" fontId="25" fillId="0" borderId="12" xfId="57" applyFont="1" applyBorder="1" applyAlignment="1">
      <alignment horizontal="center" vertical="center"/>
      <protection/>
    </xf>
    <xf numFmtId="3" fontId="25" fillId="0" borderId="17" xfId="57" applyNumberFormat="1" applyFont="1" applyBorder="1" applyAlignment="1">
      <alignment horizontal="center" vertical="center"/>
      <protection/>
    </xf>
    <xf numFmtId="0" fontId="25" fillId="0" borderId="0" xfId="59" applyFont="1" applyBorder="1" applyAlignment="1">
      <alignment horizontal="center" vertical="center" wrapText="1"/>
      <protection/>
    </xf>
    <xf numFmtId="0" fontId="26" fillId="0" borderId="0" xfId="59" applyFont="1" applyBorder="1" applyAlignment="1">
      <alignment horizontal="left" vertical="center" wrapText="1"/>
      <protection/>
    </xf>
    <xf numFmtId="174" fontId="26" fillId="0" borderId="0" xfId="59" applyNumberFormat="1" applyFont="1" applyBorder="1" applyAlignment="1">
      <alignment horizontal="center" vertical="center" wrapText="1"/>
      <protection/>
    </xf>
    <xf numFmtId="174" fontId="25" fillId="0" borderId="0" xfId="59" applyNumberFormat="1" applyFont="1" applyBorder="1" applyAlignment="1">
      <alignment horizontal="center" vertical="center" wrapText="1"/>
      <protection/>
    </xf>
    <xf numFmtId="0" fontId="0" fillId="0" borderId="0" xfId="0" applyBorder="1" applyAlignment="1">
      <alignment/>
    </xf>
    <xf numFmtId="49" fontId="27" fillId="0" borderId="15" xfId="65" applyNumberFormat="1" applyFont="1" applyBorder="1" applyAlignment="1">
      <alignment horizontal="center" vertical="center"/>
      <protection/>
    </xf>
    <xf numFmtId="0" fontId="27" fillId="0" borderId="40" xfId="65" applyFont="1" applyBorder="1" applyAlignment="1">
      <alignment horizontal="left" vertical="center" wrapText="1"/>
      <protection/>
    </xf>
    <xf numFmtId="49" fontId="27" fillId="0" borderId="12" xfId="66" applyNumberFormat="1" applyFont="1" applyBorder="1" applyAlignment="1">
      <alignment horizontal="center" vertical="center"/>
      <protection/>
    </xf>
    <xf numFmtId="0" fontId="26" fillId="0" borderId="41" xfId="67" applyFont="1" applyBorder="1" applyAlignment="1">
      <alignment/>
      <protection/>
    </xf>
    <xf numFmtId="3" fontId="26" fillId="0" borderId="42" xfId="67" applyNumberFormat="1" applyFont="1" applyBorder="1" applyAlignment="1">
      <alignment horizontal="center" vertical="center"/>
      <protection/>
    </xf>
    <xf numFmtId="0" fontId="0" fillId="0" borderId="0" xfId="0" applyAlignment="1">
      <alignment/>
    </xf>
    <xf numFmtId="3" fontId="28" fillId="0" borderId="43" xfId="70" applyNumberFormat="1" applyFont="1" applyBorder="1">
      <alignment/>
      <protection/>
    </xf>
    <xf numFmtId="3" fontId="27" fillId="0" borderId="43" xfId="70" applyNumberFormat="1" applyFont="1" applyBorder="1">
      <alignment/>
      <protection/>
    </xf>
    <xf numFmtId="3" fontId="0" fillId="0" borderId="12" xfId="69" applyNumberFormat="1" applyFont="1" applyBorder="1" applyAlignment="1">
      <alignment horizontal="right"/>
      <protection/>
    </xf>
    <xf numFmtId="3" fontId="0" fillId="0" borderId="14" xfId="69" applyNumberFormat="1" applyFont="1" applyBorder="1">
      <alignment/>
      <protection/>
    </xf>
    <xf numFmtId="3" fontId="19" fillId="0" borderId="25" xfId="69" applyNumberFormat="1" applyFont="1" applyBorder="1">
      <alignment/>
      <protection/>
    </xf>
    <xf numFmtId="3" fontId="22" fillId="0" borderId="13" xfId="69" applyNumberFormat="1" applyFont="1" applyBorder="1" applyAlignment="1">
      <alignment horizontal="center"/>
      <protection/>
    </xf>
    <xf numFmtId="3" fontId="0" fillId="0" borderId="30" xfId="69" applyNumberFormat="1" applyFont="1" applyBorder="1" applyAlignment="1">
      <alignment horizontal="right"/>
      <protection/>
    </xf>
    <xf numFmtId="3" fontId="0" fillId="0" borderId="12" xfId="69" applyNumberFormat="1" applyFont="1" applyBorder="1" applyAlignment="1">
      <alignment horizontal="left"/>
      <protection/>
    </xf>
    <xf numFmtId="3" fontId="29" fillId="0" borderId="15" xfId="65" applyNumberFormat="1" applyFont="1" applyBorder="1" applyAlignment="1">
      <alignment horizontal="center" vertical="center"/>
      <protection/>
    </xf>
    <xf numFmtId="3" fontId="37" fillId="0" borderId="15" xfId="65" applyNumberFormat="1" applyFont="1" applyBorder="1" applyAlignment="1">
      <alignment horizontal="center" vertical="center"/>
      <protection/>
    </xf>
    <xf numFmtId="3" fontId="29" fillId="0" borderId="21" xfId="66" applyNumberFormat="1" applyFont="1" applyBorder="1" applyAlignment="1">
      <alignment horizontal="center" vertical="center" wrapText="1"/>
      <protection/>
    </xf>
    <xf numFmtId="3" fontId="37" fillId="0" borderId="21" xfId="66" applyNumberFormat="1" applyFont="1" applyBorder="1" applyAlignment="1">
      <alignment horizontal="center" vertical="center"/>
      <protection/>
    </xf>
    <xf numFmtId="3" fontId="37" fillId="0" borderId="17" xfId="66" applyNumberFormat="1" applyFont="1" applyBorder="1" applyAlignment="1">
      <alignment horizontal="center" vertical="center"/>
      <protection/>
    </xf>
    <xf numFmtId="3" fontId="29" fillId="0" borderId="28" xfId="66" applyNumberFormat="1" applyFont="1" applyBorder="1" applyAlignment="1">
      <alignment horizontal="center" vertical="center" wrapText="1"/>
      <protection/>
    </xf>
    <xf numFmtId="3" fontId="29" fillId="0" borderId="28" xfId="66" applyNumberFormat="1" applyFont="1" applyBorder="1" applyAlignment="1">
      <alignment horizontal="center" vertical="center"/>
      <protection/>
    </xf>
    <xf numFmtId="3" fontId="29" fillId="0" borderId="29" xfId="66" applyNumberFormat="1" applyFont="1" applyBorder="1" applyAlignment="1">
      <alignment horizontal="center" vertical="center"/>
      <protection/>
    </xf>
    <xf numFmtId="0" fontId="25" fillId="0" borderId="41" xfId="58" applyFont="1" applyBorder="1" applyAlignment="1">
      <alignment horizontal="center" vertical="center" wrapText="1"/>
      <protection/>
    </xf>
    <xf numFmtId="0" fontId="25" fillId="0" borderId="32" xfId="58" applyFont="1" applyBorder="1" applyAlignment="1">
      <alignment horizontal="center" vertical="center" wrapText="1"/>
      <protection/>
    </xf>
    <xf numFmtId="0" fontId="25" fillId="0" borderId="21" xfId="58" applyFont="1" applyBorder="1" applyAlignment="1">
      <alignment horizontal="center" vertical="center" wrapText="1"/>
      <protection/>
    </xf>
    <xf numFmtId="3" fontId="0" fillId="0" borderId="0" xfId="69" applyNumberFormat="1" applyBorder="1" applyAlignment="1">
      <alignment horizontal="right" vertical="center"/>
      <protection/>
    </xf>
    <xf numFmtId="0" fontId="29" fillId="0" borderId="0" xfId="66" applyFont="1" applyAlignment="1">
      <alignment horizontal="center" vertical="center"/>
      <protection/>
    </xf>
    <xf numFmtId="0" fontId="27" fillId="0" borderId="30" xfId="66" applyFont="1" applyBorder="1" applyAlignment="1">
      <alignment horizontal="center" vertical="center"/>
      <protection/>
    </xf>
    <xf numFmtId="3" fontId="37" fillId="0" borderId="24" xfId="66" applyNumberFormat="1" applyFont="1" applyBorder="1" applyAlignment="1">
      <alignment horizontal="center" vertical="center"/>
      <protection/>
    </xf>
    <xf numFmtId="3" fontId="37" fillId="0" borderId="27" xfId="66" applyNumberFormat="1" applyFont="1" applyBorder="1" applyAlignment="1">
      <alignment horizontal="center" vertical="center"/>
      <protection/>
    </xf>
    <xf numFmtId="0" fontId="0" fillId="0" borderId="0" xfId="70" applyBorder="1">
      <alignment/>
      <protection/>
    </xf>
    <xf numFmtId="49" fontId="26" fillId="0" borderId="39" xfId="57" applyNumberFormat="1" applyFont="1" applyBorder="1" applyAlignment="1">
      <alignment horizontal="center" vertical="center"/>
      <protection/>
    </xf>
    <xf numFmtId="3" fontId="26" fillId="0" borderId="25" xfId="57" applyNumberFormat="1" applyFont="1" applyBorder="1" applyAlignment="1">
      <alignment horizontal="center" vertical="center"/>
      <protection/>
    </xf>
    <xf numFmtId="49" fontId="25" fillId="0" borderId="39" xfId="57" applyNumberFormat="1" applyFont="1" applyBorder="1" applyAlignment="1">
      <alignment horizontal="center" vertical="center"/>
      <protection/>
    </xf>
    <xf numFmtId="3" fontId="26" fillId="0" borderId="38" xfId="57" applyNumberFormat="1" applyFont="1" applyBorder="1" applyAlignment="1">
      <alignment horizontal="center" vertical="center"/>
      <protection/>
    </xf>
    <xf numFmtId="3" fontId="26" fillId="0" borderId="11" xfId="57" applyNumberFormat="1" applyFont="1" applyBorder="1" applyAlignment="1">
      <alignment horizontal="left" vertical="center"/>
      <protection/>
    </xf>
    <xf numFmtId="3" fontId="26" fillId="0" borderId="44" xfId="57" applyNumberFormat="1" applyFont="1" applyBorder="1" applyAlignment="1">
      <alignment horizontal="left" vertical="center"/>
      <protection/>
    </xf>
    <xf numFmtId="0" fontId="28" fillId="0" borderId="0" xfId="70" applyFont="1" applyFill="1">
      <alignment/>
      <protection/>
    </xf>
    <xf numFmtId="3" fontId="26" fillId="0" borderId="45" xfId="57" applyNumberFormat="1" applyFont="1" applyBorder="1" applyAlignment="1">
      <alignment horizontal="left" vertical="center"/>
      <protection/>
    </xf>
    <xf numFmtId="3" fontId="26" fillId="0" borderId="46" xfId="57" applyNumberFormat="1" applyFont="1" applyBorder="1" applyAlignment="1">
      <alignment horizontal="left" vertical="center"/>
      <protection/>
    </xf>
    <xf numFmtId="49" fontId="26" fillId="0" borderId="10" xfId="57" applyNumberFormat="1" applyFont="1" applyBorder="1" applyAlignment="1">
      <alignment horizontal="center" vertical="center"/>
      <protection/>
    </xf>
    <xf numFmtId="3" fontId="0" fillId="0" borderId="41" xfId="69" applyNumberFormat="1" applyFont="1" applyBorder="1" applyAlignment="1">
      <alignment horizontal="right"/>
      <protection/>
    </xf>
    <xf numFmtId="3" fontId="22" fillId="0" borderId="47" xfId="69" applyNumberFormat="1" applyFont="1" applyBorder="1">
      <alignment/>
      <protection/>
    </xf>
    <xf numFmtId="0" fontId="0" fillId="0" borderId="0" xfId="0" applyFont="1" applyAlignment="1">
      <alignment/>
    </xf>
    <xf numFmtId="0" fontId="25" fillId="0" borderId="48" xfId="66" applyFont="1" applyBorder="1" applyAlignment="1">
      <alignment horizontal="center" vertical="center"/>
      <protection/>
    </xf>
    <xf numFmtId="0" fontId="25" fillId="0" borderId="13" xfId="66" applyFont="1" applyBorder="1" applyAlignment="1">
      <alignment horizontal="center" vertical="center"/>
      <protection/>
    </xf>
    <xf numFmtId="3" fontId="37" fillId="0" borderId="13" xfId="66" applyNumberFormat="1" applyFont="1" applyBorder="1" applyAlignment="1">
      <alignment horizontal="center" vertical="center"/>
      <protection/>
    </xf>
    <xf numFmtId="3" fontId="37" fillId="0" borderId="18" xfId="66" applyNumberFormat="1" applyFont="1" applyBorder="1" applyAlignment="1">
      <alignment horizontal="center" vertical="center"/>
      <protection/>
    </xf>
    <xf numFmtId="0" fontId="23" fillId="0" borderId="0" xfId="60" applyFill="1">
      <alignment/>
      <protection/>
    </xf>
    <xf numFmtId="0" fontId="0" fillId="0" borderId="0" xfId="0" applyFill="1" applyAlignment="1">
      <alignment/>
    </xf>
    <xf numFmtId="3" fontId="26" fillId="0" borderId="27" xfId="58" applyNumberFormat="1" applyFont="1" applyFill="1" applyBorder="1" applyAlignment="1">
      <alignment horizontal="center" vertical="center" wrapText="1"/>
      <protection/>
    </xf>
    <xf numFmtId="3" fontId="27" fillId="0" borderId="49" xfId="70" applyNumberFormat="1" applyFont="1" applyBorder="1">
      <alignment/>
      <protection/>
    </xf>
    <xf numFmtId="3" fontId="27" fillId="0" borderId="50" xfId="70" applyNumberFormat="1" applyFont="1" applyBorder="1">
      <alignment/>
      <protection/>
    </xf>
    <xf numFmtId="3" fontId="27" fillId="0" borderId="51" xfId="70" applyNumberFormat="1" applyFont="1" applyBorder="1">
      <alignment/>
      <protection/>
    </xf>
    <xf numFmtId="3" fontId="37" fillId="0" borderId="15" xfId="65" applyNumberFormat="1" applyFont="1" applyFill="1" applyBorder="1" applyAlignment="1">
      <alignment horizontal="center" vertical="center"/>
      <protection/>
    </xf>
    <xf numFmtId="3" fontId="19" fillId="0" borderId="30" xfId="69" applyNumberFormat="1" applyFont="1" applyBorder="1">
      <alignment/>
      <protection/>
    </xf>
    <xf numFmtId="3" fontId="0" fillId="0" borderId="27" xfId="69" applyNumberFormat="1" applyFont="1" applyBorder="1">
      <alignment/>
      <protection/>
    </xf>
    <xf numFmtId="3" fontId="0" fillId="0" borderId="16" xfId="69" applyNumberFormat="1" applyBorder="1" applyAlignment="1">
      <alignment horizontal="right"/>
      <protection/>
    </xf>
    <xf numFmtId="3" fontId="0" fillId="0" borderId="14" xfId="69" applyNumberFormat="1" applyBorder="1">
      <alignment/>
      <protection/>
    </xf>
    <xf numFmtId="3" fontId="0" fillId="0" borderId="30" xfId="69" applyNumberFormat="1" applyFont="1" applyBorder="1" applyAlignment="1">
      <alignment horizontal="right"/>
      <protection/>
    </xf>
    <xf numFmtId="3" fontId="22" fillId="0" borderId="27" xfId="69" applyNumberFormat="1" applyFont="1" applyBorder="1" applyAlignment="1">
      <alignment horizontal="center"/>
      <protection/>
    </xf>
    <xf numFmtId="3" fontId="0" fillId="0" borderId="16" xfId="69" applyNumberFormat="1" applyFont="1" applyBorder="1" applyAlignment="1">
      <alignment horizontal="left"/>
      <protection/>
    </xf>
    <xf numFmtId="3" fontId="19" fillId="0" borderId="10" xfId="69" applyNumberFormat="1" applyFont="1" applyBorder="1" applyAlignment="1">
      <alignment horizontal="left"/>
      <protection/>
    </xf>
    <xf numFmtId="3" fontId="21" fillId="0" borderId="25" xfId="69" applyNumberFormat="1" applyFont="1" applyBorder="1">
      <alignment/>
      <protection/>
    </xf>
    <xf numFmtId="3" fontId="27" fillId="0" borderId="15" xfId="69" applyNumberFormat="1" applyFont="1" applyBorder="1">
      <alignment/>
      <protection/>
    </xf>
    <xf numFmtId="3" fontId="28" fillId="0" borderId="52" xfId="69" applyNumberFormat="1" applyFont="1" applyBorder="1">
      <alignment/>
      <protection/>
    </xf>
    <xf numFmtId="3" fontId="28" fillId="0" borderId="53" xfId="69" applyNumberFormat="1" applyFont="1" applyBorder="1">
      <alignment/>
      <protection/>
    </xf>
    <xf numFmtId="3" fontId="28" fillId="0" borderId="54" xfId="69" applyNumberFormat="1" applyFont="1" applyBorder="1">
      <alignment/>
      <protection/>
    </xf>
    <xf numFmtId="3" fontId="40" fillId="0" borderId="53" xfId="69" applyNumberFormat="1" applyFont="1" applyBorder="1">
      <alignment/>
      <protection/>
    </xf>
    <xf numFmtId="3" fontId="28" fillId="0" borderId="53" xfId="0" applyNumberFormat="1" applyFont="1" applyBorder="1" applyAlignment="1">
      <alignment/>
    </xf>
    <xf numFmtId="3" fontId="40" fillId="0" borderId="55" xfId="69" applyNumberFormat="1" applyFont="1" applyBorder="1">
      <alignment/>
      <protection/>
    </xf>
    <xf numFmtId="3" fontId="27" fillId="0" borderId="52" xfId="69" applyNumberFormat="1" applyFont="1" applyBorder="1" applyAlignment="1">
      <alignment/>
      <protection/>
    </xf>
    <xf numFmtId="3" fontId="28" fillId="0" borderId="56" xfId="69" applyNumberFormat="1" applyFont="1" applyBorder="1">
      <alignment/>
      <protection/>
    </xf>
    <xf numFmtId="3" fontId="28" fillId="0" borderId="57" xfId="69" applyNumberFormat="1" applyFont="1" applyBorder="1">
      <alignment/>
      <protection/>
    </xf>
    <xf numFmtId="3" fontId="27" fillId="0" borderId="15" xfId="69" applyNumberFormat="1" applyFont="1" applyBorder="1" applyAlignment="1">
      <alignment/>
      <protection/>
    </xf>
    <xf numFmtId="3" fontId="27" fillId="0" borderId="40" xfId="69" applyNumberFormat="1" applyFont="1" applyBorder="1">
      <alignment/>
      <protection/>
    </xf>
    <xf numFmtId="0" fontId="28" fillId="0" borderId="53" xfId="0" applyFont="1" applyBorder="1" applyAlignment="1">
      <alignment/>
    </xf>
    <xf numFmtId="3" fontId="40" fillId="0" borderId="53" xfId="69" applyNumberFormat="1" applyFont="1" applyFill="1" applyBorder="1">
      <alignment/>
      <protection/>
    </xf>
    <xf numFmtId="3" fontId="28" fillId="0" borderId="52" xfId="69" applyNumberFormat="1" applyFont="1" applyBorder="1" applyAlignment="1">
      <alignment/>
      <protection/>
    </xf>
    <xf numFmtId="3" fontId="27" fillId="0" borderId="52" xfId="69" applyNumberFormat="1" applyFont="1" applyBorder="1">
      <alignment/>
      <protection/>
    </xf>
    <xf numFmtId="3" fontId="40" fillId="0" borderId="15" xfId="69" applyNumberFormat="1" applyFont="1" applyBorder="1">
      <alignment/>
      <protection/>
    </xf>
    <xf numFmtId="3" fontId="28" fillId="0" borderId="53" xfId="69" applyNumberFormat="1" applyFont="1" applyFill="1" applyBorder="1">
      <alignment/>
      <protection/>
    </xf>
    <xf numFmtId="3" fontId="28" fillId="0" borderId="58" xfId="69" applyNumberFormat="1" applyFont="1" applyBorder="1">
      <alignment/>
      <protection/>
    </xf>
    <xf numFmtId="3" fontId="28" fillId="0" borderId="59" xfId="69" applyNumberFormat="1" applyFont="1" applyBorder="1">
      <alignment/>
      <protection/>
    </xf>
    <xf numFmtId="3" fontId="28" fillId="0" borderId="55" xfId="69" applyNumberFormat="1" applyFont="1" applyBorder="1">
      <alignment/>
      <protection/>
    </xf>
    <xf numFmtId="3" fontId="0" fillId="0" borderId="23" xfId="69" applyNumberFormat="1" applyFont="1" applyBorder="1">
      <alignment/>
      <protection/>
    </xf>
    <xf numFmtId="3" fontId="19" fillId="0" borderId="11" xfId="69" applyNumberFormat="1" applyFont="1" applyBorder="1">
      <alignment/>
      <protection/>
    </xf>
    <xf numFmtId="3" fontId="27" fillId="0" borderId="15" xfId="69" applyNumberFormat="1" applyFont="1" applyBorder="1" applyAlignment="1">
      <alignment horizontal="right" wrapText="1"/>
      <protection/>
    </xf>
    <xf numFmtId="3" fontId="28" fillId="0" borderId="59" xfId="69" applyNumberFormat="1" applyFont="1" applyFill="1" applyBorder="1">
      <alignment/>
      <protection/>
    </xf>
    <xf numFmtId="3" fontId="27" fillId="0" borderId="55" xfId="69" applyNumberFormat="1" applyFont="1" applyBorder="1">
      <alignment/>
      <protection/>
    </xf>
    <xf numFmtId="3" fontId="28" fillId="0" borderId="14" xfId="69" applyNumberFormat="1" applyFont="1" applyBorder="1">
      <alignment/>
      <protection/>
    </xf>
    <xf numFmtId="3" fontId="27" fillId="0" borderId="0" xfId="69" applyNumberFormat="1" applyFont="1" applyBorder="1" applyAlignment="1">
      <alignment vertical="distributed"/>
      <protection/>
    </xf>
    <xf numFmtId="3" fontId="27" fillId="0" borderId="11" xfId="69" applyNumberFormat="1" applyFont="1" applyBorder="1">
      <alignment/>
      <protection/>
    </xf>
    <xf numFmtId="0" fontId="28" fillId="0" borderId="0" xfId="0" applyFont="1" applyAlignment="1">
      <alignment/>
    </xf>
    <xf numFmtId="3" fontId="27" fillId="0" borderId="10" xfId="69" applyNumberFormat="1" applyFont="1" applyBorder="1">
      <alignment/>
      <protection/>
    </xf>
    <xf numFmtId="0" fontId="28" fillId="0" borderId="34" xfId="0" applyFont="1" applyBorder="1" applyAlignment="1">
      <alignment/>
    </xf>
    <xf numFmtId="3" fontId="28" fillId="0" borderId="12" xfId="69" applyNumberFormat="1" applyFont="1" applyBorder="1" applyAlignment="1">
      <alignment horizontal="right"/>
      <protection/>
    </xf>
    <xf numFmtId="3" fontId="40" fillId="0" borderId="13" xfId="69" applyNumberFormat="1" applyFont="1" applyBorder="1">
      <alignment/>
      <protection/>
    </xf>
    <xf numFmtId="3" fontId="28" fillId="0" borderId="12" xfId="69" applyNumberFormat="1" applyFont="1" applyBorder="1" applyAlignment="1">
      <alignment horizontal="left"/>
      <protection/>
    </xf>
    <xf numFmtId="3" fontId="28" fillId="0" borderId="30" xfId="69" applyNumberFormat="1" applyFont="1" applyBorder="1" applyAlignment="1">
      <alignment horizontal="left"/>
      <protection/>
    </xf>
    <xf numFmtId="3" fontId="28" fillId="0" borderId="47" xfId="69" applyNumberFormat="1" applyFont="1" applyBorder="1">
      <alignment/>
      <protection/>
    </xf>
    <xf numFmtId="3" fontId="27" fillId="0" borderId="10" xfId="69" applyNumberFormat="1" applyFont="1" applyBorder="1" applyAlignment="1">
      <alignment horizontal="left"/>
      <protection/>
    </xf>
    <xf numFmtId="3" fontId="28" fillId="0" borderId="16" xfId="69" applyNumberFormat="1" applyFont="1" applyBorder="1" applyAlignment="1">
      <alignment horizontal="left"/>
      <protection/>
    </xf>
    <xf numFmtId="3" fontId="40" fillId="0" borderId="47" xfId="69" applyNumberFormat="1" applyFont="1" applyBorder="1" applyAlignment="1">
      <alignment horizontal="right"/>
      <protection/>
    </xf>
    <xf numFmtId="3" fontId="28" fillId="0" borderId="16" xfId="69" applyNumberFormat="1" applyFont="1" applyBorder="1" applyAlignment="1">
      <alignment horizontal="right"/>
      <protection/>
    </xf>
    <xf numFmtId="3" fontId="40" fillId="0" borderId="14" xfId="69" applyNumberFormat="1" applyFont="1" applyBorder="1">
      <alignment/>
      <protection/>
    </xf>
    <xf numFmtId="3" fontId="28" fillId="0" borderId="30" xfId="69" applyNumberFormat="1" applyFont="1" applyBorder="1" applyAlignment="1">
      <alignment horizontal="right"/>
      <protection/>
    </xf>
    <xf numFmtId="3" fontId="40" fillId="0" borderId="18" xfId="69" applyNumberFormat="1" applyFont="1" applyBorder="1">
      <alignment/>
      <protection/>
    </xf>
    <xf numFmtId="3" fontId="40" fillId="0" borderId="27" xfId="69" applyNumberFormat="1" applyFont="1" applyBorder="1">
      <alignment/>
      <protection/>
    </xf>
    <xf numFmtId="3" fontId="27" fillId="0" borderId="25" xfId="69" applyNumberFormat="1" applyFont="1" applyBorder="1">
      <alignment/>
      <protection/>
    </xf>
    <xf numFmtId="3" fontId="27" fillId="0" borderId="16" xfId="69" applyNumberFormat="1" applyFont="1" applyBorder="1" applyAlignment="1">
      <alignment horizontal="left"/>
      <protection/>
    </xf>
    <xf numFmtId="3" fontId="27" fillId="0" borderId="41" xfId="69" applyNumberFormat="1" applyFont="1" applyBorder="1" applyAlignment="1">
      <alignment horizontal="left"/>
      <protection/>
    </xf>
    <xf numFmtId="3" fontId="40" fillId="0" borderId="14" xfId="69" applyNumberFormat="1" applyFont="1" applyBorder="1" applyAlignment="1">
      <alignment wrapText="1"/>
      <protection/>
    </xf>
    <xf numFmtId="3" fontId="40" fillId="0" borderId="13" xfId="69" applyNumberFormat="1" applyFont="1" applyBorder="1" applyAlignment="1">
      <alignment horizontal="left" wrapText="1"/>
      <protection/>
    </xf>
    <xf numFmtId="3" fontId="27" fillId="0" borderId="60" xfId="69" applyNumberFormat="1" applyFont="1" applyBorder="1" applyAlignment="1">
      <alignment horizontal="left"/>
      <protection/>
    </xf>
    <xf numFmtId="3" fontId="27" fillId="0" borderId="39" xfId="69" applyNumberFormat="1" applyFont="1" applyBorder="1" applyAlignment="1">
      <alignment horizontal="left"/>
      <protection/>
    </xf>
    <xf numFmtId="3" fontId="41" fillId="0" borderId="45" xfId="69" applyNumberFormat="1" applyFont="1" applyBorder="1" applyAlignment="1">
      <alignment horizontal="left" wrapText="1"/>
      <protection/>
    </xf>
    <xf numFmtId="3" fontId="28" fillId="0" borderId="55" xfId="69" applyNumberFormat="1" applyFont="1" applyFill="1" applyBorder="1">
      <alignment/>
      <protection/>
    </xf>
    <xf numFmtId="0" fontId="25" fillId="0" borderId="10" xfId="67" applyFont="1" applyBorder="1">
      <alignment/>
      <protection/>
    </xf>
    <xf numFmtId="0" fontId="26" fillId="0" borderId="32" xfId="67" applyFont="1" applyBorder="1" applyAlignment="1">
      <alignment horizontal="left"/>
      <protection/>
    </xf>
    <xf numFmtId="3" fontId="26" fillId="0" borderId="26" xfId="67" applyNumberFormat="1" applyFont="1" applyBorder="1" applyAlignment="1">
      <alignment horizontal="center" vertical="center"/>
      <protection/>
    </xf>
    <xf numFmtId="0" fontId="0" fillId="0" borderId="0" xfId="70" applyFont="1" applyFill="1" applyAlignment="1">
      <alignment horizontal="center"/>
      <protection/>
    </xf>
    <xf numFmtId="3" fontId="0" fillId="0" borderId="0" xfId="69" applyNumberFormat="1" applyBorder="1" applyAlignment="1">
      <alignment shrinkToFit="1"/>
      <protection/>
    </xf>
    <xf numFmtId="3" fontId="42" fillId="0" borderId="0" xfId="70" applyNumberFormat="1" applyFont="1" applyBorder="1" applyAlignment="1">
      <alignment vertical="center" wrapText="1"/>
      <protection/>
    </xf>
    <xf numFmtId="3" fontId="26" fillId="0" borderId="0" xfId="69" applyNumberFormat="1" applyFont="1" applyBorder="1" applyAlignment="1">
      <alignment horizontal="right" shrinkToFit="1"/>
      <protection/>
    </xf>
    <xf numFmtId="0" fontId="33" fillId="0" borderId="61" xfId="0" applyFont="1" applyBorder="1" applyAlignment="1">
      <alignment/>
    </xf>
    <xf numFmtId="0" fontId="26" fillId="0" borderId="61" xfId="0" applyFont="1" applyBorder="1" applyAlignment="1">
      <alignment horizontal="right"/>
    </xf>
    <xf numFmtId="0" fontId="26" fillId="0" borderId="0" xfId="0" applyFont="1" applyBorder="1" applyAlignment="1">
      <alignment horizontal="right"/>
    </xf>
    <xf numFmtId="0" fontId="26" fillId="0" borderId="62" xfId="0" applyFont="1" applyBorder="1" applyAlignment="1">
      <alignment vertical="center"/>
    </xf>
    <xf numFmtId="3" fontId="26" fillId="0" borderId="63" xfId="0" applyNumberFormat="1" applyFont="1" applyBorder="1" applyAlignment="1">
      <alignment horizontal="center" vertical="center"/>
    </xf>
    <xf numFmtId="0" fontId="26" fillId="0" borderId="64" xfId="0" applyFont="1" applyBorder="1" applyAlignment="1">
      <alignment vertical="center" wrapText="1"/>
    </xf>
    <xf numFmtId="3" fontId="26" fillId="0" borderId="65" xfId="0" applyNumberFormat="1" applyFont="1" applyBorder="1" applyAlignment="1">
      <alignment horizontal="center" vertical="center"/>
    </xf>
    <xf numFmtId="0" fontId="26" fillId="0" borderId="64" xfId="0" applyFont="1" applyBorder="1" applyAlignment="1">
      <alignment vertical="center"/>
    </xf>
    <xf numFmtId="0" fontId="26" fillId="0" borderId="66" xfId="0" applyFont="1" applyBorder="1" applyAlignment="1">
      <alignment vertical="center"/>
    </xf>
    <xf numFmtId="3" fontId="26" fillId="0" borderId="67" xfId="0" applyNumberFormat="1" applyFont="1" applyBorder="1" applyAlignment="1">
      <alignment horizontal="center" vertical="center"/>
    </xf>
    <xf numFmtId="0" fontId="29" fillId="0" borderId="68" xfId="0" applyFont="1" applyBorder="1" applyAlignment="1">
      <alignment horizontal="center" vertical="center"/>
    </xf>
    <xf numFmtId="3" fontId="25" fillId="0" borderId="69" xfId="0" applyNumberFormat="1" applyFont="1" applyBorder="1" applyAlignment="1">
      <alignment horizontal="center" vertical="center"/>
    </xf>
    <xf numFmtId="3" fontId="26" fillId="0" borderId="0" xfId="0" applyNumberFormat="1" applyFont="1" applyBorder="1" applyAlignment="1">
      <alignment horizontal="center" vertical="center"/>
    </xf>
    <xf numFmtId="0" fontId="26" fillId="0" borderId="70" xfId="0" applyFont="1" applyBorder="1" applyAlignment="1">
      <alignment vertical="center" wrapText="1"/>
    </xf>
    <xf numFmtId="3" fontId="26" fillId="0" borderId="71" xfId="0" applyNumberFormat="1" applyFont="1" applyBorder="1" applyAlignment="1">
      <alignment horizontal="center" vertical="center"/>
    </xf>
    <xf numFmtId="0" fontId="26" fillId="0" borderId="30" xfId="67" applyFont="1" applyBorder="1" applyAlignment="1">
      <alignment horizontal="left"/>
      <protection/>
    </xf>
    <xf numFmtId="3" fontId="26" fillId="0" borderId="27" xfId="67" applyNumberFormat="1" applyFont="1" applyBorder="1" applyAlignment="1">
      <alignment horizontal="center" vertical="center"/>
      <protection/>
    </xf>
    <xf numFmtId="3" fontId="0" fillId="0" borderId="0" xfId="69" applyNumberFormat="1" applyFont="1" applyBorder="1" applyAlignment="1">
      <alignment shrinkToFit="1"/>
      <protection/>
    </xf>
    <xf numFmtId="3" fontId="28" fillId="0" borderId="26" xfId="70" applyNumberFormat="1" applyFont="1" applyBorder="1">
      <alignment/>
      <protection/>
    </xf>
    <xf numFmtId="3" fontId="28" fillId="0" borderId="42" xfId="70" applyNumberFormat="1" applyFont="1" applyBorder="1">
      <alignment/>
      <protection/>
    </xf>
    <xf numFmtId="3" fontId="28" fillId="0" borderId="27" xfId="70" applyNumberFormat="1" applyFont="1" applyBorder="1">
      <alignment/>
      <protection/>
    </xf>
    <xf numFmtId="49" fontId="27" fillId="0" borderId="53" xfId="66" applyNumberFormat="1" applyFont="1" applyBorder="1" applyAlignment="1">
      <alignment horizontal="center" vertical="center"/>
      <protection/>
    </xf>
    <xf numFmtId="0" fontId="44" fillId="0" borderId="0" xfId="66" applyFont="1" applyAlignment="1">
      <alignment horizontal="center" vertical="center"/>
      <protection/>
    </xf>
    <xf numFmtId="0" fontId="45" fillId="0" borderId="0" xfId="66" applyFont="1" applyAlignment="1">
      <alignment horizontal="center" vertical="center"/>
      <protection/>
    </xf>
    <xf numFmtId="0" fontId="44" fillId="0" borderId="21" xfId="66" applyFont="1" applyBorder="1" applyAlignment="1">
      <alignment horizontal="center" vertical="center"/>
      <protection/>
    </xf>
    <xf numFmtId="0" fontId="44" fillId="0" borderId="21" xfId="66" applyFont="1" applyBorder="1" applyAlignment="1">
      <alignment horizontal="left" vertical="center" wrapText="1"/>
      <protection/>
    </xf>
    <xf numFmtId="0" fontId="44" fillId="0" borderId="53" xfId="66" applyFont="1" applyBorder="1" applyAlignment="1">
      <alignment horizontal="left" vertical="center" wrapText="1"/>
      <protection/>
    </xf>
    <xf numFmtId="0" fontId="44" fillId="0" borderId="24" xfId="66" applyFont="1" applyBorder="1" applyAlignment="1">
      <alignment horizontal="left" vertical="center" wrapText="1"/>
      <protection/>
    </xf>
    <xf numFmtId="0" fontId="44" fillId="0" borderId="28" xfId="66" applyFont="1" applyBorder="1" applyAlignment="1">
      <alignment horizontal="center" vertical="center"/>
      <protection/>
    </xf>
    <xf numFmtId="0" fontId="46" fillId="0" borderId="0" xfId="0" applyFont="1" applyAlignment="1">
      <alignment/>
    </xf>
    <xf numFmtId="3" fontId="27" fillId="0" borderId="53" xfId="0" applyNumberFormat="1" applyFont="1" applyBorder="1" applyAlignment="1">
      <alignment vertical="center" wrapText="1"/>
    </xf>
    <xf numFmtId="0" fontId="26" fillId="0" borderId="33" xfId="58" applyFont="1" applyBorder="1" applyAlignment="1">
      <alignment horizontal="left" vertical="center" wrapText="1"/>
      <protection/>
    </xf>
    <xf numFmtId="174" fontId="26" fillId="0" borderId="26" xfId="58" applyNumberFormat="1" applyFont="1" applyBorder="1" applyAlignment="1">
      <alignment horizontal="center" vertical="center" wrapText="1"/>
      <protection/>
    </xf>
    <xf numFmtId="174" fontId="25" fillId="0" borderId="25" xfId="58" applyNumberFormat="1" applyFont="1" applyBorder="1" applyAlignment="1">
      <alignment horizontal="center" vertical="center" wrapText="1"/>
      <protection/>
    </xf>
    <xf numFmtId="0" fontId="18" fillId="0" borderId="0" xfId="70" applyFont="1" applyAlignment="1">
      <alignment wrapText="1"/>
      <protection/>
    </xf>
    <xf numFmtId="0" fontId="28" fillId="0" borderId="56" xfId="0" applyFont="1" applyBorder="1" applyAlignment="1">
      <alignment horizontal="center"/>
    </xf>
    <xf numFmtId="0" fontId="28" fillId="0" borderId="72" xfId="0" applyFont="1" applyBorder="1" applyAlignment="1">
      <alignment horizontal="center"/>
    </xf>
    <xf numFmtId="0" fontId="28" fillId="0" borderId="53" xfId="0" applyFont="1" applyBorder="1" applyAlignment="1">
      <alignment horizontal="center"/>
    </xf>
    <xf numFmtId="0" fontId="28" fillId="0" borderId="54" xfId="0" applyFont="1" applyBorder="1" applyAlignment="1">
      <alignment horizontal="center"/>
    </xf>
    <xf numFmtId="0" fontId="28" fillId="0" borderId="56" xfId="0" applyFont="1" applyBorder="1" applyAlignment="1">
      <alignment horizontal="left"/>
    </xf>
    <xf numFmtId="0" fontId="28" fillId="0" borderId="53" xfId="0" applyFont="1" applyBorder="1" applyAlignment="1">
      <alignment horizontal="left"/>
    </xf>
    <xf numFmtId="0" fontId="28" fillId="0" borderId="59" xfId="0" applyFont="1" applyBorder="1" applyAlignment="1">
      <alignment horizontal="left"/>
    </xf>
    <xf numFmtId="0" fontId="28" fillId="0" borderId="59" xfId="0" applyFont="1" applyBorder="1" applyAlignment="1">
      <alignment horizontal="center"/>
    </xf>
    <xf numFmtId="0" fontId="28" fillId="0" borderId="73" xfId="0" applyFont="1" applyBorder="1" applyAlignment="1">
      <alignment horizontal="center"/>
    </xf>
    <xf numFmtId="0" fontId="28" fillId="0" borderId="15" xfId="0" applyFont="1" applyBorder="1" applyAlignment="1">
      <alignment horizontal="left"/>
    </xf>
    <xf numFmtId="0" fontId="27" fillId="0" borderId="74" xfId="0" applyFont="1" applyBorder="1" applyAlignment="1">
      <alignment horizontal="center"/>
    </xf>
    <xf numFmtId="0" fontId="27" fillId="0" borderId="40" xfId="0" applyFont="1" applyBorder="1" applyAlignment="1">
      <alignment horizontal="center"/>
    </xf>
    <xf numFmtId="0" fontId="28" fillId="0" borderId="10" xfId="0" applyFont="1" applyFill="1" applyBorder="1" applyAlignment="1">
      <alignment horizontal="left"/>
    </xf>
    <xf numFmtId="0" fontId="28" fillId="0" borderId="75" xfId="0" applyFont="1" applyFill="1" applyBorder="1" applyAlignment="1">
      <alignment horizontal="left"/>
    </xf>
    <xf numFmtId="0" fontId="28" fillId="0" borderId="53" xfId="0" applyFont="1" applyFill="1" applyBorder="1" applyAlignment="1">
      <alignment horizontal="left"/>
    </xf>
    <xf numFmtId="0" fontId="28" fillId="0" borderId="76" xfId="0" applyFont="1" applyBorder="1" applyAlignment="1">
      <alignment horizontal="center"/>
    </xf>
    <xf numFmtId="0" fontId="28" fillId="0" borderId="77" xfId="0" applyFont="1" applyBorder="1" applyAlignment="1">
      <alignment horizontal="center"/>
    </xf>
    <xf numFmtId="0" fontId="28" fillId="0" borderId="56" xfId="0" applyFont="1" applyFill="1" applyBorder="1" applyAlignment="1">
      <alignment horizontal="left"/>
    </xf>
    <xf numFmtId="0" fontId="28" fillId="0" borderId="15" xfId="0" applyFont="1" applyFill="1" applyBorder="1" applyAlignment="1">
      <alignment horizontal="left"/>
    </xf>
    <xf numFmtId="0" fontId="28" fillId="0" borderId="60" xfId="0" applyFont="1" applyFill="1" applyBorder="1" applyAlignment="1">
      <alignment horizontal="left"/>
    </xf>
    <xf numFmtId="0" fontId="27" fillId="0" borderId="15" xfId="0" applyFont="1" applyBorder="1" applyAlignment="1">
      <alignment horizontal="center"/>
    </xf>
    <xf numFmtId="0" fontId="27" fillId="0" borderId="50" xfId="0" applyFont="1" applyBorder="1" applyAlignment="1">
      <alignment horizontal="center"/>
    </xf>
    <xf numFmtId="0" fontId="27" fillId="0" borderId="31" xfId="0" applyFont="1" applyBorder="1" applyAlignment="1">
      <alignment horizontal="center"/>
    </xf>
    <xf numFmtId="0" fontId="28" fillId="0" borderId="0" xfId="0" applyFont="1" applyAlignment="1">
      <alignment horizontal="center"/>
    </xf>
    <xf numFmtId="0" fontId="28" fillId="0" borderId="52" xfId="0" applyFont="1" applyBorder="1" applyAlignment="1">
      <alignment horizontal="left"/>
    </xf>
    <xf numFmtId="0" fontId="28" fillId="0" borderId="52" xfId="0" applyFont="1" applyBorder="1" applyAlignment="1">
      <alignment horizontal="center"/>
    </xf>
    <xf numFmtId="0" fontId="28" fillId="0" borderId="78" xfId="0" applyFont="1" applyBorder="1" applyAlignment="1">
      <alignment horizontal="center"/>
    </xf>
    <xf numFmtId="0" fontId="28" fillId="0" borderId="22" xfId="0" applyFont="1" applyBorder="1" applyAlignment="1">
      <alignment horizontal="center"/>
    </xf>
    <xf numFmtId="0" fontId="28" fillId="0" borderId="14" xfId="0" applyFont="1" applyBorder="1" applyAlignment="1">
      <alignment horizontal="center"/>
    </xf>
    <xf numFmtId="0" fontId="27" fillId="0" borderId="51" xfId="0" applyFont="1" applyBorder="1" applyAlignment="1">
      <alignment horizontal="center"/>
    </xf>
    <xf numFmtId="0" fontId="27" fillId="0" borderId="15" xfId="0" applyFont="1" applyFill="1" applyBorder="1" applyAlignment="1">
      <alignment horizontal="center"/>
    </xf>
    <xf numFmtId="0" fontId="28" fillId="24" borderId="10" xfId="0" applyFont="1" applyFill="1" applyBorder="1" applyAlignment="1">
      <alignment horizontal="center"/>
    </xf>
    <xf numFmtId="0" fontId="28" fillId="24" borderId="31" xfId="0" applyFont="1" applyFill="1" applyBorder="1" applyAlignment="1">
      <alignment horizontal="center"/>
    </xf>
    <xf numFmtId="0" fontId="28" fillId="24" borderId="25" xfId="0" applyFont="1" applyFill="1" applyBorder="1" applyAlignment="1">
      <alignment horizontal="center"/>
    </xf>
    <xf numFmtId="0" fontId="28" fillId="0" borderId="15" xfId="70" applyFont="1" applyBorder="1" applyAlignment="1">
      <alignment/>
      <protection/>
    </xf>
    <xf numFmtId="3" fontId="27" fillId="24" borderId="10" xfId="70" applyNumberFormat="1" applyFont="1" applyFill="1" applyBorder="1">
      <alignment/>
      <protection/>
    </xf>
    <xf numFmtId="3" fontId="28" fillId="0" borderId="10" xfId="69" applyNumberFormat="1" applyFont="1" applyBorder="1">
      <alignment/>
      <protection/>
    </xf>
    <xf numFmtId="3" fontId="28" fillId="0" borderId="15" xfId="69" applyNumberFormat="1" applyFont="1" applyBorder="1" applyAlignment="1">
      <alignment horizontal="center" vertical="center" wrapText="1"/>
      <protection/>
    </xf>
    <xf numFmtId="3" fontId="28" fillId="0" borderId="30" xfId="70" applyNumberFormat="1" applyFont="1" applyBorder="1" applyAlignment="1">
      <alignment horizontal="left" indent="2"/>
      <protection/>
    </xf>
    <xf numFmtId="3" fontId="28" fillId="0" borderId="79" xfId="70" applyNumberFormat="1" applyFont="1" applyBorder="1" applyAlignment="1">
      <alignment/>
      <protection/>
    </xf>
    <xf numFmtId="3" fontId="28" fillId="0" borderId="24" xfId="70" applyNumberFormat="1" applyFont="1" applyBorder="1" applyAlignment="1">
      <alignment/>
      <protection/>
    </xf>
    <xf numFmtId="3" fontId="28" fillId="0" borderId="27" xfId="70" applyNumberFormat="1" applyFont="1" applyBorder="1" applyAlignment="1">
      <alignment wrapText="1"/>
      <protection/>
    </xf>
    <xf numFmtId="3" fontId="27" fillId="0" borderId="60" xfId="69" applyNumberFormat="1" applyFont="1" applyBorder="1">
      <alignment/>
      <protection/>
    </xf>
    <xf numFmtId="3" fontId="28" fillId="0" borderId="15" xfId="69" applyNumberFormat="1" applyFont="1" applyBorder="1">
      <alignment/>
      <protection/>
    </xf>
    <xf numFmtId="0" fontId="28" fillId="0" borderId="21" xfId="0" applyFont="1" applyFill="1" applyBorder="1" applyAlignment="1">
      <alignment horizontal="left"/>
    </xf>
    <xf numFmtId="0" fontId="28" fillId="0" borderId="21" xfId="0" applyFont="1" applyBorder="1" applyAlignment="1">
      <alignment horizontal="center"/>
    </xf>
    <xf numFmtId="0" fontId="28" fillId="0" borderId="24" xfId="0" applyFont="1" applyFill="1" applyBorder="1" applyAlignment="1">
      <alignment horizontal="left"/>
    </xf>
    <xf numFmtId="0" fontId="28" fillId="0" borderId="24" xfId="0" applyFont="1" applyBorder="1" applyAlignment="1">
      <alignment horizontal="center"/>
    </xf>
    <xf numFmtId="49" fontId="27" fillId="0" borderId="30" xfId="66" applyNumberFormat="1" applyFont="1" applyBorder="1" applyAlignment="1">
      <alignment horizontal="center" vertical="center"/>
      <protection/>
    </xf>
    <xf numFmtId="0" fontId="51" fillId="0" borderId="0" xfId="0" applyFont="1" applyAlignment="1">
      <alignment horizontal="left" vertical="center" wrapText="1"/>
    </xf>
    <xf numFmtId="0" fontId="27" fillId="0" borderId="0" xfId="0" applyFont="1" applyAlignment="1">
      <alignment horizontal="left" vertical="center" wrapText="1"/>
    </xf>
    <xf numFmtId="0" fontId="48" fillId="24" borderId="15" xfId="65" applyFont="1" applyFill="1" applyBorder="1" applyAlignment="1">
      <alignment horizontal="center" vertical="center" wrapText="1"/>
      <protection/>
    </xf>
    <xf numFmtId="3" fontId="27" fillId="0" borderId="23" xfId="70" applyNumberFormat="1" applyFont="1" applyBorder="1" applyAlignment="1">
      <alignment wrapText="1"/>
      <protection/>
    </xf>
    <xf numFmtId="3" fontId="27" fillId="0" borderId="16" xfId="70" applyNumberFormat="1" applyFont="1" applyBorder="1">
      <alignment/>
      <protection/>
    </xf>
    <xf numFmtId="3" fontId="27" fillId="0" borderId="22" xfId="70" applyNumberFormat="1" applyFont="1" applyBorder="1" applyAlignment="1">
      <alignment/>
      <protection/>
    </xf>
    <xf numFmtId="3" fontId="25" fillId="0" borderId="10" xfId="61" applyNumberFormat="1" applyFont="1" applyBorder="1" applyAlignment="1">
      <alignment horizontal="center" vertical="center"/>
      <protection/>
    </xf>
    <xf numFmtId="0" fontId="27" fillId="0" borderId="80" xfId="61" applyFont="1" applyBorder="1" applyAlignment="1">
      <alignment horizontal="center" vertical="center"/>
      <protection/>
    </xf>
    <xf numFmtId="0" fontId="29" fillId="0" borderId="36" xfId="61" applyFont="1" applyBorder="1" applyAlignment="1">
      <alignment horizontal="left" vertical="center"/>
      <protection/>
    </xf>
    <xf numFmtId="3" fontId="25" fillId="0" borderId="21" xfId="61" applyNumberFormat="1" applyFont="1" applyBorder="1" applyAlignment="1">
      <alignment horizontal="center" vertical="center"/>
      <protection/>
    </xf>
    <xf numFmtId="0" fontId="49" fillId="0" borderId="81" xfId="61" applyFont="1" applyBorder="1" applyAlignment="1">
      <alignment horizontal="left" vertical="center"/>
      <protection/>
    </xf>
    <xf numFmtId="0" fontId="49" fillId="0" borderId="81" xfId="61" applyFont="1" applyBorder="1" applyAlignment="1">
      <alignment horizontal="left" vertical="center" wrapText="1"/>
      <protection/>
    </xf>
    <xf numFmtId="0" fontId="49" fillId="0" borderId="82" xfId="61" applyFont="1" applyBorder="1" applyAlignment="1">
      <alignment horizontal="left" vertical="center"/>
      <protection/>
    </xf>
    <xf numFmtId="3" fontId="28" fillId="0" borderId="21" xfId="70" applyNumberFormat="1" applyFont="1" applyBorder="1">
      <alignment/>
      <protection/>
    </xf>
    <xf numFmtId="3" fontId="27" fillId="0" borderId="21" xfId="70" applyNumberFormat="1" applyFont="1" applyBorder="1">
      <alignment/>
      <protection/>
    </xf>
    <xf numFmtId="3" fontId="27" fillId="24" borderId="19" xfId="70" applyNumberFormat="1" applyFont="1" applyFill="1" applyBorder="1">
      <alignment/>
      <protection/>
    </xf>
    <xf numFmtId="3" fontId="28" fillId="0" borderId="28" xfId="70" applyNumberFormat="1" applyFont="1" applyBorder="1">
      <alignment/>
      <protection/>
    </xf>
    <xf numFmtId="3" fontId="27" fillId="0" borderId="28" xfId="70" applyNumberFormat="1" applyFont="1" applyBorder="1">
      <alignment/>
      <protection/>
    </xf>
    <xf numFmtId="3" fontId="27" fillId="0" borderId="29" xfId="70" applyNumberFormat="1" applyFont="1" applyBorder="1">
      <alignment/>
      <protection/>
    </xf>
    <xf numFmtId="3" fontId="27" fillId="24" borderId="32" xfId="70" applyNumberFormat="1" applyFont="1" applyFill="1" applyBorder="1">
      <alignment/>
      <protection/>
    </xf>
    <xf numFmtId="3" fontId="27" fillId="0" borderId="33" xfId="70" applyNumberFormat="1" applyFont="1" applyBorder="1">
      <alignment/>
      <protection/>
    </xf>
    <xf numFmtId="3" fontId="27" fillId="0" borderId="26" xfId="70" applyNumberFormat="1" applyFont="1" applyBorder="1">
      <alignment/>
      <protection/>
    </xf>
    <xf numFmtId="3" fontId="27" fillId="0" borderId="17" xfId="70" applyNumberFormat="1" applyFont="1" applyBorder="1">
      <alignment/>
      <protection/>
    </xf>
    <xf numFmtId="3" fontId="28" fillId="0" borderId="12" xfId="70" applyNumberFormat="1" applyFont="1" applyBorder="1">
      <alignment/>
      <protection/>
    </xf>
    <xf numFmtId="3" fontId="28" fillId="0" borderId="17" xfId="70" applyNumberFormat="1" applyFont="1" applyBorder="1">
      <alignment/>
      <protection/>
    </xf>
    <xf numFmtId="3" fontId="28" fillId="0" borderId="47" xfId="70" applyNumberFormat="1" applyFont="1" applyBorder="1">
      <alignment/>
      <protection/>
    </xf>
    <xf numFmtId="0" fontId="24" fillId="0" borderId="0" xfId="65" applyFont="1" applyAlignment="1">
      <alignment horizontal="center" vertical="center"/>
      <protection/>
    </xf>
    <xf numFmtId="0" fontId="0" fillId="0" borderId="0" xfId="0" applyAlignment="1">
      <alignment horizontal="center"/>
    </xf>
    <xf numFmtId="3" fontId="27" fillId="0" borderId="10" xfId="70" applyNumberFormat="1" applyFont="1" applyBorder="1" applyAlignment="1">
      <alignment horizontal="center" vertical="center"/>
      <protection/>
    </xf>
    <xf numFmtId="3" fontId="27" fillId="0" borderId="31" xfId="70" applyNumberFormat="1" applyFont="1" applyBorder="1" applyAlignment="1">
      <alignment horizontal="center" vertical="center" wrapText="1"/>
      <protection/>
    </xf>
    <xf numFmtId="3" fontId="27" fillId="0" borderId="25" xfId="70" applyNumberFormat="1" applyFont="1" applyBorder="1" applyAlignment="1">
      <alignment horizontal="center" vertical="center" wrapText="1"/>
      <protection/>
    </xf>
    <xf numFmtId="3" fontId="27" fillId="0" borderId="25" xfId="58" applyNumberFormat="1" applyFont="1" applyBorder="1" applyAlignment="1">
      <alignment horizontal="center" vertical="center" wrapText="1"/>
      <protection/>
    </xf>
    <xf numFmtId="0" fontId="25" fillId="0" borderId="0" xfId="61" applyFont="1" applyFill="1" applyBorder="1" applyAlignment="1">
      <alignment vertical="center"/>
      <protection/>
    </xf>
    <xf numFmtId="0" fontId="25" fillId="0" borderId="55" xfId="61" applyFont="1" applyFill="1" applyBorder="1" applyAlignment="1">
      <alignment vertical="center"/>
      <protection/>
    </xf>
    <xf numFmtId="3" fontId="25" fillId="0" borderId="83" xfId="61" applyNumberFormat="1" applyFont="1" applyBorder="1" applyAlignment="1">
      <alignment horizontal="center" vertical="center"/>
      <protection/>
    </xf>
    <xf numFmtId="3" fontId="25" fillId="0" borderId="84" xfId="61" applyNumberFormat="1" applyFont="1" applyBorder="1" applyAlignment="1">
      <alignment horizontal="center" vertical="center"/>
      <protection/>
    </xf>
    <xf numFmtId="0" fontId="49" fillId="0" borderId="32" xfId="61" applyFont="1" applyBorder="1" applyAlignment="1">
      <alignment horizontal="left" vertical="center"/>
      <protection/>
    </xf>
    <xf numFmtId="3" fontId="25" fillId="0" borderId="29" xfId="61" applyNumberFormat="1" applyFont="1" applyBorder="1" applyAlignment="1">
      <alignment horizontal="center" vertical="center"/>
      <protection/>
    </xf>
    <xf numFmtId="3" fontId="25" fillId="0" borderId="26" xfId="61" applyNumberFormat="1" applyFont="1" applyBorder="1" applyAlignment="1">
      <alignment horizontal="center" vertical="center"/>
      <protection/>
    </xf>
    <xf numFmtId="3" fontId="26" fillId="0" borderId="33" xfId="61" applyNumberFormat="1" applyFont="1" applyBorder="1" applyAlignment="1">
      <alignment horizontal="center" vertical="center"/>
      <protection/>
    </xf>
    <xf numFmtId="0" fontId="25" fillId="0" borderId="24" xfId="61" applyFont="1" applyFill="1" applyBorder="1" applyAlignment="1">
      <alignment vertical="center"/>
      <protection/>
    </xf>
    <xf numFmtId="3" fontId="26" fillId="0" borderId="28" xfId="61" applyNumberFormat="1" applyFont="1" applyBorder="1" applyAlignment="1">
      <alignment horizontal="center" vertical="center"/>
      <protection/>
    </xf>
    <xf numFmtId="0" fontId="29" fillId="24" borderId="19" xfId="61" applyFont="1" applyFill="1" applyBorder="1" applyAlignment="1">
      <alignment horizontal="center" vertical="center"/>
      <protection/>
    </xf>
    <xf numFmtId="3" fontId="25" fillId="0" borderId="85" xfId="61" applyNumberFormat="1" applyFont="1" applyBorder="1" applyAlignment="1">
      <alignment horizontal="center" vertical="center"/>
      <protection/>
    </xf>
    <xf numFmtId="3" fontId="25" fillId="0" borderId="33" xfId="61" applyNumberFormat="1" applyFont="1" applyBorder="1" applyAlignment="1">
      <alignment horizontal="center" vertical="center"/>
      <protection/>
    </xf>
    <xf numFmtId="0" fontId="49" fillId="0" borderId="86" xfId="61" applyFont="1" applyBorder="1" applyAlignment="1">
      <alignment horizontal="left" vertical="center"/>
      <protection/>
    </xf>
    <xf numFmtId="0" fontId="49" fillId="0" borderId="80" xfId="61" applyFont="1" applyBorder="1" applyAlignment="1">
      <alignment horizontal="left" vertical="center"/>
      <protection/>
    </xf>
    <xf numFmtId="3" fontId="27" fillId="0" borderId="0" xfId="70" applyNumberFormat="1" applyFont="1" applyFill="1" applyBorder="1">
      <alignment/>
      <protection/>
    </xf>
    <xf numFmtId="3" fontId="27" fillId="0" borderId="32" xfId="70" applyNumberFormat="1" applyFont="1" applyFill="1" applyBorder="1">
      <alignment/>
      <protection/>
    </xf>
    <xf numFmtId="3" fontId="27" fillId="0" borderId="19" xfId="70" applyNumberFormat="1" applyFont="1" applyBorder="1">
      <alignment/>
      <protection/>
    </xf>
    <xf numFmtId="0" fontId="25" fillId="0" borderId="32" xfId="57" applyFont="1" applyBorder="1" applyAlignment="1">
      <alignment horizontal="center" vertical="center"/>
      <protection/>
    </xf>
    <xf numFmtId="0" fontId="25" fillId="0" borderId="19" xfId="57" applyFont="1" applyBorder="1" applyAlignment="1">
      <alignment horizontal="center" vertical="center"/>
      <protection/>
    </xf>
    <xf numFmtId="0" fontId="25" fillId="0" borderId="27" xfId="61" applyFont="1" applyFill="1" applyBorder="1" applyAlignment="1">
      <alignment horizontal="center" vertical="center"/>
      <protection/>
    </xf>
    <xf numFmtId="0" fontId="49" fillId="0" borderId="79" xfId="61" applyFont="1" applyBorder="1" applyAlignment="1">
      <alignment horizontal="left" vertical="center" wrapText="1"/>
      <protection/>
    </xf>
    <xf numFmtId="0" fontId="49" fillId="0" borderId="12" xfId="61" applyFont="1" applyBorder="1" applyAlignment="1">
      <alignment horizontal="left" vertical="center" wrapText="1"/>
      <protection/>
    </xf>
    <xf numFmtId="0" fontId="49" fillId="0" borderId="19" xfId="61" applyFont="1" applyBorder="1" applyAlignment="1">
      <alignment horizontal="left" vertical="center" wrapText="1"/>
      <protection/>
    </xf>
    <xf numFmtId="0" fontId="29" fillId="0" borderId="87" xfId="61" applyFont="1" applyBorder="1" applyAlignment="1">
      <alignment horizontal="center" vertical="center"/>
      <protection/>
    </xf>
    <xf numFmtId="0" fontId="29" fillId="0" borderId="43" xfId="61" applyFont="1" applyBorder="1" applyAlignment="1">
      <alignment horizontal="center" vertical="center"/>
      <protection/>
    </xf>
    <xf numFmtId="0" fontId="49" fillId="0" borderId="12" xfId="61" applyFont="1" applyBorder="1" applyAlignment="1">
      <alignment horizontal="left" vertical="center"/>
      <protection/>
    </xf>
    <xf numFmtId="0" fontId="49" fillId="0" borderId="88" xfId="61" applyFont="1" applyBorder="1" applyAlignment="1">
      <alignment horizontal="left" vertical="center" wrapText="1"/>
      <protection/>
    </xf>
    <xf numFmtId="0" fontId="49" fillId="0" borderId="76" xfId="61" applyFont="1" applyBorder="1" applyAlignment="1">
      <alignment horizontal="left" vertical="center"/>
      <protection/>
    </xf>
    <xf numFmtId="3" fontId="25" fillId="0" borderId="24" xfId="61" applyNumberFormat="1" applyFont="1" applyBorder="1" applyAlignment="1">
      <alignment horizontal="center" vertical="center"/>
      <protection/>
    </xf>
    <xf numFmtId="0" fontId="29" fillId="24" borderId="55" xfId="61" applyFont="1" applyFill="1" applyBorder="1" applyAlignment="1">
      <alignment horizontal="center" vertical="center"/>
      <protection/>
    </xf>
    <xf numFmtId="0" fontId="49" fillId="0" borderId="89" xfId="61" applyFont="1" applyBorder="1" applyAlignment="1">
      <alignment horizontal="left" vertical="center" wrapText="1"/>
      <protection/>
    </xf>
    <xf numFmtId="0" fontId="25" fillId="0" borderId="39" xfId="58" applyFont="1" applyBorder="1" applyAlignment="1">
      <alignment horizontal="center" vertical="center" wrapText="1"/>
      <protection/>
    </xf>
    <xf numFmtId="0" fontId="26" fillId="0" borderId="28" xfId="58" applyFont="1" applyBorder="1" applyAlignment="1">
      <alignment horizontal="left" vertical="center" wrapText="1"/>
      <protection/>
    </xf>
    <xf numFmtId="174" fontId="26" fillId="0" borderId="29" xfId="58" applyNumberFormat="1" applyFont="1" applyBorder="1" applyAlignment="1">
      <alignment horizontal="center" vertical="center" wrapText="1"/>
      <protection/>
    </xf>
    <xf numFmtId="3" fontId="25" fillId="0" borderId="84" xfId="57" applyNumberFormat="1" applyFont="1" applyBorder="1" applyAlignment="1">
      <alignment horizontal="center" vertical="center"/>
      <protection/>
    </xf>
    <xf numFmtId="3" fontId="25" fillId="0" borderId="29" xfId="57" applyNumberFormat="1" applyFont="1" applyFill="1" applyBorder="1" applyAlignment="1">
      <alignment horizontal="center" vertical="center"/>
      <protection/>
    </xf>
    <xf numFmtId="3" fontId="28" fillId="0" borderId="90" xfId="69" applyNumberFormat="1" applyFont="1" applyBorder="1" applyAlignment="1">
      <alignment horizontal="right" shrinkToFit="1"/>
      <protection/>
    </xf>
    <xf numFmtId="3" fontId="27" fillId="0" borderId="0" xfId="69" applyNumberFormat="1" applyFont="1" applyBorder="1" applyAlignment="1">
      <alignment horizontal="center" vertical="distributed" wrapText="1"/>
      <protection/>
    </xf>
    <xf numFmtId="0" fontId="27" fillId="0" borderId="60" xfId="65" applyFont="1" applyBorder="1" applyAlignment="1">
      <alignment horizontal="center" vertical="center" wrapText="1"/>
      <protection/>
    </xf>
    <xf numFmtId="0" fontId="27" fillId="0" borderId="40" xfId="65" applyFont="1" applyBorder="1" applyAlignment="1">
      <alignment horizontal="center" vertical="center" wrapText="1"/>
      <protection/>
    </xf>
    <xf numFmtId="0" fontId="24" fillId="0" borderId="0" xfId="65" applyFont="1" applyAlignment="1">
      <alignment horizontal="center" vertical="center"/>
      <protection/>
    </xf>
    <xf numFmtId="0" fontId="25" fillId="0" borderId="34" xfId="65" applyFont="1" applyBorder="1" applyAlignment="1">
      <alignment horizontal="center" vertical="center" wrapText="1"/>
      <protection/>
    </xf>
    <xf numFmtId="0" fontId="25" fillId="0" borderId="35" xfId="65" applyFont="1" applyBorder="1" applyAlignment="1">
      <alignment horizontal="center" vertical="center" wrapText="1"/>
      <protection/>
    </xf>
    <xf numFmtId="0" fontId="25" fillId="0" borderId="91" xfId="65" applyFont="1" applyBorder="1" applyAlignment="1">
      <alignment horizontal="center" vertical="center" wrapText="1"/>
      <protection/>
    </xf>
    <xf numFmtId="0" fontId="25" fillId="0" borderId="92" xfId="65" applyFont="1" applyBorder="1" applyAlignment="1">
      <alignment horizontal="center" vertical="center" wrapText="1"/>
      <protection/>
    </xf>
    <xf numFmtId="0" fontId="25" fillId="0" borderId="60" xfId="65" applyFont="1" applyBorder="1" applyAlignment="1">
      <alignment horizontal="center" vertical="center"/>
      <protection/>
    </xf>
    <xf numFmtId="0" fontId="25" fillId="0" borderId="74" xfId="65" applyFont="1" applyBorder="1" applyAlignment="1">
      <alignment horizontal="center" vertical="center"/>
      <protection/>
    </xf>
    <xf numFmtId="0" fontId="25" fillId="0" borderId="40" xfId="65" applyFont="1" applyBorder="1" applyAlignment="1">
      <alignment horizontal="center" vertical="center"/>
      <protection/>
    </xf>
    <xf numFmtId="3" fontId="0" fillId="0" borderId="0" xfId="69" applyNumberFormat="1" applyFont="1" applyBorder="1" applyAlignment="1">
      <alignment horizontal="right" shrinkToFit="1"/>
      <protection/>
    </xf>
    <xf numFmtId="0" fontId="25" fillId="0" borderId="60" xfId="65" applyFont="1" applyBorder="1" applyAlignment="1">
      <alignment horizontal="center" vertical="center" wrapText="1"/>
      <protection/>
    </xf>
    <xf numFmtId="0" fontId="25" fillId="0" borderId="74" xfId="65" applyFont="1" applyBorder="1" applyAlignment="1">
      <alignment horizontal="center" vertical="center" wrapText="1"/>
      <protection/>
    </xf>
    <xf numFmtId="0" fontId="25" fillId="0" borderId="40" xfId="65" applyFont="1" applyBorder="1" applyAlignment="1">
      <alignment horizontal="center" vertical="center" wrapText="1"/>
      <protection/>
    </xf>
    <xf numFmtId="0" fontId="25" fillId="0" borderId="49" xfId="65" applyFont="1" applyBorder="1" applyAlignment="1">
      <alignment horizontal="center" vertical="center"/>
      <protection/>
    </xf>
    <xf numFmtId="0" fontId="25" fillId="0" borderId="50" xfId="65" applyFont="1" applyBorder="1" applyAlignment="1">
      <alignment horizontal="center" vertical="center"/>
      <protection/>
    </xf>
    <xf numFmtId="0" fontId="25" fillId="0" borderId="51" xfId="65" applyFont="1" applyBorder="1" applyAlignment="1">
      <alignment horizontal="center" vertical="center"/>
      <protection/>
    </xf>
    <xf numFmtId="0" fontId="25" fillId="0" borderId="91" xfId="65" applyFont="1" applyBorder="1" applyAlignment="1">
      <alignment horizontal="center" vertical="center"/>
      <protection/>
    </xf>
    <xf numFmtId="0" fontId="25" fillId="0" borderId="90" xfId="65" applyFont="1" applyBorder="1" applyAlignment="1">
      <alignment horizontal="center" vertical="center"/>
      <protection/>
    </xf>
    <xf numFmtId="0" fontId="25" fillId="0" borderId="92" xfId="65" applyFont="1" applyBorder="1" applyAlignment="1">
      <alignment horizontal="center" vertical="center"/>
      <protection/>
    </xf>
    <xf numFmtId="0" fontId="27" fillId="0" borderId="20" xfId="66" applyFont="1" applyBorder="1" applyAlignment="1">
      <alignment horizontal="center" vertical="center" wrapText="1"/>
      <protection/>
    </xf>
    <xf numFmtId="0" fontId="27" fillId="0" borderId="89" xfId="66" applyFont="1" applyBorder="1" applyAlignment="1">
      <alignment horizontal="center" vertical="center" wrapText="1"/>
      <protection/>
    </xf>
    <xf numFmtId="0" fontId="27" fillId="0" borderId="36" xfId="66" applyFont="1" applyBorder="1" applyAlignment="1">
      <alignment horizontal="center" vertical="center" wrapText="1"/>
      <protection/>
    </xf>
    <xf numFmtId="0" fontId="29" fillId="0" borderId="0" xfId="66" applyFont="1" applyAlignment="1">
      <alignment horizontal="center" vertical="center"/>
      <protection/>
    </xf>
    <xf numFmtId="0" fontId="25" fillId="0" borderId="32" xfId="66" applyFont="1" applyBorder="1" applyAlignment="1">
      <alignment horizontal="center" vertical="center"/>
      <protection/>
    </xf>
    <xf numFmtId="0" fontId="25" fillId="0" borderId="33" xfId="66" applyFont="1" applyBorder="1" applyAlignment="1">
      <alignment horizontal="center" vertical="center"/>
      <protection/>
    </xf>
    <xf numFmtId="0" fontId="27" fillId="0" borderId="26" xfId="66" applyFont="1" applyBorder="1" applyAlignment="1">
      <alignment horizontal="center" vertical="center" wrapText="1"/>
      <protection/>
    </xf>
    <xf numFmtId="0" fontId="27" fillId="0" borderId="17" xfId="66" applyFont="1" applyBorder="1" applyAlignment="1">
      <alignment horizontal="center" vertical="center" wrapText="1"/>
      <protection/>
    </xf>
    <xf numFmtId="0" fontId="27" fillId="0" borderId="12" xfId="66" applyFont="1" applyBorder="1" applyAlignment="1">
      <alignment horizontal="center" vertical="center"/>
      <protection/>
    </xf>
    <xf numFmtId="0" fontId="27" fillId="0" borderId="21" xfId="66" applyFont="1" applyBorder="1" applyAlignment="1">
      <alignment horizontal="center" vertical="center"/>
      <protection/>
    </xf>
    <xf numFmtId="0" fontId="25" fillId="0" borderId="21" xfId="66" applyFont="1" applyBorder="1" applyAlignment="1">
      <alignment horizontal="center" vertical="center"/>
      <protection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7" fillId="0" borderId="18" xfId="66" applyFont="1" applyBorder="1" applyAlignment="1">
      <alignment horizontal="center" vertical="center" wrapText="1"/>
      <protection/>
    </xf>
    <xf numFmtId="0" fontId="27" fillId="0" borderId="77" xfId="66" applyFont="1" applyBorder="1" applyAlignment="1">
      <alignment horizontal="center" vertical="center" wrapText="1"/>
      <protection/>
    </xf>
    <xf numFmtId="0" fontId="27" fillId="0" borderId="79" xfId="66" applyFont="1" applyBorder="1" applyAlignment="1">
      <alignment horizontal="center" vertical="center" wrapText="1"/>
      <protection/>
    </xf>
    <xf numFmtId="0" fontId="27" fillId="0" borderId="18" xfId="66" applyFont="1" applyBorder="1" applyAlignment="1">
      <alignment horizontal="center" vertical="center"/>
      <protection/>
    </xf>
    <xf numFmtId="0" fontId="27" fillId="0" borderId="77" xfId="66" applyFont="1" applyBorder="1" applyAlignment="1">
      <alignment horizontal="center" vertical="center"/>
      <protection/>
    </xf>
    <xf numFmtId="0" fontId="27" fillId="0" borderId="79" xfId="66" applyFont="1" applyBorder="1" applyAlignment="1">
      <alignment horizontal="center" vertical="center"/>
      <protection/>
    </xf>
    <xf numFmtId="0" fontId="27" fillId="0" borderId="45" xfId="66" applyFont="1" applyBorder="1" applyAlignment="1">
      <alignment horizontal="center" vertical="center"/>
      <protection/>
    </xf>
    <xf numFmtId="0" fontId="27" fillId="0" borderId="90" xfId="66" applyFont="1" applyBorder="1" applyAlignment="1">
      <alignment horizontal="center" vertical="center"/>
      <protection/>
    </xf>
    <xf numFmtId="0" fontId="27" fillId="0" borderId="46" xfId="66" applyFont="1" applyBorder="1" applyAlignment="1">
      <alignment horizontal="center" vertical="center"/>
      <protection/>
    </xf>
    <xf numFmtId="0" fontId="24" fillId="0" borderId="0" xfId="58" applyFont="1" applyAlignment="1">
      <alignment horizontal="center" vertical="center" wrapText="1"/>
      <protection/>
    </xf>
    <xf numFmtId="0" fontId="24" fillId="0" borderId="0" xfId="58" applyFont="1" applyBorder="1" applyAlignment="1">
      <alignment horizontal="center" vertical="center" wrapText="1"/>
      <protection/>
    </xf>
    <xf numFmtId="3" fontId="27" fillId="0" borderId="75" xfId="58" applyNumberFormat="1" applyFont="1" applyBorder="1" applyAlignment="1">
      <alignment horizontal="center" vertical="center" wrapText="1"/>
      <protection/>
    </xf>
    <xf numFmtId="3" fontId="27" fillId="0" borderId="57" xfId="58" applyNumberFormat="1" applyFont="1" applyBorder="1" applyAlignment="1">
      <alignment horizontal="center" vertical="center" wrapText="1"/>
      <protection/>
    </xf>
    <xf numFmtId="0" fontId="25" fillId="0" borderId="10" xfId="58" applyFont="1" applyBorder="1" applyAlignment="1">
      <alignment horizontal="center" vertical="center" wrapText="1"/>
      <protection/>
    </xf>
    <xf numFmtId="0" fontId="25" fillId="0" borderId="31" xfId="58" applyFont="1" applyBorder="1" applyAlignment="1">
      <alignment horizontal="center" vertical="center" wrapText="1"/>
      <protection/>
    </xf>
    <xf numFmtId="0" fontId="24" fillId="0" borderId="32" xfId="58" applyFont="1" applyBorder="1" applyAlignment="1">
      <alignment horizontal="center" vertical="center" wrapText="1"/>
      <protection/>
    </xf>
    <xf numFmtId="0" fontId="24" fillId="0" borderId="19" xfId="58" applyFont="1" applyBorder="1" applyAlignment="1">
      <alignment horizontal="center" vertical="center" wrapText="1"/>
      <protection/>
    </xf>
    <xf numFmtId="0" fontId="24" fillId="0" borderId="33" xfId="58" applyFont="1" applyBorder="1" applyAlignment="1">
      <alignment horizontal="center" vertical="center" wrapText="1"/>
      <protection/>
    </xf>
    <xf numFmtId="0" fontId="24" fillId="0" borderId="28" xfId="58" applyFont="1" applyBorder="1" applyAlignment="1">
      <alignment horizontal="center" vertical="center" wrapText="1"/>
      <protection/>
    </xf>
    <xf numFmtId="0" fontId="25" fillId="0" borderId="0" xfId="58" applyFont="1" applyBorder="1" applyAlignment="1">
      <alignment horizontal="center" vertical="center" wrapText="1"/>
      <protection/>
    </xf>
    <xf numFmtId="3" fontId="29" fillId="0" borderId="26" xfId="58" applyNumberFormat="1" applyFont="1" applyBorder="1" applyAlignment="1">
      <alignment horizontal="center" vertical="center" wrapText="1"/>
      <protection/>
    </xf>
    <xf numFmtId="3" fontId="29" fillId="0" borderId="29" xfId="58" applyNumberFormat="1" applyFont="1" applyBorder="1" applyAlignment="1">
      <alignment horizontal="center" vertical="center" wrapText="1"/>
      <protection/>
    </xf>
    <xf numFmtId="0" fontId="24" fillId="0" borderId="0" xfId="57" applyFont="1" applyAlignment="1">
      <alignment horizontal="center" vertical="center"/>
      <protection/>
    </xf>
    <xf numFmtId="0" fontId="24" fillId="0" borderId="0" xfId="57" applyFont="1" applyBorder="1" applyAlignment="1">
      <alignment horizontal="center" vertical="center"/>
      <protection/>
    </xf>
    <xf numFmtId="3" fontId="35" fillId="0" borderId="0" xfId="71" applyNumberFormat="1" applyFont="1" applyBorder="1" applyAlignment="1">
      <alignment horizontal="right" vertical="center"/>
      <protection/>
    </xf>
    <xf numFmtId="0" fontId="25" fillId="0" borderId="33" xfId="57" applyFont="1" applyBorder="1" applyAlignment="1">
      <alignment horizontal="center" vertical="center"/>
      <protection/>
    </xf>
    <xf numFmtId="0" fontId="25" fillId="0" borderId="28" xfId="57" applyFont="1" applyBorder="1" applyAlignment="1">
      <alignment horizontal="center" vertical="center"/>
      <protection/>
    </xf>
    <xf numFmtId="3" fontId="26" fillId="0" borderId="45" xfId="57" applyNumberFormat="1" applyFont="1" applyBorder="1" applyAlignment="1">
      <alignment horizontal="left" vertical="center"/>
      <protection/>
    </xf>
    <xf numFmtId="3" fontId="26" fillId="0" borderId="46" xfId="57" applyNumberFormat="1" applyFont="1" applyBorder="1" applyAlignment="1">
      <alignment horizontal="left" vertical="center"/>
      <protection/>
    </xf>
    <xf numFmtId="3" fontId="25" fillId="0" borderId="21" xfId="57" applyNumberFormat="1" applyFont="1" applyBorder="1" applyAlignment="1">
      <alignment horizontal="left" vertical="center"/>
      <protection/>
    </xf>
    <xf numFmtId="3" fontId="26" fillId="0" borderId="11" xfId="57" applyNumberFormat="1" applyFont="1" applyBorder="1" applyAlignment="1">
      <alignment horizontal="left" vertical="center"/>
      <protection/>
    </xf>
    <xf numFmtId="3" fontId="26" fillId="0" borderId="44" xfId="57" applyNumberFormat="1" applyFont="1" applyBorder="1" applyAlignment="1">
      <alignment horizontal="left" vertical="center"/>
      <protection/>
    </xf>
    <xf numFmtId="0" fontId="24" fillId="0" borderId="10" xfId="57" applyFont="1" applyBorder="1" applyAlignment="1">
      <alignment horizontal="center" vertical="center" wrapText="1"/>
      <protection/>
    </xf>
    <xf numFmtId="0" fontId="24" fillId="0" borderId="31" xfId="57" applyFont="1" applyBorder="1" applyAlignment="1">
      <alignment horizontal="center" vertical="center" wrapText="1"/>
      <protection/>
    </xf>
    <xf numFmtId="3" fontId="25" fillId="0" borderId="31" xfId="57" applyNumberFormat="1" applyFont="1" applyBorder="1" applyAlignment="1">
      <alignment horizontal="left" vertical="center"/>
      <protection/>
    </xf>
    <xf numFmtId="3" fontId="25" fillId="0" borderId="37" xfId="57" applyNumberFormat="1" applyFont="1" applyBorder="1" applyAlignment="1">
      <alignment horizontal="left" vertical="center"/>
      <protection/>
    </xf>
    <xf numFmtId="0" fontId="25" fillId="0" borderId="32" xfId="57" applyFont="1" applyBorder="1" applyAlignment="1">
      <alignment horizontal="center" vertical="center"/>
      <protection/>
    </xf>
    <xf numFmtId="0" fontId="25" fillId="0" borderId="19" xfId="57" applyFont="1" applyBorder="1" applyAlignment="1">
      <alignment horizontal="center" vertical="center"/>
      <protection/>
    </xf>
    <xf numFmtId="0" fontId="25" fillId="0" borderId="0" xfId="57" applyFont="1" applyBorder="1" applyAlignment="1">
      <alignment horizontal="center" vertical="center"/>
      <protection/>
    </xf>
    <xf numFmtId="3" fontId="27" fillId="0" borderId="84" xfId="57" applyNumberFormat="1" applyFont="1" applyBorder="1" applyAlignment="1">
      <alignment horizontal="center" vertical="center" wrapText="1"/>
      <protection/>
    </xf>
    <xf numFmtId="3" fontId="27" fillId="0" borderId="38" xfId="57" applyNumberFormat="1" applyFont="1" applyBorder="1" applyAlignment="1">
      <alignment horizontal="center" vertical="center" wrapText="1"/>
      <protection/>
    </xf>
    <xf numFmtId="0" fontId="25" fillId="0" borderId="0" xfId="59" applyFont="1" applyBorder="1" applyAlignment="1">
      <alignment horizontal="center" vertical="center" wrapText="1"/>
      <protection/>
    </xf>
    <xf numFmtId="3" fontId="25" fillId="0" borderId="28" xfId="57" applyNumberFormat="1" applyFont="1" applyBorder="1" applyAlignment="1">
      <alignment horizontal="left" vertical="center"/>
      <protection/>
    </xf>
    <xf numFmtId="3" fontId="25" fillId="0" borderId="85" xfId="57" applyNumberFormat="1" applyFont="1" applyBorder="1" applyAlignment="1">
      <alignment horizontal="left" vertical="center"/>
      <protection/>
    </xf>
    <xf numFmtId="3" fontId="31" fillId="0" borderId="26" xfId="58" applyNumberFormat="1" applyFont="1" applyBorder="1" applyAlignment="1">
      <alignment horizontal="center" vertical="center" wrapText="1"/>
      <protection/>
    </xf>
    <xf numFmtId="3" fontId="31" fillId="0" borderId="29" xfId="58" applyNumberFormat="1" applyFont="1" applyBorder="1" applyAlignment="1">
      <alignment horizontal="center" vertical="center" wrapText="1"/>
      <protection/>
    </xf>
    <xf numFmtId="0" fontId="24" fillId="0" borderId="0" xfId="67" applyFont="1" applyAlignment="1">
      <alignment horizontal="center" wrapText="1"/>
      <protection/>
    </xf>
    <xf numFmtId="0" fontId="24" fillId="0" borderId="0" xfId="67" applyFont="1" applyBorder="1" applyAlignment="1">
      <alignment horizontal="center" wrapText="1"/>
      <protection/>
    </xf>
    <xf numFmtId="0" fontId="24" fillId="0" borderId="32" xfId="67" applyFont="1" applyBorder="1" applyAlignment="1">
      <alignment horizontal="center" vertical="center"/>
      <protection/>
    </xf>
    <xf numFmtId="0" fontId="24" fillId="0" borderId="19" xfId="67" applyFont="1" applyBorder="1" applyAlignment="1">
      <alignment horizontal="center" vertical="center"/>
      <protection/>
    </xf>
    <xf numFmtId="0" fontId="44" fillId="0" borderId="26" xfId="67" applyFont="1" applyBorder="1" applyAlignment="1">
      <alignment horizontal="center" vertical="center"/>
      <protection/>
    </xf>
    <xf numFmtId="0" fontId="44" fillId="0" borderId="29" xfId="67" applyFont="1" applyBorder="1" applyAlignment="1">
      <alignment horizontal="center" vertical="center"/>
      <protection/>
    </xf>
    <xf numFmtId="0" fontId="24" fillId="0" borderId="0" xfId="68" applyFont="1" applyAlignment="1">
      <alignment horizontal="center"/>
      <protection/>
    </xf>
    <xf numFmtId="0" fontId="26" fillId="0" borderId="0" xfId="68" applyFont="1" applyAlignment="1">
      <alignment horizontal="right"/>
      <protection/>
    </xf>
    <xf numFmtId="0" fontId="24" fillId="0" borderId="0" xfId="68" applyFont="1" applyBorder="1" applyAlignment="1">
      <alignment horizontal="center" vertical="center" wrapText="1"/>
      <protection/>
    </xf>
    <xf numFmtId="0" fontId="28" fillId="0" borderId="12" xfId="68" applyFont="1" applyFill="1" applyBorder="1" applyAlignment="1">
      <alignment horizontal="left" vertical="center" wrapText="1"/>
      <protection/>
    </xf>
    <xf numFmtId="0" fontId="28" fillId="0" borderId="21" xfId="68" applyFont="1" applyFill="1" applyBorder="1" applyAlignment="1">
      <alignment horizontal="left" vertical="center" wrapText="1"/>
      <protection/>
    </xf>
    <xf numFmtId="0" fontId="26" fillId="0" borderId="30" xfId="68" applyFont="1" applyFill="1" applyBorder="1" applyAlignment="1">
      <alignment horizontal="left" vertical="center" wrapText="1"/>
      <protection/>
    </xf>
    <xf numFmtId="0" fontId="26" fillId="0" borderId="24" xfId="68" applyFont="1" applyFill="1" applyBorder="1" applyAlignment="1">
      <alignment horizontal="left" vertical="center" wrapText="1"/>
      <protection/>
    </xf>
    <xf numFmtId="0" fontId="26" fillId="0" borderId="32" xfId="68" applyFont="1" applyBorder="1" applyAlignment="1">
      <alignment horizontal="left" vertical="center" wrapText="1"/>
      <protection/>
    </xf>
    <xf numFmtId="0" fontId="26" fillId="0" borderId="33" xfId="68" applyFont="1" applyBorder="1" applyAlignment="1">
      <alignment horizontal="left" vertical="center" wrapText="1"/>
      <protection/>
    </xf>
    <xf numFmtId="0" fontId="26" fillId="0" borderId="12" xfId="68" applyFont="1" applyBorder="1" applyAlignment="1">
      <alignment horizontal="left" vertical="center" wrapText="1"/>
      <protection/>
    </xf>
    <xf numFmtId="0" fontId="26" fillId="0" borderId="21" xfId="68" applyFont="1" applyBorder="1" applyAlignment="1">
      <alignment horizontal="left" vertical="center" wrapText="1"/>
      <protection/>
    </xf>
    <xf numFmtId="0" fontId="26" fillId="0" borderId="12" xfId="68" applyFont="1" applyFill="1" applyBorder="1" applyAlignment="1">
      <alignment horizontal="left" vertical="center" wrapText="1"/>
      <protection/>
    </xf>
    <xf numFmtId="0" fontId="26" fillId="0" borderId="21" xfId="68" applyFont="1" applyFill="1" applyBorder="1" applyAlignment="1">
      <alignment horizontal="left" vertical="center" wrapText="1"/>
      <protection/>
    </xf>
    <xf numFmtId="0" fontId="25" fillId="0" borderId="10" xfId="68" applyFont="1" applyFill="1" applyBorder="1" applyAlignment="1">
      <alignment horizontal="center" vertical="center"/>
      <protection/>
    </xf>
    <xf numFmtId="0" fontId="25" fillId="0" borderId="31" xfId="68" applyFont="1" applyFill="1" applyBorder="1" applyAlignment="1">
      <alignment horizontal="center" vertical="center"/>
      <protection/>
    </xf>
    <xf numFmtId="0" fontId="25" fillId="0" borderId="10" xfId="64" applyFont="1" applyBorder="1" applyAlignment="1">
      <alignment horizontal="center" vertical="center"/>
      <protection/>
    </xf>
    <xf numFmtId="0" fontId="25" fillId="0" borderId="31" xfId="64" applyFont="1" applyBorder="1" applyAlignment="1">
      <alignment horizontal="center" vertical="center"/>
      <protection/>
    </xf>
    <xf numFmtId="0" fontId="24" fillId="0" borderId="32" xfId="64" applyFont="1" applyBorder="1" applyAlignment="1">
      <alignment horizontal="center" vertical="center"/>
      <protection/>
    </xf>
    <xf numFmtId="0" fontId="24" fillId="0" borderId="33" xfId="64" applyFont="1" applyBorder="1" applyAlignment="1">
      <alignment horizontal="center" vertical="center"/>
      <protection/>
    </xf>
    <xf numFmtId="0" fontId="24" fillId="0" borderId="26" xfId="64" applyFont="1" applyBorder="1" applyAlignment="1">
      <alignment horizontal="center" vertical="center"/>
      <protection/>
    </xf>
    <xf numFmtId="0" fontId="36" fillId="0" borderId="0" xfId="0" applyFont="1" applyAlignment="1">
      <alignment horizontal="center" vertical="center"/>
    </xf>
    <xf numFmtId="0" fontId="0" fillId="0" borderId="0" xfId="0" applyAlignment="1">
      <alignment/>
    </xf>
    <xf numFmtId="0" fontId="25" fillId="0" borderId="10" xfId="64" applyFont="1" applyBorder="1" applyAlignment="1">
      <alignment horizontal="left" vertical="center"/>
      <protection/>
    </xf>
    <xf numFmtId="0" fontId="25" fillId="0" borderId="31" xfId="64" applyFont="1" applyBorder="1" applyAlignment="1">
      <alignment horizontal="left" vertical="center"/>
      <protection/>
    </xf>
    <xf numFmtId="0" fontId="25" fillId="0" borderId="60" xfId="64" applyFont="1" applyBorder="1" applyAlignment="1">
      <alignment horizontal="center" vertical="center"/>
      <protection/>
    </xf>
    <xf numFmtId="0" fontId="25" fillId="0" borderId="44" xfId="64" applyFont="1" applyBorder="1" applyAlignment="1">
      <alignment horizontal="center" vertical="center"/>
      <protection/>
    </xf>
    <xf numFmtId="3" fontId="0" fillId="0" borderId="0" xfId="69" applyNumberFormat="1" applyFont="1" applyBorder="1" applyAlignment="1">
      <alignment horizontal="right" shrinkToFit="1"/>
      <protection/>
    </xf>
    <xf numFmtId="0" fontId="24" fillId="0" borderId="0" xfId="63" applyFont="1" applyAlignment="1">
      <alignment horizontal="center"/>
      <protection/>
    </xf>
    <xf numFmtId="176" fontId="26" fillId="0" borderId="22" xfId="63" applyNumberFormat="1" applyFont="1" applyBorder="1" applyAlignment="1">
      <alignment horizontal="center" vertical="center"/>
      <protection/>
    </xf>
    <xf numFmtId="3" fontId="26" fillId="0" borderId="22" xfId="63" applyNumberFormat="1" applyFont="1" applyBorder="1" applyAlignment="1">
      <alignment horizontal="center" vertical="center" wrapText="1"/>
      <protection/>
    </xf>
    <xf numFmtId="3" fontId="26" fillId="0" borderId="23" xfId="63" applyNumberFormat="1" applyFont="1" applyBorder="1" applyAlignment="1">
      <alignment horizontal="center" vertical="center" wrapText="1"/>
      <protection/>
    </xf>
    <xf numFmtId="0" fontId="30" fillId="0" borderId="16" xfId="63" applyFont="1" applyBorder="1" applyAlignment="1">
      <alignment horizontal="center" vertical="center" wrapText="1"/>
      <protection/>
    </xf>
    <xf numFmtId="0" fontId="26" fillId="0" borderId="22" xfId="63" applyFont="1" applyBorder="1" applyAlignment="1">
      <alignment horizontal="center" vertical="center" wrapText="1"/>
      <protection/>
    </xf>
    <xf numFmtId="0" fontId="24" fillId="0" borderId="0" xfId="63" applyFont="1" applyBorder="1" applyAlignment="1">
      <alignment horizontal="center"/>
      <protection/>
    </xf>
    <xf numFmtId="176" fontId="26" fillId="0" borderId="21" xfId="63" applyNumberFormat="1" applyFont="1" applyBorder="1" applyAlignment="1">
      <alignment horizontal="center" vertical="center"/>
      <protection/>
    </xf>
    <xf numFmtId="176" fontId="26" fillId="0" borderId="17" xfId="63" applyNumberFormat="1" applyFont="1" applyBorder="1" applyAlignment="1">
      <alignment horizontal="center" vertical="center"/>
      <protection/>
    </xf>
    <xf numFmtId="0" fontId="26" fillId="0" borderId="12" xfId="63" applyFont="1" applyBorder="1" applyAlignment="1">
      <alignment horizontal="center" vertical="center" wrapText="1"/>
      <protection/>
    </xf>
    <xf numFmtId="0" fontId="26" fillId="0" borderId="21" xfId="63" applyFont="1" applyBorder="1" applyAlignment="1">
      <alignment horizontal="center" vertical="center" wrapText="1"/>
      <protection/>
    </xf>
    <xf numFmtId="3" fontId="26" fillId="0" borderId="21" xfId="63" applyNumberFormat="1" applyFont="1" applyBorder="1" applyAlignment="1">
      <alignment horizontal="center" vertical="center"/>
      <protection/>
    </xf>
    <xf numFmtId="175" fontId="25" fillId="0" borderId="21" xfId="75" applyFont="1" applyFill="1" applyBorder="1" applyAlignment="1" applyProtection="1">
      <alignment horizontal="center" vertical="center" wrapText="1"/>
      <protection/>
    </xf>
    <xf numFmtId="175" fontId="25" fillId="0" borderId="28" xfId="75" applyFont="1" applyFill="1" applyBorder="1" applyAlignment="1" applyProtection="1">
      <alignment horizontal="center" vertical="center" wrapText="1"/>
      <protection/>
    </xf>
    <xf numFmtId="0" fontId="25" fillId="0" borderId="21" xfId="63" applyFont="1" applyBorder="1" applyAlignment="1">
      <alignment horizontal="center" vertical="center" wrapText="1"/>
      <protection/>
    </xf>
    <xf numFmtId="0" fontId="25" fillId="0" borderId="17" xfId="63" applyFont="1" applyBorder="1" applyAlignment="1">
      <alignment horizontal="center" vertical="center" wrapText="1"/>
      <protection/>
    </xf>
    <xf numFmtId="0" fontId="25" fillId="0" borderId="28" xfId="63" applyFont="1" applyBorder="1" applyAlignment="1">
      <alignment horizontal="center" vertical="center" wrapText="1"/>
      <protection/>
    </xf>
    <xf numFmtId="0" fontId="25" fillId="0" borderId="29" xfId="63" applyFont="1" applyBorder="1" applyAlignment="1">
      <alignment horizontal="center" vertical="center" wrapText="1"/>
      <protection/>
    </xf>
    <xf numFmtId="3" fontId="26" fillId="0" borderId="22" xfId="63" applyNumberFormat="1" applyFont="1" applyBorder="1" applyAlignment="1">
      <alignment horizontal="center" vertical="center"/>
      <protection/>
    </xf>
    <xf numFmtId="0" fontId="43" fillId="0" borderId="12" xfId="63" applyFont="1" applyBorder="1" applyAlignment="1">
      <alignment horizontal="center" vertical="center" wrapText="1"/>
      <protection/>
    </xf>
    <xf numFmtId="0" fontId="43" fillId="0" borderId="21" xfId="63" applyFont="1" applyBorder="1" applyAlignment="1">
      <alignment horizontal="center" vertical="center" wrapText="1"/>
      <protection/>
    </xf>
    <xf numFmtId="3" fontId="25" fillId="0" borderId="28" xfId="63" applyNumberFormat="1" applyFont="1" applyBorder="1" applyAlignment="1">
      <alignment horizontal="center" vertical="center"/>
      <protection/>
    </xf>
    <xf numFmtId="3" fontId="25" fillId="0" borderId="29" xfId="63" applyNumberFormat="1" applyFont="1" applyBorder="1" applyAlignment="1">
      <alignment horizontal="center" vertical="center"/>
      <protection/>
    </xf>
    <xf numFmtId="3" fontId="26" fillId="0" borderId="21" xfId="63" applyNumberFormat="1" applyFont="1" applyBorder="1" applyAlignment="1">
      <alignment horizontal="center" vertical="center" wrapText="1"/>
      <protection/>
    </xf>
    <xf numFmtId="3" fontId="26" fillId="0" borderId="17" xfId="63" applyNumberFormat="1" applyFont="1" applyBorder="1" applyAlignment="1">
      <alignment horizontal="center" vertical="center" wrapText="1"/>
      <protection/>
    </xf>
    <xf numFmtId="0" fontId="25" fillId="0" borderId="32" xfId="63" applyFont="1" applyBorder="1" applyAlignment="1">
      <alignment horizontal="center" vertical="center" wrapText="1"/>
      <protection/>
    </xf>
    <xf numFmtId="0" fontId="25" fillId="0" borderId="33" xfId="63" applyFont="1" applyBorder="1" applyAlignment="1">
      <alignment horizontal="center" vertical="center" wrapText="1"/>
      <protection/>
    </xf>
    <xf numFmtId="0" fontId="25" fillId="0" borderId="12" xfId="63" applyFont="1" applyBorder="1" applyAlignment="1">
      <alignment horizontal="center" vertical="center" wrapText="1"/>
      <protection/>
    </xf>
    <xf numFmtId="0" fontId="25" fillId="0" borderId="19" xfId="63" applyFont="1" applyBorder="1" applyAlignment="1">
      <alignment horizontal="center" vertical="center" wrapText="1"/>
      <protection/>
    </xf>
    <xf numFmtId="0" fontId="25" fillId="0" borderId="33" xfId="63" applyFont="1" applyBorder="1" applyAlignment="1">
      <alignment horizontal="center" vertical="center"/>
      <protection/>
    </xf>
    <xf numFmtId="0" fontId="25" fillId="0" borderId="26" xfId="63" applyFont="1" applyBorder="1" applyAlignment="1">
      <alignment horizontal="center" vertical="center"/>
      <protection/>
    </xf>
    <xf numFmtId="0" fontId="25" fillId="0" borderId="75" xfId="61" applyFont="1" applyBorder="1" applyAlignment="1">
      <alignment horizontal="center" vertical="center"/>
      <protection/>
    </xf>
    <xf numFmtId="0" fontId="25" fillId="0" borderId="55" xfId="61" applyFont="1" applyBorder="1" applyAlignment="1">
      <alignment horizontal="center" vertical="center"/>
      <protection/>
    </xf>
    <xf numFmtId="0" fontId="25" fillId="0" borderId="52" xfId="61" applyFont="1" applyBorder="1" applyAlignment="1">
      <alignment horizontal="center" vertical="center"/>
      <protection/>
    </xf>
    <xf numFmtId="0" fontId="25" fillId="0" borderId="59" xfId="61" applyFont="1" applyFill="1" applyBorder="1" applyAlignment="1">
      <alignment horizontal="center" vertical="center"/>
      <protection/>
    </xf>
    <xf numFmtId="0" fontId="25" fillId="0" borderId="55" xfId="61" applyFont="1" applyFill="1" applyBorder="1" applyAlignment="1">
      <alignment horizontal="center" vertical="center"/>
      <protection/>
    </xf>
    <xf numFmtId="0" fontId="25" fillId="0" borderId="52" xfId="61" applyFont="1" applyFill="1" applyBorder="1" applyAlignment="1">
      <alignment horizontal="center" vertical="center"/>
      <protection/>
    </xf>
    <xf numFmtId="0" fontId="24" fillId="0" borderId="0" xfId="61" applyFont="1" applyAlignment="1">
      <alignment horizontal="center" vertical="center"/>
      <protection/>
    </xf>
    <xf numFmtId="0" fontId="24" fillId="0" borderId="0" xfId="61" applyFont="1" applyBorder="1" applyAlignment="1">
      <alignment horizontal="center" vertical="center"/>
      <protection/>
    </xf>
    <xf numFmtId="0" fontId="25" fillId="0" borderId="75" xfId="61" applyFont="1" applyFill="1" applyBorder="1" applyAlignment="1">
      <alignment horizontal="center" vertical="center"/>
      <protection/>
    </xf>
    <xf numFmtId="0" fontId="25" fillId="0" borderId="57" xfId="61" applyFont="1" applyFill="1" applyBorder="1" applyAlignment="1">
      <alignment horizontal="center" vertical="center"/>
      <protection/>
    </xf>
    <xf numFmtId="0" fontId="25" fillId="0" borderId="57" xfId="61" applyFont="1" applyBorder="1" applyAlignment="1">
      <alignment horizontal="center" vertical="center"/>
      <protection/>
    </xf>
    <xf numFmtId="0" fontId="25" fillId="0" borderId="59" xfId="61" applyFont="1" applyBorder="1" applyAlignment="1">
      <alignment horizontal="center" vertical="center"/>
      <protection/>
    </xf>
    <xf numFmtId="0" fontId="47" fillId="0" borderId="60" xfId="0" applyFont="1" applyFill="1" applyBorder="1" applyAlignment="1">
      <alignment horizontal="center" vertical="center"/>
    </xf>
    <xf numFmtId="0" fontId="47" fillId="0" borderId="74" xfId="0" applyFont="1" applyFill="1" applyBorder="1" applyAlignment="1">
      <alignment horizontal="center" vertical="center"/>
    </xf>
    <xf numFmtId="0" fontId="47" fillId="0" borderId="40" xfId="0" applyFont="1" applyFill="1" applyBorder="1" applyAlignment="1">
      <alignment horizontal="center" vertical="center"/>
    </xf>
    <xf numFmtId="0" fontId="47" fillId="0" borderId="60" xfId="0" applyFont="1" applyBorder="1" applyAlignment="1">
      <alignment horizontal="center" vertical="center"/>
    </xf>
    <xf numFmtId="0" fontId="47" fillId="0" borderId="74" xfId="0" applyFont="1" applyBorder="1" applyAlignment="1">
      <alignment horizontal="center" vertical="center"/>
    </xf>
    <xf numFmtId="0" fontId="47" fillId="0" borderId="40" xfId="0" applyFont="1" applyBorder="1" applyAlignment="1">
      <alignment horizontal="center" vertical="center"/>
    </xf>
    <xf numFmtId="0" fontId="47" fillId="0" borderId="93" xfId="0" applyFont="1" applyBorder="1" applyAlignment="1">
      <alignment horizontal="center" vertical="center"/>
    </xf>
    <xf numFmtId="0" fontId="47" fillId="0" borderId="88" xfId="0" applyFont="1" applyBorder="1" applyAlignment="1">
      <alignment horizontal="center" vertical="center"/>
    </xf>
    <xf numFmtId="0" fontId="47" fillId="0" borderId="54" xfId="0" applyFont="1" applyBorder="1" applyAlignment="1">
      <alignment horizontal="center" vertical="center"/>
    </xf>
    <xf numFmtId="0" fontId="28" fillId="0" borderId="60" xfId="70" applyFont="1" applyBorder="1" applyAlignment="1">
      <alignment horizontal="center"/>
      <protection/>
    </xf>
    <xf numFmtId="0" fontId="28" fillId="0" borderId="40" xfId="70" applyFont="1" applyBorder="1" applyAlignment="1">
      <alignment horizontal="center"/>
      <protection/>
    </xf>
    <xf numFmtId="0" fontId="18" fillId="0" borderId="0" xfId="70" applyFont="1" applyAlignment="1">
      <alignment horizontal="center" wrapText="1"/>
      <protection/>
    </xf>
    <xf numFmtId="3" fontId="27" fillId="0" borderId="91" xfId="70" applyNumberFormat="1" applyFont="1" applyBorder="1" applyAlignment="1">
      <alignment horizontal="left"/>
      <protection/>
    </xf>
    <xf numFmtId="3" fontId="27" fillId="0" borderId="46" xfId="70" applyNumberFormat="1" applyFont="1" applyBorder="1" applyAlignment="1">
      <alignment horizontal="left"/>
      <protection/>
    </xf>
    <xf numFmtId="3" fontId="27" fillId="0" borderId="60" xfId="70" applyNumberFormat="1" applyFont="1" applyBorder="1" applyAlignment="1">
      <alignment horizontal="left"/>
      <protection/>
    </xf>
    <xf numFmtId="3" fontId="27" fillId="0" borderId="74" xfId="70" applyNumberFormat="1" applyFont="1" applyBorder="1" applyAlignment="1">
      <alignment horizontal="left"/>
      <protection/>
    </xf>
    <xf numFmtId="3" fontId="27" fillId="0" borderId="40" xfId="70" applyNumberFormat="1" applyFont="1" applyBorder="1" applyAlignment="1">
      <alignment horizontal="left"/>
      <protection/>
    </xf>
    <xf numFmtId="3" fontId="30" fillId="0" borderId="90" xfId="70" applyNumberFormat="1" applyFont="1" applyBorder="1" applyAlignment="1">
      <alignment horizontal="right" vertical="center"/>
      <protection/>
    </xf>
    <xf numFmtId="3" fontId="24" fillId="0" borderId="0" xfId="70" applyNumberFormat="1" applyFont="1" applyBorder="1" applyAlignment="1">
      <alignment horizontal="center" vertical="center" wrapText="1"/>
      <protection/>
    </xf>
    <xf numFmtId="0" fontId="26" fillId="0" borderId="94" xfId="0" applyFont="1" applyBorder="1" applyAlignment="1">
      <alignment horizontal="center"/>
    </xf>
    <xf numFmtId="3" fontId="42" fillId="0" borderId="0" xfId="70" applyNumberFormat="1" applyFont="1" applyBorder="1" applyAlignment="1">
      <alignment horizontal="center" vertical="center" wrapText="1"/>
      <protection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3" fontId="26" fillId="0" borderId="0" xfId="69" applyNumberFormat="1" applyFont="1" applyBorder="1" applyAlignment="1">
      <alignment horizontal="right" shrinkToFit="1"/>
      <protection/>
    </xf>
    <xf numFmtId="0" fontId="24" fillId="0" borderId="95" xfId="0" applyFont="1" applyBorder="1" applyAlignment="1">
      <alignment horizontal="center" vertical="center"/>
    </xf>
    <xf numFmtId="0" fontId="24" fillId="0" borderId="96" xfId="0" applyFont="1" applyBorder="1" applyAlignment="1">
      <alignment horizontal="center" vertical="center"/>
    </xf>
    <xf numFmtId="0" fontId="24" fillId="0" borderId="97" xfId="0" applyFont="1" applyBorder="1" applyAlignment="1">
      <alignment horizontal="center" vertical="center" wrapText="1"/>
    </xf>
    <xf numFmtId="0" fontId="24" fillId="0" borderId="98" xfId="0" applyFont="1" applyBorder="1" applyAlignment="1">
      <alignment horizontal="center" vertical="center" wrapText="1"/>
    </xf>
  </cellXfs>
  <cellStyles count="66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 2" xfId="56"/>
    <cellStyle name="Normál_4.sz.mell." xfId="57"/>
    <cellStyle name="Normál_Munka10" xfId="58"/>
    <cellStyle name="Normál_Munka11" xfId="59"/>
    <cellStyle name="Normál_Munka12" xfId="60"/>
    <cellStyle name="Normál_Munka13" xfId="61"/>
    <cellStyle name="Normál_Munka3" xfId="62"/>
    <cellStyle name="Normál_Munka4" xfId="63"/>
    <cellStyle name="Normál_Munka5" xfId="64"/>
    <cellStyle name="Normál_Munka6" xfId="65"/>
    <cellStyle name="Normál_Munka7" xfId="66"/>
    <cellStyle name="Normál_Munka8" xfId="67"/>
    <cellStyle name="Normál_Munka9" xfId="68"/>
    <cellStyle name="Normál_Munkafüzet1" xfId="69"/>
    <cellStyle name="Normál_Pü-2013 költségv." xfId="70"/>
    <cellStyle name="Normál_Pü-2013 költségv._4.sz.mell." xfId="71"/>
    <cellStyle name="Összesen" xfId="72"/>
    <cellStyle name="Currency" xfId="73"/>
    <cellStyle name="Currency [0]" xfId="74"/>
    <cellStyle name="Pénznem_Munka4" xfId="75"/>
    <cellStyle name="Rossz" xfId="76"/>
    <cellStyle name="Semleges" xfId="77"/>
    <cellStyle name="Számítás" xfId="78"/>
    <cellStyle name="Percent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0"/>
  <sheetViews>
    <sheetView view="pageBreakPreview" zoomScale="60" zoomScaleNormal="130" zoomScalePageLayoutView="0" workbookViewId="0" topLeftCell="A1">
      <selection activeCell="B2" sqref="B2:E2"/>
    </sheetView>
  </sheetViews>
  <sheetFormatPr defaultColWidth="9.140625" defaultRowHeight="12.75"/>
  <cols>
    <col min="1" max="1" width="6.421875" style="243" bestFit="1" customWidth="1"/>
    <col min="2" max="2" width="54.140625" style="243" customWidth="1"/>
    <col min="3" max="3" width="12.28125" style="243" customWidth="1"/>
    <col min="4" max="5" width="13.421875" style="243" customWidth="1"/>
    <col min="6" max="6" width="9.140625" style="243" customWidth="1"/>
    <col min="7" max="7" width="9.28125" style="243" bestFit="1" customWidth="1"/>
    <col min="8" max="16384" width="9.140625" style="243" customWidth="1"/>
  </cols>
  <sheetData>
    <row r="1" spans="1:5" ht="37.5" customHeight="1">
      <c r="A1" s="429" t="s">
        <v>114</v>
      </c>
      <c r="B1" s="429"/>
      <c r="C1" s="429"/>
      <c r="D1" s="429"/>
      <c r="E1" s="429"/>
    </row>
    <row r="2" spans="1:5" ht="34.5" customHeight="1" thickBot="1">
      <c r="A2" s="241"/>
      <c r="B2" s="428" t="s">
        <v>381</v>
      </c>
      <c r="C2" s="428"/>
      <c r="D2" s="428"/>
      <c r="E2" s="428"/>
    </row>
    <row r="3" spans="1:5" ht="32.25" thickBot="1">
      <c r="A3" s="346" t="s">
        <v>91</v>
      </c>
      <c r="B3" s="242" t="s">
        <v>266</v>
      </c>
      <c r="C3" s="347" t="s">
        <v>332</v>
      </c>
      <c r="D3" s="361" t="s">
        <v>366</v>
      </c>
      <c r="E3" s="361" t="s">
        <v>367</v>
      </c>
    </row>
    <row r="4" spans="1:5" ht="16.5" thickBot="1">
      <c r="A4" s="244" t="s">
        <v>9</v>
      </c>
      <c r="B4" s="242" t="s">
        <v>174</v>
      </c>
      <c r="C4" s="237">
        <f>C5+C9+C10</f>
        <v>39245</v>
      </c>
      <c r="D4" s="214">
        <f>SUM(D9,D8,D10,D7,D6)</f>
        <v>39982</v>
      </c>
      <c r="E4" s="214">
        <f>SUM(E9,E8,E10,E7,E6)</f>
        <v>40299</v>
      </c>
    </row>
    <row r="5" spans="1:5" ht="15.75">
      <c r="A5" s="245" t="s">
        <v>178</v>
      </c>
      <c r="B5" s="240" t="s">
        <v>171</v>
      </c>
      <c r="C5" s="229">
        <f>SUM(C6:C8)</f>
        <v>29330</v>
      </c>
      <c r="D5" s="229">
        <f>SUM(D6:D8)</f>
        <v>30067</v>
      </c>
      <c r="E5" s="229">
        <f>SUM(E6:E8)</f>
        <v>30384</v>
      </c>
    </row>
    <row r="6" spans="1:5" ht="15.75">
      <c r="A6" s="246" t="s">
        <v>1</v>
      </c>
      <c r="B6" s="247" t="s">
        <v>180</v>
      </c>
      <c r="C6" s="216">
        <v>29330</v>
      </c>
      <c r="D6" s="216">
        <v>30067</v>
      </c>
      <c r="E6" s="216">
        <v>30032</v>
      </c>
    </row>
    <row r="7" spans="1:5" ht="15.75">
      <c r="A7" s="246" t="s">
        <v>2</v>
      </c>
      <c r="B7" s="247" t="s">
        <v>172</v>
      </c>
      <c r="C7" s="216">
        <v>0</v>
      </c>
      <c r="D7" s="216">
        <v>0</v>
      </c>
      <c r="E7" s="216">
        <v>0</v>
      </c>
    </row>
    <row r="8" spans="1:5" ht="15.75">
      <c r="A8" s="246" t="s">
        <v>4</v>
      </c>
      <c r="B8" s="247" t="s">
        <v>173</v>
      </c>
      <c r="C8" s="216">
        <v>0</v>
      </c>
      <c r="D8" s="217">
        <v>0</v>
      </c>
      <c r="E8" s="217">
        <v>352</v>
      </c>
    </row>
    <row r="9" spans="1:5" ht="15.75">
      <c r="A9" s="248" t="s">
        <v>179</v>
      </c>
      <c r="B9" s="240" t="s">
        <v>214</v>
      </c>
      <c r="C9" s="216">
        <v>9915</v>
      </c>
      <c r="D9" s="216">
        <v>9915</v>
      </c>
      <c r="E9" s="216">
        <v>9915</v>
      </c>
    </row>
    <row r="10" spans="1:5" ht="16.5" thickBot="1">
      <c r="A10" s="249" t="s">
        <v>181</v>
      </c>
      <c r="B10" s="250" t="s">
        <v>215</v>
      </c>
      <c r="C10" s="238">
        <v>0</v>
      </c>
      <c r="D10" s="226">
        <v>0</v>
      </c>
      <c r="E10" s="226">
        <v>0</v>
      </c>
    </row>
    <row r="11" spans="1:5" ht="16.5" thickBot="1">
      <c r="A11" s="251" t="s">
        <v>10</v>
      </c>
      <c r="B11" s="242" t="s">
        <v>216</v>
      </c>
      <c r="C11" s="214">
        <f>SUM(C12:C13)</f>
        <v>0</v>
      </c>
      <c r="D11" s="214">
        <f>SUM(D12:D13)</f>
        <v>9290</v>
      </c>
      <c r="E11" s="214">
        <f>SUM(E12:E13)</f>
        <v>9290</v>
      </c>
    </row>
    <row r="12" spans="1:5" ht="15.75">
      <c r="A12" s="252" t="s">
        <v>182</v>
      </c>
      <c r="B12" s="240" t="s">
        <v>183</v>
      </c>
      <c r="C12" s="215"/>
      <c r="D12" s="215">
        <v>0</v>
      </c>
      <c r="E12" s="215">
        <v>0</v>
      </c>
    </row>
    <row r="13" spans="1:5" ht="15.75">
      <c r="A13" s="248" t="s">
        <v>184</v>
      </c>
      <c r="B13" s="240" t="s">
        <v>217</v>
      </c>
      <c r="C13" s="216"/>
      <c r="D13" s="216">
        <v>9290</v>
      </c>
      <c r="E13" s="216">
        <v>9290</v>
      </c>
    </row>
    <row r="14" spans="1:5" ht="16.5" thickBot="1">
      <c r="A14" s="249"/>
      <c r="B14" s="253" t="s">
        <v>206</v>
      </c>
      <c r="C14" s="233"/>
      <c r="D14" s="227">
        <v>0</v>
      </c>
      <c r="E14" s="227">
        <v>0</v>
      </c>
    </row>
    <row r="15" spans="1:5" ht="16.5" thickBot="1">
      <c r="A15" s="244" t="s">
        <v>11</v>
      </c>
      <c r="B15" s="242" t="s">
        <v>70</v>
      </c>
      <c r="C15" s="214">
        <f>SUM(C16:C18)</f>
        <v>3510</v>
      </c>
      <c r="D15" s="214">
        <f>SUM(D16:D18)</f>
        <v>2910</v>
      </c>
      <c r="E15" s="214">
        <f>SUM(E16:E18)</f>
        <v>2910</v>
      </c>
    </row>
    <row r="16" spans="1:5" ht="15.75">
      <c r="A16" s="254" t="s">
        <v>1</v>
      </c>
      <c r="B16" s="255" t="s">
        <v>71</v>
      </c>
      <c r="C16" s="215">
        <v>2900</v>
      </c>
      <c r="D16" s="222">
        <v>2900</v>
      </c>
      <c r="E16" s="222">
        <v>2900</v>
      </c>
    </row>
    <row r="17" spans="1:5" ht="15.75">
      <c r="A17" s="246" t="s">
        <v>2</v>
      </c>
      <c r="B17" s="247" t="s">
        <v>72</v>
      </c>
      <c r="C17" s="216">
        <v>600</v>
      </c>
      <c r="D17" s="215">
        <v>0</v>
      </c>
      <c r="E17" s="215">
        <v>0</v>
      </c>
    </row>
    <row r="18" spans="1:5" ht="16.5" thickBot="1">
      <c r="A18" s="256" t="s">
        <v>4</v>
      </c>
      <c r="B18" s="257" t="s">
        <v>175</v>
      </c>
      <c r="C18" s="233">
        <v>10</v>
      </c>
      <c r="D18" s="234">
        <v>10</v>
      </c>
      <c r="E18" s="234">
        <v>10</v>
      </c>
    </row>
    <row r="19" spans="1:5" ht="16.5" thickBot="1">
      <c r="A19" s="244" t="s">
        <v>12</v>
      </c>
      <c r="B19" s="242" t="s">
        <v>169</v>
      </c>
      <c r="C19" s="214">
        <v>565</v>
      </c>
      <c r="D19" s="214">
        <v>565</v>
      </c>
      <c r="E19" s="214">
        <v>802</v>
      </c>
    </row>
    <row r="20" spans="1:5" ht="16.5" thickBot="1">
      <c r="A20" s="244" t="s">
        <v>13</v>
      </c>
      <c r="B20" s="242" t="s">
        <v>218</v>
      </c>
      <c r="C20" s="214">
        <f>SUM(C21:C22)</f>
        <v>0</v>
      </c>
      <c r="D20" s="225">
        <f>D21+D22</f>
        <v>0</v>
      </c>
      <c r="E20" s="225">
        <f>E21+E22</f>
        <v>190</v>
      </c>
    </row>
    <row r="21" spans="1:5" ht="15.75">
      <c r="A21" s="252" t="s">
        <v>211</v>
      </c>
      <c r="B21" s="255" t="s">
        <v>235</v>
      </c>
      <c r="C21" s="215"/>
      <c r="D21" s="220">
        <v>0</v>
      </c>
      <c r="E21" s="220">
        <v>190</v>
      </c>
    </row>
    <row r="22" spans="1:5" ht="16.5" thickBot="1">
      <c r="A22" s="249" t="s">
        <v>212</v>
      </c>
      <c r="B22" s="257" t="s">
        <v>236</v>
      </c>
      <c r="C22" s="233"/>
      <c r="D22" s="218"/>
      <c r="E22" s="218"/>
    </row>
    <row r="23" spans="1:5" ht="16.5" thickBot="1">
      <c r="A23" s="264" t="s">
        <v>14</v>
      </c>
      <c r="B23" s="214" t="s">
        <v>213</v>
      </c>
      <c r="C23" s="225">
        <v>0</v>
      </c>
      <c r="D23" s="230">
        <v>0</v>
      </c>
      <c r="E23" s="230">
        <v>0</v>
      </c>
    </row>
    <row r="24" spans="1:5" ht="16.5" thickBot="1">
      <c r="A24" s="244" t="s">
        <v>15</v>
      </c>
      <c r="B24" s="242" t="s">
        <v>73</v>
      </c>
      <c r="C24" s="214">
        <f>SUM(C25:C27)</f>
        <v>0</v>
      </c>
      <c r="D24" s="214">
        <f>D25+D26+D27</f>
        <v>0</v>
      </c>
      <c r="E24" s="214">
        <f>E25+E26+E27</f>
        <v>0</v>
      </c>
    </row>
    <row r="25" spans="1:5" ht="15.75">
      <c r="A25" s="254" t="s">
        <v>1</v>
      </c>
      <c r="B25" s="255" t="s">
        <v>186</v>
      </c>
      <c r="C25" s="215"/>
      <c r="D25" s="221">
        <v>0</v>
      </c>
      <c r="E25" s="221">
        <v>0</v>
      </c>
    </row>
    <row r="26" spans="1:5" ht="15.75">
      <c r="A26" s="246" t="s">
        <v>2</v>
      </c>
      <c r="B26" s="247" t="s">
        <v>187</v>
      </c>
      <c r="C26" s="216"/>
      <c r="D26" s="221">
        <v>0</v>
      </c>
      <c r="E26" s="221">
        <v>0</v>
      </c>
    </row>
    <row r="27" spans="1:5" ht="16.5" thickBot="1">
      <c r="A27" s="256" t="s">
        <v>4</v>
      </c>
      <c r="B27" s="258" t="s">
        <v>74</v>
      </c>
      <c r="C27" s="233"/>
      <c r="D27" s="218"/>
      <c r="E27" s="218"/>
    </row>
    <row r="28" spans="1:5" ht="16.5" thickBot="1">
      <c r="A28" s="244" t="s">
        <v>16</v>
      </c>
      <c r="B28" s="259" t="s">
        <v>75</v>
      </c>
      <c r="C28" s="214">
        <f>C4+C11+C15+C19+C20+C23+C24</f>
        <v>43320</v>
      </c>
      <c r="D28" s="214">
        <f>D4+D11+D15+D19+D20+D23+D24</f>
        <v>52747</v>
      </c>
      <c r="E28" s="214">
        <f>E4+E11+E15+E19+E20+E23+E24</f>
        <v>53491</v>
      </c>
    </row>
    <row r="29" spans="1:5" ht="16.5" thickBot="1">
      <c r="A29" s="251" t="s">
        <v>17</v>
      </c>
      <c r="B29" s="242" t="s">
        <v>190</v>
      </c>
      <c r="C29" s="214">
        <f>C30+C33+C36</f>
        <v>17700</v>
      </c>
      <c r="D29" s="214">
        <f>D30+D33+D36</f>
        <v>17803</v>
      </c>
      <c r="E29" s="214">
        <f>E30+E33+E36</f>
        <v>17803</v>
      </c>
    </row>
    <row r="30" spans="1:5" ht="16.5" thickBot="1">
      <c r="A30" s="251" t="s">
        <v>194</v>
      </c>
      <c r="B30" s="242" t="s">
        <v>226</v>
      </c>
      <c r="C30" s="214">
        <f>SUM(C31:C32)</f>
        <v>0</v>
      </c>
      <c r="D30" s="214">
        <v>0</v>
      </c>
      <c r="E30" s="214">
        <v>0</v>
      </c>
    </row>
    <row r="31" spans="1:5" ht="15.75">
      <c r="A31" s="260"/>
      <c r="B31" s="255" t="s">
        <v>197</v>
      </c>
      <c r="C31" s="229"/>
      <c r="D31" s="215"/>
      <c r="E31" s="215"/>
    </row>
    <row r="32" spans="1:5" ht="16.5" thickBot="1">
      <c r="A32" s="261"/>
      <c r="B32" s="257" t="s">
        <v>52</v>
      </c>
      <c r="C32" s="239"/>
      <c r="D32" s="216"/>
      <c r="E32" s="216"/>
    </row>
    <row r="33" spans="1:5" ht="16.5" thickBot="1">
      <c r="A33" s="251" t="s">
        <v>195</v>
      </c>
      <c r="B33" s="242" t="s">
        <v>196</v>
      </c>
      <c r="C33" s="214">
        <f>C34+C35+C36</f>
        <v>17700</v>
      </c>
      <c r="D33" s="214">
        <f>D34+D35</f>
        <v>17803</v>
      </c>
      <c r="E33" s="214">
        <f>E34+E35</f>
        <v>17803</v>
      </c>
    </row>
    <row r="34" spans="1:5" ht="15.75">
      <c r="A34" s="254" t="s">
        <v>1</v>
      </c>
      <c r="B34" s="262" t="s">
        <v>267</v>
      </c>
      <c r="C34" s="215">
        <v>0</v>
      </c>
      <c r="D34" s="222">
        <v>0</v>
      </c>
      <c r="E34" s="222">
        <v>0</v>
      </c>
    </row>
    <row r="35" spans="1:5" ht="15.75">
      <c r="A35" s="246" t="s">
        <v>2</v>
      </c>
      <c r="B35" s="263" t="s">
        <v>268</v>
      </c>
      <c r="C35" s="216">
        <v>17700</v>
      </c>
      <c r="D35" s="216">
        <v>17803</v>
      </c>
      <c r="E35" s="216">
        <v>17803</v>
      </c>
    </row>
    <row r="36" spans="1:5" ht="16.5" thickBot="1">
      <c r="A36" s="265" t="s">
        <v>250</v>
      </c>
      <c r="B36" s="266" t="s">
        <v>251</v>
      </c>
      <c r="C36" s="223">
        <v>0</v>
      </c>
      <c r="D36" s="223">
        <v>0</v>
      </c>
      <c r="E36" s="223">
        <v>0</v>
      </c>
    </row>
    <row r="37" spans="1:5" ht="16.5" thickBot="1">
      <c r="A37" s="244" t="s">
        <v>18</v>
      </c>
      <c r="B37" s="242" t="s">
        <v>209</v>
      </c>
      <c r="C37" s="214">
        <f>C28+C29</f>
        <v>61020</v>
      </c>
      <c r="D37" s="214">
        <f>D28+D29</f>
        <v>70550</v>
      </c>
      <c r="E37" s="214">
        <f>E28+E29</f>
        <v>71294</v>
      </c>
    </row>
    <row r="38" spans="1:5" ht="18" customHeight="1" thickBot="1">
      <c r="A38" s="352"/>
      <c r="B38" s="353" t="s">
        <v>189</v>
      </c>
      <c r="C38" s="353">
        <v>58584</v>
      </c>
      <c r="D38" s="353"/>
      <c r="E38" s="353"/>
    </row>
    <row r="39" spans="1:5" ht="15.75" customHeight="1" thickBot="1">
      <c r="A39" s="352"/>
      <c r="B39" s="353" t="s">
        <v>92</v>
      </c>
      <c r="C39" s="353">
        <v>2436</v>
      </c>
      <c r="D39" s="353"/>
      <c r="E39" s="353"/>
    </row>
    <row r="40" spans="1:5" ht="17.25" customHeight="1" thickBot="1">
      <c r="A40" s="352"/>
      <c r="B40" s="353" t="s">
        <v>93</v>
      </c>
      <c r="C40" s="353"/>
      <c r="D40" s="353">
        <v>0</v>
      </c>
      <c r="E40" s="353">
        <v>0</v>
      </c>
    </row>
  </sheetData>
  <sheetProtection/>
  <mergeCells count="2">
    <mergeCell ref="B2:E2"/>
    <mergeCell ref="A1:E1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19"/>
  <sheetViews>
    <sheetView zoomScalePageLayoutView="0" workbookViewId="0" topLeftCell="A1">
      <selection activeCell="Q17" sqref="Q17"/>
    </sheetView>
  </sheetViews>
  <sheetFormatPr defaultColWidth="9.140625" defaultRowHeight="12.75"/>
  <cols>
    <col min="5" max="5" width="7.28125" style="0" customWidth="1"/>
  </cols>
  <sheetData>
    <row r="1" spans="1:13" ht="12.75">
      <c r="A1" s="80"/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</row>
    <row r="2" spans="1:13" ht="12.75">
      <c r="A2" s="80"/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</row>
    <row r="3" spans="1:13" ht="25.5">
      <c r="A3" s="542" t="s">
        <v>113</v>
      </c>
      <c r="B3" s="542"/>
      <c r="C3" s="542"/>
      <c r="D3" s="542"/>
      <c r="E3" s="542"/>
      <c r="F3" s="542"/>
      <c r="G3" s="542"/>
      <c r="H3" s="542"/>
      <c r="I3" s="542"/>
      <c r="J3" s="542"/>
      <c r="K3" s="542"/>
      <c r="L3" s="542"/>
      <c r="M3" s="542"/>
    </row>
    <row r="4" spans="1:13" ht="25.5">
      <c r="A4" s="548" t="s">
        <v>44</v>
      </c>
      <c r="B4" s="548"/>
      <c r="C4" s="548"/>
      <c r="D4" s="548"/>
      <c r="E4" s="548"/>
      <c r="F4" s="548"/>
      <c r="G4" s="548"/>
      <c r="H4" s="548"/>
      <c r="I4" s="548"/>
      <c r="J4" s="548"/>
      <c r="K4" s="548"/>
      <c r="L4" s="548"/>
      <c r="M4" s="548"/>
    </row>
    <row r="5" spans="1:13" ht="26.25">
      <c r="A5" s="81"/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</row>
    <row r="6" spans="1:13" ht="12.75">
      <c r="A6" s="80"/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</row>
    <row r="7" spans="1:13" ht="12.75">
      <c r="A7" s="80"/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</row>
    <row r="8" spans="1:13" ht="12.75">
      <c r="A8" s="80"/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</row>
    <row r="9" spans="1:13" ht="12.75">
      <c r="A9" s="80"/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</row>
    <row r="10" spans="1:15" ht="18.75">
      <c r="A10" s="82"/>
      <c r="B10" s="82"/>
      <c r="C10" s="82"/>
      <c r="D10" s="82"/>
      <c r="E10" s="82"/>
      <c r="F10" s="82"/>
      <c r="G10" s="440" t="s">
        <v>342</v>
      </c>
      <c r="H10" s="440"/>
      <c r="I10" s="440"/>
      <c r="J10" s="440"/>
      <c r="K10" s="440"/>
      <c r="L10" s="440"/>
      <c r="M10" s="440"/>
      <c r="N10" s="155"/>
      <c r="O10" s="155"/>
    </row>
    <row r="11" spans="1:13" ht="18.75">
      <c r="A11" s="82"/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3" t="s">
        <v>0</v>
      </c>
    </row>
    <row r="12" spans="1:13" ht="19.5" thickBot="1">
      <c r="A12" s="82"/>
      <c r="B12" s="82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</row>
    <row r="13" spans="1:13" ht="18.75">
      <c r="A13" s="567" t="s">
        <v>45</v>
      </c>
      <c r="B13" s="568"/>
      <c r="C13" s="568"/>
      <c r="D13" s="568" t="s">
        <v>68</v>
      </c>
      <c r="E13" s="568"/>
      <c r="F13" s="568" t="s">
        <v>341</v>
      </c>
      <c r="G13" s="568"/>
      <c r="H13" s="571" t="s">
        <v>112</v>
      </c>
      <c r="I13" s="571"/>
      <c r="J13" s="571"/>
      <c r="K13" s="571"/>
      <c r="L13" s="571"/>
      <c r="M13" s="572"/>
    </row>
    <row r="14" spans="1:13" ht="12.75">
      <c r="A14" s="569"/>
      <c r="B14" s="556"/>
      <c r="C14" s="556"/>
      <c r="D14" s="556"/>
      <c r="E14" s="556"/>
      <c r="F14" s="556"/>
      <c r="G14" s="556"/>
      <c r="H14" s="556" t="s">
        <v>46</v>
      </c>
      <c r="I14" s="556"/>
      <c r="J14" s="554" t="s">
        <v>47</v>
      </c>
      <c r="K14" s="554"/>
      <c r="L14" s="556" t="s">
        <v>48</v>
      </c>
      <c r="M14" s="557"/>
    </row>
    <row r="15" spans="1:13" ht="51.75" customHeight="1" thickBot="1">
      <c r="A15" s="570"/>
      <c r="B15" s="558"/>
      <c r="C15" s="558"/>
      <c r="D15" s="558"/>
      <c r="E15" s="558"/>
      <c r="F15" s="558"/>
      <c r="G15" s="558"/>
      <c r="H15" s="558"/>
      <c r="I15" s="558"/>
      <c r="J15" s="555"/>
      <c r="K15" s="555"/>
      <c r="L15" s="558"/>
      <c r="M15" s="559"/>
    </row>
    <row r="16" spans="1:13" ht="27.75" customHeight="1">
      <c r="A16" s="546" t="s">
        <v>319</v>
      </c>
      <c r="B16" s="547"/>
      <c r="C16" s="547"/>
      <c r="D16" s="560">
        <v>15410</v>
      </c>
      <c r="E16" s="560"/>
      <c r="F16" s="560">
        <v>4586</v>
      </c>
      <c r="G16" s="560"/>
      <c r="H16" s="560">
        <v>15410</v>
      </c>
      <c r="I16" s="560"/>
      <c r="J16" s="543"/>
      <c r="K16" s="543"/>
      <c r="L16" s="544">
        <v>0</v>
      </c>
      <c r="M16" s="545"/>
    </row>
    <row r="17" spans="1:13" ht="27" customHeight="1">
      <c r="A17" s="561" t="s">
        <v>358</v>
      </c>
      <c r="B17" s="562"/>
      <c r="C17" s="562"/>
      <c r="D17" s="553">
        <v>826</v>
      </c>
      <c r="E17" s="553"/>
      <c r="F17" s="553">
        <v>205</v>
      </c>
      <c r="G17" s="553"/>
      <c r="H17" s="553">
        <v>826</v>
      </c>
      <c r="I17" s="553"/>
      <c r="J17" s="549"/>
      <c r="K17" s="549"/>
      <c r="L17" s="565"/>
      <c r="M17" s="566"/>
    </row>
    <row r="18" spans="1:13" ht="18.75">
      <c r="A18" s="551"/>
      <c r="B18" s="552"/>
      <c r="C18" s="552"/>
      <c r="D18" s="553"/>
      <c r="E18" s="553"/>
      <c r="F18" s="553"/>
      <c r="G18" s="553"/>
      <c r="H18" s="553"/>
      <c r="I18" s="553"/>
      <c r="J18" s="549"/>
      <c r="K18" s="549"/>
      <c r="L18" s="549"/>
      <c r="M18" s="550"/>
    </row>
    <row r="19" spans="1:13" ht="19.5" thickBot="1">
      <c r="A19" s="570" t="s">
        <v>36</v>
      </c>
      <c r="B19" s="558"/>
      <c r="C19" s="558"/>
      <c r="D19" s="563">
        <f>SUM(D16:D18)</f>
        <v>16236</v>
      </c>
      <c r="E19" s="563"/>
      <c r="F19" s="563">
        <f>SUM(F16:F18)</f>
        <v>4791</v>
      </c>
      <c r="G19" s="563"/>
      <c r="H19" s="563">
        <f>SUM(H16:H18)</f>
        <v>16236</v>
      </c>
      <c r="I19" s="563"/>
      <c r="J19" s="563"/>
      <c r="K19" s="563"/>
      <c r="L19" s="563">
        <f>SUM(L17:L18)</f>
        <v>0</v>
      </c>
      <c r="M19" s="564"/>
    </row>
  </sheetData>
  <sheetProtection/>
  <mergeCells count="34">
    <mergeCell ref="A19:C19"/>
    <mergeCell ref="D19:E19"/>
    <mergeCell ref="F19:G19"/>
    <mergeCell ref="H19:I19"/>
    <mergeCell ref="J19:K19"/>
    <mergeCell ref="D18:E18"/>
    <mergeCell ref="H18:I18"/>
    <mergeCell ref="L19:M19"/>
    <mergeCell ref="L17:M17"/>
    <mergeCell ref="A13:C15"/>
    <mergeCell ref="H13:M13"/>
    <mergeCell ref="H14:I15"/>
    <mergeCell ref="D13:E15"/>
    <mergeCell ref="F13:G15"/>
    <mergeCell ref="J18:K18"/>
    <mergeCell ref="F16:G16"/>
    <mergeCell ref="H16:I16"/>
    <mergeCell ref="L18:M18"/>
    <mergeCell ref="A18:C18"/>
    <mergeCell ref="F18:G18"/>
    <mergeCell ref="J14:K15"/>
    <mergeCell ref="L14:M15"/>
    <mergeCell ref="F17:G17"/>
    <mergeCell ref="H17:I17"/>
    <mergeCell ref="D16:E16"/>
    <mergeCell ref="A17:C17"/>
    <mergeCell ref="D17:E17"/>
    <mergeCell ref="A3:M3"/>
    <mergeCell ref="J16:K16"/>
    <mergeCell ref="L16:M16"/>
    <mergeCell ref="A16:C16"/>
    <mergeCell ref="A4:M4"/>
    <mergeCell ref="J17:K17"/>
    <mergeCell ref="G10:M10"/>
  </mergeCells>
  <printOptions/>
  <pageMargins left="0.75" right="0.75" top="1" bottom="1" header="0.5" footer="0.5"/>
  <pageSetup horizontalDpi="600" verticalDpi="600" orientation="landscape" paperSize="9" scale="97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D61"/>
  <sheetViews>
    <sheetView view="pageBreakPreview" zoomScale="60" zoomScalePageLayoutView="0" workbookViewId="0" topLeftCell="A1">
      <selection activeCell="I3" sqref="I3:O3"/>
    </sheetView>
  </sheetViews>
  <sheetFormatPr defaultColWidth="9.140625" defaultRowHeight="12.75"/>
  <cols>
    <col min="1" max="1" width="67.00390625" style="0" customWidth="1"/>
    <col min="2" max="2" width="17.7109375" style="0" customWidth="1"/>
    <col min="3" max="3" width="9.57421875" style="0" bestFit="1" customWidth="1"/>
    <col min="4" max="5" width="9.28125" style="0" bestFit="1" customWidth="1"/>
    <col min="6" max="6" width="9.8515625" style="0" bestFit="1" customWidth="1"/>
    <col min="7" max="10" width="9.28125" style="0" bestFit="1" customWidth="1"/>
    <col min="11" max="11" width="10.8515625" style="0" customWidth="1"/>
    <col min="12" max="13" width="9.28125" style="0" bestFit="1" customWidth="1"/>
    <col min="14" max="14" width="10.57421875" style="0" customWidth="1"/>
    <col min="15" max="15" width="12.57421875" style="0" customWidth="1"/>
  </cols>
  <sheetData>
    <row r="1" spans="1:15" ht="25.5">
      <c r="A1" s="579" t="s">
        <v>208</v>
      </c>
      <c r="B1" s="579"/>
      <c r="C1" s="579"/>
      <c r="D1" s="579"/>
      <c r="E1" s="579"/>
      <c r="F1" s="579"/>
      <c r="G1" s="579"/>
      <c r="H1" s="579"/>
      <c r="I1" s="579"/>
      <c r="J1" s="579"/>
      <c r="K1" s="579"/>
      <c r="L1" s="579"/>
      <c r="M1" s="579"/>
      <c r="N1" s="579"/>
      <c r="O1" s="579"/>
    </row>
    <row r="2" spans="1:15" ht="25.5">
      <c r="A2" s="580" t="s">
        <v>343</v>
      </c>
      <c r="B2" s="580"/>
      <c r="C2" s="580"/>
      <c r="D2" s="580"/>
      <c r="E2" s="580"/>
      <c r="F2" s="580"/>
      <c r="G2" s="580"/>
      <c r="H2" s="580"/>
      <c r="I2" s="580"/>
      <c r="J2" s="580"/>
      <c r="K2" s="580"/>
      <c r="L2" s="580"/>
      <c r="M2" s="580"/>
      <c r="N2" s="580"/>
      <c r="O2" s="580"/>
    </row>
    <row r="3" spans="1:17" ht="20.25">
      <c r="A3" s="84"/>
      <c r="B3" s="84"/>
      <c r="C3" s="84"/>
      <c r="D3" s="84"/>
      <c r="E3" s="84"/>
      <c r="F3" s="84"/>
      <c r="G3" s="84"/>
      <c r="H3" s="84"/>
      <c r="I3" s="440" t="s">
        <v>387</v>
      </c>
      <c r="J3" s="440"/>
      <c r="K3" s="440"/>
      <c r="L3" s="440"/>
      <c r="M3" s="440"/>
      <c r="N3" s="440"/>
      <c r="O3" s="440"/>
      <c r="P3" s="155"/>
      <c r="Q3" s="155"/>
    </row>
    <row r="4" spans="1:15" ht="16.5" thickBot="1">
      <c r="A4" s="86"/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5" t="s">
        <v>0</v>
      </c>
    </row>
    <row r="5" spans="1:15" ht="18.75">
      <c r="A5" s="87"/>
      <c r="B5" s="366"/>
      <c r="C5" s="88" t="s">
        <v>9</v>
      </c>
      <c r="D5" s="88" t="s">
        <v>10</v>
      </c>
      <c r="E5" s="88" t="s">
        <v>11</v>
      </c>
      <c r="F5" s="88" t="s">
        <v>12</v>
      </c>
      <c r="G5" s="88" t="s">
        <v>13</v>
      </c>
      <c r="H5" s="88" t="s">
        <v>14</v>
      </c>
      <c r="I5" s="88" t="s">
        <v>15</v>
      </c>
      <c r="J5" s="88" t="s">
        <v>16</v>
      </c>
      <c r="K5" s="88" t="s">
        <v>17</v>
      </c>
      <c r="L5" s="88" t="s">
        <v>18</v>
      </c>
      <c r="M5" s="88" t="s">
        <v>19</v>
      </c>
      <c r="N5" s="88" t="s">
        <v>20</v>
      </c>
      <c r="O5" s="89" t="s">
        <v>21</v>
      </c>
    </row>
    <row r="6" spans="1:15" ht="21" thickBot="1">
      <c r="A6" s="401" t="s">
        <v>22</v>
      </c>
      <c r="B6" s="367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1"/>
    </row>
    <row r="7" spans="1:15" ht="18.75">
      <c r="A7" s="573" t="s">
        <v>169</v>
      </c>
      <c r="B7" s="371" t="s">
        <v>360</v>
      </c>
      <c r="C7" s="92">
        <v>45</v>
      </c>
      <c r="D7" s="92">
        <v>45</v>
      </c>
      <c r="E7" s="92">
        <v>45</v>
      </c>
      <c r="F7" s="92">
        <v>45</v>
      </c>
      <c r="G7" s="92">
        <v>45</v>
      </c>
      <c r="H7" s="92">
        <v>45</v>
      </c>
      <c r="I7" s="92">
        <v>70</v>
      </c>
      <c r="J7" s="92">
        <v>45</v>
      </c>
      <c r="K7" s="92">
        <v>45</v>
      </c>
      <c r="L7" s="92">
        <v>45</v>
      </c>
      <c r="M7" s="92">
        <v>45</v>
      </c>
      <c r="N7" s="92">
        <v>45</v>
      </c>
      <c r="O7" s="93">
        <f aca="true" t="shared" si="0" ref="O7:O24">SUM(C7:N7)</f>
        <v>565</v>
      </c>
    </row>
    <row r="8" spans="1:15" ht="18.75" customHeight="1">
      <c r="A8" s="574"/>
      <c r="B8" s="370" t="s">
        <v>371</v>
      </c>
      <c r="C8" s="92">
        <v>45</v>
      </c>
      <c r="D8" s="92">
        <v>45</v>
      </c>
      <c r="E8" s="92">
        <v>45</v>
      </c>
      <c r="F8" s="92">
        <v>45</v>
      </c>
      <c r="G8" s="92">
        <v>45</v>
      </c>
      <c r="H8" s="92">
        <v>45</v>
      </c>
      <c r="I8" s="92">
        <v>70</v>
      </c>
      <c r="J8" s="92">
        <v>45</v>
      </c>
      <c r="K8" s="92">
        <v>45</v>
      </c>
      <c r="L8" s="92">
        <v>45</v>
      </c>
      <c r="M8" s="92">
        <v>45</v>
      </c>
      <c r="N8" s="92">
        <v>45</v>
      </c>
      <c r="O8" s="93">
        <f t="shared" si="0"/>
        <v>565</v>
      </c>
    </row>
    <row r="9" spans="1:15" ht="18.75" customHeight="1">
      <c r="A9" s="575"/>
      <c r="B9" s="370" t="s">
        <v>372</v>
      </c>
      <c r="C9" s="92">
        <v>45</v>
      </c>
      <c r="D9" s="92">
        <v>45</v>
      </c>
      <c r="E9" s="92">
        <v>45</v>
      </c>
      <c r="F9" s="92">
        <v>45</v>
      </c>
      <c r="G9" s="92">
        <v>50</v>
      </c>
      <c r="H9" s="92">
        <v>50</v>
      </c>
      <c r="I9" s="92">
        <v>50</v>
      </c>
      <c r="J9" s="92">
        <v>50</v>
      </c>
      <c r="K9" s="92">
        <v>50</v>
      </c>
      <c r="L9" s="92">
        <v>282</v>
      </c>
      <c r="M9" s="92">
        <v>45</v>
      </c>
      <c r="N9" s="92">
        <v>45</v>
      </c>
      <c r="O9" s="93">
        <f t="shared" si="0"/>
        <v>802</v>
      </c>
    </row>
    <row r="10" spans="1:15" ht="18.75">
      <c r="A10" s="576" t="s">
        <v>3</v>
      </c>
      <c r="B10" s="369" t="s">
        <v>360</v>
      </c>
      <c r="C10" s="94">
        <v>100</v>
      </c>
      <c r="D10" s="94">
        <v>100</v>
      </c>
      <c r="E10" s="94">
        <v>950</v>
      </c>
      <c r="F10" s="94">
        <v>100</v>
      </c>
      <c r="G10" s="94">
        <v>100</v>
      </c>
      <c r="H10" s="94">
        <v>100</v>
      </c>
      <c r="I10" s="94">
        <v>100</v>
      </c>
      <c r="J10" s="94">
        <v>100</v>
      </c>
      <c r="K10" s="94">
        <v>950</v>
      </c>
      <c r="L10" s="94">
        <v>100</v>
      </c>
      <c r="M10" s="94">
        <v>100</v>
      </c>
      <c r="N10" s="94">
        <v>100</v>
      </c>
      <c r="O10" s="95">
        <f t="shared" si="0"/>
        <v>2900</v>
      </c>
    </row>
    <row r="11" spans="1:15" ht="19.5">
      <c r="A11" s="577"/>
      <c r="B11" s="370" t="s">
        <v>371</v>
      </c>
      <c r="C11" s="94">
        <v>100</v>
      </c>
      <c r="D11" s="94">
        <v>100</v>
      </c>
      <c r="E11" s="94">
        <v>950</v>
      </c>
      <c r="F11" s="94">
        <v>100</v>
      </c>
      <c r="G11" s="94">
        <v>100</v>
      </c>
      <c r="H11" s="94">
        <v>100</v>
      </c>
      <c r="I11" s="94">
        <v>100</v>
      </c>
      <c r="J11" s="94">
        <v>100</v>
      </c>
      <c r="K11" s="94">
        <v>950</v>
      </c>
      <c r="L11" s="94">
        <v>100</v>
      </c>
      <c r="M11" s="94">
        <v>100</v>
      </c>
      <c r="N11" s="94">
        <v>100</v>
      </c>
      <c r="O11" s="95">
        <f t="shared" si="0"/>
        <v>2900</v>
      </c>
    </row>
    <row r="12" spans="1:15" ht="19.5">
      <c r="A12" s="578"/>
      <c r="B12" s="370" t="s">
        <v>372</v>
      </c>
      <c r="C12" s="94">
        <v>100</v>
      </c>
      <c r="D12" s="94">
        <v>100</v>
      </c>
      <c r="E12" s="94">
        <v>950</v>
      </c>
      <c r="F12" s="94">
        <v>100</v>
      </c>
      <c r="G12" s="94">
        <v>100</v>
      </c>
      <c r="H12" s="94">
        <v>100</v>
      </c>
      <c r="I12" s="94">
        <v>100</v>
      </c>
      <c r="J12" s="94">
        <v>100</v>
      </c>
      <c r="K12" s="94">
        <v>950</v>
      </c>
      <c r="L12" s="94">
        <v>100</v>
      </c>
      <c r="M12" s="94">
        <v>100</v>
      </c>
      <c r="N12" s="94">
        <v>100</v>
      </c>
      <c r="O12" s="95">
        <f t="shared" si="0"/>
        <v>2900</v>
      </c>
    </row>
    <row r="13" spans="1:30" ht="18.75">
      <c r="A13" s="576" t="s">
        <v>167</v>
      </c>
      <c r="B13" s="369" t="s">
        <v>360</v>
      </c>
      <c r="C13" s="94">
        <v>825</v>
      </c>
      <c r="D13" s="94">
        <v>825</v>
      </c>
      <c r="E13" s="94">
        <v>825</v>
      </c>
      <c r="F13" s="94">
        <v>840</v>
      </c>
      <c r="G13" s="94">
        <v>825</v>
      </c>
      <c r="H13" s="94">
        <v>825</v>
      </c>
      <c r="I13" s="94">
        <v>825</v>
      </c>
      <c r="J13" s="94">
        <v>825</v>
      </c>
      <c r="K13" s="94">
        <v>825</v>
      </c>
      <c r="L13" s="94">
        <v>825</v>
      </c>
      <c r="M13" s="94">
        <v>825</v>
      </c>
      <c r="N13" s="94">
        <v>825</v>
      </c>
      <c r="O13" s="95">
        <f t="shared" si="0"/>
        <v>9915</v>
      </c>
      <c r="AD13" s="386"/>
    </row>
    <row r="14" spans="1:15" ht="19.5">
      <c r="A14" s="577"/>
      <c r="B14" s="370" t="s">
        <v>371</v>
      </c>
      <c r="C14" s="94">
        <v>825</v>
      </c>
      <c r="D14" s="94">
        <v>825</v>
      </c>
      <c r="E14" s="94">
        <v>825</v>
      </c>
      <c r="F14" s="94">
        <v>840</v>
      </c>
      <c r="G14" s="94">
        <v>825</v>
      </c>
      <c r="H14" s="94">
        <v>825</v>
      </c>
      <c r="I14" s="94">
        <v>825</v>
      </c>
      <c r="J14" s="94">
        <v>825</v>
      </c>
      <c r="K14" s="94">
        <v>825</v>
      </c>
      <c r="L14" s="94">
        <v>825</v>
      </c>
      <c r="M14" s="94">
        <v>825</v>
      </c>
      <c r="N14" s="94">
        <v>825</v>
      </c>
      <c r="O14" s="95">
        <f t="shared" si="0"/>
        <v>9915</v>
      </c>
    </row>
    <row r="15" spans="1:15" ht="19.5">
      <c r="A15" s="578"/>
      <c r="B15" s="370" t="s">
        <v>372</v>
      </c>
      <c r="C15" s="94">
        <v>825</v>
      </c>
      <c r="D15" s="94">
        <v>825</v>
      </c>
      <c r="E15" s="94">
        <v>825</v>
      </c>
      <c r="F15" s="94">
        <v>840</v>
      </c>
      <c r="G15" s="94">
        <v>825</v>
      </c>
      <c r="H15" s="94">
        <v>825</v>
      </c>
      <c r="I15" s="94">
        <v>825</v>
      </c>
      <c r="J15" s="94">
        <v>825</v>
      </c>
      <c r="K15" s="94">
        <v>825</v>
      </c>
      <c r="L15" s="94">
        <v>1015</v>
      </c>
      <c r="M15" s="94">
        <v>825</v>
      </c>
      <c r="N15" s="94">
        <v>825</v>
      </c>
      <c r="O15" s="95">
        <f t="shared" si="0"/>
        <v>10105</v>
      </c>
    </row>
    <row r="16" spans="1:15" ht="18.75">
      <c r="A16" s="576" t="s">
        <v>207</v>
      </c>
      <c r="B16" s="369" t="s">
        <v>360</v>
      </c>
      <c r="C16" s="94">
        <v>2495</v>
      </c>
      <c r="D16" s="94">
        <v>2495</v>
      </c>
      <c r="E16" s="94">
        <v>2495</v>
      </c>
      <c r="F16" s="94">
        <v>2495</v>
      </c>
      <c r="G16" s="94">
        <v>2495</v>
      </c>
      <c r="H16" s="94">
        <v>2495</v>
      </c>
      <c r="I16" s="94">
        <v>2495</v>
      </c>
      <c r="J16" s="94">
        <v>2495</v>
      </c>
      <c r="K16" s="94">
        <v>2495</v>
      </c>
      <c r="L16" s="94">
        <v>2495</v>
      </c>
      <c r="M16" s="94">
        <v>2495</v>
      </c>
      <c r="N16" s="94">
        <v>2495</v>
      </c>
      <c r="O16" s="95">
        <f t="shared" si="0"/>
        <v>29940</v>
      </c>
    </row>
    <row r="17" spans="1:15" ht="19.5">
      <c r="A17" s="577"/>
      <c r="B17" s="370" t="s">
        <v>371</v>
      </c>
      <c r="C17" s="96">
        <v>2495</v>
      </c>
      <c r="D17" s="96">
        <v>2495</v>
      </c>
      <c r="E17" s="96">
        <v>2195</v>
      </c>
      <c r="F17" s="96">
        <v>2495</v>
      </c>
      <c r="G17" s="96">
        <v>2495</v>
      </c>
      <c r="H17" s="96">
        <v>2495</v>
      </c>
      <c r="I17" s="96">
        <v>2618</v>
      </c>
      <c r="J17" s="96">
        <v>2618</v>
      </c>
      <c r="K17" s="96">
        <v>2618</v>
      </c>
      <c r="L17" s="96">
        <v>2518</v>
      </c>
      <c r="M17" s="96">
        <v>2518</v>
      </c>
      <c r="N17" s="96">
        <v>2517</v>
      </c>
      <c r="O17" s="95">
        <f t="shared" si="0"/>
        <v>30077</v>
      </c>
    </row>
    <row r="18" spans="1:15" ht="20.25" thickBot="1">
      <c r="A18" s="577"/>
      <c r="B18" s="370" t="s">
        <v>372</v>
      </c>
      <c r="C18" s="96">
        <v>2495</v>
      </c>
      <c r="D18" s="96">
        <v>2495</v>
      </c>
      <c r="E18" s="96">
        <v>2195</v>
      </c>
      <c r="F18" s="96">
        <v>2495</v>
      </c>
      <c r="G18" s="96">
        <v>2495</v>
      </c>
      <c r="H18" s="96">
        <v>2495</v>
      </c>
      <c r="I18" s="96">
        <v>2618</v>
      </c>
      <c r="J18" s="96">
        <v>2635</v>
      </c>
      <c r="K18" s="96">
        <v>2618</v>
      </c>
      <c r="L18" s="96">
        <v>2618</v>
      </c>
      <c r="M18" s="96">
        <v>2618</v>
      </c>
      <c r="N18" s="96">
        <v>2617</v>
      </c>
      <c r="O18" s="97">
        <f t="shared" si="0"/>
        <v>30394</v>
      </c>
    </row>
    <row r="19" spans="1:15" ht="18.75">
      <c r="A19" s="581" t="s">
        <v>275</v>
      </c>
      <c r="B19" s="405" t="s">
        <v>360</v>
      </c>
      <c r="C19" s="398"/>
      <c r="D19" s="398"/>
      <c r="E19" s="398"/>
      <c r="F19" s="398"/>
      <c r="G19" s="398"/>
      <c r="H19" s="398"/>
      <c r="I19" s="398">
        <v>0</v>
      </c>
      <c r="J19" s="398"/>
      <c r="K19" s="398"/>
      <c r="L19" s="398"/>
      <c r="M19" s="398"/>
      <c r="N19" s="398"/>
      <c r="O19" s="397">
        <f t="shared" si="0"/>
        <v>0</v>
      </c>
    </row>
    <row r="20" spans="1:15" ht="19.5">
      <c r="A20" s="577"/>
      <c r="B20" s="370" t="s">
        <v>371</v>
      </c>
      <c r="C20" s="94"/>
      <c r="D20" s="94"/>
      <c r="E20" s="94"/>
      <c r="F20" s="94"/>
      <c r="G20" s="94"/>
      <c r="H20" s="94"/>
      <c r="I20" s="94">
        <v>9290</v>
      </c>
      <c r="J20" s="94"/>
      <c r="K20" s="94"/>
      <c r="L20" s="94"/>
      <c r="M20" s="94"/>
      <c r="N20" s="94"/>
      <c r="O20" s="95">
        <f t="shared" si="0"/>
        <v>9290</v>
      </c>
    </row>
    <row r="21" spans="1:30" s="392" customFormat="1" ht="20.25" thickBot="1">
      <c r="A21" s="582"/>
      <c r="B21" s="370" t="s">
        <v>372</v>
      </c>
      <c r="C21" s="399"/>
      <c r="D21" s="399"/>
      <c r="E21" s="399"/>
      <c r="F21" s="399"/>
      <c r="G21" s="399"/>
      <c r="H21" s="399"/>
      <c r="I21" s="399">
        <v>9290</v>
      </c>
      <c r="J21" s="399"/>
      <c r="K21" s="399"/>
      <c r="L21" s="399"/>
      <c r="M21" s="399"/>
      <c r="N21" s="399"/>
      <c r="O21" s="411">
        <f t="shared" si="0"/>
        <v>9290</v>
      </c>
      <c r="P21" s="391"/>
      <c r="Q21" s="391"/>
      <c r="R21" s="391"/>
      <c r="S21" s="391"/>
      <c r="T21" s="391"/>
      <c r="U21" s="391"/>
      <c r="V21" s="391"/>
      <c r="W21" s="391"/>
      <c r="X21" s="391"/>
      <c r="Y21" s="391"/>
      <c r="Z21" s="391"/>
      <c r="AA21" s="391"/>
      <c r="AB21" s="391"/>
      <c r="AC21" s="391"/>
      <c r="AD21" s="391"/>
    </row>
    <row r="22" spans="1:15" ht="18.75">
      <c r="A22" s="581" t="s">
        <v>23</v>
      </c>
      <c r="B22" s="405" t="s">
        <v>360</v>
      </c>
      <c r="C22" s="398">
        <v>17700</v>
      </c>
      <c r="D22" s="398"/>
      <c r="E22" s="398"/>
      <c r="F22" s="398"/>
      <c r="G22" s="398"/>
      <c r="H22" s="398"/>
      <c r="I22" s="398"/>
      <c r="J22" s="398"/>
      <c r="K22" s="398"/>
      <c r="L22" s="398"/>
      <c r="M22" s="398"/>
      <c r="N22" s="398"/>
      <c r="O22" s="397">
        <f t="shared" si="0"/>
        <v>17700</v>
      </c>
    </row>
    <row r="23" spans="1:15" ht="19.5">
      <c r="A23" s="577"/>
      <c r="B23" s="370" t="s">
        <v>371</v>
      </c>
      <c r="C23" s="94">
        <v>17803</v>
      </c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95">
        <f t="shared" si="0"/>
        <v>17803</v>
      </c>
    </row>
    <row r="24" spans="1:15" ht="20.25" thickBot="1">
      <c r="A24" s="582"/>
      <c r="B24" s="412" t="s">
        <v>372</v>
      </c>
      <c r="C24" s="96">
        <v>17803</v>
      </c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7">
        <f t="shared" si="0"/>
        <v>17803</v>
      </c>
    </row>
    <row r="25" spans="1:15" ht="19.5" thickBot="1">
      <c r="A25" s="573" t="s">
        <v>24</v>
      </c>
      <c r="B25" s="395" t="s">
        <v>360</v>
      </c>
      <c r="C25" s="365">
        <f>C7+C10+C13+C16+C19+C22</f>
        <v>21165</v>
      </c>
      <c r="D25" s="365">
        <f aca="true" t="shared" si="1" ref="D25:N25">D7+D10+D13+D16+D19+D22</f>
        <v>3465</v>
      </c>
      <c r="E25" s="365">
        <f t="shared" si="1"/>
        <v>4315</v>
      </c>
      <c r="F25" s="365">
        <f t="shared" si="1"/>
        <v>3480</v>
      </c>
      <c r="G25" s="365">
        <f t="shared" si="1"/>
        <v>3465</v>
      </c>
      <c r="H25" s="365">
        <f t="shared" si="1"/>
        <v>3465</v>
      </c>
      <c r="I25" s="365">
        <f t="shared" si="1"/>
        <v>3490</v>
      </c>
      <c r="J25" s="365">
        <f t="shared" si="1"/>
        <v>3465</v>
      </c>
      <c r="K25" s="365">
        <f t="shared" si="1"/>
        <v>4315</v>
      </c>
      <c r="L25" s="365">
        <f t="shared" si="1"/>
        <v>3465</v>
      </c>
      <c r="M25" s="365">
        <f t="shared" si="1"/>
        <v>3465</v>
      </c>
      <c r="N25" s="365">
        <f t="shared" si="1"/>
        <v>3465</v>
      </c>
      <c r="O25" s="99">
        <f>O7+O10+O13+O16+O19+O22</f>
        <v>61020</v>
      </c>
    </row>
    <row r="26" spans="1:15" ht="20.25" thickBot="1">
      <c r="A26" s="574"/>
      <c r="B26" s="413" t="s">
        <v>371</v>
      </c>
      <c r="C26" s="393">
        <f>C8+C11+C14+C17+C20+C23</f>
        <v>21268</v>
      </c>
      <c r="D26" s="393">
        <f aca="true" t="shared" si="2" ref="D26:N27">D8+D11+D14+D17+D20+D23</f>
        <v>3465</v>
      </c>
      <c r="E26" s="393">
        <f t="shared" si="2"/>
        <v>4015</v>
      </c>
      <c r="F26" s="393">
        <f t="shared" si="2"/>
        <v>3480</v>
      </c>
      <c r="G26" s="393">
        <f t="shared" si="2"/>
        <v>3465</v>
      </c>
      <c r="H26" s="393">
        <f t="shared" si="2"/>
        <v>3465</v>
      </c>
      <c r="I26" s="393">
        <f t="shared" si="2"/>
        <v>12903</v>
      </c>
      <c r="J26" s="393">
        <f t="shared" si="2"/>
        <v>3588</v>
      </c>
      <c r="K26" s="393">
        <f t="shared" si="2"/>
        <v>4438</v>
      </c>
      <c r="L26" s="393">
        <f t="shared" si="2"/>
        <v>3488</v>
      </c>
      <c r="M26" s="393">
        <f t="shared" si="2"/>
        <v>3488</v>
      </c>
      <c r="N26" s="393">
        <f t="shared" si="2"/>
        <v>3487</v>
      </c>
      <c r="O26" s="394">
        <f>O8+O11+O14+O17+O20+O23</f>
        <v>70550</v>
      </c>
    </row>
    <row r="27" spans="1:15" ht="20.25" thickBot="1">
      <c r="A27" s="583"/>
      <c r="B27" s="414" t="s">
        <v>372</v>
      </c>
      <c r="C27" s="365">
        <f>C9+C12+C15+C18+C21+C24</f>
        <v>21268</v>
      </c>
      <c r="D27" s="365">
        <f t="shared" si="2"/>
        <v>3465</v>
      </c>
      <c r="E27" s="365">
        <f t="shared" si="2"/>
        <v>4015</v>
      </c>
      <c r="F27" s="365">
        <f t="shared" si="2"/>
        <v>3480</v>
      </c>
      <c r="G27" s="365">
        <f t="shared" si="2"/>
        <v>3470</v>
      </c>
      <c r="H27" s="365">
        <f t="shared" si="2"/>
        <v>3470</v>
      </c>
      <c r="I27" s="365">
        <f t="shared" si="2"/>
        <v>12883</v>
      </c>
      <c r="J27" s="365">
        <f t="shared" si="2"/>
        <v>3610</v>
      </c>
      <c r="K27" s="365">
        <f t="shared" si="2"/>
        <v>4443</v>
      </c>
      <c r="L27" s="365">
        <f t="shared" si="2"/>
        <v>4015</v>
      </c>
      <c r="M27" s="365">
        <f t="shared" si="2"/>
        <v>3588</v>
      </c>
      <c r="N27" s="365">
        <f t="shared" si="2"/>
        <v>3587</v>
      </c>
      <c r="O27" s="99">
        <f>O9+O12+O15+O18+O21+O24</f>
        <v>71294</v>
      </c>
    </row>
    <row r="28" spans="1:15" ht="21" thickBot="1">
      <c r="A28" s="421" t="s">
        <v>25</v>
      </c>
      <c r="B28" s="415"/>
      <c r="C28" s="416"/>
      <c r="D28" s="416"/>
      <c r="E28" s="416"/>
      <c r="F28" s="416"/>
      <c r="G28" s="416"/>
      <c r="H28" s="416"/>
      <c r="I28" s="416"/>
      <c r="J28" s="416"/>
      <c r="K28" s="416"/>
      <c r="L28" s="416"/>
      <c r="M28" s="416"/>
      <c r="N28" s="416"/>
      <c r="O28" s="416"/>
    </row>
    <row r="29" spans="1:15" ht="18.75">
      <c r="A29" s="573" t="s">
        <v>64</v>
      </c>
      <c r="B29" s="395" t="s">
        <v>360</v>
      </c>
      <c r="C29" s="398">
        <v>1365</v>
      </c>
      <c r="D29" s="398">
        <v>1365</v>
      </c>
      <c r="E29" s="398">
        <v>1365</v>
      </c>
      <c r="F29" s="398">
        <v>1365</v>
      </c>
      <c r="G29" s="398">
        <v>1365</v>
      </c>
      <c r="H29" s="398">
        <v>1365</v>
      </c>
      <c r="I29" s="398">
        <v>1365</v>
      </c>
      <c r="J29" s="398">
        <v>1370</v>
      </c>
      <c r="K29" s="398">
        <v>1365</v>
      </c>
      <c r="L29" s="398">
        <v>1365</v>
      </c>
      <c r="M29" s="398">
        <v>1365</v>
      </c>
      <c r="N29" s="398">
        <v>1365</v>
      </c>
      <c r="O29" s="397">
        <f aca="true" t="shared" si="3" ref="O29:O52">SUM(C29:N29)</f>
        <v>16385</v>
      </c>
    </row>
    <row r="30" spans="1:15" ht="19.5">
      <c r="A30" s="574"/>
      <c r="B30" s="413" t="s">
        <v>371</v>
      </c>
      <c r="C30" s="94">
        <v>1365</v>
      </c>
      <c r="D30" s="94">
        <v>1365</v>
      </c>
      <c r="E30" s="94">
        <v>1365</v>
      </c>
      <c r="F30" s="94">
        <v>1365</v>
      </c>
      <c r="G30" s="94">
        <v>1365</v>
      </c>
      <c r="H30" s="94">
        <v>1365</v>
      </c>
      <c r="I30" s="94">
        <v>1365</v>
      </c>
      <c r="J30" s="94">
        <v>1396</v>
      </c>
      <c r="K30" s="94">
        <v>1396</v>
      </c>
      <c r="L30" s="94">
        <v>1412</v>
      </c>
      <c r="M30" s="94">
        <v>1412</v>
      </c>
      <c r="N30" s="94">
        <v>1412</v>
      </c>
      <c r="O30" s="95">
        <f t="shared" si="3"/>
        <v>16583</v>
      </c>
    </row>
    <row r="31" spans="1:15" ht="19.5">
      <c r="A31" s="575"/>
      <c r="B31" s="413" t="s">
        <v>372</v>
      </c>
      <c r="C31" s="94">
        <v>1365</v>
      </c>
      <c r="D31" s="94">
        <v>1365</v>
      </c>
      <c r="E31" s="94">
        <v>1365</v>
      </c>
      <c r="F31" s="94">
        <v>1365</v>
      </c>
      <c r="G31" s="94">
        <v>1365</v>
      </c>
      <c r="H31" s="94">
        <v>1365</v>
      </c>
      <c r="I31" s="94">
        <v>1365</v>
      </c>
      <c r="J31" s="94">
        <v>1396</v>
      </c>
      <c r="K31" s="94">
        <v>1396</v>
      </c>
      <c r="L31" s="94">
        <v>1412</v>
      </c>
      <c r="M31" s="94">
        <v>1412</v>
      </c>
      <c r="N31" s="94">
        <v>1412</v>
      </c>
      <c r="O31" s="95">
        <f t="shared" si="3"/>
        <v>16583</v>
      </c>
    </row>
    <row r="32" spans="1:15" ht="18.75">
      <c r="A32" s="584" t="s">
        <v>26</v>
      </c>
      <c r="B32" s="417" t="s">
        <v>360</v>
      </c>
      <c r="C32" s="94">
        <v>209</v>
      </c>
      <c r="D32" s="94">
        <v>209</v>
      </c>
      <c r="E32" s="94">
        <v>209</v>
      </c>
      <c r="F32" s="94">
        <v>209</v>
      </c>
      <c r="G32" s="94">
        <v>209</v>
      </c>
      <c r="H32" s="94">
        <v>209</v>
      </c>
      <c r="I32" s="94">
        <v>209</v>
      </c>
      <c r="J32" s="94">
        <v>209</v>
      </c>
      <c r="K32" s="94">
        <v>212</v>
      </c>
      <c r="L32" s="94">
        <v>209</v>
      </c>
      <c r="M32" s="94">
        <v>209</v>
      </c>
      <c r="N32" s="94">
        <v>209</v>
      </c>
      <c r="O32" s="95">
        <f t="shared" si="3"/>
        <v>2511</v>
      </c>
    </row>
    <row r="33" spans="1:15" ht="19.5">
      <c r="A33" s="574"/>
      <c r="B33" s="413" t="s">
        <v>371</v>
      </c>
      <c r="C33" s="94">
        <v>209</v>
      </c>
      <c r="D33" s="94">
        <v>209</v>
      </c>
      <c r="E33" s="94">
        <v>209</v>
      </c>
      <c r="F33" s="94">
        <v>209</v>
      </c>
      <c r="G33" s="94">
        <v>209</v>
      </c>
      <c r="H33" s="94">
        <v>209</v>
      </c>
      <c r="I33" s="94">
        <v>209</v>
      </c>
      <c r="J33" s="94">
        <v>216</v>
      </c>
      <c r="K33" s="94">
        <v>218</v>
      </c>
      <c r="L33" s="94">
        <v>215</v>
      </c>
      <c r="M33" s="94">
        <v>215</v>
      </c>
      <c r="N33" s="94">
        <v>215</v>
      </c>
      <c r="O33" s="95">
        <f t="shared" si="3"/>
        <v>2542</v>
      </c>
    </row>
    <row r="34" spans="1:15" ht="19.5">
      <c r="A34" s="575"/>
      <c r="B34" s="413" t="s">
        <v>372</v>
      </c>
      <c r="C34" s="94">
        <v>209</v>
      </c>
      <c r="D34" s="94">
        <v>209</v>
      </c>
      <c r="E34" s="94">
        <v>209</v>
      </c>
      <c r="F34" s="94">
        <v>209</v>
      </c>
      <c r="G34" s="94">
        <v>209</v>
      </c>
      <c r="H34" s="94">
        <v>209</v>
      </c>
      <c r="I34" s="94">
        <v>209</v>
      </c>
      <c r="J34" s="94">
        <v>216</v>
      </c>
      <c r="K34" s="94">
        <v>218</v>
      </c>
      <c r="L34" s="94">
        <v>215</v>
      </c>
      <c r="M34" s="94">
        <v>215</v>
      </c>
      <c r="N34" s="94">
        <v>215</v>
      </c>
      <c r="O34" s="95">
        <f t="shared" si="3"/>
        <v>2542</v>
      </c>
    </row>
    <row r="35" spans="1:15" ht="18.75">
      <c r="A35" s="584" t="s">
        <v>39</v>
      </c>
      <c r="B35" s="417" t="s">
        <v>360</v>
      </c>
      <c r="C35" s="94">
        <v>1275</v>
      </c>
      <c r="D35" s="94">
        <v>1275</v>
      </c>
      <c r="E35" s="94">
        <v>1275</v>
      </c>
      <c r="F35" s="94">
        <v>1275</v>
      </c>
      <c r="G35" s="94">
        <v>1275</v>
      </c>
      <c r="H35" s="94">
        <v>1275</v>
      </c>
      <c r="I35" s="94">
        <v>1275</v>
      </c>
      <c r="J35" s="94">
        <v>1275</v>
      </c>
      <c r="K35" s="94">
        <v>1275</v>
      </c>
      <c r="L35" s="94">
        <v>1275</v>
      </c>
      <c r="M35" s="94">
        <v>1273</v>
      </c>
      <c r="N35" s="94">
        <v>1270</v>
      </c>
      <c r="O35" s="95">
        <f t="shared" si="3"/>
        <v>15293</v>
      </c>
    </row>
    <row r="36" spans="1:15" ht="19.5">
      <c r="A36" s="574"/>
      <c r="B36" s="413" t="s">
        <v>371</v>
      </c>
      <c r="C36" s="94">
        <v>1275</v>
      </c>
      <c r="D36" s="94">
        <v>1275</v>
      </c>
      <c r="E36" s="94">
        <v>1275</v>
      </c>
      <c r="F36" s="94">
        <v>1310</v>
      </c>
      <c r="G36" s="94">
        <v>1310</v>
      </c>
      <c r="H36" s="94">
        <v>1310</v>
      </c>
      <c r="I36" s="94">
        <v>1310</v>
      </c>
      <c r="J36" s="94">
        <v>1275</v>
      </c>
      <c r="K36" s="94">
        <v>1275</v>
      </c>
      <c r="L36" s="94">
        <v>1275</v>
      </c>
      <c r="M36" s="94">
        <v>1274</v>
      </c>
      <c r="N36" s="94">
        <v>1270</v>
      </c>
      <c r="O36" s="95">
        <f t="shared" si="3"/>
        <v>15434</v>
      </c>
    </row>
    <row r="37" spans="1:15" ht="19.5">
      <c r="A37" s="575"/>
      <c r="B37" s="413" t="s">
        <v>372</v>
      </c>
      <c r="C37" s="94">
        <v>1275</v>
      </c>
      <c r="D37" s="94">
        <v>1275</v>
      </c>
      <c r="E37" s="94">
        <v>1275</v>
      </c>
      <c r="F37" s="94">
        <v>1310</v>
      </c>
      <c r="G37" s="94">
        <v>1310</v>
      </c>
      <c r="H37" s="94">
        <v>1310</v>
      </c>
      <c r="I37" s="94">
        <v>1310</v>
      </c>
      <c r="J37" s="94">
        <v>1275</v>
      </c>
      <c r="K37" s="94">
        <v>1275</v>
      </c>
      <c r="L37" s="94">
        <v>1275</v>
      </c>
      <c r="M37" s="94">
        <v>1274</v>
      </c>
      <c r="N37" s="94">
        <v>6163</v>
      </c>
      <c r="O37" s="95">
        <f t="shared" si="3"/>
        <v>20327</v>
      </c>
    </row>
    <row r="38" spans="1:15" ht="18.75">
      <c r="A38" s="584" t="s">
        <v>155</v>
      </c>
      <c r="B38" s="417" t="s">
        <v>360</v>
      </c>
      <c r="C38" s="94">
        <v>342</v>
      </c>
      <c r="D38" s="94">
        <v>342</v>
      </c>
      <c r="E38" s="94">
        <v>342</v>
      </c>
      <c r="F38" s="94">
        <v>342</v>
      </c>
      <c r="G38" s="94">
        <v>342</v>
      </c>
      <c r="H38" s="94">
        <v>342</v>
      </c>
      <c r="I38" s="94">
        <v>342</v>
      </c>
      <c r="J38" s="94">
        <v>342</v>
      </c>
      <c r="K38" s="94">
        <v>342</v>
      </c>
      <c r="L38" s="94">
        <v>342</v>
      </c>
      <c r="M38" s="94">
        <v>342</v>
      </c>
      <c r="N38" s="94">
        <v>348</v>
      </c>
      <c r="O38" s="95">
        <f t="shared" si="3"/>
        <v>4110</v>
      </c>
    </row>
    <row r="39" spans="1:15" ht="19.5">
      <c r="A39" s="574"/>
      <c r="B39" s="413" t="s">
        <v>371</v>
      </c>
      <c r="C39" s="94">
        <v>342</v>
      </c>
      <c r="D39" s="94">
        <v>342</v>
      </c>
      <c r="E39" s="94">
        <v>342</v>
      </c>
      <c r="F39" s="94">
        <v>342</v>
      </c>
      <c r="G39" s="94">
        <v>342</v>
      </c>
      <c r="H39" s="94">
        <v>342</v>
      </c>
      <c r="I39" s="94">
        <v>342</v>
      </c>
      <c r="J39" s="94">
        <v>342</v>
      </c>
      <c r="K39" s="94">
        <v>342</v>
      </c>
      <c r="L39" s="94">
        <v>342</v>
      </c>
      <c r="M39" s="94">
        <v>342</v>
      </c>
      <c r="N39" s="94">
        <v>348</v>
      </c>
      <c r="O39" s="95">
        <f t="shared" si="3"/>
        <v>4110</v>
      </c>
    </row>
    <row r="40" spans="1:15" ht="20.25" thickBot="1">
      <c r="A40" s="575"/>
      <c r="B40" s="414" t="s">
        <v>372</v>
      </c>
      <c r="C40" s="400">
        <v>342</v>
      </c>
      <c r="D40" s="400">
        <v>342</v>
      </c>
      <c r="E40" s="400">
        <v>342</v>
      </c>
      <c r="F40" s="400">
        <v>342</v>
      </c>
      <c r="G40" s="400">
        <v>342</v>
      </c>
      <c r="H40" s="400">
        <v>342</v>
      </c>
      <c r="I40" s="400">
        <v>342</v>
      </c>
      <c r="J40" s="400">
        <v>342</v>
      </c>
      <c r="K40" s="400">
        <v>342</v>
      </c>
      <c r="L40" s="400">
        <v>342</v>
      </c>
      <c r="M40" s="400">
        <v>342</v>
      </c>
      <c r="N40" s="400">
        <v>348</v>
      </c>
      <c r="O40" s="396">
        <f t="shared" si="3"/>
        <v>4110</v>
      </c>
    </row>
    <row r="41" spans="1:15" ht="18.75">
      <c r="A41" s="584" t="s">
        <v>228</v>
      </c>
      <c r="B41" s="395" t="s">
        <v>360</v>
      </c>
      <c r="C41" s="398">
        <v>229</v>
      </c>
      <c r="D41" s="398">
        <v>229</v>
      </c>
      <c r="E41" s="398">
        <v>229</v>
      </c>
      <c r="F41" s="398">
        <v>229</v>
      </c>
      <c r="G41" s="398">
        <v>229</v>
      </c>
      <c r="H41" s="398">
        <v>229</v>
      </c>
      <c r="I41" s="398">
        <v>229</v>
      </c>
      <c r="J41" s="398">
        <v>229</v>
      </c>
      <c r="K41" s="398">
        <v>229</v>
      </c>
      <c r="L41" s="398">
        <v>229</v>
      </c>
      <c r="M41" s="398">
        <v>229</v>
      </c>
      <c r="N41" s="398">
        <v>229</v>
      </c>
      <c r="O41" s="397">
        <f t="shared" si="3"/>
        <v>2748</v>
      </c>
    </row>
    <row r="42" spans="1:15" ht="19.5">
      <c r="A42" s="574"/>
      <c r="B42" s="370" t="s">
        <v>371</v>
      </c>
      <c r="C42" s="94">
        <v>229</v>
      </c>
      <c r="D42" s="94">
        <v>229</v>
      </c>
      <c r="E42" s="94">
        <v>229</v>
      </c>
      <c r="F42" s="94">
        <v>343</v>
      </c>
      <c r="G42" s="94">
        <v>229</v>
      </c>
      <c r="H42" s="94">
        <v>229</v>
      </c>
      <c r="I42" s="94">
        <v>229</v>
      </c>
      <c r="J42" s="94">
        <v>229</v>
      </c>
      <c r="K42" s="94">
        <v>229</v>
      </c>
      <c r="L42" s="94">
        <v>229</v>
      </c>
      <c r="M42" s="94">
        <v>229</v>
      </c>
      <c r="N42" s="94">
        <v>229</v>
      </c>
      <c r="O42" s="95">
        <f t="shared" si="3"/>
        <v>2862</v>
      </c>
    </row>
    <row r="43" spans="1:15" ht="20.25" thickBot="1">
      <c r="A43" s="575"/>
      <c r="B43" s="370" t="s">
        <v>372</v>
      </c>
      <c r="C43" s="400">
        <v>229</v>
      </c>
      <c r="D43" s="400">
        <v>229</v>
      </c>
      <c r="E43" s="400">
        <v>229</v>
      </c>
      <c r="F43" s="400">
        <v>343</v>
      </c>
      <c r="G43" s="400">
        <v>229</v>
      </c>
      <c r="H43" s="400">
        <v>229</v>
      </c>
      <c r="I43" s="400">
        <v>229</v>
      </c>
      <c r="J43" s="400">
        <v>229</v>
      </c>
      <c r="K43" s="400">
        <v>229</v>
      </c>
      <c r="L43" s="400">
        <v>229</v>
      </c>
      <c r="M43" s="400">
        <v>581</v>
      </c>
      <c r="N43" s="400">
        <v>229</v>
      </c>
      <c r="O43" s="396">
        <f t="shared" si="3"/>
        <v>3214</v>
      </c>
    </row>
    <row r="44" spans="1:15" ht="18.75">
      <c r="A44" s="584" t="s">
        <v>27</v>
      </c>
      <c r="B44" s="395" t="s">
        <v>360</v>
      </c>
      <c r="C44" s="398"/>
      <c r="D44" s="398"/>
      <c r="E44" s="398"/>
      <c r="F44" s="398"/>
      <c r="G44" s="398"/>
      <c r="H44" s="398"/>
      <c r="I44" s="398"/>
      <c r="J44" s="398"/>
      <c r="K44" s="398"/>
      <c r="L44" s="398"/>
      <c r="M44" s="398"/>
      <c r="N44" s="398">
        <v>4100</v>
      </c>
      <c r="O44" s="397">
        <f t="shared" si="3"/>
        <v>4100</v>
      </c>
    </row>
    <row r="45" spans="1:15" ht="19.5">
      <c r="A45" s="574"/>
      <c r="B45" s="370" t="s">
        <v>371</v>
      </c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96"/>
      <c r="N45" s="96">
        <v>3646</v>
      </c>
      <c r="O45" s="95">
        <f t="shared" si="3"/>
        <v>3646</v>
      </c>
    </row>
    <row r="46" spans="1:15" ht="20.25" thickBot="1">
      <c r="A46" s="574"/>
      <c r="B46" s="370" t="s">
        <v>372</v>
      </c>
      <c r="C46" s="400"/>
      <c r="D46" s="400"/>
      <c r="E46" s="400"/>
      <c r="F46" s="400"/>
      <c r="G46" s="400"/>
      <c r="H46" s="400"/>
      <c r="I46" s="400"/>
      <c r="J46" s="400"/>
      <c r="K46" s="400"/>
      <c r="L46" s="400"/>
      <c r="M46" s="400"/>
      <c r="N46" s="400">
        <v>3801</v>
      </c>
      <c r="O46" s="396">
        <f t="shared" si="3"/>
        <v>3801</v>
      </c>
    </row>
    <row r="47" spans="1:15" ht="18.75">
      <c r="A47" s="573" t="s">
        <v>30</v>
      </c>
      <c r="B47" s="405" t="s">
        <v>360</v>
      </c>
      <c r="C47" s="398">
        <v>1173</v>
      </c>
      <c r="D47" s="398"/>
      <c r="E47" s="398"/>
      <c r="F47" s="398"/>
      <c r="G47" s="398"/>
      <c r="H47" s="398"/>
      <c r="I47" s="398"/>
      <c r="J47" s="398"/>
      <c r="K47" s="398"/>
      <c r="L47" s="398"/>
      <c r="M47" s="398"/>
      <c r="N47" s="398"/>
      <c r="O47" s="397">
        <f t="shared" si="3"/>
        <v>1173</v>
      </c>
    </row>
    <row r="48" spans="1:15" ht="19.5">
      <c r="A48" s="574"/>
      <c r="B48" s="370" t="s">
        <v>371</v>
      </c>
      <c r="C48" s="94">
        <v>1173</v>
      </c>
      <c r="D48" s="94"/>
      <c r="E48" s="94"/>
      <c r="F48" s="94"/>
      <c r="G48" s="94"/>
      <c r="H48" s="94"/>
      <c r="I48" s="94"/>
      <c r="J48" s="94"/>
      <c r="K48" s="94"/>
      <c r="L48" s="94"/>
      <c r="M48" s="94"/>
      <c r="N48" s="94"/>
      <c r="O48" s="95">
        <f t="shared" si="3"/>
        <v>1173</v>
      </c>
    </row>
    <row r="49" spans="1:15" ht="20.25" thickBot="1">
      <c r="A49" s="583"/>
      <c r="B49" s="370" t="s">
        <v>372</v>
      </c>
      <c r="C49" s="400">
        <v>1173</v>
      </c>
      <c r="D49" s="400"/>
      <c r="E49" s="400"/>
      <c r="F49" s="400"/>
      <c r="G49" s="400"/>
      <c r="H49" s="400"/>
      <c r="I49" s="400"/>
      <c r="J49" s="400"/>
      <c r="K49" s="400"/>
      <c r="L49" s="400"/>
      <c r="M49" s="400"/>
      <c r="N49" s="400"/>
      <c r="O49" s="95">
        <f t="shared" si="3"/>
        <v>1173</v>
      </c>
    </row>
    <row r="50" spans="1:15" ht="18.75">
      <c r="A50" s="573" t="s">
        <v>28</v>
      </c>
      <c r="B50" s="371" t="s">
        <v>360</v>
      </c>
      <c r="C50" s="92"/>
      <c r="D50" s="92"/>
      <c r="E50" s="92">
        <v>750</v>
      </c>
      <c r="F50" s="92"/>
      <c r="G50" s="92">
        <v>500</v>
      </c>
      <c r="H50" s="92">
        <v>6000</v>
      </c>
      <c r="I50" s="92">
        <v>6000</v>
      </c>
      <c r="J50" s="92">
        <v>500</v>
      </c>
      <c r="K50" s="92">
        <v>500</v>
      </c>
      <c r="L50" s="92">
        <v>450</v>
      </c>
      <c r="M50" s="92"/>
      <c r="N50" s="92"/>
      <c r="O50" s="93">
        <f t="shared" si="3"/>
        <v>14700</v>
      </c>
    </row>
    <row r="51" spans="1:15" ht="19.5">
      <c r="A51" s="574"/>
      <c r="B51" s="370" t="s">
        <v>371</v>
      </c>
      <c r="C51" s="94"/>
      <c r="D51" s="94"/>
      <c r="E51" s="94">
        <v>750</v>
      </c>
      <c r="F51" s="94"/>
      <c r="G51" s="94">
        <v>500</v>
      </c>
      <c r="H51" s="94"/>
      <c r="I51" s="94"/>
      <c r="J51" s="94">
        <v>150</v>
      </c>
      <c r="K51" s="94">
        <v>21300</v>
      </c>
      <c r="L51" s="94">
        <v>500</v>
      </c>
      <c r="M51" s="94">
        <v>500</v>
      </c>
      <c r="N51" s="94">
        <v>500</v>
      </c>
      <c r="O51" s="95">
        <f t="shared" si="3"/>
        <v>24200</v>
      </c>
    </row>
    <row r="52" spans="1:15" ht="20.25" thickBot="1">
      <c r="A52" s="583"/>
      <c r="B52" s="370" t="s">
        <v>372</v>
      </c>
      <c r="C52" s="400"/>
      <c r="D52" s="400"/>
      <c r="E52" s="400">
        <v>750</v>
      </c>
      <c r="F52" s="400"/>
      <c r="G52" s="400">
        <v>500</v>
      </c>
      <c r="H52" s="400"/>
      <c r="I52" s="400"/>
      <c r="J52" s="400">
        <v>150</v>
      </c>
      <c r="K52" s="400">
        <v>500</v>
      </c>
      <c r="L52" s="400">
        <v>500</v>
      </c>
      <c r="M52" s="400">
        <v>500</v>
      </c>
      <c r="N52" s="400">
        <v>16644</v>
      </c>
      <c r="O52" s="95">
        <f t="shared" si="3"/>
        <v>19544</v>
      </c>
    </row>
    <row r="53" spans="1:15" ht="19.5" thickBot="1">
      <c r="A53" s="573" t="s">
        <v>29</v>
      </c>
      <c r="B53" s="404" t="s">
        <v>360</v>
      </c>
      <c r="C53" s="365">
        <f>C29+C32+C35+C38+C41+C44+C47+C50</f>
        <v>4593</v>
      </c>
      <c r="D53" s="365">
        <f aca="true" t="shared" si="4" ref="D53:N53">D29+D32+D35+D38+D41+D44+D47+D50</f>
        <v>3420</v>
      </c>
      <c r="E53" s="365">
        <f t="shared" si="4"/>
        <v>4170</v>
      </c>
      <c r="F53" s="365">
        <f t="shared" si="4"/>
        <v>3420</v>
      </c>
      <c r="G53" s="365">
        <f t="shared" si="4"/>
        <v>3920</v>
      </c>
      <c r="H53" s="365">
        <f t="shared" si="4"/>
        <v>9420</v>
      </c>
      <c r="I53" s="365">
        <f t="shared" si="4"/>
        <v>9420</v>
      </c>
      <c r="J53" s="365">
        <f t="shared" si="4"/>
        <v>3925</v>
      </c>
      <c r="K53" s="365">
        <f t="shared" si="4"/>
        <v>3923</v>
      </c>
      <c r="L53" s="365">
        <f t="shared" si="4"/>
        <v>3870</v>
      </c>
      <c r="M53" s="365">
        <f t="shared" si="4"/>
        <v>3418</v>
      </c>
      <c r="N53" s="365">
        <f t="shared" si="4"/>
        <v>7521</v>
      </c>
      <c r="O53" s="99">
        <f>O29+O32+O35+O38+O41+O44+O47+O50</f>
        <v>61020</v>
      </c>
    </row>
    <row r="54" spans="1:15" ht="20.25" thickBot="1">
      <c r="A54" s="574"/>
      <c r="B54" s="370" t="s">
        <v>371</v>
      </c>
      <c r="C54" s="365">
        <f>C30+C33+C36+C39+C42+C45+C48+C51</f>
        <v>4593</v>
      </c>
      <c r="D54" s="365">
        <f aca="true" t="shared" si="5" ref="D54:N54">D30+D33+D36+D39+D42+D45+D48+D51</f>
        <v>3420</v>
      </c>
      <c r="E54" s="365">
        <f t="shared" si="5"/>
        <v>4170</v>
      </c>
      <c r="F54" s="365">
        <f t="shared" si="5"/>
        <v>3569</v>
      </c>
      <c r="G54" s="365">
        <f t="shared" si="5"/>
        <v>3955</v>
      </c>
      <c r="H54" s="365">
        <f t="shared" si="5"/>
        <v>3455</v>
      </c>
      <c r="I54" s="365">
        <f t="shared" si="5"/>
        <v>3455</v>
      </c>
      <c r="J54" s="365">
        <f t="shared" si="5"/>
        <v>3608</v>
      </c>
      <c r="K54" s="365">
        <f t="shared" si="5"/>
        <v>24760</v>
      </c>
      <c r="L54" s="365">
        <f t="shared" si="5"/>
        <v>3973</v>
      </c>
      <c r="M54" s="365">
        <f t="shared" si="5"/>
        <v>3972</v>
      </c>
      <c r="N54" s="365">
        <f t="shared" si="5"/>
        <v>7620</v>
      </c>
      <c r="O54" s="99">
        <f>O30+O33+O36+O39+O42+O45+O48+O51</f>
        <v>70550</v>
      </c>
    </row>
    <row r="55" spans="1:15" ht="20.25" thickBot="1">
      <c r="A55" s="583"/>
      <c r="B55" s="370" t="s">
        <v>372</v>
      </c>
      <c r="C55" s="365">
        <f>C31+C34+C37+C40+C43+C46+C49+C52</f>
        <v>4593</v>
      </c>
      <c r="D55" s="365">
        <f aca="true" t="shared" si="6" ref="D55:N55">D31+D34+D37+D40+D43+D46+D49+D52</f>
        <v>3420</v>
      </c>
      <c r="E55" s="365">
        <f t="shared" si="6"/>
        <v>4170</v>
      </c>
      <c r="F55" s="365">
        <f t="shared" si="6"/>
        <v>3569</v>
      </c>
      <c r="G55" s="365">
        <f t="shared" si="6"/>
        <v>3955</v>
      </c>
      <c r="H55" s="365">
        <f t="shared" si="6"/>
        <v>3455</v>
      </c>
      <c r="I55" s="365">
        <f t="shared" si="6"/>
        <v>3455</v>
      </c>
      <c r="J55" s="365">
        <f t="shared" si="6"/>
        <v>3608</v>
      </c>
      <c r="K55" s="365">
        <f t="shared" si="6"/>
        <v>3960</v>
      </c>
      <c r="L55" s="365">
        <f t="shared" si="6"/>
        <v>3973</v>
      </c>
      <c r="M55" s="365">
        <f t="shared" si="6"/>
        <v>4324</v>
      </c>
      <c r="N55" s="365">
        <f t="shared" si="6"/>
        <v>28812</v>
      </c>
      <c r="O55" s="99">
        <f>O31+O34+O37+O40+O43+O46+O49+O52</f>
        <v>71294</v>
      </c>
    </row>
    <row r="56" spans="1:15" ht="18.75">
      <c r="A56" s="573" t="s">
        <v>30</v>
      </c>
      <c r="B56" s="405" t="s">
        <v>360</v>
      </c>
      <c r="C56" s="403">
        <f>SUM(C25-C53)</f>
        <v>16572</v>
      </c>
      <c r="D56" s="403">
        <f aca="true" t="shared" si="7" ref="D56:N56">SUM(D25-D53)</f>
        <v>45</v>
      </c>
      <c r="E56" s="403">
        <f t="shared" si="7"/>
        <v>145</v>
      </c>
      <c r="F56" s="403">
        <f t="shared" si="7"/>
        <v>60</v>
      </c>
      <c r="G56" s="403">
        <f t="shared" si="7"/>
        <v>-455</v>
      </c>
      <c r="H56" s="403">
        <f t="shared" si="7"/>
        <v>-5955</v>
      </c>
      <c r="I56" s="403">
        <f t="shared" si="7"/>
        <v>-5930</v>
      </c>
      <c r="J56" s="403">
        <f t="shared" si="7"/>
        <v>-460</v>
      </c>
      <c r="K56" s="403">
        <f t="shared" si="7"/>
        <v>392</v>
      </c>
      <c r="L56" s="403">
        <f t="shared" si="7"/>
        <v>-405</v>
      </c>
      <c r="M56" s="403">
        <f t="shared" si="7"/>
        <v>47</v>
      </c>
      <c r="N56" s="403">
        <f t="shared" si="7"/>
        <v>-4056</v>
      </c>
      <c r="O56" s="397">
        <f>SUM(C56:N56)</f>
        <v>0</v>
      </c>
    </row>
    <row r="57" spans="1:15" ht="19.5">
      <c r="A57" s="574"/>
      <c r="B57" s="370" t="s">
        <v>371</v>
      </c>
      <c r="C57" s="368">
        <f>SUM(C26-C54)</f>
        <v>16675</v>
      </c>
      <c r="D57" s="368">
        <f aca="true" t="shared" si="8" ref="D57:N57">SUM(D26-D54)</f>
        <v>45</v>
      </c>
      <c r="E57" s="368">
        <f t="shared" si="8"/>
        <v>-155</v>
      </c>
      <c r="F57" s="368">
        <f t="shared" si="8"/>
        <v>-89</v>
      </c>
      <c r="G57" s="368">
        <f t="shared" si="8"/>
        <v>-490</v>
      </c>
      <c r="H57" s="368">
        <f t="shared" si="8"/>
        <v>10</v>
      </c>
      <c r="I57" s="368">
        <f t="shared" si="8"/>
        <v>9448</v>
      </c>
      <c r="J57" s="368">
        <f t="shared" si="8"/>
        <v>-20</v>
      </c>
      <c r="K57" s="368">
        <f t="shared" si="8"/>
        <v>-20322</v>
      </c>
      <c r="L57" s="368">
        <f t="shared" si="8"/>
        <v>-485</v>
      </c>
      <c r="M57" s="368">
        <f t="shared" si="8"/>
        <v>-484</v>
      </c>
      <c r="N57" s="368">
        <f t="shared" si="8"/>
        <v>-4133</v>
      </c>
      <c r="O57" s="95">
        <f>SUM(C57:N57)</f>
        <v>0</v>
      </c>
    </row>
    <row r="58" spans="1:15" ht="20.25" thickBot="1">
      <c r="A58" s="583"/>
      <c r="B58" s="370" t="s">
        <v>372</v>
      </c>
      <c r="C58" s="420">
        <f>SUM(C27-C55)</f>
        <v>16675</v>
      </c>
      <c r="D58" s="420">
        <f aca="true" t="shared" si="9" ref="D58:N58">SUM(D27-D55)</f>
        <v>45</v>
      </c>
      <c r="E58" s="420">
        <f t="shared" si="9"/>
        <v>-155</v>
      </c>
      <c r="F58" s="420">
        <f t="shared" si="9"/>
        <v>-89</v>
      </c>
      <c r="G58" s="420">
        <f t="shared" si="9"/>
        <v>-485</v>
      </c>
      <c r="H58" s="420">
        <f t="shared" si="9"/>
        <v>15</v>
      </c>
      <c r="I58" s="420">
        <f t="shared" si="9"/>
        <v>9428</v>
      </c>
      <c r="J58" s="420">
        <f t="shared" si="9"/>
        <v>2</v>
      </c>
      <c r="K58" s="420">
        <f t="shared" si="9"/>
        <v>483</v>
      </c>
      <c r="L58" s="420">
        <f t="shared" si="9"/>
        <v>42</v>
      </c>
      <c r="M58" s="420">
        <f t="shared" si="9"/>
        <v>-736</v>
      </c>
      <c r="N58" s="420">
        <f t="shared" si="9"/>
        <v>-25225</v>
      </c>
      <c r="O58" s="97">
        <f>SUM(C58:N58)</f>
        <v>0</v>
      </c>
    </row>
    <row r="59" spans="1:15" ht="19.5" thickBot="1">
      <c r="A59" s="573" t="s">
        <v>31</v>
      </c>
      <c r="B59" s="419" t="s">
        <v>360</v>
      </c>
      <c r="C59" s="365">
        <f>C56</f>
        <v>16572</v>
      </c>
      <c r="D59" s="98">
        <f>C59+D56</f>
        <v>16617</v>
      </c>
      <c r="E59" s="98">
        <f>D59+E56</f>
        <v>16762</v>
      </c>
      <c r="F59" s="98">
        <f aca="true" t="shared" si="10" ref="F59:N59">E59+F56</f>
        <v>16822</v>
      </c>
      <c r="G59" s="98">
        <f t="shared" si="10"/>
        <v>16367</v>
      </c>
      <c r="H59" s="98">
        <f t="shared" si="10"/>
        <v>10412</v>
      </c>
      <c r="I59" s="98">
        <f t="shared" si="10"/>
        <v>4482</v>
      </c>
      <c r="J59" s="98">
        <f t="shared" si="10"/>
        <v>4022</v>
      </c>
      <c r="K59" s="98">
        <f t="shared" si="10"/>
        <v>4414</v>
      </c>
      <c r="L59" s="98">
        <f t="shared" si="10"/>
        <v>4009</v>
      </c>
      <c r="M59" s="98">
        <f t="shared" si="10"/>
        <v>4056</v>
      </c>
      <c r="N59" s="98">
        <f t="shared" si="10"/>
        <v>0</v>
      </c>
      <c r="O59" s="99">
        <v>0</v>
      </c>
    </row>
    <row r="60" spans="1:15" ht="20.25" thickBot="1">
      <c r="A60" s="574"/>
      <c r="B60" s="418" t="s">
        <v>371</v>
      </c>
      <c r="C60" s="393">
        <f>C57</f>
        <v>16675</v>
      </c>
      <c r="D60" s="402">
        <f>C60+D57</f>
        <v>16720</v>
      </c>
      <c r="E60" s="402">
        <f aca="true" t="shared" si="11" ref="E60:N60">D60+E57</f>
        <v>16565</v>
      </c>
      <c r="F60" s="402">
        <f t="shared" si="11"/>
        <v>16476</v>
      </c>
      <c r="G60" s="402">
        <f t="shared" si="11"/>
        <v>15986</v>
      </c>
      <c r="H60" s="402">
        <f t="shared" si="11"/>
        <v>15996</v>
      </c>
      <c r="I60" s="402">
        <f t="shared" si="11"/>
        <v>25444</v>
      </c>
      <c r="J60" s="402">
        <f t="shared" si="11"/>
        <v>25424</v>
      </c>
      <c r="K60" s="402">
        <f t="shared" si="11"/>
        <v>5102</v>
      </c>
      <c r="L60" s="402">
        <f t="shared" si="11"/>
        <v>4617</v>
      </c>
      <c r="M60" s="402">
        <f t="shared" si="11"/>
        <v>4133</v>
      </c>
      <c r="N60" s="402">
        <f t="shared" si="11"/>
        <v>0</v>
      </c>
      <c r="O60" s="394">
        <v>0</v>
      </c>
    </row>
    <row r="61" spans="1:15" ht="20.25" thickBot="1">
      <c r="A61" s="583"/>
      <c r="B61" s="422" t="s">
        <v>372</v>
      </c>
      <c r="C61" s="365">
        <f>C58</f>
        <v>16675</v>
      </c>
      <c r="D61" s="98">
        <f aca="true" t="shared" si="12" ref="D61:N61">D58</f>
        <v>45</v>
      </c>
      <c r="E61" s="98">
        <f t="shared" si="12"/>
        <v>-155</v>
      </c>
      <c r="F61" s="98">
        <f t="shared" si="12"/>
        <v>-89</v>
      </c>
      <c r="G61" s="98">
        <f t="shared" si="12"/>
        <v>-485</v>
      </c>
      <c r="H61" s="98">
        <f t="shared" si="12"/>
        <v>15</v>
      </c>
      <c r="I61" s="98">
        <f t="shared" si="12"/>
        <v>9428</v>
      </c>
      <c r="J61" s="98">
        <f t="shared" si="12"/>
        <v>2</v>
      </c>
      <c r="K61" s="98">
        <f t="shared" si="12"/>
        <v>483</v>
      </c>
      <c r="L61" s="98">
        <f t="shared" si="12"/>
        <v>42</v>
      </c>
      <c r="M61" s="98">
        <f t="shared" si="12"/>
        <v>-736</v>
      </c>
      <c r="N61" s="98">
        <f t="shared" si="12"/>
        <v>-25225</v>
      </c>
      <c r="O61" s="99">
        <v>0</v>
      </c>
    </row>
  </sheetData>
  <sheetProtection/>
  <mergeCells count="21">
    <mergeCell ref="A56:A58"/>
    <mergeCell ref="A59:A61"/>
    <mergeCell ref="A38:A40"/>
    <mergeCell ref="A41:A43"/>
    <mergeCell ref="A44:A46"/>
    <mergeCell ref="A47:A49"/>
    <mergeCell ref="A50:A52"/>
    <mergeCell ref="A53:A55"/>
    <mergeCell ref="A19:A21"/>
    <mergeCell ref="A22:A24"/>
    <mergeCell ref="A25:A27"/>
    <mergeCell ref="A29:A31"/>
    <mergeCell ref="A32:A34"/>
    <mergeCell ref="A35:A37"/>
    <mergeCell ref="A7:A9"/>
    <mergeCell ref="A10:A12"/>
    <mergeCell ref="A13:A15"/>
    <mergeCell ref="A16:A18"/>
    <mergeCell ref="I3:O3"/>
    <mergeCell ref="A1:O1"/>
    <mergeCell ref="A2:O2"/>
  </mergeCells>
  <printOptions horizontalCentered="1"/>
  <pageMargins left="1.1811023622047245" right="0.7874015748031497" top="0.984251968503937" bottom="0.984251968503937" header="0.5118110236220472" footer="0.5118110236220472"/>
  <pageSetup horizontalDpi="600" verticalDpi="600" orientation="landscape" paperSize="9" scale="3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K42"/>
  <sheetViews>
    <sheetView view="pageBreakPreview" zoomScaleSheetLayoutView="100" zoomScalePageLayoutView="0" workbookViewId="0" topLeftCell="A1">
      <selection activeCell="C13" sqref="C13"/>
    </sheetView>
  </sheetViews>
  <sheetFormatPr defaultColWidth="9.140625" defaultRowHeight="12.75"/>
  <cols>
    <col min="2" max="2" width="37.57421875" style="0" customWidth="1"/>
    <col min="3" max="3" width="20.00390625" style="199" customWidth="1"/>
    <col min="4" max="4" width="12.7109375" style="0" customWidth="1"/>
  </cols>
  <sheetData>
    <row r="1" spans="1:6" ht="51" customHeight="1">
      <c r="A1" s="596" t="s">
        <v>318</v>
      </c>
      <c r="B1" s="596"/>
      <c r="C1" s="596"/>
      <c r="D1" s="596"/>
      <c r="E1" s="596"/>
      <c r="F1" s="309"/>
    </row>
    <row r="2" spans="1:6" ht="29.25" customHeight="1">
      <c r="A2" s="100"/>
      <c r="B2" s="100"/>
      <c r="C2" s="198"/>
      <c r="D2" s="100"/>
      <c r="E2" s="100"/>
      <c r="F2" s="100"/>
    </row>
    <row r="3" spans="1:6" ht="12.75">
      <c r="A3" s="101"/>
      <c r="B3" s="103"/>
      <c r="C3" s="271" t="s">
        <v>344</v>
      </c>
      <c r="D3" s="103"/>
      <c r="E3" s="103"/>
      <c r="F3" s="101"/>
    </row>
    <row r="4" spans="1:6" ht="16.5" thickBot="1">
      <c r="A4" s="101"/>
      <c r="B4" s="102"/>
      <c r="C4" s="187"/>
      <c r="D4" s="101"/>
      <c r="E4" s="101"/>
      <c r="F4" s="101"/>
    </row>
    <row r="5" spans="1:6" ht="16.5" thickBot="1">
      <c r="A5" s="101"/>
      <c r="B5" s="344"/>
      <c r="C5" s="594" t="s">
        <v>345</v>
      </c>
      <c r="D5" s="595"/>
      <c r="E5" s="101"/>
      <c r="F5" s="101"/>
    </row>
    <row r="6" spans="1:6" ht="16.5" thickBot="1">
      <c r="A6" s="101"/>
      <c r="B6" s="341" t="s">
        <v>298</v>
      </c>
      <c r="C6" s="342" t="s">
        <v>299</v>
      </c>
      <c r="D6" s="343" t="s">
        <v>300</v>
      </c>
      <c r="E6" s="101"/>
      <c r="F6" s="101"/>
    </row>
    <row r="7" spans="1:4" ht="15.75">
      <c r="A7" s="101"/>
      <c r="B7" s="338"/>
      <c r="C7" s="337" t="s">
        <v>0</v>
      </c>
      <c r="D7" s="337" t="s">
        <v>301</v>
      </c>
    </row>
    <row r="8" spans="1:11" ht="15.75">
      <c r="A8" s="101"/>
      <c r="B8" s="591" t="s">
        <v>302</v>
      </c>
      <c r="C8" s="592"/>
      <c r="D8" s="593"/>
      <c r="K8" s="155"/>
    </row>
    <row r="9" spans="1:4" ht="15.75">
      <c r="A9" s="101"/>
      <c r="B9" s="334" t="s">
        <v>303</v>
      </c>
      <c r="C9" s="335"/>
      <c r="D9" s="336"/>
    </row>
    <row r="10" spans="1:4" ht="15.75">
      <c r="A10" s="101"/>
      <c r="B10" s="315" t="s">
        <v>304</v>
      </c>
      <c r="C10" s="312">
        <v>1200</v>
      </c>
      <c r="D10" s="313">
        <v>125</v>
      </c>
    </row>
    <row r="11" spans="1:4" ht="15.75">
      <c r="A11" s="101"/>
      <c r="B11" s="315" t="s">
        <v>305</v>
      </c>
      <c r="C11" s="312">
        <v>100</v>
      </c>
      <c r="D11" s="313">
        <v>25</v>
      </c>
    </row>
    <row r="12" spans="1:4" ht="15.75">
      <c r="A12" s="101"/>
      <c r="B12" s="315" t="s">
        <v>306</v>
      </c>
      <c r="C12" s="312">
        <v>80</v>
      </c>
      <c r="D12" s="313">
        <v>4</v>
      </c>
    </row>
    <row r="13" spans="1:4" ht="15.75">
      <c r="A13" s="101"/>
      <c r="B13" s="315" t="s">
        <v>307</v>
      </c>
      <c r="C13" s="312">
        <v>400</v>
      </c>
      <c r="D13" s="313">
        <v>5</v>
      </c>
    </row>
    <row r="14" spans="1:4" ht="15.75">
      <c r="A14" s="101"/>
      <c r="B14" s="315" t="s">
        <v>308</v>
      </c>
      <c r="C14" s="312">
        <v>1200</v>
      </c>
      <c r="D14" s="313">
        <v>25</v>
      </c>
    </row>
    <row r="15" spans="1:4" ht="16.5" thickBot="1">
      <c r="A15" s="101"/>
      <c r="B15" s="316" t="s">
        <v>309</v>
      </c>
      <c r="C15" s="317">
        <v>360</v>
      </c>
      <c r="D15" s="318">
        <v>2</v>
      </c>
    </row>
    <row r="16" spans="1:4" ht="16.5" thickBot="1">
      <c r="A16" s="101"/>
      <c r="B16" s="319" t="s">
        <v>310</v>
      </c>
      <c r="C16" s="330">
        <f>C10+C11+C12+C13+C14+C15</f>
        <v>3340</v>
      </c>
      <c r="D16" s="321">
        <f>D10+D11+D12+D13+D14+D15</f>
        <v>186</v>
      </c>
    </row>
    <row r="17" spans="1:3" ht="13.5" thickBot="1">
      <c r="A17" s="101"/>
      <c r="C17"/>
    </row>
    <row r="18" spans="1:4" ht="16.5" thickBot="1">
      <c r="A18" s="101"/>
      <c r="B18" s="588" t="s">
        <v>311</v>
      </c>
      <c r="C18" s="589"/>
      <c r="D18" s="590"/>
    </row>
    <row r="19" spans="1:4" ht="15.75">
      <c r="A19" s="100"/>
      <c r="B19" s="314" t="s">
        <v>312</v>
      </c>
      <c r="C19" s="325">
        <v>320</v>
      </c>
      <c r="D19" s="310">
        <v>2</v>
      </c>
    </row>
    <row r="20" spans="1:4" ht="16.5" thickBot="1">
      <c r="A20" s="100"/>
      <c r="B20" s="316" t="s">
        <v>313</v>
      </c>
      <c r="C20" s="326">
        <v>160</v>
      </c>
      <c r="D20" s="317">
        <v>4</v>
      </c>
    </row>
    <row r="21" spans="1:4" ht="16.5" thickBot="1">
      <c r="A21" s="100"/>
      <c r="B21" s="328" t="s">
        <v>310</v>
      </c>
      <c r="C21" s="320">
        <v>480</v>
      </c>
      <c r="D21" s="330">
        <v>6</v>
      </c>
    </row>
    <row r="22" spans="1:4" ht="16.5" thickBot="1">
      <c r="A22" s="100"/>
      <c r="B22" s="323"/>
      <c r="C22" s="331"/>
      <c r="D22" s="339"/>
    </row>
    <row r="23" spans="1:4" ht="16.5" thickBot="1">
      <c r="A23" s="100"/>
      <c r="B23" s="585" t="s">
        <v>314</v>
      </c>
      <c r="C23" s="586"/>
      <c r="D23" s="587"/>
    </row>
    <row r="24" spans="1:4" ht="15.75">
      <c r="A24" s="100"/>
      <c r="B24" s="327" t="s">
        <v>315</v>
      </c>
      <c r="C24" s="310">
        <v>130</v>
      </c>
      <c r="D24" s="311">
        <v>10</v>
      </c>
    </row>
    <row r="25" spans="1:4" ht="15.75">
      <c r="A25" s="100"/>
      <c r="B25" s="324" t="s">
        <v>316</v>
      </c>
      <c r="C25" s="312">
        <v>300</v>
      </c>
      <c r="D25" s="313">
        <v>50</v>
      </c>
    </row>
    <row r="26" spans="1:4" ht="15.75">
      <c r="A26" s="100"/>
      <c r="B26" s="354" t="s">
        <v>317</v>
      </c>
      <c r="C26" s="355">
        <v>237</v>
      </c>
      <c r="D26" s="355">
        <v>6</v>
      </c>
    </row>
    <row r="27" spans="1:4" ht="16.5" thickBot="1">
      <c r="A27" s="100"/>
      <c r="B27" s="356" t="s">
        <v>325</v>
      </c>
      <c r="C27" s="357">
        <v>60</v>
      </c>
      <c r="D27" s="357">
        <v>3</v>
      </c>
    </row>
    <row r="28" spans="1:4" ht="16.5" thickBot="1">
      <c r="A28" s="100"/>
      <c r="B28" s="322" t="s">
        <v>310</v>
      </c>
      <c r="C28" s="332">
        <f>C27+C26+C25+C24</f>
        <v>727</v>
      </c>
      <c r="D28" s="332">
        <f>D27+D26+D25+D24</f>
        <v>69</v>
      </c>
    </row>
    <row r="29" spans="1:6" ht="16.5" thickBot="1">
      <c r="A29" s="100"/>
      <c r="C29" s="333"/>
      <c r="D29" s="333"/>
      <c r="E29" s="100"/>
      <c r="F29" s="100"/>
    </row>
    <row r="30" spans="1:6" ht="16.5" thickBot="1">
      <c r="A30" s="100"/>
      <c r="B30" s="329" t="s">
        <v>310</v>
      </c>
      <c r="C30" s="340">
        <f>C16+C21+C28</f>
        <v>4547</v>
      </c>
      <c r="D30" s="340">
        <f>D16+D21+D28</f>
        <v>261</v>
      </c>
      <c r="E30" s="100"/>
      <c r="F30" s="100"/>
    </row>
    <row r="31" spans="1:6" ht="12.75">
      <c r="A31" s="100"/>
      <c r="D31" s="100"/>
      <c r="E31" s="100"/>
      <c r="F31" s="100"/>
    </row>
    <row r="32" spans="1:6" ht="12.75">
      <c r="A32" s="100"/>
      <c r="D32" s="100"/>
      <c r="E32" s="100"/>
      <c r="F32" s="100"/>
    </row>
    <row r="33" spans="1:6" ht="12.75">
      <c r="A33" s="100"/>
      <c r="D33" s="100"/>
      <c r="E33" s="100"/>
      <c r="F33" s="100"/>
    </row>
    <row r="34" spans="1:6" ht="12.75">
      <c r="A34" s="100"/>
      <c r="D34" s="100"/>
      <c r="E34" s="100"/>
      <c r="F34" s="100"/>
    </row>
    <row r="35" spans="1:6" ht="12.75">
      <c r="A35" s="100"/>
      <c r="D35" s="100"/>
      <c r="E35" s="100"/>
      <c r="F35" s="100"/>
    </row>
    <row r="36" spans="1:6" ht="12.75">
      <c r="A36" s="101"/>
      <c r="D36" s="100"/>
      <c r="E36" s="100"/>
      <c r="F36" s="100"/>
    </row>
    <row r="37" spans="1:6" ht="12.75">
      <c r="A37" s="180"/>
      <c r="D37" s="100"/>
      <c r="E37" s="100"/>
      <c r="F37" s="100"/>
    </row>
    <row r="38" spans="1:6" ht="12.75">
      <c r="A38" s="180"/>
      <c r="D38" s="100"/>
      <c r="E38" s="100"/>
      <c r="F38" s="100"/>
    </row>
    <row r="39" spans="1:6" ht="12.75">
      <c r="A39" s="180"/>
      <c r="D39" s="100"/>
      <c r="E39" s="100"/>
      <c r="F39" s="100"/>
    </row>
    <row r="40" spans="1:6" ht="12.75">
      <c r="A40" s="101"/>
      <c r="D40" s="100"/>
      <c r="E40" s="100"/>
      <c r="F40" s="100"/>
    </row>
    <row r="41" spans="1:6" ht="12.75">
      <c r="A41" s="101"/>
      <c r="D41" s="100"/>
      <c r="E41" s="100"/>
      <c r="F41" s="100"/>
    </row>
    <row r="42" spans="1:6" ht="12.75">
      <c r="A42" s="101"/>
      <c r="D42" s="100"/>
      <c r="E42" s="100"/>
      <c r="F42" s="100"/>
    </row>
  </sheetData>
  <sheetProtection/>
  <mergeCells count="5">
    <mergeCell ref="B23:D23"/>
    <mergeCell ref="B18:D18"/>
    <mergeCell ref="B8:D8"/>
    <mergeCell ref="C5:D5"/>
    <mergeCell ref="A1:E1"/>
  </mergeCells>
  <printOptions/>
  <pageMargins left="0.75" right="0.75" top="1" bottom="1" header="0.5" footer="0.5"/>
  <pageSetup horizontalDpi="600" verticalDpi="600" orientation="portrait" paperSize="9" scale="93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R39"/>
  <sheetViews>
    <sheetView zoomScalePageLayoutView="0" workbookViewId="0" topLeftCell="A1">
      <selection activeCell="D3" sqref="D3:H3"/>
    </sheetView>
  </sheetViews>
  <sheetFormatPr defaultColWidth="9.140625" defaultRowHeight="12.75"/>
  <cols>
    <col min="1" max="1" width="4.28125" style="0" customWidth="1"/>
    <col min="2" max="2" width="6.8515625" style="0" customWidth="1"/>
    <col min="3" max="3" width="58.421875" style="0" customWidth="1"/>
    <col min="4" max="4" width="14.00390625" style="0" customWidth="1"/>
    <col min="5" max="5" width="16.140625" style="0" customWidth="1"/>
    <col min="6" max="8" width="19.00390625" style="0" customWidth="1"/>
  </cols>
  <sheetData>
    <row r="1" spans="1:8" ht="60.75" customHeight="1">
      <c r="A1" s="105"/>
      <c r="B1" s="105"/>
      <c r="C1" s="603" t="s">
        <v>346</v>
      </c>
      <c r="D1" s="603"/>
      <c r="E1" s="603"/>
      <c r="F1" s="603"/>
      <c r="G1" s="603"/>
      <c r="H1" s="603"/>
    </row>
    <row r="2" spans="1:8" ht="27">
      <c r="A2" s="105"/>
      <c r="B2" s="105"/>
      <c r="C2" s="106"/>
      <c r="D2" s="106"/>
      <c r="E2" s="106"/>
      <c r="F2" s="106"/>
      <c r="G2" s="106"/>
      <c r="H2" s="106"/>
    </row>
    <row r="3" spans="1:8" ht="27.75" thickBot="1">
      <c r="A3" s="105"/>
      <c r="B3" s="105"/>
      <c r="C3" s="107"/>
      <c r="D3" s="602" t="s">
        <v>388</v>
      </c>
      <c r="E3" s="602"/>
      <c r="F3" s="602"/>
      <c r="G3" s="602"/>
      <c r="H3" s="602"/>
    </row>
    <row r="4" spans="1:8" ht="59.25" customHeight="1" thickBot="1">
      <c r="A4" s="105"/>
      <c r="B4" s="105"/>
      <c r="C4" s="387" t="s">
        <v>96</v>
      </c>
      <c r="D4" s="388" t="s">
        <v>347</v>
      </c>
      <c r="E4" s="388" t="s">
        <v>348</v>
      </c>
      <c r="F4" s="389" t="s">
        <v>349</v>
      </c>
      <c r="G4" s="390" t="s">
        <v>370</v>
      </c>
      <c r="H4" s="390" t="s">
        <v>367</v>
      </c>
    </row>
    <row r="5" spans="1:8" ht="16.5" thickBot="1">
      <c r="A5" s="105"/>
      <c r="B5" s="105"/>
      <c r="C5" s="599" t="s">
        <v>97</v>
      </c>
      <c r="D5" s="600"/>
      <c r="E5" s="600"/>
      <c r="F5" s="600"/>
      <c r="G5" s="600"/>
      <c r="H5" s="601"/>
    </row>
    <row r="6" spans="1:8" ht="15.75">
      <c r="A6" s="105"/>
      <c r="B6" s="105"/>
      <c r="C6" s="363" t="s">
        <v>98</v>
      </c>
      <c r="D6" s="364"/>
      <c r="E6" s="364"/>
      <c r="F6" s="362">
        <f>SUM(F8:F11)</f>
        <v>6967044</v>
      </c>
      <c r="G6" s="362">
        <f>SUM(G8:G11)</f>
        <v>6967044</v>
      </c>
      <c r="H6" s="362">
        <f>SUM(H8:H11)</f>
        <v>6967044</v>
      </c>
    </row>
    <row r="7" spans="1:8" ht="15.75">
      <c r="A7" s="105"/>
      <c r="B7" s="105"/>
      <c r="C7" s="108" t="s">
        <v>34</v>
      </c>
      <c r="D7" s="109"/>
      <c r="E7" s="109"/>
      <c r="F7" s="110"/>
      <c r="G7" s="110"/>
      <c r="H7" s="110"/>
    </row>
    <row r="8" spans="1:8" ht="15.75">
      <c r="A8" s="105"/>
      <c r="B8" s="105"/>
      <c r="C8" s="111" t="s">
        <v>99</v>
      </c>
      <c r="D8" s="112"/>
      <c r="E8" s="112">
        <v>22300</v>
      </c>
      <c r="F8" s="113">
        <v>2724120</v>
      </c>
      <c r="G8" s="113">
        <v>2724120</v>
      </c>
      <c r="H8" s="113">
        <v>2724120</v>
      </c>
    </row>
    <row r="9" spans="1:8" ht="15.75">
      <c r="A9" s="105"/>
      <c r="B9" s="105"/>
      <c r="C9" s="114" t="s">
        <v>100</v>
      </c>
      <c r="D9" s="115"/>
      <c r="E9" s="115"/>
      <c r="F9" s="113">
        <v>2144000</v>
      </c>
      <c r="G9" s="113">
        <v>2144000</v>
      </c>
      <c r="H9" s="113">
        <v>2144000</v>
      </c>
    </row>
    <row r="10" spans="1:8" ht="15.75">
      <c r="A10" s="105"/>
      <c r="B10" s="105"/>
      <c r="C10" s="114" t="s">
        <v>101</v>
      </c>
      <c r="D10" s="115"/>
      <c r="E10" s="115"/>
      <c r="F10" s="113">
        <v>1140984</v>
      </c>
      <c r="G10" s="113">
        <v>1140984</v>
      </c>
      <c r="H10" s="113">
        <v>1140984</v>
      </c>
    </row>
    <row r="11" spans="1:8" ht="15.75">
      <c r="A11" s="105"/>
      <c r="B11" s="105"/>
      <c r="C11" s="114" t="s">
        <v>102</v>
      </c>
      <c r="D11" s="115"/>
      <c r="E11" s="115"/>
      <c r="F11" s="113">
        <v>957940</v>
      </c>
      <c r="G11" s="113">
        <v>957940</v>
      </c>
      <c r="H11" s="113">
        <v>957940</v>
      </c>
    </row>
    <row r="12" spans="1:8" ht="15.75">
      <c r="A12" s="105"/>
      <c r="B12" s="105"/>
      <c r="C12" s="348"/>
      <c r="D12" s="349"/>
      <c r="E12" s="350"/>
      <c r="F12" s="351"/>
      <c r="G12" s="351"/>
      <c r="H12" s="351"/>
    </row>
    <row r="13" spans="1:8" ht="16.5" thickBot="1">
      <c r="A13" s="105"/>
      <c r="B13" s="105"/>
      <c r="C13" s="116" t="s">
        <v>103</v>
      </c>
      <c r="D13" s="117"/>
      <c r="E13" s="118"/>
      <c r="F13" s="119">
        <v>5000000</v>
      </c>
      <c r="G13" s="119">
        <v>5000000</v>
      </c>
      <c r="H13" s="119">
        <v>5000000</v>
      </c>
    </row>
    <row r="14" spans="1:8" ht="16.5" thickBot="1">
      <c r="A14" s="105"/>
      <c r="B14" s="105"/>
      <c r="C14" s="597" t="s">
        <v>97</v>
      </c>
      <c r="D14" s="598"/>
      <c r="E14" s="120"/>
      <c r="F14" s="121">
        <f>SUM(F6+F13)</f>
        <v>11967044</v>
      </c>
      <c r="G14" s="121">
        <f>SUM(G6+G13)</f>
        <v>11967044</v>
      </c>
      <c r="H14" s="121">
        <f>SUM(H6+H13)</f>
        <v>11967044</v>
      </c>
    </row>
    <row r="15" spans="1:8" ht="16.5" thickBot="1">
      <c r="A15" s="105"/>
      <c r="B15" s="105"/>
      <c r="C15" s="201" t="s">
        <v>242</v>
      </c>
      <c r="D15" s="202"/>
      <c r="E15" s="202"/>
      <c r="F15" s="203">
        <v>5745418</v>
      </c>
      <c r="G15" s="203">
        <v>5745418</v>
      </c>
      <c r="H15" s="203">
        <v>5745418</v>
      </c>
    </row>
    <row r="16" spans="1:8" ht="16.5" thickBot="1">
      <c r="A16" s="105"/>
      <c r="B16" s="105"/>
      <c r="C16" s="201" t="s">
        <v>320</v>
      </c>
      <c r="D16" s="202"/>
      <c r="E16" s="202"/>
      <c r="F16" s="203">
        <v>954500</v>
      </c>
      <c r="G16" s="203">
        <v>954500</v>
      </c>
      <c r="H16" s="203">
        <v>954500</v>
      </c>
    </row>
    <row r="17" spans="1:8" ht="16.5" thickBot="1">
      <c r="A17" s="105"/>
      <c r="B17" s="105"/>
      <c r="C17" s="345" t="s">
        <v>261</v>
      </c>
      <c r="D17" s="131"/>
      <c r="E17" s="131"/>
      <c r="F17" s="132">
        <f>F14+F15+F16</f>
        <v>18666962</v>
      </c>
      <c r="G17" s="132">
        <f>G14+G15+G16</f>
        <v>18666962</v>
      </c>
      <c r="H17" s="132">
        <f>H14+H15+H16</f>
        <v>18666962</v>
      </c>
    </row>
    <row r="18" spans="1:18" ht="15.75">
      <c r="A18" s="105"/>
      <c r="B18" s="105"/>
      <c r="C18" s="122"/>
      <c r="D18" s="122"/>
      <c r="E18" s="122"/>
      <c r="F18" s="123"/>
      <c r="G18" s="123"/>
      <c r="H18" s="123"/>
      <c r="R18" t="s">
        <v>364</v>
      </c>
    </row>
    <row r="19" spans="1:8" ht="16.5" thickBot="1">
      <c r="A19" s="105"/>
      <c r="B19" s="124"/>
      <c r="C19" s="123" t="s">
        <v>104</v>
      </c>
      <c r="D19" s="122"/>
      <c r="E19" s="122"/>
      <c r="F19" s="123"/>
      <c r="G19" s="123"/>
      <c r="H19" s="123"/>
    </row>
    <row r="20" spans="1:8" ht="15.75">
      <c r="A20" s="105"/>
      <c r="B20" s="124"/>
      <c r="C20" s="125" t="s">
        <v>105</v>
      </c>
      <c r="D20" s="126"/>
      <c r="E20" s="126"/>
      <c r="F20" s="293">
        <v>4547164</v>
      </c>
      <c r="G20" s="293">
        <v>4547164</v>
      </c>
      <c r="H20" s="293">
        <v>4547164</v>
      </c>
    </row>
    <row r="21" spans="1:8" ht="15.75">
      <c r="A21" s="105"/>
      <c r="B21" s="124"/>
      <c r="C21" s="382" t="s">
        <v>321</v>
      </c>
      <c r="D21" s="156"/>
      <c r="E21" s="157"/>
      <c r="F21" s="294">
        <v>4250000</v>
      </c>
      <c r="G21" s="294">
        <v>4250000</v>
      </c>
      <c r="H21" s="294">
        <v>4250000</v>
      </c>
    </row>
    <row r="22" spans="1:8" ht="15.75">
      <c r="A22" s="105"/>
      <c r="B22" s="124"/>
      <c r="C22" s="382" t="s">
        <v>362</v>
      </c>
      <c r="D22" s="128"/>
      <c r="E22" s="128"/>
      <c r="F22" s="128">
        <v>0</v>
      </c>
      <c r="G22" s="295">
        <v>229000</v>
      </c>
      <c r="H22" s="295">
        <v>229000</v>
      </c>
    </row>
    <row r="23" spans="1:8" ht="15.75">
      <c r="A23" s="105"/>
      <c r="B23" s="124"/>
      <c r="C23" s="382" t="s">
        <v>271</v>
      </c>
      <c r="D23" s="372"/>
      <c r="E23" s="372"/>
      <c r="F23" s="372">
        <v>66120</v>
      </c>
      <c r="G23" s="383">
        <v>66120</v>
      </c>
      <c r="H23" s="383">
        <v>57570</v>
      </c>
    </row>
    <row r="24" spans="1:8" ht="16.5" thickBot="1">
      <c r="A24" s="105"/>
      <c r="B24" s="124"/>
      <c r="C24" s="127" t="s">
        <v>361</v>
      </c>
      <c r="D24" s="156"/>
      <c r="E24" s="156"/>
      <c r="F24" s="384">
        <v>0</v>
      </c>
      <c r="G24" s="294">
        <v>308140</v>
      </c>
      <c r="H24" s="294">
        <v>281155</v>
      </c>
    </row>
    <row r="25" spans="1:8" ht="16.5" thickBot="1">
      <c r="A25" s="105"/>
      <c r="B25" s="124"/>
      <c r="C25" s="345" t="s">
        <v>106</v>
      </c>
      <c r="D25" s="133"/>
      <c r="E25" s="133"/>
      <c r="F25" s="132">
        <f>SUM(F20:F24)</f>
        <v>8863284</v>
      </c>
      <c r="G25" s="132">
        <f>SUM(G20:G24)</f>
        <v>9400424</v>
      </c>
      <c r="H25" s="132">
        <f>SUM(H20:H24)</f>
        <v>9364889</v>
      </c>
    </row>
    <row r="26" spans="1:8" ht="15.75">
      <c r="A26" s="105"/>
      <c r="B26" s="124"/>
      <c r="C26" s="122"/>
      <c r="D26" s="122"/>
      <c r="E26" s="122"/>
      <c r="F26" s="123"/>
      <c r="G26" s="123"/>
      <c r="H26" s="123"/>
    </row>
    <row r="27" spans="1:8" ht="15.75">
      <c r="A27" s="105"/>
      <c r="B27" s="129"/>
      <c r="C27" s="104"/>
      <c r="D27" s="104"/>
      <c r="E27" s="104"/>
      <c r="F27" s="130"/>
      <c r="G27" s="130"/>
      <c r="H27" s="130"/>
    </row>
    <row r="28" spans="1:8" ht="16.5" thickBot="1">
      <c r="A28" s="105"/>
      <c r="B28" s="129"/>
      <c r="C28" s="130" t="s">
        <v>107</v>
      </c>
      <c r="D28" s="104"/>
      <c r="E28" s="104"/>
      <c r="F28" s="104"/>
      <c r="G28" s="104"/>
      <c r="H28" s="104"/>
    </row>
    <row r="29" spans="1:8" ht="16.5" thickBot="1">
      <c r="A29" s="105"/>
      <c r="B29" s="129"/>
      <c r="C29" s="378" t="s">
        <v>108</v>
      </c>
      <c r="D29" s="126"/>
      <c r="E29" s="126"/>
      <c r="F29" s="379">
        <v>1800000</v>
      </c>
      <c r="G29" s="380">
        <v>1800000</v>
      </c>
      <c r="H29" s="380">
        <v>1800000</v>
      </c>
    </row>
    <row r="30" spans="1:8" ht="15.75">
      <c r="A30" s="105"/>
      <c r="B30" s="129"/>
      <c r="C30" s="378" t="s">
        <v>363</v>
      </c>
      <c r="D30" s="372"/>
      <c r="E30" s="372"/>
      <c r="F30" s="373">
        <v>0</v>
      </c>
      <c r="G30" s="381">
        <v>200000</v>
      </c>
      <c r="H30" s="381">
        <v>200000</v>
      </c>
    </row>
    <row r="31" spans="1:8" ht="16.5" thickBot="1">
      <c r="A31" s="105"/>
      <c r="B31" s="129"/>
      <c r="C31" s="374" t="s">
        <v>36</v>
      </c>
      <c r="D31" s="375"/>
      <c r="E31" s="375"/>
      <c r="F31" s="376"/>
      <c r="G31" s="377">
        <f>SUM(G29:G30)</f>
        <v>2000000</v>
      </c>
      <c r="H31" s="377">
        <f>SUM(H29:H30)</f>
        <v>2000000</v>
      </c>
    </row>
    <row r="32" spans="1:8" ht="15.75">
      <c r="A32" s="105"/>
      <c r="B32" s="129"/>
      <c r="C32" s="406"/>
      <c r="D32" s="104"/>
      <c r="E32" s="104"/>
      <c r="F32" s="130"/>
      <c r="G32" s="130"/>
      <c r="H32" s="130"/>
    </row>
    <row r="33" spans="1:8" ht="16.5" thickBot="1">
      <c r="A33" s="105"/>
      <c r="B33" s="129"/>
      <c r="C33" s="406" t="s">
        <v>373</v>
      </c>
      <c r="D33" s="104"/>
      <c r="E33" s="104"/>
      <c r="F33" s="130"/>
      <c r="G33" s="130"/>
      <c r="H33" s="130"/>
    </row>
    <row r="34" spans="1:8" ht="15.75">
      <c r="A34" s="105"/>
      <c r="B34" s="129"/>
      <c r="C34" s="407" t="s">
        <v>374</v>
      </c>
      <c r="D34" s="126"/>
      <c r="E34" s="126"/>
      <c r="F34" s="379">
        <v>0</v>
      </c>
      <c r="G34" s="379">
        <v>0</v>
      </c>
      <c r="H34" s="380">
        <v>351200</v>
      </c>
    </row>
    <row r="35" spans="1:8" ht="16.5" thickBot="1">
      <c r="A35" s="105"/>
      <c r="B35" s="129"/>
      <c r="C35" s="408"/>
      <c r="D35" s="375"/>
      <c r="E35" s="375"/>
      <c r="F35" s="376"/>
      <c r="G35" s="376"/>
      <c r="H35" s="377"/>
    </row>
    <row r="36" spans="1:8" ht="16.5" thickBot="1">
      <c r="A36" s="105"/>
      <c r="B36" s="129"/>
      <c r="C36" s="130"/>
      <c r="D36" s="104"/>
      <c r="E36" s="104"/>
      <c r="F36" s="104"/>
      <c r="G36" s="104"/>
      <c r="H36" s="104"/>
    </row>
    <row r="37" spans="1:8" ht="16.5" thickBot="1">
      <c r="A37" s="105"/>
      <c r="B37" s="129"/>
      <c r="C37" s="345" t="s">
        <v>109</v>
      </c>
      <c r="D37" s="133"/>
      <c r="E37" s="133"/>
      <c r="F37" s="132">
        <f>F17+F25+F29</f>
        <v>29330246</v>
      </c>
      <c r="G37" s="132">
        <f>G17+G25+G31</f>
        <v>30067386</v>
      </c>
      <c r="H37" s="132">
        <f>H17+H25+H31+H34</f>
        <v>30383051</v>
      </c>
    </row>
    <row r="39" ht="12.75">
      <c r="J39" t="s">
        <v>265</v>
      </c>
    </row>
  </sheetData>
  <sheetProtection/>
  <mergeCells count="4">
    <mergeCell ref="C14:D14"/>
    <mergeCell ref="C5:H5"/>
    <mergeCell ref="D3:H3"/>
    <mergeCell ref="C1:H1"/>
  </mergeCells>
  <printOptions/>
  <pageMargins left="0.75" right="0.75" top="1" bottom="1" header="0.5" footer="0.5"/>
  <pageSetup horizontalDpi="600" verticalDpi="600" orientation="portrait" paperSize="9" scale="56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L19"/>
  <sheetViews>
    <sheetView zoomScalePageLayoutView="0" workbookViewId="0" topLeftCell="A1">
      <selection activeCell="J18" sqref="J18"/>
    </sheetView>
  </sheetViews>
  <sheetFormatPr defaultColWidth="9.140625" defaultRowHeight="12.75"/>
  <cols>
    <col min="1" max="1" width="46.28125" style="0" customWidth="1"/>
    <col min="2" max="5" width="16.8515625" style="0" customWidth="1"/>
  </cols>
  <sheetData>
    <row r="2" spans="1:11" ht="22.5" customHeight="1">
      <c r="A2" s="605" t="s">
        <v>113</v>
      </c>
      <c r="B2" s="605"/>
      <c r="C2" s="605"/>
      <c r="D2" s="605"/>
      <c r="E2" s="273"/>
      <c r="F2" s="273"/>
      <c r="G2" s="273"/>
      <c r="H2" s="273"/>
      <c r="I2" s="273"/>
      <c r="J2" s="273"/>
      <c r="K2" s="273"/>
    </row>
    <row r="3" spans="1:12" ht="22.5" customHeight="1">
      <c r="A3" s="605" t="s">
        <v>276</v>
      </c>
      <c r="B3" s="605"/>
      <c r="C3" s="605"/>
      <c r="D3" s="605"/>
      <c r="E3" s="273"/>
      <c r="F3" s="273"/>
      <c r="G3" s="273"/>
      <c r="H3" s="273"/>
      <c r="I3" s="273"/>
      <c r="J3" s="273"/>
      <c r="K3" s="273"/>
      <c r="L3" s="273"/>
    </row>
    <row r="4" spans="1:12" ht="23.25" customHeight="1">
      <c r="A4" s="273"/>
      <c r="B4" s="273"/>
      <c r="C4" s="273"/>
      <c r="D4" s="273"/>
      <c r="E4" s="273"/>
      <c r="F4" s="273"/>
      <c r="G4" s="273"/>
      <c r="H4" s="273"/>
      <c r="I4" s="273"/>
      <c r="J4" s="273"/>
      <c r="K4" s="273"/>
      <c r="L4" s="273"/>
    </row>
    <row r="5" spans="3:5" ht="12.75">
      <c r="C5" s="606" t="s">
        <v>350</v>
      </c>
      <c r="D5" s="607"/>
      <c r="E5" s="607"/>
    </row>
    <row r="6" spans="2:5" ht="18.75">
      <c r="B6" s="608"/>
      <c r="C6" s="608"/>
      <c r="D6" s="608"/>
      <c r="E6" s="274"/>
    </row>
    <row r="7" spans="1:5" ht="27" thickBot="1">
      <c r="A7" s="275"/>
      <c r="B7" s="276"/>
      <c r="C7" s="276"/>
      <c r="D7" s="276" t="s">
        <v>0</v>
      </c>
      <c r="E7" s="277"/>
    </row>
    <row r="8" spans="1:5" ht="12.75" customHeight="1">
      <c r="A8" s="609" t="s">
        <v>33</v>
      </c>
      <c r="B8" s="611" t="s">
        <v>277</v>
      </c>
      <c r="C8" s="611" t="s">
        <v>286</v>
      </c>
      <c r="D8" s="611" t="s">
        <v>326</v>
      </c>
      <c r="E8" s="611" t="s">
        <v>351</v>
      </c>
    </row>
    <row r="9" spans="1:5" ht="13.5" thickBot="1">
      <c r="A9" s="610"/>
      <c r="B9" s="612"/>
      <c r="C9" s="612"/>
      <c r="D9" s="612"/>
      <c r="E9" s="612"/>
    </row>
    <row r="10" spans="1:5" ht="37.5" customHeight="1">
      <c r="A10" s="278" t="s">
        <v>3</v>
      </c>
      <c r="B10" s="279">
        <v>3500</v>
      </c>
      <c r="C10" s="279">
        <v>3550</v>
      </c>
      <c r="D10" s="279">
        <v>3550</v>
      </c>
      <c r="E10" s="279">
        <v>3550</v>
      </c>
    </row>
    <row r="11" spans="1:5" ht="37.5" customHeight="1">
      <c r="A11" s="280" t="s">
        <v>278</v>
      </c>
      <c r="B11" s="281">
        <v>0</v>
      </c>
      <c r="C11" s="281">
        <v>0</v>
      </c>
      <c r="D11" s="281">
        <v>0</v>
      </c>
      <c r="E11" s="281">
        <v>0</v>
      </c>
    </row>
    <row r="12" spans="1:5" ht="37.5" customHeight="1">
      <c r="A12" s="280" t="s">
        <v>279</v>
      </c>
      <c r="B12" s="281">
        <v>0</v>
      </c>
      <c r="C12" s="281">
        <v>0</v>
      </c>
      <c r="D12" s="281">
        <v>0</v>
      </c>
      <c r="E12" s="281">
        <v>0</v>
      </c>
    </row>
    <row r="13" spans="1:5" ht="37.5" customHeight="1">
      <c r="A13" s="282" t="s">
        <v>280</v>
      </c>
      <c r="B13" s="281">
        <v>0</v>
      </c>
      <c r="C13" s="281">
        <v>0</v>
      </c>
      <c r="D13" s="281">
        <v>0</v>
      </c>
      <c r="E13" s="281">
        <v>0</v>
      </c>
    </row>
    <row r="14" spans="1:5" ht="37.5" customHeight="1" thickBot="1">
      <c r="A14" s="283" t="s">
        <v>281</v>
      </c>
      <c r="B14" s="284">
        <v>10</v>
      </c>
      <c r="C14" s="284">
        <v>10</v>
      </c>
      <c r="D14" s="284">
        <v>10</v>
      </c>
      <c r="E14" s="284">
        <v>10</v>
      </c>
    </row>
    <row r="15" spans="1:5" ht="37.5" customHeight="1" thickBot="1">
      <c r="A15" s="285" t="s">
        <v>282</v>
      </c>
      <c r="B15" s="286">
        <f>SUM(B10:B14)</f>
        <v>3510</v>
      </c>
      <c r="C15" s="286">
        <f>SUM(C10:C14)</f>
        <v>3560</v>
      </c>
      <c r="D15" s="286">
        <f>SUM(D10:D14)</f>
        <v>3560</v>
      </c>
      <c r="E15" s="286">
        <f>SUM(E10:E14)</f>
        <v>3560</v>
      </c>
    </row>
    <row r="16" spans="1:5" ht="37.5" customHeight="1" thickBot="1">
      <c r="A16" s="604"/>
      <c r="B16" s="604"/>
      <c r="C16" s="604"/>
      <c r="D16" s="604"/>
      <c r="E16" s="287"/>
    </row>
    <row r="17" spans="1:5" ht="37.5" customHeight="1">
      <c r="A17" s="278" t="s">
        <v>283</v>
      </c>
      <c r="B17" s="279">
        <f>B15/2</f>
        <v>1755</v>
      </c>
      <c r="C17" s="279">
        <f>C15/2</f>
        <v>1780</v>
      </c>
      <c r="D17" s="279">
        <f>D15/2</f>
        <v>1780</v>
      </c>
      <c r="E17" s="279">
        <f>E15/2</f>
        <v>1780</v>
      </c>
    </row>
    <row r="18" spans="1:10" ht="48" customHeight="1">
      <c r="A18" s="280" t="s">
        <v>284</v>
      </c>
      <c r="B18" s="281">
        <v>0</v>
      </c>
      <c r="C18" s="281">
        <v>0</v>
      </c>
      <c r="D18" s="281">
        <v>0</v>
      </c>
      <c r="E18" s="281"/>
      <c r="J18" t="s">
        <v>265</v>
      </c>
    </row>
    <row r="19" spans="1:5" ht="76.5" customHeight="1" thickBot="1">
      <c r="A19" s="288" t="s">
        <v>285</v>
      </c>
      <c r="B19" s="289">
        <f>B17-B18</f>
        <v>1755</v>
      </c>
      <c r="C19" s="289">
        <f>C17-C18</f>
        <v>1780</v>
      </c>
      <c r="D19" s="289">
        <f>D17-D18</f>
        <v>1780</v>
      </c>
      <c r="E19" s="289">
        <f>E17-E18</f>
        <v>1780</v>
      </c>
    </row>
  </sheetData>
  <sheetProtection/>
  <mergeCells count="10">
    <mergeCell ref="A16:D16"/>
    <mergeCell ref="A2:D2"/>
    <mergeCell ref="A3:D3"/>
    <mergeCell ref="C5:E5"/>
    <mergeCell ref="B6:D6"/>
    <mergeCell ref="A8:A9"/>
    <mergeCell ref="B8:B9"/>
    <mergeCell ref="C8:C9"/>
    <mergeCell ref="D8:D9"/>
    <mergeCell ref="E8:E9"/>
  </mergeCells>
  <printOptions/>
  <pageMargins left="0.7" right="0.7" top="0.75" bottom="0.75" header="0.3" footer="0.3"/>
  <pageSetup horizontalDpi="600" verticalDpi="600" orientation="portrait" paperSize="9" scale="77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5"/>
  <sheetViews>
    <sheetView view="pageBreakPreview" zoomScaleSheetLayoutView="100" zoomScalePageLayoutView="0" workbookViewId="0" topLeftCell="A1">
      <selection activeCell="J26" sqref="J26"/>
    </sheetView>
  </sheetViews>
  <sheetFormatPr defaultColWidth="9.140625" defaultRowHeight="12.75"/>
  <cols>
    <col min="1" max="1" width="6.57421875" style="0" customWidth="1"/>
    <col min="2" max="2" width="56.7109375" style="0" customWidth="1"/>
    <col min="3" max="3" width="14.28125" style="0" customWidth="1"/>
    <col min="4" max="5" width="16.421875" style="0" customWidth="1"/>
    <col min="9" max="9" width="9.140625" style="0" customWidth="1"/>
  </cols>
  <sheetData>
    <row r="1" spans="1:5" ht="13.5" thickBot="1">
      <c r="A1" s="8"/>
      <c r="B1" s="8"/>
      <c r="C1" s="8"/>
      <c r="D1" s="175"/>
      <c r="E1" s="175" t="s">
        <v>94</v>
      </c>
    </row>
    <row r="2" spans="1:5" ht="32.25" thickBot="1">
      <c r="A2" s="1" t="s">
        <v>91</v>
      </c>
      <c r="B2" s="2" t="s">
        <v>170</v>
      </c>
      <c r="C2" s="9" t="s">
        <v>332</v>
      </c>
      <c r="D2" s="361" t="s">
        <v>366</v>
      </c>
      <c r="E2" s="361" t="s">
        <v>367</v>
      </c>
    </row>
    <row r="3" spans="1:5" ht="16.5" thickBot="1">
      <c r="A3" s="7" t="s">
        <v>9</v>
      </c>
      <c r="B3" s="160" t="s">
        <v>239</v>
      </c>
      <c r="C3" s="214">
        <f>SUM(C4:C8)</f>
        <v>45147</v>
      </c>
      <c r="D3" s="214">
        <f>SUM(D4:D8,)</f>
        <v>45177</v>
      </c>
      <c r="E3" s="214">
        <f>SUM(E4:E8,)</f>
        <v>50577</v>
      </c>
    </row>
    <row r="4" spans="1:5" ht="15.75">
      <c r="A4" s="211" t="s">
        <v>178</v>
      </c>
      <c r="B4" s="208" t="s">
        <v>64</v>
      </c>
      <c r="C4" s="215">
        <v>16385</v>
      </c>
      <c r="D4" s="215">
        <v>16583</v>
      </c>
      <c r="E4" s="215">
        <v>16583</v>
      </c>
    </row>
    <row r="5" spans="1:5" ht="15.75">
      <c r="A5" s="163" t="s">
        <v>179</v>
      </c>
      <c r="B5" s="11" t="s">
        <v>191</v>
      </c>
      <c r="C5" s="216">
        <v>2511</v>
      </c>
      <c r="D5" s="216">
        <v>2542</v>
      </c>
      <c r="E5" s="216">
        <v>2542</v>
      </c>
    </row>
    <row r="6" spans="1:5" ht="15.75">
      <c r="A6" s="163" t="s">
        <v>181</v>
      </c>
      <c r="B6" s="11" t="s">
        <v>95</v>
      </c>
      <c r="C6" s="216">
        <v>15293</v>
      </c>
      <c r="D6" s="216">
        <v>15434</v>
      </c>
      <c r="E6" s="216">
        <v>20327</v>
      </c>
    </row>
    <row r="7" spans="1:5" ht="15.75">
      <c r="A7" s="163" t="s">
        <v>193</v>
      </c>
      <c r="B7" s="12" t="s">
        <v>155</v>
      </c>
      <c r="C7" s="217">
        <v>4110</v>
      </c>
      <c r="D7" s="216">
        <v>4110</v>
      </c>
      <c r="E7" s="216">
        <v>4110</v>
      </c>
    </row>
    <row r="8" spans="1:5" ht="15.75">
      <c r="A8" s="163" t="s">
        <v>205</v>
      </c>
      <c r="B8" s="12" t="s">
        <v>192</v>
      </c>
      <c r="C8" s="216">
        <f>SUM(C9:C13)</f>
        <v>6848</v>
      </c>
      <c r="D8" s="216">
        <f>SUM(D9:D13)</f>
        <v>6508</v>
      </c>
      <c r="E8" s="216">
        <f>SUM(E9:E13)</f>
        <v>7015</v>
      </c>
    </row>
    <row r="9" spans="1:5" ht="15.75">
      <c r="A9" s="158" t="s">
        <v>1</v>
      </c>
      <c r="B9" s="5" t="s">
        <v>222</v>
      </c>
      <c r="C9" s="226">
        <v>1396</v>
      </c>
      <c r="D9" s="219">
        <v>1510</v>
      </c>
      <c r="E9" s="219">
        <v>1510</v>
      </c>
    </row>
    <row r="10" spans="1:5" ht="15.75">
      <c r="A10" s="158" t="s">
        <v>2</v>
      </c>
      <c r="B10" s="5" t="s">
        <v>223</v>
      </c>
      <c r="C10" s="216"/>
      <c r="D10" s="216"/>
      <c r="E10" s="216"/>
    </row>
    <row r="11" spans="1:5" ht="15.75">
      <c r="A11" s="158" t="s">
        <v>4</v>
      </c>
      <c r="B11" s="5" t="s">
        <v>221</v>
      </c>
      <c r="C11" s="216">
        <v>1352</v>
      </c>
      <c r="D11" s="216">
        <v>1352</v>
      </c>
      <c r="E11" s="216">
        <v>1704</v>
      </c>
    </row>
    <row r="12" spans="1:5" ht="15.75">
      <c r="A12" s="158" t="s">
        <v>5</v>
      </c>
      <c r="B12" s="5" t="s">
        <v>220</v>
      </c>
      <c r="C12" s="216"/>
      <c r="D12" s="216"/>
      <c r="E12" s="216"/>
    </row>
    <row r="13" spans="1:5" ht="15.75">
      <c r="A13" s="158" t="s">
        <v>6</v>
      </c>
      <c r="B13" s="5" t="s">
        <v>176</v>
      </c>
      <c r="C13" s="231">
        <v>4100</v>
      </c>
      <c r="D13" s="216">
        <f>D14+D15</f>
        <v>3646</v>
      </c>
      <c r="E13" s="216">
        <f>E14+E15</f>
        <v>3801</v>
      </c>
    </row>
    <row r="14" spans="1:5" ht="15.75">
      <c r="A14" s="158"/>
      <c r="B14" s="161" t="s">
        <v>199</v>
      </c>
      <c r="C14" s="215">
        <v>4050</v>
      </c>
      <c r="D14" s="215">
        <v>3596</v>
      </c>
      <c r="E14" s="215">
        <v>3751</v>
      </c>
    </row>
    <row r="15" spans="1:5" ht="16.5" thickBot="1">
      <c r="A15" s="209"/>
      <c r="B15" s="210" t="s">
        <v>198</v>
      </c>
      <c r="C15" s="232">
        <v>50</v>
      </c>
      <c r="D15" s="233">
        <v>50</v>
      </c>
      <c r="E15" s="233">
        <v>50</v>
      </c>
    </row>
    <row r="16" spans="1:5" ht="16.5" thickBot="1">
      <c r="A16" s="7" t="s">
        <v>10</v>
      </c>
      <c r="B16" s="160" t="s">
        <v>238</v>
      </c>
      <c r="C16" s="214">
        <f>SUM(C17:C19)</f>
        <v>14700</v>
      </c>
      <c r="D16" s="214">
        <f>SUM(D17:D19)</f>
        <v>24200</v>
      </c>
      <c r="E16" s="214">
        <f>SUM(E17:E19)</f>
        <v>19544</v>
      </c>
    </row>
    <row r="17" spans="1:5" ht="15.75">
      <c r="A17" s="211" t="s">
        <v>182</v>
      </c>
      <c r="B17" s="159" t="s">
        <v>177</v>
      </c>
      <c r="C17" s="215">
        <v>1950</v>
      </c>
      <c r="D17" s="215">
        <v>2150</v>
      </c>
      <c r="E17" s="215">
        <v>2150</v>
      </c>
    </row>
    <row r="18" spans="1:5" ht="15.75">
      <c r="A18" s="163" t="s">
        <v>184</v>
      </c>
      <c r="B18" s="11" t="s">
        <v>76</v>
      </c>
      <c r="C18" s="216">
        <v>12000</v>
      </c>
      <c r="D18" s="216">
        <v>21300</v>
      </c>
      <c r="E18" s="216">
        <v>16644</v>
      </c>
    </row>
    <row r="19" spans="1:5" ht="15.75">
      <c r="A19" s="163" t="s">
        <v>185</v>
      </c>
      <c r="B19" s="14" t="s">
        <v>77</v>
      </c>
      <c r="C19" s="217">
        <f>C20+C21+C22</f>
        <v>750</v>
      </c>
      <c r="D19" s="217">
        <f>D20+D21+D22</f>
        <v>750</v>
      </c>
      <c r="E19" s="217">
        <f>E20+E21+E22</f>
        <v>750</v>
      </c>
    </row>
    <row r="20" spans="1:5" ht="15.75">
      <c r="A20" s="158" t="s">
        <v>1</v>
      </c>
      <c r="B20" s="13" t="s">
        <v>240</v>
      </c>
      <c r="C20" s="234">
        <v>200</v>
      </c>
      <c r="D20" s="267">
        <v>200</v>
      </c>
      <c r="E20" s="267">
        <v>200</v>
      </c>
    </row>
    <row r="21" spans="1:5" ht="15.75">
      <c r="A21" s="4" t="s">
        <v>2</v>
      </c>
      <c r="B21" s="5" t="s">
        <v>224</v>
      </c>
      <c r="C21" s="216">
        <v>350</v>
      </c>
      <c r="D21" s="216">
        <v>350</v>
      </c>
      <c r="E21" s="216">
        <v>350</v>
      </c>
    </row>
    <row r="22" spans="1:5" ht="16.5" thickBot="1">
      <c r="A22" s="162" t="s">
        <v>4</v>
      </c>
      <c r="B22" s="15" t="s">
        <v>225</v>
      </c>
      <c r="C22" s="232">
        <v>200</v>
      </c>
      <c r="D22" s="233">
        <v>200</v>
      </c>
      <c r="E22" s="233">
        <v>200</v>
      </c>
    </row>
    <row r="23" spans="1:5" ht="16.5" thickBot="1">
      <c r="A23" s="212" t="s">
        <v>11</v>
      </c>
      <c r="B23" s="213" t="s">
        <v>200</v>
      </c>
      <c r="C23" s="214">
        <f>C3+C16</f>
        <v>59847</v>
      </c>
      <c r="D23" s="214">
        <f>D16+D3</f>
        <v>69377</v>
      </c>
      <c r="E23" s="214">
        <f>E16+E3</f>
        <v>70121</v>
      </c>
    </row>
    <row r="24" spans="1:5" ht="16.5" thickBot="1">
      <c r="A24" s="7" t="s">
        <v>12</v>
      </c>
      <c r="B24" s="236" t="s">
        <v>201</v>
      </c>
      <c r="C24" s="224">
        <f>C25</f>
        <v>1173</v>
      </c>
      <c r="D24" s="224">
        <f>D25</f>
        <v>1173</v>
      </c>
      <c r="E24" s="224">
        <f>E25</f>
        <v>1173</v>
      </c>
    </row>
    <row r="25" spans="1:5" ht="15.75">
      <c r="A25" s="10" t="s">
        <v>188</v>
      </c>
      <c r="B25" s="6" t="s">
        <v>219</v>
      </c>
      <c r="C25" s="228">
        <f>C26+C27+C28</f>
        <v>1173</v>
      </c>
      <c r="D25" s="228">
        <v>1173</v>
      </c>
      <c r="E25" s="228">
        <v>1173</v>
      </c>
    </row>
    <row r="26" spans="1:5" ht="15.75">
      <c r="A26" s="4" t="s">
        <v>1</v>
      </c>
      <c r="B26" s="5" t="s">
        <v>202</v>
      </c>
      <c r="C26" s="216"/>
      <c r="D26" s="216"/>
      <c r="E26" s="216"/>
    </row>
    <row r="27" spans="1:5" ht="15.75">
      <c r="A27" s="4" t="s">
        <v>2</v>
      </c>
      <c r="B27" s="5" t="s">
        <v>78</v>
      </c>
      <c r="C27" s="216"/>
      <c r="D27" s="216"/>
      <c r="E27" s="216"/>
    </row>
    <row r="28" spans="1:5" ht="16.5" thickBot="1">
      <c r="A28" s="191" t="s">
        <v>4</v>
      </c>
      <c r="B28" s="192" t="s">
        <v>252</v>
      </c>
      <c r="C28" s="234">
        <v>1173</v>
      </c>
      <c r="D28" s="233">
        <v>1173</v>
      </c>
      <c r="E28" s="233">
        <v>1173</v>
      </c>
    </row>
    <row r="29" spans="1:5" ht="16.5" thickBot="1">
      <c r="A29" s="7" t="s">
        <v>13</v>
      </c>
      <c r="B29" s="2" t="s">
        <v>210</v>
      </c>
      <c r="C29" s="214">
        <f>SUM(C23:C24)</f>
        <v>61020</v>
      </c>
      <c r="D29" s="225">
        <f>SUM(D28,D23)</f>
        <v>70550</v>
      </c>
      <c r="E29" s="225">
        <f>SUM(E28,E23)</f>
        <v>71294</v>
      </c>
    </row>
    <row r="30" spans="1:5" ht="15.75">
      <c r="A30" s="10"/>
      <c r="B30" s="235" t="s">
        <v>189</v>
      </c>
      <c r="C30" s="215">
        <f>C29-C31</f>
        <v>56322</v>
      </c>
      <c r="D30" s="215">
        <v>65623</v>
      </c>
      <c r="E30" s="215">
        <v>65623</v>
      </c>
    </row>
    <row r="31" spans="1:5" ht="15.75">
      <c r="A31" s="3"/>
      <c r="B31" s="12" t="s">
        <v>92</v>
      </c>
      <c r="C31" s="215">
        <v>4698</v>
      </c>
      <c r="D31" s="215">
        <v>4927</v>
      </c>
      <c r="E31" s="215">
        <v>4927</v>
      </c>
    </row>
    <row r="32" spans="1:5" ht="16.5" thickBot="1">
      <c r="A32" s="205"/>
      <c r="B32" s="206" t="s">
        <v>93</v>
      </c>
      <c r="C32" s="215"/>
      <c r="D32" s="215">
        <v>0</v>
      </c>
      <c r="E32" s="215">
        <v>0</v>
      </c>
    </row>
    <row r="33" spans="1:5" ht="16.5" thickBot="1">
      <c r="A33" s="7" t="s">
        <v>14</v>
      </c>
      <c r="B33" s="160" t="s">
        <v>79</v>
      </c>
      <c r="C33" s="214">
        <f>SUM(C34:C35)</f>
        <v>8</v>
      </c>
      <c r="D33" s="214">
        <f>D34+D35</f>
        <v>0</v>
      </c>
      <c r="E33" s="214">
        <f>E34+E35</f>
        <v>0</v>
      </c>
    </row>
    <row r="34" spans="1:5" ht="15.75">
      <c r="A34" s="207" t="s">
        <v>1</v>
      </c>
      <c r="B34" s="208" t="s">
        <v>80</v>
      </c>
      <c r="C34" s="215">
        <v>3</v>
      </c>
      <c r="D34" s="215"/>
      <c r="E34" s="215"/>
    </row>
    <row r="35" spans="1:5" ht="16.5" thickBot="1">
      <c r="A35" s="16" t="s">
        <v>2</v>
      </c>
      <c r="B35" s="17" t="s">
        <v>81</v>
      </c>
      <c r="C35" s="223">
        <v>5</v>
      </c>
      <c r="D35" s="223"/>
      <c r="E35" s="223"/>
    </row>
  </sheetData>
  <sheetProtection/>
  <printOptions/>
  <pageMargins left="0.7" right="0.7" top="0.75" bottom="0.75" header="0.3" footer="0.3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L22"/>
  <sheetViews>
    <sheetView view="pageBreakPreview" zoomScale="60" zoomScaleNormal="60" zoomScalePageLayoutView="0" workbookViewId="0" topLeftCell="A1">
      <pane xSplit="2" ySplit="7" topLeftCell="U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A2" sqref="AA2:AI2"/>
    </sheetView>
  </sheetViews>
  <sheetFormatPr defaultColWidth="9.140625" defaultRowHeight="12.75"/>
  <cols>
    <col min="2" max="2" width="23.421875" style="0" customWidth="1"/>
    <col min="3" max="5" width="19.00390625" style="0" customWidth="1"/>
    <col min="6" max="35" width="20.7109375" style="0" customWidth="1"/>
  </cols>
  <sheetData>
    <row r="1" spans="1:34" ht="25.5">
      <c r="A1" s="432" t="s">
        <v>333</v>
      </c>
      <c r="B1" s="432"/>
      <c r="C1" s="432"/>
      <c r="D1" s="432"/>
      <c r="E1" s="432"/>
      <c r="F1" s="432"/>
      <c r="G1" s="432"/>
      <c r="H1" s="432"/>
      <c r="I1" s="432"/>
      <c r="J1" s="432"/>
      <c r="K1" s="432"/>
      <c r="L1" s="432"/>
      <c r="M1" s="432"/>
      <c r="N1" s="432"/>
      <c r="O1" s="432"/>
      <c r="P1" s="432"/>
      <c r="Q1" s="432"/>
      <c r="R1" s="432"/>
      <c r="S1" s="432"/>
      <c r="T1" s="432"/>
      <c r="U1" s="432"/>
      <c r="V1" s="432"/>
      <c r="W1" s="432"/>
      <c r="X1" s="432"/>
      <c r="Y1" s="432"/>
      <c r="Z1" s="432"/>
      <c r="AA1" s="432"/>
      <c r="AB1" s="432"/>
      <c r="AC1" s="432"/>
      <c r="AD1" s="432"/>
      <c r="AE1" s="432"/>
      <c r="AF1" s="432"/>
      <c r="AG1" s="432"/>
      <c r="AH1" s="385"/>
    </row>
    <row r="2" spans="1:35" ht="18.75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440" t="s">
        <v>382</v>
      </c>
      <c r="AB2" s="440"/>
      <c r="AC2" s="440"/>
      <c r="AD2" s="440"/>
      <c r="AE2" s="440"/>
      <c r="AF2" s="440"/>
      <c r="AG2" s="440"/>
      <c r="AH2" s="440"/>
      <c r="AI2" s="440"/>
    </row>
    <row r="3" spans="1:38" ht="19.5" thickBot="1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I3" s="19" t="s">
        <v>57</v>
      </c>
      <c r="AL3" s="193"/>
    </row>
    <row r="4" spans="1:35" ht="19.5" thickBot="1">
      <c r="A4" s="437" t="s">
        <v>58</v>
      </c>
      <c r="B4" s="438"/>
      <c r="C4" s="438"/>
      <c r="D4" s="438"/>
      <c r="E4" s="438"/>
      <c r="F4" s="438"/>
      <c r="G4" s="438"/>
      <c r="H4" s="438"/>
      <c r="I4" s="438"/>
      <c r="J4" s="438"/>
      <c r="K4" s="438"/>
      <c r="L4" s="438"/>
      <c r="M4" s="438"/>
      <c r="N4" s="438"/>
      <c r="O4" s="438"/>
      <c r="P4" s="438"/>
      <c r="Q4" s="438"/>
      <c r="R4" s="438"/>
      <c r="S4" s="438"/>
      <c r="T4" s="438"/>
      <c r="U4" s="438"/>
      <c r="V4" s="438"/>
      <c r="W4" s="438"/>
      <c r="X4" s="438"/>
      <c r="Y4" s="438"/>
      <c r="Z4" s="438"/>
      <c r="AA4" s="438"/>
      <c r="AB4" s="438"/>
      <c r="AC4" s="438"/>
      <c r="AD4" s="438"/>
      <c r="AE4" s="438"/>
      <c r="AF4" s="438"/>
      <c r="AG4" s="438"/>
      <c r="AH4" s="438"/>
      <c r="AI4" s="439"/>
    </row>
    <row r="5" spans="1:35" ht="19.5" thickBot="1">
      <c r="A5" s="433" t="s">
        <v>119</v>
      </c>
      <c r="B5" s="434"/>
      <c r="C5" s="444" t="s">
        <v>59</v>
      </c>
      <c r="D5" s="445"/>
      <c r="E5" s="446"/>
      <c r="F5" s="437" t="s">
        <v>34</v>
      </c>
      <c r="G5" s="438"/>
      <c r="H5" s="438"/>
      <c r="I5" s="438"/>
      <c r="J5" s="438"/>
      <c r="K5" s="438"/>
      <c r="L5" s="438"/>
      <c r="M5" s="438"/>
      <c r="N5" s="438"/>
      <c r="O5" s="438"/>
      <c r="P5" s="438"/>
      <c r="Q5" s="438"/>
      <c r="R5" s="438"/>
      <c r="S5" s="438"/>
      <c r="T5" s="438"/>
      <c r="U5" s="438"/>
      <c r="V5" s="438"/>
      <c r="W5" s="438"/>
      <c r="X5" s="438"/>
      <c r="Y5" s="438"/>
      <c r="Z5" s="438"/>
      <c r="AA5" s="438"/>
      <c r="AB5" s="438"/>
      <c r="AC5" s="438"/>
      <c r="AD5" s="438"/>
      <c r="AE5" s="438"/>
      <c r="AF5" s="438"/>
      <c r="AG5" s="438"/>
      <c r="AH5" s="438"/>
      <c r="AI5" s="439"/>
    </row>
    <row r="6" spans="1:35" ht="78.75" customHeight="1" thickBot="1">
      <c r="A6" s="435"/>
      <c r="B6" s="436"/>
      <c r="C6" s="447"/>
      <c r="D6" s="448"/>
      <c r="E6" s="449"/>
      <c r="F6" s="441" t="s">
        <v>60</v>
      </c>
      <c r="G6" s="442"/>
      <c r="H6" s="443"/>
      <c r="I6" s="441" t="s">
        <v>3</v>
      </c>
      <c r="J6" s="442"/>
      <c r="K6" s="443"/>
      <c r="L6" s="441" t="s">
        <v>162</v>
      </c>
      <c r="M6" s="442"/>
      <c r="N6" s="443"/>
      <c r="O6" s="441" t="s">
        <v>111</v>
      </c>
      <c r="P6" s="442"/>
      <c r="Q6" s="443"/>
      <c r="R6" s="441" t="s">
        <v>167</v>
      </c>
      <c r="S6" s="442"/>
      <c r="T6" s="443"/>
      <c r="U6" s="441" t="s">
        <v>203</v>
      </c>
      <c r="V6" s="442"/>
      <c r="W6" s="443"/>
      <c r="X6" s="441" t="s">
        <v>264</v>
      </c>
      <c r="Y6" s="442"/>
      <c r="Z6" s="443"/>
      <c r="AA6" s="441" t="s">
        <v>61</v>
      </c>
      <c r="AB6" s="442"/>
      <c r="AC6" s="443"/>
      <c r="AD6" s="441" t="s">
        <v>62</v>
      </c>
      <c r="AE6" s="442"/>
      <c r="AF6" s="443"/>
      <c r="AG6" s="441" t="s">
        <v>253</v>
      </c>
      <c r="AH6" s="442"/>
      <c r="AI6" s="443"/>
    </row>
    <row r="7" spans="1:35" ht="32.25" thickBot="1">
      <c r="A7" s="20"/>
      <c r="B7" s="20"/>
      <c r="C7" s="9" t="s">
        <v>332</v>
      </c>
      <c r="D7" s="361" t="s">
        <v>368</v>
      </c>
      <c r="E7" s="361" t="s">
        <v>369</v>
      </c>
      <c r="F7" s="9" t="s">
        <v>332</v>
      </c>
      <c r="G7" s="361" t="s">
        <v>368</v>
      </c>
      <c r="H7" s="361" t="s">
        <v>369</v>
      </c>
      <c r="I7" s="9" t="s">
        <v>332</v>
      </c>
      <c r="J7" s="361" t="s">
        <v>368</v>
      </c>
      <c r="K7" s="361" t="s">
        <v>369</v>
      </c>
      <c r="L7" s="9" t="s">
        <v>332</v>
      </c>
      <c r="M7" s="361" t="s">
        <v>368</v>
      </c>
      <c r="N7" s="361" t="s">
        <v>369</v>
      </c>
      <c r="O7" s="9" t="s">
        <v>332</v>
      </c>
      <c r="P7" s="361" t="s">
        <v>368</v>
      </c>
      <c r="Q7" s="361" t="s">
        <v>369</v>
      </c>
      <c r="R7" s="9" t="s">
        <v>332</v>
      </c>
      <c r="S7" s="361" t="s">
        <v>368</v>
      </c>
      <c r="T7" s="361" t="s">
        <v>369</v>
      </c>
      <c r="U7" s="9" t="s">
        <v>332</v>
      </c>
      <c r="V7" s="361" t="s">
        <v>368</v>
      </c>
      <c r="W7" s="361" t="s">
        <v>369</v>
      </c>
      <c r="X7" s="9" t="s">
        <v>332</v>
      </c>
      <c r="Y7" s="361" t="s">
        <v>368</v>
      </c>
      <c r="Z7" s="361" t="s">
        <v>369</v>
      </c>
      <c r="AA7" s="9" t="s">
        <v>332</v>
      </c>
      <c r="AB7" s="361" t="s">
        <v>368</v>
      </c>
      <c r="AC7" s="361" t="s">
        <v>369</v>
      </c>
      <c r="AD7" s="9" t="s">
        <v>332</v>
      </c>
      <c r="AE7" s="361" t="s">
        <v>368</v>
      </c>
      <c r="AF7" s="361" t="s">
        <v>369</v>
      </c>
      <c r="AG7" s="9" t="s">
        <v>332</v>
      </c>
      <c r="AH7" s="361" t="s">
        <v>368</v>
      </c>
      <c r="AI7" s="361" t="s">
        <v>369</v>
      </c>
    </row>
    <row r="8" spans="1:35" ht="64.5" customHeight="1" thickBot="1">
      <c r="A8" s="150" t="s">
        <v>120</v>
      </c>
      <c r="B8" s="21" t="s">
        <v>121</v>
      </c>
      <c r="C8" s="164">
        <f>F8+I8+L8+O8+R8+U8+X8+AA8+AD8+AG8</f>
        <v>501</v>
      </c>
      <c r="D8" s="164">
        <f>G8+J8+M8+P8+S8+V8+Y8+AB8+AE8+AI8</f>
        <v>501</v>
      </c>
      <c r="E8" s="164">
        <f>H8+K8+N8+Q8+T8+W8+Z8+AC8+AF8+AJ8</f>
        <v>452</v>
      </c>
      <c r="F8" s="165">
        <v>501</v>
      </c>
      <c r="G8" s="165">
        <v>501</v>
      </c>
      <c r="H8" s="165">
        <v>452</v>
      </c>
      <c r="I8" s="165"/>
      <c r="J8" s="165"/>
      <c r="K8" s="165"/>
      <c r="L8" s="165"/>
      <c r="M8" s="165"/>
      <c r="N8" s="165"/>
      <c r="O8" s="165"/>
      <c r="P8" s="165"/>
      <c r="Q8" s="165"/>
      <c r="R8" s="165"/>
      <c r="S8" s="165"/>
      <c r="T8" s="165"/>
      <c r="U8" s="165"/>
      <c r="V8" s="165"/>
      <c r="W8" s="165"/>
      <c r="X8" s="165"/>
      <c r="Y8" s="165"/>
      <c r="Z8" s="165"/>
      <c r="AA8" s="165"/>
      <c r="AB8" s="165"/>
      <c r="AC8" s="165"/>
      <c r="AD8" s="165">
        <v>0</v>
      </c>
      <c r="AE8" s="165"/>
      <c r="AF8" s="165"/>
      <c r="AG8" s="165"/>
      <c r="AH8" s="165"/>
      <c r="AI8" s="165"/>
    </row>
    <row r="9" spans="1:35" ht="64.5" customHeight="1" thickBot="1">
      <c r="A9" s="150" t="s">
        <v>127</v>
      </c>
      <c r="B9" s="21" t="s">
        <v>375</v>
      </c>
      <c r="C9" s="164">
        <f>F9+I9+L9+O9+R9+U9+X9+AA9+AD9+AG9</f>
        <v>0</v>
      </c>
      <c r="D9" s="164">
        <f>G9+J9+M9+P9+S9+V9+Y9+AB9+AE9+AH9</f>
        <v>0</v>
      </c>
      <c r="E9" s="164">
        <f>H9+K9+N9+Q9+T9+W9+Z9+AC9+AF9+AI9</f>
        <v>48</v>
      </c>
      <c r="F9" s="165"/>
      <c r="G9" s="165"/>
      <c r="H9" s="165">
        <v>48</v>
      </c>
      <c r="I9" s="165"/>
      <c r="J9" s="165"/>
      <c r="K9" s="165"/>
      <c r="L9" s="165"/>
      <c r="M9" s="165"/>
      <c r="N9" s="165"/>
      <c r="O9" s="165"/>
      <c r="P9" s="165"/>
      <c r="Q9" s="165"/>
      <c r="R9" s="165"/>
      <c r="S9" s="165"/>
      <c r="T9" s="165"/>
      <c r="U9" s="165"/>
      <c r="V9" s="165"/>
      <c r="W9" s="165"/>
      <c r="X9" s="165"/>
      <c r="Y9" s="165"/>
      <c r="Z9" s="165"/>
      <c r="AA9" s="165"/>
      <c r="AB9" s="165"/>
      <c r="AC9" s="165"/>
      <c r="AD9" s="165"/>
      <c r="AE9" s="165"/>
      <c r="AF9" s="165"/>
      <c r="AG9" s="165"/>
      <c r="AH9" s="165"/>
      <c r="AI9" s="165"/>
    </row>
    <row r="10" spans="1:35" ht="64.5" customHeight="1" thickBot="1">
      <c r="A10" s="150" t="s">
        <v>243</v>
      </c>
      <c r="B10" s="21" t="s">
        <v>244</v>
      </c>
      <c r="C10" s="164">
        <f aca="true" t="shared" si="0" ref="C10:C21">F10+I10+L10+O10+R10+U10+X10+AA10+AD10+AG10</f>
        <v>0</v>
      </c>
      <c r="D10" s="164">
        <f aca="true" t="shared" si="1" ref="D10:D21">G10+J10+M10+P10+S10+V10+Y10+AB10+AE10+AI10</f>
        <v>0</v>
      </c>
      <c r="E10" s="164">
        <f aca="true" t="shared" si="2" ref="E10:E21">H10+K10+N10+Q10+T10+W10+Z10+AC10+AF10+AJ10</f>
        <v>0</v>
      </c>
      <c r="F10" s="165"/>
      <c r="G10" s="165"/>
      <c r="H10" s="165"/>
      <c r="I10" s="165"/>
      <c r="J10" s="165"/>
      <c r="K10" s="165"/>
      <c r="L10" s="165"/>
      <c r="M10" s="165"/>
      <c r="N10" s="165"/>
      <c r="O10" s="165"/>
      <c r="P10" s="165"/>
      <c r="Q10" s="165"/>
      <c r="R10" s="165"/>
      <c r="S10" s="165"/>
      <c r="T10" s="165"/>
      <c r="U10" s="165"/>
      <c r="V10" s="165"/>
      <c r="W10" s="165"/>
      <c r="X10" s="165"/>
      <c r="Y10" s="165"/>
      <c r="Z10" s="165"/>
      <c r="AA10" s="165"/>
      <c r="AB10" s="165"/>
      <c r="AC10" s="165"/>
      <c r="AD10" s="165"/>
      <c r="AE10" s="165"/>
      <c r="AF10" s="165"/>
      <c r="AG10" s="165"/>
      <c r="AH10" s="165"/>
      <c r="AI10" s="165"/>
    </row>
    <row r="11" spans="1:35" ht="64.5" customHeight="1" thickBot="1">
      <c r="A11" s="150" t="s">
        <v>327</v>
      </c>
      <c r="B11" s="359" t="s">
        <v>328</v>
      </c>
      <c r="C11" s="164">
        <f t="shared" si="0"/>
        <v>3770</v>
      </c>
      <c r="D11" s="164">
        <f t="shared" si="1"/>
        <v>3770</v>
      </c>
      <c r="E11" s="164">
        <f t="shared" si="2"/>
        <v>3770</v>
      </c>
      <c r="F11" s="165"/>
      <c r="G11" s="165"/>
      <c r="H11" s="165"/>
      <c r="I11" s="165"/>
      <c r="J11" s="165"/>
      <c r="K11" s="165"/>
      <c r="L11" s="165"/>
      <c r="M11" s="165"/>
      <c r="N11" s="165"/>
      <c r="O11" s="165"/>
      <c r="P11" s="165"/>
      <c r="Q11" s="165"/>
      <c r="R11" s="165">
        <v>3770</v>
      </c>
      <c r="S11" s="165">
        <v>3770</v>
      </c>
      <c r="T11" s="165">
        <v>3770</v>
      </c>
      <c r="U11" s="165"/>
      <c r="V11" s="165"/>
      <c r="W11" s="165"/>
      <c r="X11" s="165"/>
      <c r="Y11" s="165"/>
      <c r="Z11" s="165"/>
      <c r="AA11" s="165"/>
      <c r="AB11" s="165"/>
      <c r="AC11" s="165"/>
      <c r="AD11" s="165"/>
      <c r="AE11" s="165"/>
      <c r="AF11" s="165"/>
      <c r="AG11" s="165"/>
      <c r="AH11" s="165"/>
      <c r="AI11" s="165"/>
    </row>
    <row r="12" spans="1:35" ht="64.5" customHeight="1" thickBot="1">
      <c r="A12" s="150" t="s">
        <v>130</v>
      </c>
      <c r="B12" s="359" t="s">
        <v>329</v>
      </c>
      <c r="C12" s="164">
        <f t="shared" si="0"/>
        <v>29330</v>
      </c>
      <c r="D12" s="164">
        <f t="shared" si="1"/>
        <v>30067</v>
      </c>
      <c r="E12" s="164">
        <f t="shared" si="2"/>
        <v>30384</v>
      </c>
      <c r="F12" s="165"/>
      <c r="G12" s="165"/>
      <c r="H12" s="165"/>
      <c r="I12" s="165"/>
      <c r="J12" s="165"/>
      <c r="K12" s="165"/>
      <c r="L12" s="165"/>
      <c r="M12" s="165"/>
      <c r="N12" s="165"/>
      <c r="O12" s="165"/>
      <c r="P12" s="165"/>
      <c r="Q12" s="165"/>
      <c r="R12" s="165"/>
      <c r="S12" s="165"/>
      <c r="T12" s="165"/>
      <c r="U12" s="165"/>
      <c r="V12" s="165"/>
      <c r="W12" s="165"/>
      <c r="X12" s="165"/>
      <c r="Y12" s="165"/>
      <c r="Z12" s="165"/>
      <c r="AA12" s="165">
        <v>29330</v>
      </c>
      <c r="AB12" s="165">
        <v>30067</v>
      </c>
      <c r="AC12" s="165">
        <v>30384</v>
      </c>
      <c r="AD12" s="165"/>
      <c r="AE12" s="165"/>
      <c r="AF12" s="165"/>
      <c r="AG12" s="165"/>
      <c r="AH12" s="165"/>
      <c r="AI12" s="165"/>
    </row>
    <row r="13" spans="1:35" ht="64.5" customHeight="1" thickBot="1">
      <c r="A13" s="150" t="s">
        <v>269</v>
      </c>
      <c r="B13" s="21" t="s">
        <v>270</v>
      </c>
      <c r="C13" s="164">
        <f t="shared" si="0"/>
        <v>17700</v>
      </c>
      <c r="D13" s="164">
        <f t="shared" si="1"/>
        <v>17803</v>
      </c>
      <c r="E13" s="164">
        <f t="shared" si="2"/>
        <v>17803</v>
      </c>
      <c r="F13" s="165"/>
      <c r="G13" s="165"/>
      <c r="H13" s="165"/>
      <c r="I13" s="165"/>
      <c r="J13" s="165"/>
      <c r="K13" s="165"/>
      <c r="L13" s="165"/>
      <c r="M13" s="165"/>
      <c r="N13" s="165"/>
      <c r="O13" s="165"/>
      <c r="P13" s="165"/>
      <c r="Q13" s="165"/>
      <c r="R13" s="165"/>
      <c r="S13" s="165"/>
      <c r="T13" s="165"/>
      <c r="U13" s="165"/>
      <c r="V13" s="165"/>
      <c r="W13" s="165"/>
      <c r="X13" s="165"/>
      <c r="Y13" s="165"/>
      <c r="Z13" s="165"/>
      <c r="AA13" s="165"/>
      <c r="AB13" s="165"/>
      <c r="AC13" s="165"/>
      <c r="AD13" s="165">
        <v>17700</v>
      </c>
      <c r="AE13" s="165">
        <v>17803</v>
      </c>
      <c r="AF13" s="165">
        <v>17803</v>
      </c>
      <c r="AG13" s="165">
        <v>0</v>
      </c>
      <c r="AH13" s="165">
        <v>0</v>
      </c>
      <c r="AI13" s="165">
        <v>0</v>
      </c>
    </row>
    <row r="14" spans="1:35" ht="64.5" customHeight="1" thickBot="1">
      <c r="A14" s="150" t="s">
        <v>123</v>
      </c>
      <c r="B14" s="21" t="s">
        <v>124</v>
      </c>
      <c r="C14" s="164">
        <f t="shared" si="0"/>
        <v>6145</v>
      </c>
      <c r="D14" s="164">
        <f t="shared" si="1"/>
        <v>6145</v>
      </c>
      <c r="E14" s="164">
        <f t="shared" si="2"/>
        <v>6145</v>
      </c>
      <c r="F14" s="165"/>
      <c r="G14" s="165"/>
      <c r="H14" s="165"/>
      <c r="I14" s="165"/>
      <c r="J14" s="165"/>
      <c r="K14" s="165"/>
      <c r="L14" s="165"/>
      <c r="M14" s="165"/>
      <c r="N14" s="165"/>
      <c r="O14" s="165"/>
      <c r="P14" s="165"/>
      <c r="Q14" s="165"/>
      <c r="R14" s="165">
        <v>6145</v>
      </c>
      <c r="S14" s="165">
        <v>6145</v>
      </c>
      <c r="T14" s="165">
        <v>6145</v>
      </c>
      <c r="U14" s="165"/>
      <c r="V14" s="165"/>
      <c r="W14" s="165"/>
      <c r="X14" s="165"/>
      <c r="Y14" s="165"/>
      <c r="Z14" s="165"/>
      <c r="AA14" s="165"/>
      <c r="AB14" s="165"/>
      <c r="AC14" s="165"/>
      <c r="AD14" s="165"/>
      <c r="AE14" s="165"/>
      <c r="AF14" s="165"/>
      <c r="AG14" s="165"/>
      <c r="AH14" s="165"/>
      <c r="AI14" s="165"/>
    </row>
    <row r="15" spans="1:35" ht="64.5" customHeight="1" thickBot="1">
      <c r="A15" s="150" t="s">
        <v>330</v>
      </c>
      <c r="B15" s="359" t="s">
        <v>331</v>
      </c>
      <c r="C15" s="164">
        <f t="shared" si="0"/>
        <v>0</v>
      </c>
      <c r="D15" s="164">
        <f t="shared" si="1"/>
        <v>9290</v>
      </c>
      <c r="E15" s="164">
        <f t="shared" si="2"/>
        <v>9290</v>
      </c>
      <c r="F15" s="165"/>
      <c r="G15" s="165"/>
      <c r="H15" s="165"/>
      <c r="I15" s="165"/>
      <c r="J15" s="165"/>
      <c r="K15" s="165"/>
      <c r="L15" s="165"/>
      <c r="M15" s="165"/>
      <c r="N15" s="165"/>
      <c r="O15" s="165"/>
      <c r="P15" s="165"/>
      <c r="Q15" s="165"/>
      <c r="R15" s="165"/>
      <c r="S15" s="165"/>
      <c r="T15" s="165"/>
      <c r="U15" s="165">
        <v>0</v>
      </c>
      <c r="V15" s="165">
        <v>9290</v>
      </c>
      <c r="W15" s="165">
        <v>9290</v>
      </c>
      <c r="X15" s="165"/>
      <c r="Y15" s="165"/>
      <c r="Z15" s="165"/>
      <c r="AA15" s="165"/>
      <c r="AB15" s="165"/>
      <c r="AC15" s="165"/>
      <c r="AD15" s="165"/>
      <c r="AE15" s="165"/>
      <c r="AF15" s="165"/>
      <c r="AG15" s="165"/>
      <c r="AH15" s="165"/>
      <c r="AI15" s="165"/>
    </row>
    <row r="16" spans="1:35" ht="64.5" customHeight="1" thickBot="1">
      <c r="A16" s="152" t="s">
        <v>141</v>
      </c>
      <c r="B16" s="300" t="s">
        <v>142</v>
      </c>
      <c r="C16" s="164">
        <v>0</v>
      </c>
      <c r="D16" s="164">
        <v>0</v>
      </c>
      <c r="E16" s="164">
        <f t="shared" si="2"/>
        <v>60</v>
      </c>
      <c r="F16" s="165"/>
      <c r="G16" s="165"/>
      <c r="H16" s="165"/>
      <c r="I16" s="165"/>
      <c r="J16" s="165"/>
      <c r="K16" s="165"/>
      <c r="L16" s="165"/>
      <c r="M16" s="165"/>
      <c r="N16" s="165"/>
      <c r="O16" s="165"/>
      <c r="P16" s="165"/>
      <c r="Q16" s="165"/>
      <c r="R16" s="165"/>
      <c r="S16" s="165"/>
      <c r="T16" s="165"/>
      <c r="U16" s="165"/>
      <c r="V16" s="165"/>
      <c r="W16" s="165"/>
      <c r="X16" s="165">
        <v>0</v>
      </c>
      <c r="Y16" s="165">
        <v>0</v>
      </c>
      <c r="Z16" s="165">
        <v>60</v>
      </c>
      <c r="AA16" s="165"/>
      <c r="AB16" s="165"/>
      <c r="AC16" s="165"/>
      <c r="AD16" s="165"/>
      <c r="AE16" s="165"/>
      <c r="AF16" s="165"/>
      <c r="AG16" s="165"/>
      <c r="AH16" s="165"/>
      <c r="AI16" s="165"/>
    </row>
    <row r="17" spans="1:35" ht="64.5" customHeight="1" thickBot="1">
      <c r="A17" s="150" t="s">
        <v>139</v>
      </c>
      <c r="B17" s="21" t="s">
        <v>254</v>
      </c>
      <c r="C17" s="164">
        <f t="shared" si="0"/>
        <v>0</v>
      </c>
      <c r="D17" s="164">
        <f t="shared" si="1"/>
        <v>0</v>
      </c>
      <c r="E17" s="164">
        <f t="shared" si="2"/>
        <v>130</v>
      </c>
      <c r="F17" s="204"/>
      <c r="G17" s="204"/>
      <c r="H17" s="204"/>
      <c r="I17" s="165"/>
      <c r="J17" s="165"/>
      <c r="K17" s="165"/>
      <c r="L17" s="165"/>
      <c r="M17" s="165"/>
      <c r="N17" s="165"/>
      <c r="O17" s="165"/>
      <c r="P17" s="165"/>
      <c r="Q17" s="165"/>
      <c r="R17" s="165"/>
      <c r="S17" s="165"/>
      <c r="T17" s="165"/>
      <c r="U17" s="165"/>
      <c r="V17" s="165"/>
      <c r="W17" s="165"/>
      <c r="X17" s="165">
        <v>0</v>
      </c>
      <c r="Y17" s="165">
        <v>0</v>
      </c>
      <c r="Z17" s="165">
        <v>130</v>
      </c>
      <c r="AA17" s="165"/>
      <c r="AB17" s="165"/>
      <c r="AC17" s="165"/>
      <c r="AD17" s="165"/>
      <c r="AE17" s="165"/>
      <c r="AF17" s="165"/>
      <c r="AG17" s="165"/>
      <c r="AH17" s="165"/>
      <c r="AI17" s="165"/>
    </row>
    <row r="18" spans="1:35" ht="64.5" customHeight="1" thickBot="1">
      <c r="A18" s="150" t="s">
        <v>131</v>
      </c>
      <c r="B18" s="21" t="s">
        <v>132</v>
      </c>
      <c r="C18" s="164">
        <f t="shared" si="0"/>
        <v>0</v>
      </c>
      <c r="D18" s="164">
        <f t="shared" si="1"/>
        <v>0</v>
      </c>
      <c r="E18" s="164">
        <f t="shared" si="2"/>
        <v>1</v>
      </c>
      <c r="F18" s="165"/>
      <c r="G18" s="165"/>
      <c r="H18" s="165">
        <v>1</v>
      </c>
      <c r="I18" s="165"/>
      <c r="J18" s="165"/>
      <c r="K18" s="165"/>
      <c r="L18" s="165"/>
      <c r="M18" s="165"/>
      <c r="N18" s="165"/>
      <c r="O18" s="165"/>
      <c r="P18" s="165"/>
      <c r="Q18" s="165"/>
      <c r="R18" s="165"/>
      <c r="S18" s="165"/>
      <c r="T18" s="165"/>
      <c r="U18" s="165"/>
      <c r="V18" s="165"/>
      <c r="W18" s="165"/>
      <c r="X18" s="165"/>
      <c r="Y18" s="165"/>
      <c r="Z18" s="165"/>
      <c r="AA18" s="165"/>
      <c r="AB18" s="165"/>
      <c r="AC18" s="165"/>
      <c r="AD18" s="165"/>
      <c r="AE18" s="165"/>
      <c r="AF18" s="165"/>
      <c r="AG18" s="165"/>
      <c r="AH18" s="165"/>
      <c r="AI18" s="165"/>
    </row>
    <row r="19" spans="1:35" ht="64.5" customHeight="1" thickBot="1">
      <c r="A19" s="150" t="s">
        <v>128</v>
      </c>
      <c r="B19" s="21" t="s">
        <v>129</v>
      </c>
      <c r="C19" s="164">
        <f t="shared" si="0"/>
        <v>3510</v>
      </c>
      <c r="D19" s="164">
        <f t="shared" si="1"/>
        <v>2910</v>
      </c>
      <c r="E19" s="164">
        <f t="shared" si="2"/>
        <v>2910</v>
      </c>
      <c r="F19" s="165"/>
      <c r="G19" s="165"/>
      <c r="H19" s="165"/>
      <c r="I19" s="165">
        <v>2900</v>
      </c>
      <c r="J19" s="165">
        <v>2900</v>
      </c>
      <c r="K19" s="165">
        <v>2900</v>
      </c>
      <c r="L19" s="165">
        <v>10</v>
      </c>
      <c r="M19" s="165">
        <v>10</v>
      </c>
      <c r="N19" s="165">
        <v>10</v>
      </c>
      <c r="O19" s="165">
        <v>600</v>
      </c>
      <c r="P19" s="165">
        <v>0</v>
      </c>
      <c r="Q19" s="165">
        <v>0</v>
      </c>
      <c r="R19" s="165"/>
      <c r="S19" s="165"/>
      <c r="T19" s="165"/>
      <c r="U19" s="165"/>
      <c r="V19" s="165"/>
      <c r="W19" s="165"/>
      <c r="X19" s="165"/>
      <c r="Y19" s="165"/>
      <c r="Z19" s="165"/>
      <c r="AA19" s="165"/>
      <c r="AB19" s="165"/>
      <c r="AC19" s="165"/>
      <c r="AD19" s="165"/>
      <c r="AE19" s="165"/>
      <c r="AF19" s="165"/>
      <c r="AG19" s="165"/>
      <c r="AH19" s="165"/>
      <c r="AI19" s="165"/>
    </row>
    <row r="20" spans="1:35" ht="64.5" customHeight="1" thickBot="1">
      <c r="A20" s="150" t="s">
        <v>133</v>
      </c>
      <c r="B20" s="151" t="s">
        <v>376</v>
      </c>
      <c r="C20" s="164">
        <f t="shared" si="0"/>
        <v>0</v>
      </c>
      <c r="D20" s="164">
        <f t="shared" si="1"/>
        <v>0</v>
      </c>
      <c r="E20" s="164">
        <f t="shared" si="2"/>
        <v>237</v>
      </c>
      <c r="F20" s="165"/>
      <c r="G20" s="165"/>
      <c r="H20" s="165">
        <v>237</v>
      </c>
      <c r="I20" s="165"/>
      <c r="J20" s="165"/>
      <c r="K20" s="165"/>
      <c r="L20" s="165"/>
      <c r="M20" s="165"/>
      <c r="N20" s="165"/>
      <c r="O20" s="165"/>
      <c r="P20" s="165"/>
      <c r="Q20" s="165"/>
      <c r="R20" s="165"/>
      <c r="S20" s="165"/>
      <c r="T20" s="165"/>
      <c r="U20" s="165"/>
      <c r="V20" s="165"/>
      <c r="W20" s="165"/>
      <c r="X20" s="165"/>
      <c r="Y20" s="165"/>
      <c r="Z20" s="165"/>
      <c r="AA20" s="165"/>
      <c r="AB20" s="165"/>
      <c r="AC20" s="165"/>
      <c r="AD20" s="165"/>
      <c r="AE20" s="165"/>
      <c r="AF20" s="165"/>
      <c r="AG20" s="165"/>
      <c r="AH20" s="165"/>
      <c r="AI20" s="165"/>
    </row>
    <row r="21" spans="1:35" ht="64.5" customHeight="1" thickBot="1">
      <c r="A21" s="150" t="s">
        <v>134</v>
      </c>
      <c r="B21" s="151" t="s">
        <v>135</v>
      </c>
      <c r="C21" s="164">
        <f t="shared" si="0"/>
        <v>64</v>
      </c>
      <c r="D21" s="164">
        <f t="shared" si="1"/>
        <v>64</v>
      </c>
      <c r="E21" s="164">
        <f t="shared" si="2"/>
        <v>64</v>
      </c>
      <c r="F21" s="165">
        <v>64</v>
      </c>
      <c r="G21" s="165">
        <v>64</v>
      </c>
      <c r="H21" s="165">
        <v>64</v>
      </c>
      <c r="I21" s="165"/>
      <c r="J21" s="165"/>
      <c r="K21" s="165"/>
      <c r="L21" s="165"/>
      <c r="M21" s="165"/>
      <c r="N21" s="165"/>
      <c r="O21" s="165"/>
      <c r="P21" s="165"/>
      <c r="Q21" s="165"/>
      <c r="R21" s="165"/>
      <c r="S21" s="165"/>
      <c r="T21" s="165"/>
      <c r="U21" s="165"/>
      <c r="V21" s="165"/>
      <c r="W21" s="165"/>
      <c r="X21" s="165"/>
      <c r="Y21" s="165"/>
      <c r="Z21" s="165"/>
      <c r="AA21" s="165"/>
      <c r="AB21" s="165"/>
      <c r="AC21" s="165"/>
      <c r="AD21" s="165"/>
      <c r="AE21" s="165"/>
      <c r="AF21" s="165"/>
      <c r="AG21" s="165"/>
      <c r="AH21" s="165"/>
      <c r="AI21" s="165"/>
    </row>
    <row r="22" spans="1:35" ht="16.5" thickBot="1">
      <c r="A22" s="430" t="s">
        <v>36</v>
      </c>
      <c r="B22" s="431"/>
      <c r="C22" s="22">
        <f>SUM(C8:C21)</f>
        <v>61020</v>
      </c>
      <c r="D22" s="22">
        <f>SUM(D8:D21)</f>
        <v>70550</v>
      </c>
      <c r="E22" s="22">
        <f>SUM(E8:E21)</f>
        <v>71294</v>
      </c>
      <c r="F22" s="22">
        <f aca="true" t="shared" si="3" ref="F22:AG22">SUM(F8:F21)</f>
        <v>565</v>
      </c>
      <c r="G22" s="22">
        <f t="shared" si="3"/>
        <v>565</v>
      </c>
      <c r="H22" s="22">
        <f t="shared" si="3"/>
        <v>802</v>
      </c>
      <c r="I22" s="22">
        <f t="shared" si="3"/>
        <v>2900</v>
      </c>
      <c r="J22" s="22">
        <f t="shared" si="3"/>
        <v>2900</v>
      </c>
      <c r="K22" s="22">
        <f t="shared" si="3"/>
        <v>2900</v>
      </c>
      <c r="L22" s="22">
        <f t="shared" si="3"/>
        <v>10</v>
      </c>
      <c r="M22" s="22">
        <f t="shared" si="3"/>
        <v>10</v>
      </c>
      <c r="N22" s="22">
        <f t="shared" si="3"/>
        <v>10</v>
      </c>
      <c r="O22" s="22">
        <f t="shared" si="3"/>
        <v>600</v>
      </c>
      <c r="P22" s="22">
        <f t="shared" si="3"/>
        <v>0</v>
      </c>
      <c r="Q22" s="22">
        <f t="shared" si="3"/>
        <v>0</v>
      </c>
      <c r="R22" s="22">
        <f t="shared" si="3"/>
        <v>9915</v>
      </c>
      <c r="S22" s="22">
        <f t="shared" si="3"/>
        <v>9915</v>
      </c>
      <c r="T22" s="22">
        <f t="shared" si="3"/>
        <v>9915</v>
      </c>
      <c r="U22" s="22">
        <f t="shared" si="3"/>
        <v>0</v>
      </c>
      <c r="V22" s="22">
        <f t="shared" si="3"/>
        <v>9290</v>
      </c>
      <c r="W22" s="22">
        <f t="shared" si="3"/>
        <v>9290</v>
      </c>
      <c r="X22" s="22">
        <f t="shared" si="3"/>
        <v>0</v>
      </c>
      <c r="Y22" s="22">
        <f t="shared" si="3"/>
        <v>0</v>
      </c>
      <c r="Z22" s="22">
        <f t="shared" si="3"/>
        <v>190</v>
      </c>
      <c r="AA22" s="22">
        <f t="shared" si="3"/>
        <v>29330</v>
      </c>
      <c r="AB22" s="22">
        <f t="shared" si="3"/>
        <v>30067</v>
      </c>
      <c r="AC22" s="22">
        <f t="shared" si="3"/>
        <v>30384</v>
      </c>
      <c r="AD22" s="22">
        <f t="shared" si="3"/>
        <v>17700</v>
      </c>
      <c r="AE22" s="22">
        <f t="shared" si="3"/>
        <v>17803</v>
      </c>
      <c r="AF22" s="22">
        <f t="shared" si="3"/>
        <v>17803</v>
      </c>
      <c r="AG22" s="22">
        <f t="shared" si="3"/>
        <v>0</v>
      </c>
      <c r="AH22" s="22"/>
      <c r="AI22" s="22">
        <f>SUM(AI8:AI21)</f>
        <v>0</v>
      </c>
    </row>
  </sheetData>
  <sheetProtection/>
  <mergeCells count="17">
    <mergeCell ref="L6:N6"/>
    <mergeCell ref="O6:Q6"/>
    <mergeCell ref="R6:T6"/>
    <mergeCell ref="AG6:AI6"/>
    <mergeCell ref="U6:W6"/>
    <mergeCell ref="X6:Z6"/>
    <mergeCell ref="AA6:AC6"/>
    <mergeCell ref="A22:B22"/>
    <mergeCell ref="A1:AG1"/>
    <mergeCell ref="A5:B6"/>
    <mergeCell ref="A4:AI4"/>
    <mergeCell ref="AA2:AI2"/>
    <mergeCell ref="AD6:AF6"/>
    <mergeCell ref="F5:AI5"/>
    <mergeCell ref="C5:E6"/>
    <mergeCell ref="F6:H6"/>
    <mergeCell ref="I6:K6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M44"/>
  <sheetViews>
    <sheetView view="pageBreakPreview" zoomScale="60" zoomScaleNormal="70" zoomScalePageLayoutView="0" workbookViewId="0" topLeftCell="A1">
      <pane xSplit="3" ySplit="8" topLeftCell="O9" activePane="bottomRight" state="frozen"/>
      <selection pane="topLeft" activeCell="A1" sqref="A1"/>
      <selection pane="topRight" activeCell="D1" sqref="D1"/>
      <selection pane="bottomLeft" activeCell="A8" sqref="A8"/>
      <selection pane="bottomRight" activeCell="O3" sqref="O3:AJ3"/>
    </sheetView>
  </sheetViews>
  <sheetFormatPr defaultColWidth="9.140625" defaultRowHeight="12.75"/>
  <cols>
    <col min="2" max="2" width="25.8515625" style="304" customWidth="1"/>
    <col min="3" max="5" width="14.8515625" style="0" customWidth="1"/>
    <col min="6" max="8" width="12.57421875" style="0" customWidth="1"/>
    <col min="9" max="11" width="20.7109375" style="0" customWidth="1"/>
    <col min="12" max="14" width="10.140625" style="0" customWidth="1"/>
    <col min="15" max="17" width="14.8515625" style="0" customWidth="1"/>
    <col min="18" max="20" width="11.57421875" style="0" customWidth="1"/>
    <col min="21" max="26" width="14.28125" style="0" customWidth="1"/>
    <col min="27" max="29" width="13.140625" style="0" customWidth="1"/>
    <col min="30" max="35" width="10.8515625" style="0" customWidth="1"/>
    <col min="36" max="36" width="6.57421875" style="0" customWidth="1"/>
    <col min="50" max="50" width="9.140625" style="0" customWidth="1"/>
  </cols>
  <sheetData>
    <row r="1" spans="1:36" ht="29.25" customHeight="1">
      <c r="A1" s="453" t="s">
        <v>334</v>
      </c>
      <c r="B1" s="453"/>
      <c r="C1" s="453"/>
      <c r="D1" s="453"/>
      <c r="E1" s="453"/>
      <c r="F1" s="453"/>
      <c r="G1" s="453"/>
      <c r="H1" s="453"/>
      <c r="I1" s="453"/>
      <c r="J1" s="453"/>
      <c r="K1" s="453"/>
      <c r="L1" s="453"/>
      <c r="M1" s="453"/>
      <c r="N1" s="453"/>
      <c r="O1" s="453"/>
      <c r="P1" s="453"/>
      <c r="Q1" s="453"/>
      <c r="R1" s="453"/>
      <c r="S1" s="453"/>
      <c r="T1" s="453"/>
      <c r="U1" s="453"/>
      <c r="V1" s="453"/>
      <c r="W1" s="453"/>
      <c r="X1" s="453"/>
      <c r="Y1" s="453"/>
      <c r="Z1" s="453"/>
      <c r="AA1" s="453"/>
      <c r="AB1" s="453"/>
      <c r="AC1" s="453"/>
      <c r="AD1" s="453"/>
      <c r="AE1" s="176"/>
      <c r="AF1" s="176"/>
      <c r="AG1" s="176"/>
      <c r="AH1" s="176"/>
      <c r="AI1" s="176"/>
      <c r="AJ1" s="23"/>
    </row>
    <row r="2" spans="1:36" ht="29.25" customHeight="1">
      <c r="A2" s="176"/>
      <c r="B2" s="297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  <c r="W2" s="176"/>
      <c r="X2" s="176"/>
      <c r="Y2" s="176"/>
      <c r="Z2" s="176"/>
      <c r="AA2" s="176"/>
      <c r="AB2" s="176"/>
      <c r="AC2" s="176"/>
      <c r="AD2" s="176"/>
      <c r="AE2" s="176"/>
      <c r="AF2" s="176"/>
      <c r="AG2" s="176"/>
      <c r="AH2" s="176"/>
      <c r="AI2" s="176"/>
      <c r="AJ2" s="23"/>
    </row>
    <row r="3" spans="1:37" ht="18.75" customHeight="1">
      <c r="A3" s="24"/>
      <c r="B3" s="298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461" t="s">
        <v>383</v>
      </c>
      <c r="P3" s="461"/>
      <c r="Q3" s="461"/>
      <c r="R3" s="462"/>
      <c r="S3" s="462"/>
      <c r="T3" s="462"/>
      <c r="U3" s="462"/>
      <c r="V3" s="462"/>
      <c r="W3" s="462"/>
      <c r="X3" s="462"/>
      <c r="Y3" s="462"/>
      <c r="Z3" s="462"/>
      <c r="AA3" s="462"/>
      <c r="AB3" s="462"/>
      <c r="AC3" s="462"/>
      <c r="AD3" s="462"/>
      <c r="AE3" s="462"/>
      <c r="AF3" s="462"/>
      <c r="AG3" s="462"/>
      <c r="AH3" s="462"/>
      <c r="AI3" s="462"/>
      <c r="AJ3" s="462"/>
      <c r="AK3" s="155"/>
    </row>
    <row r="4" spans="1:36" ht="19.5" thickBot="1">
      <c r="A4" s="24"/>
      <c r="B4" s="298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5"/>
      <c r="AE4" s="25"/>
      <c r="AF4" s="25"/>
      <c r="AG4" s="25"/>
      <c r="AH4" s="25"/>
      <c r="AI4" s="25"/>
      <c r="AJ4" s="25" t="s">
        <v>0</v>
      </c>
    </row>
    <row r="5" spans="1:36" ht="18.75">
      <c r="A5" s="454" t="s">
        <v>37</v>
      </c>
      <c r="B5" s="455"/>
      <c r="C5" s="455"/>
      <c r="D5" s="455"/>
      <c r="E5" s="455"/>
      <c r="F5" s="455"/>
      <c r="G5" s="455"/>
      <c r="H5" s="455"/>
      <c r="I5" s="455"/>
      <c r="J5" s="455"/>
      <c r="K5" s="455"/>
      <c r="L5" s="455"/>
      <c r="M5" s="455"/>
      <c r="N5" s="455"/>
      <c r="O5" s="455"/>
      <c r="P5" s="455"/>
      <c r="Q5" s="455"/>
      <c r="R5" s="455"/>
      <c r="S5" s="455"/>
      <c r="T5" s="455"/>
      <c r="U5" s="455"/>
      <c r="V5" s="455"/>
      <c r="W5" s="455"/>
      <c r="X5" s="455"/>
      <c r="Y5" s="455"/>
      <c r="Z5" s="455"/>
      <c r="AA5" s="455"/>
      <c r="AB5" s="455"/>
      <c r="AC5" s="455"/>
      <c r="AD5" s="455"/>
      <c r="AE5" s="194"/>
      <c r="AF5" s="194"/>
      <c r="AG5" s="194"/>
      <c r="AH5" s="194"/>
      <c r="AI5" s="194"/>
      <c r="AJ5" s="456" t="s">
        <v>50</v>
      </c>
    </row>
    <row r="6" spans="1:36" ht="18.75">
      <c r="A6" s="458" t="s">
        <v>160</v>
      </c>
      <c r="B6" s="459"/>
      <c r="C6" s="466" t="s">
        <v>38</v>
      </c>
      <c r="D6" s="467"/>
      <c r="E6" s="468"/>
      <c r="F6" s="460" t="s">
        <v>34</v>
      </c>
      <c r="G6" s="460"/>
      <c r="H6" s="460"/>
      <c r="I6" s="460"/>
      <c r="J6" s="460"/>
      <c r="K6" s="460"/>
      <c r="L6" s="460"/>
      <c r="M6" s="460"/>
      <c r="N6" s="460"/>
      <c r="O6" s="460"/>
      <c r="P6" s="460"/>
      <c r="Q6" s="460"/>
      <c r="R6" s="460"/>
      <c r="S6" s="460"/>
      <c r="T6" s="460"/>
      <c r="U6" s="460"/>
      <c r="V6" s="460"/>
      <c r="W6" s="460"/>
      <c r="X6" s="460"/>
      <c r="Y6" s="460"/>
      <c r="Z6" s="460"/>
      <c r="AA6" s="460"/>
      <c r="AB6" s="460"/>
      <c r="AC6" s="460"/>
      <c r="AD6" s="460"/>
      <c r="AE6" s="195"/>
      <c r="AF6" s="195"/>
      <c r="AG6" s="195"/>
      <c r="AH6" s="195"/>
      <c r="AI6" s="195"/>
      <c r="AJ6" s="457"/>
    </row>
    <row r="7" spans="1:36" ht="68.25" customHeight="1" thickBot="1">
      <c r="A7" s="458"/>
      <c r="B7" s="459"/>
      <c r="C7" s="469"/>
      <c r="D7" s="470"/>
      <c r="E7" s="471"/>
      <c r="F7" s="450" t="s">
        <v>41</v>
      </c>
      <c r="G7" s="451"/>
      <c r="H7" s="452"/>
      <c r="I7" s="450" t="s">
        <v>154</v>
      </c>
      <c r="J7" s="451"/>
      <c r="K7" s="452"/>
      <c r="L7" s="450" t="s">
        <v>39</v>
      </c>
      <c r="M7" s="451"/>
      <c r="N7" s="452"/>
      <c r="O7" s="450" t="s">
        <v>167</v>
      </c>
      <c r="P7" s="451"/>
      <c r="Q7" s="452"/>
      <c r="R7" s="450" t="s">
        <v>155</v>
      </c>
      <c r="S7" s="451"/>
      <c r="T7" s="452"/>
      <c r="U7" s="450" t="s">
        <v>168</v>
      </c>
      <c r="V7" s="451"/>
      <c r="W7" s="452"/>
      <c r="X7" s="450" t="s">
        <v>255</v>
      </c>
      <c r="Y7" s="451"/>
      <c r="Z7" s="452"/>
      <c r="AA7" s="450" t="s">
        <v>245</v>
      </c>
      <c r="AB7" s="451"/>
      <c r="AC7" s="452"/>
      <c r="AD7" s="450" t="s">
        <v>40</v>
      </c>
      <c r="AE7" s="451"/>
      <c r="AF7" s="452"/>
      <c r="AG7" s="463" t="s">
        <v>251</v>
      </c>
      <c r="AH7" s="464"/>
      <c r="AI7" s="465"/>
      <c r="AJ7" s="457"/>
    </row>
    <row r="8" spans="1:36" ht="42.75" thickBot="1">
      <c r="A8" s="26"/>
      <c r="B8" s="299"/>
      <c r="C8" s="9" t="s">
        <v>332</v>
      </c>
      <c r="D8" s="361" t="s">
        <v>368</v>
      </c>
      <c r="E8" s="361" t="s">
        <v>369</v>
      </c>
      <c r="F8" s="9" t="s">
        <v>332</v>
      </c>
      <c r="G8" s="361" t="s">
        <v>368</v>
      </c>
      <c r="H8" s="361" t="s">
        <v>369</v>
      </c>
      <c r="I8" s="9" t="s">
        <v>332</v>
      </c>
      <c r="J8" s="361" t="s">
        <v>368</v>
      </c>
      <c r="K8" s="361" t="s">
        <v>369</v>
      </c>
      <c r="L8" s="9" t="s">
        <v>332</v>
      </c>
      <c r="M8" s="361" t="s">
        <v>368</v>
      </c>
      <c r="N8" s="361" t="s">
        <v>369</v>
      </c>
      <c r="O8" s="9" t="s">
        <v>332</v>
      </c>
      <c r="P8" s="361" t="s">
        <v>368</v>
      </c>
      <c r="Q8" s="361" t="s">
        <v>369</v>
      </c>
      <c r="R8" s="9" t="s">
        <v>332</v>
      </c>
      <c r="S8" s="361" t="s">
        <v>368</v>
      </c>
      <c r="T8" s="361" t="s">
        <v>369</v>
      </c>
      <c r="U8" s="9" t="s">
        <v>332</v>
      </c>
      <c r="V8" s="361" t="s">
        <v>368</v>
      </c>
      <c r="W8" s="361" t="s">
        <v>369</v>
      </c>
      <c r="X8" s="9" t="s">
        <v>332</v>
      </c>
      <c r="Y8" s="361" t="s">
        <v>368</v>
      </c>
      <c r="Z8" s="361" t="s">
        <v>369</v>
      </c>
      <c r="AA8" s="9" t="s">
        <v>332</v>
      </c>
      <c r="AB8" s="361" t="s">
        <v>368</v>
      </c>
      <c r="AC8" s="361" t="s">
        <v>369</v>
      </c>
      <c r="AD8" s="9" t="s">
        <v>332</v>
      </c>
      <c r="AE8" s="361" t="s">
        <v>368</v>
      </c>
      <c r="AF8" s="361" t="s">
        <v>369</v>
      </c>
      <c r="AG8" s="9" t="s">
        <v>332</v>
      </c>
      <c r="AH8" s="361" t="s">
        <v>368</v>
      </c>
      <c r="AI8" s="361" t="s">
        <v>369</v>
      </c>
      <c r="AJ8" s="27">
        <v>8</v>
      </c>
    </row>
    <row r="9" spans="1:36" ht="51" customHeight="1">
      <c r="A9" s="152" t="s">
        <v>120</v>
      </c>
      <c r="B9" s="300" t="s">
        <v>136</v>
      </c>
      <c r="C9" s="166">
        <f>F9+I9+L9+O9+R9+U9+X9+AA9+AD9+AG9</f>
        <v>11460</v>
      </c>
      <c r="D9" s="166">
        <f>G9+J9+M9+P9+S9+V9+Y9+AB9+AE9+AH9</f>
        <v>11460</v>
      </c>
      <c r="E9" s="166">
        <f>H9+K9+N9+Q9+T9+W9+Z9+AC9+AF9+AI9</f>
        <v>10646</v>
      </c>
      <c r="F9" s="167">
        <v>5126</v>
      </c>
      <c r="G9" s="167">
        <v>5126</v>
      </c>
      <c r="H9" s="167">
        <v>5176</v>
      </c>
      <c r="I9" s="167">
        <v>965</v>
      </c>
      <c r="J9" s="167">
        <v>965</v>
      </c>
      <c r="K9" s="167">
        <v>965</v>
      </c>
      <c r="L9" s="167">
        <v>4249</v>
      </c>
      <c r="M9" s="167">
        <v>4249</v>
      </c>
      <c r="N9" s="167">
        <v>3485</v>
      </c>
      <c r="O9" s="167">
        <v>120</v>
      </c>
      <c r="P9" s="167">
        <v>120</v>
      </c>
      <c r="Q9" s="167">
        <v>20</v>
      </c>
      <c r="R9" s="167"/>
      <c r="S9" s="167"/>
      <c r="T9" s="167"/>
      <c r="U9" s="167">
        <v>550</v>
      </c>
      <c r="V9" s="167">
        <v>550</v>
      </c>
      <c r="W9" s="167">
        <v>550</v>
      </c>
      <c r="X9" s="167">
        <v>450</v>
      </c>
      <c r="Y9" s="167">
        <v>450</v>
      </c>
      <c r="Z9" s="167">
        <v>450</v>
      </c>
      <c r="AA9" s="167"/>
      <c r="AB9" s="167"/>
      <c r="AC9" s="167"/>
      <c r="AD9" s="167"/>
      <c r="AE9" s="196"/>
      <c r="AF9" s="196"/>
      <c r="AG9" s="196"/>
      <c r="AH9" s="196"/>
      <c r="AI9" s="196"/>
      <c r="AJ9" s="168">
        <v>1</v>
      </c>
    </row>
    <row r="10" spans="1:36" ht="39" customHeight="1">
      <c r="A10" s="152" t="s">
        <v>127</v>
      </c>
      <c r="B10" s="300" t="s">
        <v>110</v>
      </c>
      <c r="C10" s="166">
        <f aca="true" t="shared" si="0" ref="C10:C36">F10+I10+L10+O10+R10+U10+X10+AA10+AD10+AG10</f>
        <v>245</v>
      </c>
      <c r="D10" s="166">
        <f aca="true" t="shared" si="1" ref="D10:D36">G10+J10+M10+P10+S10+V10+Y10+AB10+AE10+AH10</f>
        <v>245</v>
      </c>
      <c r="E10" s="166">
        <f aca="true" t="shared" si="2" ref="E10:E36">H10+K10+N10+Q10+T10+W10+Z10+AC10+AF10+AI10</f>
        <v>245</v>
      </c>
      <c r="F10" s="167"/>
      <c r="G10" s="167"/>
      <c r="H10" s="167"/>
      <c r="I10" s="167"/>
      <c r="J10" s="167"/>
      <c r="K10" s="167"/>
      <c r="L10" s="167">
        <v>45</v>
      </c>
      <c r="M10" s="167">
        <v>45</v>
      </c>
      <c r="N10" s="167">
        <v>45</v>
      </c>
      <c r="O10" s="167"/>
      <c r="P10" s="167"/>
      <c r="Q10" s="167"/>
      <c r="R10" s="167"/>
      <c r="S10" s="167"/>
      <c r="T10" s="167"/>
      <c r="U10" s="167"/>
      <c r="V10" s="167"/>
      <c r="W10" s="167"/>
      <c r="X10" s="167">
        <v>200</v>
      </c>
      <c r="Y10" s="167">
        <v>200</v>
      </c>
      <c r="Z10" s="167">
        <v>200</v>
      </c>
      <c r="AA10" s="167"/>
      <c r="AB10" s="167"/>
      <c r="AC10" s="167"/>
      <c r="AD10" s="167"/>
      <c r="AE10" s="196"/>
      <c r="AF10" s="196"/>
      <c r="AG10" s="196"/>
      <c r="AH10" s="196"/>
      <c r="AI10" s="196"/>
      <c r="AJ10" s="168"/>
    </row>
    <row r="11" spans="1:36" ht="39" customHeight="1">
      <c r="A11" s="296" t="s">
        <v>269</v>
      </c>
      <c r="B11" s="305" t="s">
        <v>295</v>
      </c>
      <c r="C11" s="166">
        <f t="shared" si="0"/>
        <v>1196</v>
      </c>
      <c r="D11" s="166">
        <f t="shared" si="1"/>
        <v>1100</v>
      </c>
      <c r="E11" s="166">
        <f t="shared" si="2"/>
        <v>1100</v>
      </c>
      <c r="F11" s="167"/>
      <c r="G11" s="167"/>
      <c r="H11" s="167"/>
      <c r="I11" s="167"/>
      <c r="J11" s="167"/>
      <c r="K11" s="167"/>
      <c r="L11" s="167"/>
      <c r="M11" s="167"/>
      <c r="N11" s="167"/>
      <c r="O11" s="167">
        <v>1196</v>
      </c>
      <c r="P11" s="167">
        <v>1100</v>
      </c>
      <c r="Q11" s="167">
        <v>1100</v>
      </c>
      <c r="R11" s="167"/>
      <c r="S11" s="167"/>
      <c r="T11" s="167"/>
      <c r="U11" s="167"/>
      <c r="V11" s="167"/>
      <c r="W11" s="167"/>
      <c r="X11" s="167"/>
      <c r="Y11" s="167"/>
      <c r="Z11" s="167"/>
      <c r="AA11" s="167"/>
      <c r="AB11" s="167"/>
      <c r="AC11" s="167"/>
      <c r="AD11" s="167"/>
      <c r="AE11" s="196"/>
      <c r="AF11" s="196"/>
      <c r="AG11" s="196"/>
      <c r="AH11" s="196"/>
      <c r="AI11" s="196"/>
      <c r="AJ11" s="168"/>
    </row>
    <row r="12" spans="1:36" ht="40.5" customHeight="1">
      <c r="A12" s="152" t="s">
        <v>123</v>
      </c>
      <c r="B12" s="300" t="s">
        <v>124</v>
      </c>
      <c r="C12" s="166">
        <f t="shared" si="0"/>
        <v>6145</v>
      </c>
      <c r="D12" s="166">
        <f t="shared" si="1"/>
        <v>6286</v>
      </c>
      <c r="E12" s="166">
        <f t="shared" si="2"/>
        <v>5916</v>
      </c>
      <c r="F12" s="167">
        <v>5136</v>
      </c>
      <c r="G12" s="167">
        <v>5136</v>
      </c>
      <c r="H12" s="167">
        <v>5086</v>
      </c>
      <c r="I12" s="167">
        <v>450</v>
      </c>
      <c r="J12" s="167">
        <v>450</v>
      </c>
      <c r="K12" s="167">
        <v>450</v>
      </c>
      <c r="L12" s="167">
        <v>559</v>
      </c>
      <c r="M12" s="167">
        <v>700</v>
      </c>
      <c r="N12" s="167">
        <v>380</v>
      </c>
      <c r="O12" s="167"/>
      <c r="P12" s="167"/>
      <c r="Q12" s="167"/>
      <c r="R12" s="167"/>
      <c r="S12" s="167"/>
      <c r="T12" s="167"/>
      <c r="U12" s="167"/>
      <c r="V12" s="167"/>
      <c r="W12" s="167"/>
      <c r="X12" s="167"/>
      <c r="Y12" s="167"/>
      <c r="Z12" s="167"/>
      <c r="AA12" s="167"/>
      <c r="AB12" s="167"/>
      <c r="AC12" s="167"/>
      <c r="AD12" s="167"/>
      <c r="AE12" s="196"/>
      <c r="AF12" s="196"/>
      <c r="AG12" s="196"/>
      <c r="AH12" s="196"/>
      <c r="AI12" s="196"/>
      <c r="AJ12" s="168">
        <v>5</v>
      </c>
    </row>
    <row r="13" spans="1:36" ht="49.5" customHeight="1">
      <c r="A13" s="152" t="s">
        <v>330</v>
      </c>
      <c r="B13" s="360" t="s">
        <v>331</v>
      </c>
      <c r="C13" s="166">
        <f t="shared" si="0"/>
        <v>205</v>
      </c>
      <c r="D13" s="166">
        <f t="shared" si="1"/>
        <v>205</v>
      </c>
      <c r="E13" s="166">
        <f t="shared" si="2"/>
        <v>9545</v>
      </c>
      <c r="F13" s="167"/>
      <c r="G13" s="167"/>
      <c r="H13" s="167"/>
      <c r="I13" s="167"/>
      <c r="J13" s="167"/>
      <c r="K13" s="167"/>
      <c r="L13" s="167">
        <v>205</v>
      </c>
      <c r="M13" s="167">
        <v>205</v>
      </c>
      <c r="N13" s="167">
        <v>2348</v>
      </c>
      <c r="O13" s="167"/>
      <c r="P13" s="167"/>
      <c r="Q13" s="167"/>
      <c r="R13" s="167"/>
      <c r="S13" s="167"/>
      <c r="T13" s="167"/>
      <c r="U13" s="167"/>
      <c r="V13" s="167"/>
      <c r="W13" s="167"/>
      <c r="X13" s="167"/>
      <c r="Y13" s="167"/>
      <c r="Z13" s="167"/>
      <c r="AA13" s="167">
        <v>0</v>
      </c>
      <c r="AB13" s="167">
        <v>0</v>
      </c>
      <c r="AC13" s="167">
        <v>7197</v>
      </c>
      <c r="AD13" s="167"/>
      <c r="AE13" s="196"/>
      <c r="AF13" s="196"/>
      <c r="AG13" s="196"/>
      <c r="AH13" s="196"/>
      <c r="AI13" s="196"/>
      <c r="AJ13" s="168"/>
    </row>
    <row r="14" spans="1:36" ht="32.25" customHeight="1">
      <c r="A14" s="152" t="s">
        <v>137</v>
      </c>
      <c r="B14" s="300" t="s">
        <v>138</v>
      </c>
      <c r="C14" s="166">
        <f t="shared" si="0"/>
        <v>12500</v>
      </c>
      <c r="D14" s="166">
        <f t="shared" si="1"/>
        <v>21800</v>
      </c>
      <c r="E14" s="166">
        <f t="shared" si="2"/>
        <v>12498</v>
      </c>
      <c r="F14" s="167"/>
      <c r="G14" s="167"/>
      <c r="H14" s="167"/>
      <c r="I14" s="167"/>
      <c r="J14" s="167"/>
      <c r="K14" s="167"/>
      <c r="L14" s="167">
        <v>500</v>
      </c>
      <c r="M14" s="167">
        <v>500</v>
      </c>
      <c r="N14" s="167">
        <v>3051</v>
      </c>
      <c r="O14" s="167"/>
      <c r="P14" s="167"/>
      <c r="Q14" s="167"/>
      <c r="R14" s="167"/>
      <c r="S14" s="167"/>
      <c r="T14" s="167"/>
      <c r="U14" s="167"/>
      <c r="V14" s="167"/>
      <c r="W14" s="167"/>
      <c r="X14" s="167"/>
      <c r="Y14" s="167"/>
      <c r="Z14" s="167"/>
      <c r="AA14" s="167">
        <v>12000</v>
      </c>
      <c r="AB14" s="167">
        <v>21300</v>
      </c>
      <c r="AC14" s="167">
        <v>9447</v>
      </c>
      <c r="AD14" s="167"/>
      <c r="AE14" s="196"/>
      <c r="AF14" s="196"/>
      <c r="AG14" s="196"/>
      <c r="AH14" s="196"/>
      <c r="AI14" s="196"/>
      <c r="AJ14" s="168"/>
    </row>
    <row r="15" spans="1:36" ht="40.5" customHeight="1">
      <c r="A15" s="152" t="s">
        <v>139</v>
      </c>
      <c r="B15" s="300" t="s">
        <v>140</v>
      </c>
      <c r="C15" s="166">
        <f t="shared" si="0"/>
        <v>235</v>
      </c>
      <c r="D15" s="166">
        <f t="shared" si="1"/>
        <v>235</v>
      </c>
      <c r="E15" s="166">
        <f t="shared" si="2"/>
        <v>235</v>
      </c>
      <c r="F15" s="167"/>
      <c r="G15" s="167"/>
      <c r="H15" s="167"/>
      <c r="I15" s="167"/>
      <c r="J15" s="167"/>
      <c r="K15" s="167"/>
      <c r="L15" s="167">
        <v>35</v>
      </c>
      <c r="M15" s="167">
        <v>35</v>
      </c>
      <c r="N15" s="167">
        <v>35</v>
      </c>
      <c r="O15" s="167"/>
      <c r="P15" s="167"/>
      <c r="Q15" s="167"/>
      <c r="R15" s="167"/>
      <c r="S15" s="167"/>
      <c r="T15" s="167"/>
      <c r="U15" s="167">
        <v>200</v>
      </c>
      <c r="V15" s="167">
        <v>200</v>
      </c>
      <c r="W15" s="167">
        <v>200</v>
      </c>
      <c r="X15" s="167"/>
      <c r="Y15" s="167"/>
      <c r="Z15" s="167"/>
      <c r="AA15" s="167"/>
      <c r="AB15" s="167"/>
      <c r="AC15" s="167"/>
      <c r="AD15" s="167"/>
      <c r="AE15" s="196"/>
      <c r="AF15" s="196"/>
      <c r="AG15" s="196"/>
      <c r="AH15" s="196"/>
      <c r="AI15" s="196"/>
      <c r="AJ15" s="168"/>
    </row>
    <row r="16" spans="1:36" ht="40.5" customHeight="1">
      <c r="A16" s="152" t="s">
        <v>256</v>
      </c>
      <c r="B16" s="300" t="s">
        <v>257</v>
      </c>
      <c r="C16" s="166">
        <f t="shared" si="0"/>
        <v>0</v>
      </c>
      <c r="D16" s="166">
        <f t="shared" si="1"/>
        <v>0</v>
      </c>
      <c r="E16" s="166">
        <f t="shared" si="2"/>
        <v>0</v>
      </c>
      <c r="F16" s="167"/>
      <c r="G16" s="167"/>
      <c r="H16" s="167"/>
      <c r="I16" s="167"/>
      <c r="J16" s="167"/>
      <c r="K16" s="167"/>
      <c r="L16" s="167"/>
      <c r="M16" s="167"/>
      <c r="N16" s="167"/>
      <c r="O16" s="167"/>
      <c r="P16" s="167"/>
      <c r="Q16" s="167"/>
      <c r="R16" s="167"/>
      <c r="S16" s="167"/>
      <c r="T16" s="167"/>
      <c r="U16" s="167"/>
      <c r="V16" s="167"/>
      <c r="W16" s="167"/>
      <c r="X16" s="167"/>
      <c r="Y16" s="167"/>
      <c r="Z16" s="167"/>
      <c r="AA16" s="167"/>
      <c r="AB16" s="167"/>
      <c r="AC16" s="167"/>
      <c r="AD16" s="167"/>
      <c r="AE16" s="196"/>
      <c r="AF16" s="196"/>
      <c r="AG16" s="196"/>
      <c r="AH16" s="196"/>
      <c r="AI16" s="196"/>
      <c r="AJ16" s="168"/>
    </row>
    <row r="17" spans="1:36" ht="33.75" customHeight="1">
      <c r="A17" s="152" t="s">
        <v>141</v>
      </c>
      <c r="B17" s="300" t="s">
        <v>142</v>
      </c>
      <c r="C17" s="166">
        <f t="shared" si="0"/>
        <v>50</v>
      </c>
      <c r="D17" s="166">
        <f t="shared" si="1"/>
        <v>50</v>
      </c>
      <c r="E17" s="166">
        <f t="shared" si="2"/>
        <v>402</v>
      </c>
      <c r="F17" s="167"/>
      <c r="G17" s="167"/>
      <c r="H17" s="167"/>
      <c r="I17" s="167"/>
      <c r="J17" s="167"/>
      <c r="K17" s="167"/>
      <c r="L17" s="167">
        <v>50</v>
      </c>
      <c r="M17" s="167">
        <v>50</v>
      </c>
      <c r="N17" s="167">
        <v>50</v>
      </c>
      <c r="O17" s="167">
        <v>0</v>
      </c>
      <c r="P17" s="167">
        <v>0</v>
      </c>
      <c r="Q17" s="167">
        <v>352</v>
      </c>
      <c r="R17" s="167"/>
      <c r="S17" s="167"/>
      <c r="T17" s="167"/>
      <c r="U17" s="167"/>
      <c r="V17" s="167"/>
      <c r="W17" s="167"/>
      <c r="X17" s="167"/>
      <c r="Y17" s="167"/>
      <c r="Z17" s="167"/>
      <c r="AA17" s="167"/>
      <c r="AB17" s="167"/>
      <c r="AC17" s="167"/>
      <c r="AD17" s="167"/>
      <c r="AE17" s="196"/>
      <c r="AF17" s="196"/>
      <c r="AG17" s="196"/>
      <c r="AH17" s="196"/>
      <c r="AI17" s="196"/>
      <c r="AJ17" s="168"/>
    </row>
    <row r="18" spans="1:36" ht="27" customHeight="1">
      <c r="A18" s="152" t="s">
        <v>144</v>
      </c>
      <c r="B18" s="300" t="s">
        <v>35</v>
      </c>
      <c r="C18" s="166">
        <f t="shared" si="0"/>
        <v>1000</v>
      </c>
      <c r="D18" s="166">
        <f t="shared" si="1"/>
        <v>1000</v>
      </c>
      <c r="E18" s="166">
        <f t="shared" si="2"/>
        <v>1300</v>
      </c>
      <c r="F18" s="167"/>
      <c r="G18" s="167"/>
      <c r="H18" s="167"/>
      <c r="I18" s="167"/>
      <c r="J18" s="167"/>
      <c r="K18" s="167"/>
      <c r="L18" s="167">
        <v>1000</v>
      </c>
      <c r="M18" s="167">
        <v>1000</v>
      </c>
      <c r="N18" s="167">
        <v>1300</v>
      </c>
      <c r="O18" s="167"/>
      <c r="P18" s="167"/>
      <c r="Q18" s="167"/>
      <c r="R18" s="167"/>
      <c r="S18" s="167"/>
      <c r="T18" s="167"/>
      <c r="U18" s="167"/>
      <c r="V18" s="167"/>
      <c r="W18" s="167"/>
      <c r="X18" s="167"/>
      <c r="Y18" s="167"/>
      <c r="Z18" s="167"/>
      <c r="AA18" s="167"/>
      <c r="AB18" s="167"/>
      <c r="AC18" s="167"/>
      <c r="AD18" s="167"/>
      <c r="AE18" s="196"/>
      <c r="AF18" s="196"/>
      <c r="AG18" s="196"/>
      <c r="AH18" s="196"/>
      <c r="AI18" s="196"/>
      <c r="AJ18" s="168"/>
    </row>
    <row r="19" spans="1:36" ht="27" customHeight="1">
      <c r="A19" s="152" t="s">
        <v>352</v>
      </c>
      <c r="B19" s="300" t="s">
        <v>353</v>
      </c>
      <c r="C19" s="166">
        <f t="shared" si="0"/>
        <v>765</v>
      </c>
      <c r="D19" s="166">
        <f t="shared" si="1"/>
        <v>765</v>
      </c>
      <c r="E19" s="166">
        <f t="shared" si="2"/>
        <v>985</v>
      </c>
      <c r="F19" s="167"/>
      <c r="G19" s="167"/>
      <c r="H19" s="167"/>
      <c r="I19" s="167"/>
      <c r="J19" s="167"/>
      <c r="K19" s="167"/>
      <c r="L19" s="167">
        <v>765</v>
      </c>
      <c r="M19" s="167">
        <v>765</v>
      </c>
      <c r="N19" s="167">
        <v>765</v>
      </c>
      <c r="O19" s="167"/>
      <c r="P19" s="167"/>
      <c r="Q19" s="167"/>
      <c r="R19" s="167"/>
      <c r="S19" s="167"/>
      <c r="T19" s="167"/>
      <c r="U19" s="167"/>
      <c r="V19" s="167"/>
      <c r="W19" s="167"/>
      <c r="X19" s="167">
        <v>0</v>
      </c>
      <c r="Y19" s="167">
        <v>0</v>
      </c>
      <c r="Z19" s="167">
        <v>220</v>
      </c>
      <c r="AA19" s="167"/>
      <c r="AB19" s="167"/>
      <c r="AC19" s="167"/>
      <c r="AD19" s="167"/>
      <c r="AE19" s="196"/>
      <c r="AF19" s="196"/>
      <c r="AG19" s="196"/>
      <c r="AH19" s="196"/>
      <c r="AI19" s="196"/>
      <c r="AJ19" s="168"/>
    </row>
    <row r="20" spans="1:36" ht="51.75" customHeight="1">
      <c r="A20" s="152" t="s">
        <v>122</v>
      </c>
      <c r="B20" s="300" t="s">
        <v>143</v>
      </c>
      <c r="C20" s="166">
        <f t="shared" si="0"/>
        <v>3820</v>
      </c>
      <c r="D20" s="166">
        <f t="shared" si="1"/>
        <v>3820</v>
      </c>
      <c r="E20" s="166">
        <f t="shared" si="2"/>
        <v>3600</v>
      </c>
      <c r="F20" s="167">
        <v>1205</v>
      </c>
      <c r="G20" s="167">
        <v>1205</v>
      </c>
      <c r="H20" s="167">
        <v>1205</v>
      </c>
      <c r="I20" s="167">
        <v>212</v>
      </c>
      <c r="J20" s="167">
        <v>212</v>
      </c>
      <c r="K20" s="167">
        <v>212</v>
      </c>
      <c r="L20" s="167">
        <v>1903</v>
      </c>
      <c r="M20" s="167">
        <v>1903</v>
      </c>
      <c r="N20" s="167">
        <v>1903</v>
      </c>
      <c r="O20" s="167"/>
      <c r="P20" s="167"/>
      <c r="Q20" s="167"/>
      <c r="R20" s="167"/>
      <c r="S20" s="167"/>
      <c r="T20" s="167"/>
      <c r="U20" s="167"/>
      <c r="V20" s="167"/>
      <c r="W20" s="167"/>
      <c r="X20" s="167">
        <v>500</v>
      </c>
      <c r="Y20" s="167">
        <v>500</v>
      </c>
      <c r="Z20" s="167">
        <v>280</v>
      </c>
      <c r="AA20" s="167"/>
      <c r="AB20" s="167"/>
      <c r="AC20" s="167"/>
      <c r="AD20" s="167"/>
      <c r="AE20" s="196"/>
      <c r="AF20" s="196"/>
      <c r="AG20" s="196"/>
      <c r="AH20" s="196"/>
      <c r="AI20" s="196"/>
      <c r="AJ20" s="168"/>
    </row>
    <row r="21" spans="1:36" ht="31.5" customHeight="1">
      <c r="A21" s="152" t="s">
        <v>131</v>
      </c>
      <c r="B21" s="300" t="s">
        <v>132</v>
      </c>
      <c r="C21" s="166">
        <f t="shared" si="0"/>
        <v>1085</v>
      </c>
      <c r="D21" s="166">
        <f t="shared" si="1"/>
        <v>1085</v>
      </c>
      <c r="E21" s="166">
        <f t="shared" si="2"/>
        <v>1085</v>
      </c>
      <c r="F21" s="167"/>
      <c r="G21" s="167"/>
      <c r="H21" s="167"/>
      <c r="I21" s="167"/>
      <c r="J21" s="167"/>
      <c r="K21" s="167"/>
      <c r="L21" s="167">
        <v>223</v>
      </c>
      <c r="M21" s="167">
        <v>223</v>
      </c>
      <c r="N21" s="167">
        <v>223</v>
      </c>
      <c r="O21" s="167">
        <v>862</v>
      </c>
      <c r="P21" s="167">
        <v>862</v>
      </c>
      <c r="Q21" s="167">
        <v>862</v>
      </c>
      <c r="R21" s="167"/>
      <c r="S21" s="167"/>
      <c r="T21" s="167"/>
      <c r="U21" s="167"/>
      <c r="V21" s="167"/>
      <c r="W21" s="167"/>
      <c r="X21" s="167"/>
      <c r="Y21" s="167"/>
      <c r="Z21" s="167"/>
      <c r="AA21" s="167"/>
      <c r="AB21" s="167"/>
      <c r="AC21" s="167"/>
      <c r="AD21" s="167"/>
      <c r="AE21" s="196"/>
      <c r="AF21" s="196"/>
      <c r="AG21" s="196"/>
      <c r="AH21" s="196"/>
      <c r="AI21" s="196"/>
      <c r="AJ21" s="168"/>
    </row>
    <row r="22" spans="1:36" ht="30" customHeight="1">
      <c r="A22" s="152" t="s">
        <v>147</v>
      </c>
      <c r="B22" s="300" t="s">
        <v>148</v>
      </c>
      <c r="C22" s="166">
        <f t="shared" si="0"/>
        <v>365</v>
      </c>
      <c r="D22" s="166">
        <f t="shared" si="1"/>
        <v>365</v>
      </c>
      <c r="E22" s="166">
        <f t="shared" si="2"/>
        <v>365</v>
      </c>
      <c r="F22" s="167"/>
      <c r="G22" s="167"/>
      <c r="H22" s="167"/>
      <c r="I22" s="167"/>
      <c r="J22" s="167"/>
      <c r="K22" s="167"/>
      <c r="L22" s="167"/>
      <c r="M22" s="167"/>
      <c r="N22" s="167"/>
      <c r="O22" s="167">
        <v>365</v>
      </c>
      <c r="P22" s="167">
        <v>365</v>
      </c>
      <c r="Q22" s="167">
        <v>365</v>
      </c>
      <c r="R22" s="167"/>
      <c r="S22" s="167"/>
      <c r="T22" s="167"/>
      <c r="U22" s="167"/>
      <c r="V22" s="167"/>
      <c r="W22" s="167"/>
      <c r="X22" s="167"/>
      <c r="Y22" s="167"/>
      <c r="Z22" s="167"/>
      <c r="AA22" s="167"/>
      <c r="AB22" s="167"/>
      <c r="AC22" s="167"/>
      <c r="AD22" s="167"/>
      <c r="AE22" s="196"/>
      <c r="AF22" s="196"/>
      <c r="AG22" s="196"/>
      <c r="AH22" s="196"/>
      <c r="AI22" s="196"/>
      <c r="AJ22" s="168"/>
    </row>
    <row r="23" spans="1:36" ht="30" customHeight="1">
      <c r="A23" s="296" t="s">
        <v>293</v>
      </c>
      <c r="B23" s="301" t="s">
        <v>294</v>
      </c>
      <c r="C23" s="166">
        <f t="shared" si="0"/>
        <v>5</v>
      </c>
      <c r="D23" s="166">
        <f t="shared" si="1"/>
        <v>5</v>
      </c>
      <c r="E23" s="166">
        <f t="shared" si="2"/>
        <v>5</v>
      </c>
      <c r="F23" s="167"/>
      <c r="G23" s="167"/>
      <c r="H23" s="167"/>
      <c r="I23" s="167"/>
      <c r="J23" s="167"/>
      <c r="K23" s="167"/>
      <c r="L23" s="167"/>
      <c r="M23" s="167"/>
      <c r="N23" s="167"/>
      <c r="O23" s="167">
        <v>5</v>
      </c>
      <c r="P23" s="167">
        <v>5</v>
      </c>
      <c r="Q23" s="167">
        <v>5</v>
      </c>
      <c r="R23" s="167"/>
      <c r="S23" s="167"/>
      <c r="T23" s="167"/>
      <c r="U23" s="167"/>
      <c r="V23" s="167"/>
      <c r="W23" s="167"/>
      <c r="X23" s="167"/>
      <c r="Y23" s="167"/>
      <c r="Z23" s="167"/>
      <c r="AA23" s="167"/>
      <c r="AB23" s="167"/>
      <c r="AC23" s="167"/>
      <c r="AD23" s="167"/>
      <c r="AE23" s="196"/>
      <c r="AF23" s="196"/>
      <c r="AG23" s="196"/>
      <c r="AH23" s="196"/>
      <c r="AI23" s="196"/>
      <c r="AJ23" s="168"/>
    </row>
    <row r="24" spans="1:36" ht="27.75" customHeight="1">
      <c r="A24" s="152" t="s">
        <v>145</v>
      </c>
      <c r="B24" s="300" t="s">
        <v>146</v>
      </c>
      <c r="C24" s="166">
        <f t="shared" si="0"/>
        <v>944</v>
      </c>
      <c r="D24" s="166">
        <f t="shared" si="1"/>
        <v>1144</v>
      </c>
      <c r="E24" s="166">
        <f t="shared" si="2"/>
        <v>1990</v>
      </c>
      <c r="F24" s="167">
        <v>100</v>
      </c>
      <c r="G24" s="167">
        <v>100</v>
      </c>
      <c r="H24" s="167">
        <v>100</v>
      </c>
      <c r="I24" s="167">
        <v>27</v>
      </c>
      <c r="J24" s="167">
        <v>27</v>
      </c>
      <c r="K24" s="167">
        <v>27</v>
      </c>
      <c r="L24" s="167">
        <v>517</v>
      </c>
      <c r="M24" s="167">
        <v>517</v>
      </c>
      <c r="N24" s="167">
        <v>1363</v>
      </c>
      <c r="O24" s="167"/>
      <c r="P24" s="167"/>
      <c r="Q24" s="167"/>
      <c r="R24" s="167"/>
      <c r="S24" s="167"/>
      <c r="T24" s="167"/>
      <c r="U24" s="167"/>
      <c r="V24" s="167"/>
      <c r="W24" s="167"/>
      <c r="X24" s="167">
        <v>300</v>
      </c>
      <c r="Y24" s="167">
        <v>500</v>
      </c>
      <c r="Z24" s="167">
        <v>500</v>
      </c>
      <c r="AA24" s="167"/>
      <c r="AB24" s="167"/>
      <c r="AC24" s="167"/>
      <c r="AD24" s="167"/>
      <c r="AE24" s="196"/>
      <c r="AF24" s="196"/>
      <c r="AG24" s="196"/>
      <c r="AH24" s="196"/>
      <c r="AI24" s="196"/>
      <c r="AJ24" s="168"/>
    </row>
    <row r="25" spans="1:36" ht="49.5" customHeight="1">
      <c r="A25" s="152" t="s">
        <v>125</v>
      </c>
      <c r="B25" s="300" t="s">
        <v>126</v>
      </c>
      <c r="C25" s="166">
        <f t="shared" si="0"/>
        <v>1897</v>
      </c>
      <c r="D25" s="166">
        <f>G25+J25+M25+P25+S25+V25+Y25+AB25+AE25+AH25</f>
        <v>1897</v>
      </c>
      <c r="E25" s="166">
        <f t="shared" si="2"/>
        <v>1697</v>
      </c>
      <c r="F25" s="167">
        <v>100</v>
      </c>
      <c r="G25" s="167">
        <v>100</v>
      </c>
      <c r="H25" s="167">
        <v>100</v>
      </c>
      <c r="I25" s="167">
        <v>27</v>
      </c>
      <c r="J25" s="167">
        <v>27</v>
      </c>
      <c r="K25" s="167">
        <v>27</v>
      </c>
      <c r="L25" s="167">
        <v>1270</v>
      </c>
      <c r="M25" s="167">
        <v>1270</v>
      </c>
      <c r="N25" s="167">
        <v>1170</v>
      </c>
      <c r="O25" s="167"/>
      <c r="P25" s="167"/>
      <c r="Q25" s="167"/>
      <c r="R25" s="167"/>
      <c r="S25" s="167"/>
      <c r="T25" s="167"/>
      <c r="U25" s="167"/>
      <c r="V25" s="167"/>
      <c r="W25" s="167"/>
      <c r="X25" s="167">
        <v>500</v>
      </c>
      <c r="Y25" s="167">
        <v>500</v>
      </c>
      <c r="Z25" s="167">
        <v>400</v>
      </c>
      <c r="AA25" s="167"/>
      <c r="AB25" s="167"/>
      <c r="AC25" s="167"/>
      <c r="AD25" s="167"/>
      <c r="AE25" s="196"/>
      <c r="AF25" s="196"/>
      <c r="AG25" s="196"/>
      <c r="AH25" s="196"/>
      <c r="AI25" s="196"/>
      <c r="AJ25" s="168"/>
    </row>
    <row r="26" spans="1:36" ht="49.5" customHeight="1">
      <c r="A26" s="152" t="s">
        <v>377</v>
      </c>
      <c r="B26" s="300" t="s">
        <v>378</v>
      </c>
      <c r="C26" s="166">
        <f t="shared" si="0"/>
        <v>0</v>
      </c>
      <c r="D26" s="166">
        <f>G26+J26+M26+P26+S26+V26+Y26+AB26+AE26+AH26</f>
        <v>0</v>
      </c>
      <c r="E26" s="166">
        <f t="shared" si="2"/>
        <v>100</v>
      </c>
      <c r="F26" s="167"/>
      <c r="G26" s="167"/>
      <c r="H26" s="167"/>
      <c r="I26" s="167"/>
      <c r="J26" s="167"/>
      <c r="K26" s="167"/>
      <c r="L26" s="167"/>
      <c r="M26" s="167"/>
      <c r="N26" s="167"/>
      <c r="O26" s="167">
        <v>0</v>
      </c>
      <c r="P26" s="167">
        <v>0</v>
      </c>
      <c r="Q26" s="167">
        <v>100</v>
      </c>
      <c r="R26" s="167"/>
      <c r="S26" s="167"/>
      <c r="T26" s="167"/>
      <c r="U26" s="167"/>
      <c r="V26" s="167"/>
      <c r="W26" s="167"/>
      <c r="X26" s="167"/>
      <c r="Y26" s="167"/>
      <c r="Z26" s="167"/>
      <c r="AA26" s="167"/>
      <c r="AB26" s="167"/>
      <c r="AC26" s="167"/>
      <c r="AD26" s="167"/>
      <c r="AE26" s="196"/>
      <c r="AF26" s="196"/>
      <c r="AG26" s="196"/>
      <c r="AH26" s="196"/>
      <c r="AI26" s="196"/>
      <c r="AJ26" s="168"/>
    </row>
    <row r="27" spans="1:36" ht="46.5" customHeight="1">
      <c r="A27" s="152" t="s">
        <v>156</v>
      </c>
      <c r="B27" s="300" t="s">
        <v>157</v>
      </c>
      <c r="C27" s="166">
        <f t="shared" si="0"/>
        <v>360</v>
      </c>
      <c r="D27" s="166">
        <f t="shared" si="1"/>
        <v>360</v>
      </c>
      <c r="E27" s="166">
        <f t="shared" si="2"/>
        <v>360</v>
      </c>
      <c r="F27" s="167"/>
      <c r="G27" s="167"/>
      <c r="H27" s="167"/>
      <c r="I27" s="167"/>
      <c r="J27" s="167"/>
      <c r="K27" s="167"/>
      <c r="L27" s="167"/>
      <c r="M27" s="167"/>
      <c r="N27" s="167"/>
      <c r="O27" s="167"/>
      <c r="P27" s="167"/>
      <c r="Q27" s="167"/>
      <c r="R27" s="167">
        <v>360</v>
      </c>
      <c r="S27" s="167">
        <v>360</v>
      </c>
      <c r="T27" s="167">
        <v>360</v>
      </c>
      <c r="U27" s="167"/>
      <c r="V27" s="167"/>
      <c r="W27" s="167"/>
      <c r="X27" s="167"/>
      <c r="Y27" s="167"/>
      <c r="Z27" s="167"/>
      <c r="AA27" s="167"/>
      <c r="AB27" s="167"/>
      <c r="AC27" s="167"/>
      <c r="AD27" s="167"/>
      <c r="AE27" s="196"/>
      <c r="AF27" s="196"/>
      <c r="AG27" s="196"/>
      <c r="AH27" s="196"/>
      <c r="AI27" s="196"/>
      <c r="AJ27" s="168"/>
    </row>
    <row r="28" spans="1:36" ht="49.5" customHeight="1">
      <c r="A28" s="152" t="s">
        <v>158</v>
      </c>
      <c r="B28" s="300" t="s">
        <v>159</v>
      </c>
      <c r="C28" s="166">
        <f t="shared" si="0"/>
        <v>80</v>
      </c>
      <c r="D28" s="166">
        <f t="shared" si="1"/>
        <v>80</v>
      </c>
      <c r="E28" s="166">
        <f t="shared" si="2"/>
        <v>80</v>
      </c>
      <c r="F28" s="167"/>
      <c r="G28" s="167"/>
      <c r="H28" s="167"/>
      <c r="I28" s="167"/>
      <c r="J28" s="167"/>
      <c r="K28" s="167"/>
      <c r="L28" s="167"/>
      <c r="M28" s="167"/>
      <c r="N28" s="167"/>
      <c r="O28" s="167"/>
      <c r="P28" s="167"/>
      <c r="Q28" s="167"/>
      <c r="R28" s="167">
        <v>80</v>
      </c>
      <c r="S28" s="167">
        <v>80</v>
      </c>
      <c r="T28" s="167">
        <v>80</v>
      </c>
      <c r="U28" s="167"/>
      <c r="V28" s="167"/>
      <c r="W28" s="167"/>
      <c r="X28" s="167"/>
      <c r="Y28" s="167"/>
      <c r="Z28" s="167"/>
      <c r="AA28" s="167"/>
      <c r="AB28" s="167"/>
      <c r="AC28" s="167"/>
      <c r="AD28" s="167"/>
      <c r="AE28" s="196"/>
      <c r="AF28" s="196"/>
      <c r="AG28" s="196"/>
      <c r="AH28" s="196"/>
      <c r="AI28" s="196"/>
      <c r="AJ28" s="168"/>
    </row>
    <row r="29" spans="1:36" ht="49.5" customHeight="1">
      <c r="A29" s="152" t="s">
        <v>296</v>
      </c>
      <c r="B29" s="28" t="s">
        <v>297</v>
      </c>
      <c r="C29" s="166">
        <f t="shared" si="0"/>
        <v>237</v>
      </c>
      <c r="D29" s="166">
        <f t="shared" si="1"/>
        <v>237</v>
      </c>
      <c r="E29" s="166">
        <f t="shared" si="2"/>
        <v>237</v>
      </c>
      <c r="F29" s="167"/>
      <c r="G29" s="167"/>
      <c r="H29" s="167"/>
      <c r="I29" s="167"/>
      <c r="J29" s="167"/>
      <c r="K29" s="167"/>
      <c r="L29" s="167">
        <v>237</v>
      </c>
      <c r="M29" s="167">
        <v>237</v>
      </c>
      <c r="N29" s="167">
        <v>237</v>
      </c>
      <c r="O29" s="167"/>
      <c r="P29" s="167"/>
      <c r="Q29" s="167"/>
      <c r="R29" s="167"/>
      <c r="S29" s="167"/>
      <c r="T29" s="167"/>
      <c r="U29" s="167"/>
      <c r="V29" s="167"/>
      <c r="W29" s="167"/>
      <c r="X29" s="167"/>
      <c r="Y29" s="167"/>
      <c r="Z29" s="167"/>
      <c r="AA29" s="167"/>
      <c r="AB29" s="167"/>
      <c r="AC29" s="167"/>
      <c r="AD29" s="167"/>
      <c r="AE29" s="196"/>
      <c r="AF29" s="196"/>
      <c r="AG29" s="196"/>
      <c r="AH29" s="196"/>
      <c r="AI29" s="196"/>
      <c r="AJ29" s="168"/>
    </row>
    <row r="30" spans="1:36" ht="28.5" customHeight="1">
      <c r="A30" s="152" t="s">
        <v>152</v>
      </c>
      <c r="B30" s="300" t="s">
        <v>153</v>
      </c>
      <c r="C30" s="166">
        <f t="shared" si="0"/>
        <v>0</v>
      </c>
      <c r="D30" s="166">
        <f t="shared" si="1"/>
        <v>0</v>
      </c>
      <c r="E30" s="166">
        <f t="shared" si="2"/>
        <v>0</v>
      </c>
      <c r="F30" s="167"/>
      <c r="G30" s="167"/>
      <c r="H30" s="167"/>
      <c r="I30" s="167"/>
      <c r="J30" s="167"/>
      <c r="K30" s="167"/>
      <c r="L30" s="167"/>
      <c r="M30" s="167"/>
      <c r="N30" s="167"/>
      <c r="O30" s="167"/>
      <c r="P30" s="167"/>
      <c r="Q30" s="167"/>
      <c r="R30" s="167"/>
      <c r="S30" s="167"/>
      <c r="T30" s="167"/>
      <c r="U30" s="167"/>
      <c r="V30" s="167"/>
      <c r="W30" s="167"/>
      <c r="X30" s="167"/>
      <c r="Y30" s="167"/>
      <c r="Z30" s="167"/>
      <c r="AA30" s="167"/>
      <c r="AB30" s="167"/>
      <c r="AC30" s="167"/>
      <c r="AD30" s="167"/>
      <c r="AE30" s="196"/>
      <c r="AF30" s="196"/>
      <c r="AG30" s="196"/>
      <c r="AH30" s="196"/>
      <c r="AI30" s="196"/>
      <c r="AJ30" s="168"/>
    </row>
    <row r="31" spans="1:36" ht="31.5" customHeight="1">
      <c r="A31" s="152" t="s">
        <v>150</v>
      </c>
      <c r="B31" s="300" t="s">
        <v>151</v>
      </c>
      <c r="C31" s="166">
        <f t="shared" si="0"/>
        <v>0</v>
      </c>
      <c r="D31" s="166">
        <f t="shared" si="1"/>
        <v>0</v>
      </c>
      <c r="E31" s="166">
        <f t="shared" si="2"/>
        <v>0</v>
      </c>
      <c r="F31" s="167"/>
      <c r="G31" s="167"/>
      <c r="H31" s="167"/>
      <c r="I31" s="167"/>
      <c r="J31" s="167"/>
      <c r="K31" s="167"/>
      <c r="L31" s="167"/>
      <c r="M31" s="167"/>
      <c r="N31" s="167"/>
      <c r="O31" s="167"/>
      <c r="P31" s="167"/>
      <c r="Q31" s="167"/>
      <c r="R31" s="167">
        <v>0</v>
      </c>
      <c r="S31" s="167"/>
      <c r="T31" s="167"/>
      <c r="U31" s="167"/>
      <c r="V31" s="167"/>
      <c r="W31" s="167"/>
      <c r="X31" s="167"/>
      <c r="Y31" s="167"/>
      <c r="Z31" s="167"/>
      <c r="AA31" s="167"/>
      <c r="AB31" s="167"/>
      <c r="AC31" s="167"/>
      <c r="AD31" s="167"/>
      <c r="AE31" s="196"/>
      <c r="AF31" s="196"/>
      <c r="AG31" s="196"/>
      <c r="AH31" s="196"/>
      <c r="AI31" s="196"/>
      <c r="AJ31" s="168"/>
    </row>
    <row r="32" spans="1:36" ht="47.25" customHeight="1">
      <c r="A32" s="152" t="s">
        <v>133</v>
      </c>
      <c r="B32" s="300" t="s">
        <v>149</v>
      </c>
      <c r="C32" s="166">
        <f t="shared" si="0"/>
        <v>4698</v>
      </c>
      <c r="D32" s="166">
        <f t="shared" si="1"/>
        <v>4927</v>
      </c>
      <c r="E32" s="166">
        <f t="shared" si="2"/>
        <v>5264</v>
      </c>
      <c r="F32" s="167">
        <v>2750</v>
      </c>
      <c r="G32" s="167">
        <v>2948</v>
      </c>
      <c r="H32" s="167">
        <v>2948</v>
      </c>
      <c r="I32" s="167">
        <v>485</v>
      </c>
      <c r="J32" s="167">
        <v>516</v>
      </c>
      <c r="K32" s="167">
        <v>516</v>
      </c>
      <c r="L32" s="167">
        <v>1463</v>
      </c>
      <c r="M32" s="167">
        <v>1463</v>
      </c>
      <c r="N32" s="167">
        <v>1700</v>
      </c>
      <c r="O32" s="167"/>
      <c r="P32" s="167"/>
      <c r="Q32" s="167"/>
      <c r="R32" s="167"/>
      <c r="S32" s="167"/>
      <c r="T32" s="167"/>
      <c r="U32" s="167"/>
      <c r="V32" s="167"/>
      <c r="W32" s="167"/>
      <c r="X32" s="167">
        <v>0</v>
      </c>
      <c r="Y32" s="167">
        <v>0</v>
      </c>
      <c r="Z32" s="167">
        <v>100</v>
      </c>
      <c r="AA32" s="167"/>
      <c r="AB32" s="167"/>
      <c r="AC32" s="167"/>
      <c r="AD32" s="167"/>
      <c r="AE32" s="196"/>
      <c r="AF32" s="196"/>
      <c r="AG32" s="196"/>
      <c r="AH32" s="196"/>
      <c r="AI32" s="196"/>
      <c r="AJ32" s="168">
        <v>1</v>
      </c>
    </row>
    <row r="33" spans="1:36" ht="52.5" customHeight="1">
      <c r="A33" s="26">
        <v>107060</v>
      </c>
      <c r="B33" s="300" t="s">
        <v>135</v>
      </c>
      <c r="C33" s="166">
        <f t="shared" si="0"/>
        <v>3870</v>
      </c>
      <c r="D33" s="166">
        <f t="shared" si="1"/>
        <v>3870</v>
      </c>
      <c r="E33" s="166">
        <f t="shared" si="2"/>
        <v>3860</v>
      </c>
      <c r="F33" s="167"/>
      <c r="G33" s="167"/>
      <c r="H33" s="167"/>
      <c r="I33" s="167"/>
      <c r="J33" s="167"/>
      <c r="K33" s="167"/>
      <c r="L33" s="167"/>
      <c r="M33" s="167"/>
      <c r="N33" s="167"/>
      <c r="O33" s="167">
        <v>200</v>
      </c>
      <c r="P33" s="167">
        <v>200</v>
      </c>
      <c r="Q33" s="167">
        <v>190</v>
      </c>
      <c r="R33" s="167">
        <v>3670</v>
      </c>
      <c r="S33" s="167">
        <v>3670</v>
      </c>
      <c r="T33" s="167">
        <v>3670</v>
      </c>
      <c r="U33" s="167"/>
      <c r="V33" s="167"/>
      <c r="W33" s="167"/>
      <c r="X33" s="167"/>
      <c r="Y33" s="167"/>
      <c r="Z33" s="167"/>
      <c r="AA33" s="167"/>
      <c r="AB33" s="167"/>
      <c r="AC33" s="167"/>
      <c r="AD33" s="167"/>
      <c r="AE33" s="196"/>
      <c r="AF33" s="196"/>
      <c r="AG33" s="196"/>
      <c r="AH33" s="196"/>
      <c r="AI33" s="196"/>
      <c r="AJ33" s="168"/>
    </row>
    <row r="34" spans="1:36" ht="52.5" customHeight="1">
      <c r="A34" s="177">
        <v>107080</v>
      </c>
      <c r="B34" s="360" t="s">
        <v>328</v>
      </c>
      <c r="C34" s="166">
        <f t="shared" si="0"/>
        <v>4585</v>
      </c>
      <c r="D34" s="166">
        <f t="shared" si="1"/>
        <v>4585</v>
      </c>
      <c r="E34" s="166">
        <f t="shared" si="2"/>
        <v>4585</v>
      </c>
      <c r="F34" s="178">
        <v>1968</v>
      </c>
      <c r="G34" s="178">
        <v>1968</v>
      </c>
      <c r="H34" s="178">
        <v>1968</v>
      </c>
      <c r="I34" s="178">
        <v>345</v>
      </c>
      <c r="J34" s="178">
        <v>345</v>
      </c>
      <c r="K34" s="178">
        <v>345</v>
      </c>
      <c r="L34" s="178">
        <v>2272</v>
      </c>
      <c r="M34" s="178">
        <v>2272</v>
      </c>
      <c r="N34" s="178">
        <v>2272</v>
      </c>
      <c r="O34" s="178"/>
      <c r="P34" s="178"/>
      <c r="Q34" s="178"/>
      <c r="R34" s="178"/>
      <c r="S34" s="178"/>
      <c r="T34" s="178"/>
      <c r="U34" s="178"/>
      <c r="V34" s="178"/>
      <c r="W34" s="178"/>
      <c r="X34" s="178"/>
      <c r="Y34" s="178"/>
      <c r="Z34" s="178"/>
      <c r="AA34" s="178"/>
      <c r="AB34" s="178"/>
      <c r="AC34" s="178"/>
      <c r="AD34" s="178"/>
      <c r="AE34" s="197"/>
      <c r="AF34" s="197"/>
      <c r="AG34" s="197"/>
      <c r="AH34" s="197"/>
      <c r="AI34" s="197"/>
      <c r="AJ34" s="179">
        <v>1</v>
      </c>
    </row>
    <row r="35" spans="1:36" ht="52.5" customHeight="1">
      <c r="A35" s="358" t="s">
        <v>130</v>
      </c>
      <c r="B35" s="360" t="s">
        <v>329</v>
      </c>
      <c r="C35" s="166">
        <f t="shared" si="0"/>
        <v>1173</v>
      </c>
      <c r="D35" s="166">
        <f t="shared" si="1"/>
        <v>1383</v>
      </c>
      <c r="E35" s="166">
        <f t="shared" si="2"/>
        <v>1393</v>
      </c>
      <c r="F35" s="178"/>
      <c r="G35" s="178"/>
      <c r="H35" s="178"/>
      <c r="I35" s="178"/>
      <c r="J35" s="178"/>
      <c r="K35" s="178"/>
      <c r="L35" s="178"/>
      <c r="M35" s="178"/>
      <c r="N35" s="178"/>
      <c r="O35" s="178">
        <v>0</v>
      </c>
      <c r="P35" s="178">
        <v>210</v>
      </c>
      <c r="Q35" s="178">
        <v>220</v>
      </c>
      <c r="R35" s="178"/>
      <c r="S35" s="178"/>
      <c r="T35" s="178"/>
      <c r="U35" s="178"/>
      <c r="V35" s="178"/>
      <c r="W35" s="178"/>
      <c r="X35" s="178"/>
      <c r="Y35" s="178"/>
      <c r="Z35" s="178"/>
      <c r="AA35" s="178"/>
      <c r="AB35" s="178"/>
      <c r="AC35" s="178"/>
      <c r="AD35" s="178"/>
      <c r="AE35" s="197"/>
      <c r="AF35" s="197"/>
      <c r="AG35" s="197">
        <v>1173</v>
      </c>
      <c r="AH35" s="197">
        <v>1173</v>
      </c>
      <c r="AI35" s="197">
        <v>1173</v>
      </c>
      <c r="AJ35" s="179"/>
    </row>
    <row r="36" spans="1:36" ht="52.5" customHeight="1">
      <c r="A36" s="177">
        <v>900070</v>
      </c>
      <c r="B36" s="302" t="s">
        <v>241</v>
      </c>
      <c r="C36" s="166">
        <f t="shared" si="0"/>
        <v>4100</v>
      </c>
      <c r="D36" s="166">
        <f t="shared" si="1"/>
        <v>3646</v>
      </c>
      <c r="E36" s="166">
        <f t="shared" si="2"/>
        <v>3801</v>
      </c>
      <c r="F36" s="178"/>
      <c r="G36" s="178"/>
      <c r="H36" s="178"/>
      <c r="I36" s="178"/>
      <c r="J36" s="178"/>
      <c r="K36" s="178"/>
      <c r="L36" s="178"/>
      <c r="M36" s="178"/>
      <c r="N36" s="178"/>
      <c r="O36" s="178"/>
      <c r="P36" s="178"/>
      <c r="Q36" s="178"/>
      <c r="R36" s="178"/>
      <c r="S36" s="178"/>
      <c r="T36" s="178"/>
      <c r="U36" s="178"/>
      <c r="V36" s="178"/>
      <c r="W36" s="178"/>
      <c r="X36" s="178"/>
      <c r="Y36" s="178"/>
      <c r="Z36" s="178"/>
      <c r="AA36" s="178"/>
      <c r="AB36" s="178"/>
      <c r="AC36" s="178"/>
      <c r="AD36" s="178">
        <v>4100</v>
      </c>
      <c r="AE36" s="197">
        <v>3646</v>
      </c>
      <c r="AF36" s="197">
        <v>3801</v>
      </c>
      <c r="AG36" s="197"/>
      <c r="AH36" s="197"/>
      <c r="AI36" s="197"/>
      <c r="AJ36" s="179"/>
    </row>
    <row r="37" spans="1:39" ht="21" thickBot="1">
      <c r="A37" s="29"/>
      <c r="B37" s="303" t="s">
        <v>36</v>
      </c>
      <c r="C37" s="169">
        <f aca="true" t="shared" si="3" ref="C37:H37">SUM(C9:C36)</f>
        <v>61020</v>
      </c>
      <c r="D37" s="169">
        <f t="shared" si="3"/>
        <v>70550</v>
      </c>
      <c r="E37" s="169">
        <f t="shared" si="3"/>
        <v>71294</v>
      </c>
      <c r="F37" s="170">
        <f t="shared" si="3"/>
        <v>16385</v>
      </c>
      <c r="G37" s="170">
        <f t="shared" si="3"/>
        <v>16583</v>
      </c>
      <c r="H37" s="170">
        <f t="shared" si="3"/>
        <v>16583</v>
      </c>
      <c r="I37" s="170">
        <f>SUM(I9:I34)</f>
        <v>2511</v>
      </c>
      <c r="J37" s="170">
        <f>SUM(J9:J34)</f>
        <v>2542</v>
      </c>
      <c r="K37" s="170">
        <f>SUM(K9:K34)</f>
        <v>2542</v>
      </c>
      <c r="L37" s="170">
        <f>SUM(L9:L36)</f>
        <v>15293</v>
      </c>
      <c r="M37" s="170">
        <f>SUM(M9:M36)</f>
        <v>15434</v>
      </c>
      <c r="N37" s="170">
        <f>SUM(N9:N36)</f>
        <v>20327</v>
      </c>
      <c r="O37" s="170">
        <f aca="true" t="shared" si="4" ref="O37:AC37">SUM(O9:O34)</f>
        <v>2748</v>
      </c>
      <c r="P37" s="170">
        <f>SUM(P9:P36)</f>
        <v>2862</v>
      </c>
      <c r="Q37" s="170">
        <f>SUM(Q9:Q36)</f>
        <v>3214</v>
      </c>
      <c r="R37" s="170">
        <f t="shared" si="4"/>
        <v>4110</v>
      </c>
      <c r="S37" s="170">
        <f t="shared" si="4"/>
        <v>4110</v>
      </c>
      <c r="T37" s="170">
        <f t="shared" si="4"/>
        <v>4110</v>
      </c>
      <c r="U37" s="170">
        <f t="shared" si="4"/>
        <v>750</v>
      </c>
      <c r="V37" s="170">
        <f t="shared" si="4"/>
        <v>750</v>
      </c>
      <c r="W37" s="170">
        <f t="shared" si="4"/>
        <v>750</v>
      </c>
      <c r="X37" s="170">
        <f t="shared" si="4"/>
        <v>1950</v>
      </c>
      <c r="Y37" s="170">
        <f t="shared" si="4"/>
        <v>2150</v>
      </c>
      <c r="Z37" s="170">
        <f t="shared" si="4"/>
        <v>2150</v>
      </c>
      <c r="AA37" s="170">
        <f t="shared" si="4"/>
        <v>12000</v>
      </c>
      <c r="AB37" s="170">
        <f t="shared" si="4"/>
        <v>21300</v>
      </c>
      <c r="AC37" s="170">
        <f t="shared" si="4"/>
        <v>16644</v>
      </c>
      <c r="AD37" s="170">
        <f aca="true" t="shared" si="5" ref="AD37:AI37">SUM(AD9:AD36)</f>
        <v>4100</v>
      </c>
      <c r="AE37" s="170">
        <f t="shared" si="5"/>
        <v>3646</v>
      </c>
      <c r="AF37" s="170">
        <f t="shared" si="5"/>
        <v>3801</v>
      </c>
      <c r="AG37" s="170">
        <f t="shared" si="5"/>
        <v>1173</v>
      </c>
      <c r="AH37" s="170">
        <f t="shared" si="5"/>
        <v>1173</v>
      </c>
      <c r="AI37" s="170">
        <f t="shared" si="5"/>
        <v>1173</v>
      </c>
      <c r="AJ37" s="171">
        <f>SUM(AJ9:AJ34)</f>
        <v>8</v>
      </c>
      <c r="AM37">
        <v>9705</v>
      </c>
    </row>
    <row r="44" spans="7:13" ht="14.25">
      <c r="G44">
        <v>198</v>
      </c>
      <c r="J44">
        <v>31</v>
      </c>
      <c r="M44">
        <v>141</v>
      </c>
    </row>
  </sheetData>
  <sheetProtection/>
  <mergeCells count="17">
    <mergeCell ref="X7:Z7"/>
    <mergeCell ref="F7:H7"/>
    <mergeCell ref="I7:K7"/>
    <mergeCell ref="L7:N7"/>
    <mergeCell ref="O7:Q7"/>
    <mergeCell ref="R7:T7"/>
    <mergeCell ref="U7:W7"/>
    <mergeCell ref="AA7:AC7"/>
    <mergeCell ref="A1:AD1"/>
    <mergeCell ref="A5:AD5"/>
    <mergeCell ref="AJ5:AJ7"/>
    <mergeCell ref="A6:B7"/>
    <mergeCell ref="F6:AD6"/>
    <mergeCell ref="O3:AJ3"/>
    <mergeCell ref="AD7:AF7"/>
    <mergeCell ref="AG7:AI7"/>
    <mergeCell ref="C6:E7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2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6"/>
  <sheetViews>
    <sheetView view="pageBreakPreview" zoomScale="60" zoomScalePageLayoutView="0" workbookViewId="0" topLeftCell="A1">
      <selection activeCell="B5" sqref="B5:E5"/>
    </sheetView>
  </sheetViews>
  <sheetFormatPr defaultColWidth="9.140625" defaultRowHeight="12.75"/>
  <cols>
    <col min="2" max="2" width="77.00390625" style="0" customWidth="1"/>
    <col min="3" max="5" width="17.7109375" style="0" customWidth="1"/>
  </cols>
  <sheetData>
    <row r="1" spans="1:5" ht="25.5" customHeight="1">
      <c r="A1" s="472" t="s">
        <v>113</v>
      </c>
      <c r="B1" s="472"/>
      <c r="C1" s="472"/>
      <c r="D1" s="472"/>
      <c r="E1" s="472"/>
    </row>
    <row r="2" spans="1:5" ht="51" customHeight="1">
      <c r="A2" s="473" t="s">
        <v>63</v>
      </c>
      <c r="B2" s="473"/>
      <c r="C2" s="473"/>
      <c r="D2" s="473"/>
      <c r="E2" s="473"/>
    </row>
    <row r="3" spans="1:5" ht="12.75">
      <c r="A3" s="31"/>
      <c r="B3" s="31"/>
      <c r="C3" s="31"/>
      <c r="D3" s="31"/>
      <c r="E3" s="31"/>
    </row>
    <row r="4" spans="1:5" ht="12.75">
      <c r="A4" s="31"/>
      <c r="B4" s="31"/>
      <c r="C4" s="31"/>
      <c r="D4" s="31"/>
      <c r="E4" s="31"/>
    </row>
    <row r="5" spans="1:5" ht="15.75">
      <c r="A5" s="30"/>
      <c r="B5" s="440" t="s">
        <v>384</v>
      </c>
      <c r="C5" s="440"/>
      <c r="D5" s="440"/>
      <c r="E5" s="440"/>
    </row>
    <row r="6" spans="1:5" ht="16.5" thickBot="1">
      <c r="A6" s="30"/>
      <c r="B6" s="30"/>
      <c r="C6" s="32"/>
      <c r="D6" s="32"/>
      <c r="E6" s="32" t="s">
        <v>0</v>
      </c>
    </row>
    <row r="7" spans="1:5" ht="12.75" customHeight="1">
      <c r="A7" s="478" t="s">
        <v>53</v>
      </c>
      <c r="B7" s="480" t="s">
        <v>33</v>
      </c>
      <c r="C7" s="483" t="s">
        <v>335</v>
      </c>
      <c r="D7" s="474" t="s">
        <v>368</v>
      </c>
      <c r="E7" s="474" t="s">
        <v>367</v>
      </c>
    </row>
    <row r="8" spans="1:5" ht="52.5" customHeight="1" thickBot="1">
      <c r="A8" s="479"/>
      <c r="B8" s="481"/>
      <c r="C8" s="484"/>
      <c r="D8" s="475"/>
      <c r="E8" s="475"/>
    </row>
    <row r="9" spans="1:5" ht="30" customHeight="1">
      <c r="A9" s="173" t="s">
        <v>1</v>
      </c>
      <c r="B9" s="36" t="s">
        <v>165</v>
      </c>
      <c r="C9" s="37">
        <v>29330</v>
      </c>
      <c r="D9" s="37">
        <v>30067</v>
      </c>
      <c r="E9" s="37">
        <v>30384</v>
      </c>
    </row>
    <row r="10" spans="1:5" ht="30" customHeight="1">
      <c r="A10" s="172" t="s">
        <v>2</v>
      </c>
      <c r="B10" s="36" t="s">
        <v>379</v>
      </c>
      <c r="C10" s="37">
        <v>0</v>
      </c>
      <c r="D10" s="37">
        <v>0</v>
      </c>
      <c r="E10" s="37">
        <v>190</v>
      </c>
    </row>
    <row r="11" spans="1:5" ht="30" customHeight="1">
      <c r="A11" s="174" t="s">
        <v>4</v>
      </c>
      <c r="B11" s="36" t="s">
        <v>232</v>
      </c>
      <c r="C11" s="37">
        <v>9915</v>
      </c>
      <c r="D11" s="37">
        <v>9915</v>
      </c>
      <c r="E11" s="37">
        <v>9915</v>
      </c>
    </row>
    <row r="12" spans="1:5" ht="30" customHeight="1">
      <c r="A12" s="35" t="s">
        <v>5</v>
      </c>
      <c r="B12" s="33" t="s">
        <v>231</v>
      </c>
      <c r="C12" s="34">
        <v>3510</v>
      </c>
      <c r="D12" s="34">
        <v>2910</v>
      </c>
      <c r="E12" s="34">
        <v>2910</v>
      </c>
    </row>
    <row r="13" spans="1:5" ht="30" customHeight="1">
      <c r="A13" s="35" t="s">
        <v>6</v>
      </c>
      <c r="B13" s="33" t="s">
        <v>164</v>
      </c>
      <c r="C13" s="34">
        <v>565</v>
      </c>
      <c r="D13" s="34">
        <v>565</v>
      </c>
      <c r="E13" s="34">
        <v>802</v>
      </c>
    </row>
    <row r="14" spans="1:5" ht="30" customHeight="1" thickBot="1">
      <c r="A14" s="35" t="s">
        <v>7</v>
      </c>
      <c r="B14" s="38" t="s">
        <v>262</v>
      </c>
      <c r="C14" s="200">
        <v>17700</v>
      </c>
      <c r="D14" s="200">
        <v>17803</v>
      </c>
      <c r="E14" s="200">
        <v>17803</v>
      </c>
    </row>
    <row r="15" spans="1:5" ht="30" customHeight="1" thickBot="1">
      <c r="A15" s="476" t="s">
        <v>66</v>
      </c>
      <c r="B15" s="477"/>
      <c r="C15" s="39">
        <f>SUM(C9:C14)</f>
        <v>61020</v>
      </c>
      <c r="D15" s="39">
        <f>SUM(D9:D14)</f>
        <v>61260</v>
      </c>
      <c r="E15" s="39">
        <f>SUM(E9:E14)</f>
        <v>62004</v>
      </c>
    </row>
    <row r="16" spans="1:5" ht="30" customHeight="1" thickBot="1">
      <c r="A16" s="482"/>
      <c r="B16" s="482"/>
      <c r="C16" s="482"/>
      <c r="D16" s="149"/>
      <c r="E16" s="149"/>
    </row>
    <row r="17" spans="1:5" ht="30" customHeight="1">
      <c r="A17" s="173" t="s">
        <v>1</v>
      </c>
      <c r="B17" s="306" t="s">
        <v>64</v>
      </c>
      <c r="C17" s="307">
        <v>16385</v>
      </c>
      <c r="D17" s="307">
        <v>16583</v>
      </c>
      <c r="E17" s="307">
        <v>16583</v>
      </c>
    </row>
    <row r="18" spans="1:5" ht="30" customHeight="1">
      <c r="A18" s="35" t="s">
        <v>2</v>
      </c>
      <c r="B18" s="36" t="s">
        <v>166</v>
      </c>
      <c r="C18" s="40">
        <v>2511</v>
      </c>
      <c r="D18" s="40">
        <v>2542</v>
      </c>
      <c r="E18" s="40">
        <v>2542</v>
      </c>
    </row>
    <row r="19" spans="1:5" ht="30" customHeight="1">
      <c r="A19" s="35" t="s">
        <v>4</v>
      </c>
      <c r="B19" s="36" t="s">
        <v>95</v>
      </c>
      <c r="C19" s="40">
        <v>15293</v>
      </c>
      <c r="D19" s="40">
        <v>15434</v>
      </c>
      <c r="E19" s="40">
        <v>20327</v>
      </c>
    </row>
    <row r="20" spans="1:5" ht="30" customHeight="1">
      <c r="A20" s="35" t="s">
        <v>5</v>
      </c>
      <c r="B20" s="36" t="s">
        <v>155</v>
      </c>
      <c r="C20" s="40">
        <v>4110</v>
      </c>
      <c r="D20" s="40">
        <v>4110</v>
      </c>
      <c r="E20" s="40">
        <v>4110</v>
      </c>
    </row>
    <row r="21" spans="1:5" ht="30" customHeight="1">
      <c r="A21" s="35" t="s">
        <v>6</v>
      </c>
      <c r="B21" s="36" t="s">
        <v>233</v>
      </c>
      <c r="C21" s="40">
        <v>1396</v>
      </c>
      <c r="D21" s="40">
        <v>1510</v>
      </c>
      <c r="E21" s="40">
        <v>1510</v>
      </c>
    </row>
    <row r="22" spans="1:5" ht="30" customHeight="1">
      <c r="A22" s="35" t="s">
        <v>7</v>
      </c>
      <c r="B22" s="36" t="s">
        <v>234</v>
      </c>
      <c r="C22" s="40">
        <v>1352</v>
      </c>
      <c r="D22" s="40">
        <v>1352</v>
      </c>
      <c r="E22" s="40">
        <v>1704</v>
      </c>
    </row>
    <row r="23" spans="1:5" ht="30" customHeight="1">
      <c r="A23" s="35" t="s">
        <v>8</v>
      </c>
      <c r="B23" s="36" t="s">
        <v>237</v>
      </c>
      <c r="C23" s="40">
        <v>0</v>
      </c>
      <c r="D23" s="40">
        <v>0</v>
      </c>
      <c r="E23" s="40">
        <v>0</v>
      </c>
    </row>
    <row r="24" spans="1:5" ht="30" customHeight="1">
      <c r="A24" s="35" t="s">
        <v>65</v>
      </c>
      <c r="B24" s="36" t="s">
        <v>54</v>
      </c>
      <c r="C24" s="40">
        <v>4100</v>
      </c>
      <c r="D24" s="40">
        <v>3646</v>
      </c>
      <c r="E24" s="40">
        <v>3801</v>
      </c>
    </row>
    <row r="25" spans="1:5" ht="30" customHeight="1" thickBot="1">
      <c r="A25" s="423" t="s">
        <v>259</v>
      </c>
      <c r="B25" s="424" t="s">
        <v>252</v>
      </c>
      <c r="C25" s="425">
        <v>1173</v>
      </c>
      <c r="D25" s="425">
        <v>1173</v>
      </c>
      <c r="E25" s="425">
        <v>1173</v>
      </c>
    </row>
    <row r="26" spans="1:5" ht="30" customHeight="1" thickBot="1">
      <c r="A26" s="476" t="s">
        <v>67</v>
      </c>
      <c r="B26" s="477"/>
      <c r="C26" s="308">
        <f>SUM(C17:C25)</f>
        <v>46320</v>
      </c>
      <c r="D26" s="308">
        <f>SUM(D17:D25)</f>
        <v>46350</v>
      </c>
      <c r="E26" s="308">
        <f>SUM(E17:E25)</f>
        <v>51750</v>
      </c>
    </row>
  </sheetData>
  <sheetProtection/>
  <mergeCells count="11">
    <mergeCell ref="A26:B26"/>
    <mergeCell ref="A7:A8"/>
    <mergeCell ref="B7:B8"/>
    <mergeCell ref="A16:C16"/>
    <mergeCell ref="C7:C8"/>
    <mergeCell ref="A1:E1"/>
    <mergeCell ref="A2:E2"/>
    <mergeCell ref="E7:E8"/>
    <mergeCell ref="B5:E5"/>
    <mergeCell ref="D7:D8"/>
    <mergeCell ref="A15:B15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2"/>
  <sheetViews>
    <sheetView tabSelected="1" view="pageBreakPreview" zoomScale="60" zoomScalePageLayoutView="0" workbookViewId="0" topLeftCell="A1">
      <selection activeCell="B4" sqref="B4:F4"/>
    </sheetView>
  </sheetViews>
  <sheetFormatPr defaultColWidth="9.140625" defaultRowHeight="12.75"/>
  <cols>
    <col min="1" max="1" width="9.57421875" style="0" bestFit="1" customWidth="1"/>
    <col min="2" max="2" width="48.57421875" style="0" customWidth="1"/>
    <col min="3" max="3" width="21.7109375" style="0" customWidth="1"/>
    <col min="4" max="6" width="15.00390625" style="0" customWidth="1"/>
  </cols>
  <sheetData>
    <row r="1" spans="1:6" ht="69" customHeight="1">
      <c r="A1" s="485" t="s">
        <v>113</v>
      </c>
      <c r="B1" s="485"/>
      <c r="C1" s="485"/>
      <c r="D1" s="485"/>
      <c r="E1" s="485"/>
      <c r="F1" s="485"/>
    </row>
    <row r="2" spans="1:6" ht="25.5">
      <c r="A2" s="486" t="s">
        <v>115</v>
      </c>
      <c r="B2" s="486"/>
      <c r="C2" s="486"/>
      <c r="D2" s="486"/>
      <c r="E2" s="486"/>
      <c r="F2" s="486"/>
    </row>
    <row r="3" spans="1:6" ht="18.75">
      <c r="A3" s="134"/>
      <c r="B3" s="134"/>
      <c r="C3" s="134"/>
      <c r="D3" s="135"/>
      <c r="E3" s="135"/>
      <c r="F3" s="135"/>
    </row>
    <row r="4" spans="1:6" ht="18.75">
      <c r="A4" s="136"/>
      <c r="B4" s="487" t="s">
        <v>385</v>
      </c>
      <c r="C4" s="487"/>
      <c r="D4" s="487"/>
      <c r="E4" s="487"/>
      <c r="F4" s="487"/>
    </row>
    <row r="5" spans="1:6" ht="19.5" thickBot="1">
      <c r="A5" s="136"/>
      <c r="B5" s="136"/>
      <c r="C5" s="136"/>
      <c r="D5" s="137"/>
      <c r="E5" s="137"/>
      <c r="F5" s="137" t="s">
        <v>0</v>
      </c>
    </row>
    <row r="6" spans="1:6" ht="12.75" customHeight="1">
      <c r="A6" s="499" t="s">
        <v>53</v>
      </c>
      <c r="B6" s="488" t="s">
        <v>33</v>
      </c>
      <c r="C6" s="488"/>
      <c r="D6" s="502" t="s">
        <v>335</v>
      </c>
      <c r="E6" s="474" t="s">
        <v>368</v>
      </c>
      <c r="F6" s="474" t="s">
        <v>367</v>
      </c>
    </row>
    <row r="7" spans="1:6" ht="55.5" customHeight="1" thickBot="1">
      <c r="A7" s="500"/>
      <c r="B7" s="489"/>
      <c r="C7" s="489"/>
      <c r="D7" s="503"/>
      <c r="E7" s="475"/>
      <c r="F7" s="475"/>
    </row>
    <row r="8" spans="1:6" ht="30" customHeight="1" thickBot="1">
      <c r="A8" s="138" t="s">
        <v>1</v>
      </c>
      <c r="B8" s="497" t="s">
        <v>177</v>
      </c>
      <c r="C8" s="497"/>
      <c r="D8" s="139">
        <f>D9+D10+D11+D12</f>
        <v>1950</v>
      </c>
      <c r="E8" s="139">
        <f>E9+E10+E11+E12</f>
        <v>2150</v>
      </c>
      <c r="F8" s="139">
        <f>F9+F10+F11+F12</f>
        <v>2150</v>
      </c>
    </row>
    <row r="9" spans="1:6" ht="30" customHeight="1" thickBot="1">
      <c r="A9" s="190" t="s">
        <v>249</v>
      </c>
      <c r="B9" s="493" t="s">
        <v>354</v>
      </c>
      <c r="C9" s="494"/>
      <c r="D9" s="139">
        <v>750</v>
      </c>
      <c r="E9" s="139">
        <v>750</v>
      </c>
      <c r="F9" s="139">
        <v>750</v>
      </c>
    </row>
    <row r="10" spans="1:6" ht="30" customHeight="1" thickBot="1">
      <c r="A10" s="181" t="s">
        <v>258</v>
      </c>
      <c r="B10" s="188" t="s">
        <v>274</v>
      </c>
      <c r="C10" s="189"/>
      <c r="D10" s="139">
        <v>1000</v>
      </c>
      <c r="E10" s="139">
        <v>1200</v>
      </c>
      <c r="F10" s="139">
        <v>1200</v>
      </c>
    </row>
    <row r="11" spans="1:6" ht="30" customHeight="1" thickBot="1">
      <c r="A11" s="181" t="s">
        <v>181</v>
      </c>
      <c r="B11" s="188" t="s">
        <v>355</v>
      </c>
      <c r="C11" s="189"/>
      <c r="D11" s="139">
        <v>200</v>
      </c>
      <c r="E11" s="139">
        <v>200</v>
      </c>
      <c r="F11" s="139">
        <v>200</v>
      </c>
    </row>
    <row r="12" spans="1:6" ht="30" customHeight="1" thickBot="1">
      <c r="A12" s="181"/>
      <c r="B12" s="188"/>
      <c r="C12" s="189"/>
      <c r="D12" s="139"/>
      <c r="E12" s="139"/>
      <c r="F12" s="139"/>
    </row>
    <row r="13" spans="1:6" ht="30" customHeight="1" thickBot="1">
      <c r="A13" s="140" t="s">
        <v>116</v>
      </c>
      <c r="B13" s="498" t="s">
        <v>229</v>
      </c>
      <c r="C13" s="498"/>
      <c r="D13" s="139">
        <f>D14+D15</f>
        <v>12000</v>
      </c>
      <c r="E13" s="139">
        <f>E14+E15</f>
        <v>21300</v>
      </c>
      <c r="F13" s="139">
        <f>F14+F15</f>
        <v>16644</v>
      </c>
    </row>
    <row r="14" spans="1:6" ht="30" customHeight="1" thickBot="1">
      <c r="A14" s="181" t="s">
        <v>246</v>
      </c>
      <c r="B14" s="493" t="s">
        <v>324</v>
      </c>
      <c r="C14" s="494"/>
      <c r="D14" s="182">
        <v>12000</v>
      </c>
      <c r="E14" s="182">
        <v>21300</v>
      </c>
      <c r="F14" s="182">
        <v>16644</v>
      </c>
    </row>
    <row r="15" spans="1:6" ht="30" customHeight="1" thickBot="1">
      <c r="A15" s="181"/>
      <c r="B15" s="185"/>
      <c r="C15" s="186"/>
      <c r="D15" s="182"/>
      <c r="E15" s="182"/>
      <c r="F15" s="182"/>
    </row>
    <row r="16" spans="1:6" ht="30" customHeight="1" thickBot="1">
      <c r="A16" s="141" t="s">
        <v>4</v>
      </c>
      <c r="B16" s="497" t="s">
        <v>168</v>
      </c>
      <c r="C16" s="497"/>
      <c r="D16" s="139">
        <f>SUM(D17:D19)</f>
        <v>750</v>
      </c>
      <c r="E16" s="139">
        <f>SUM(E17:E19)</f>
        <v>750</v>
      </c>
      <c r="F16" s="139">
        <f>SUM(F17:F19)</f>
        <v>750</v>
      </c>
    </row>
    <row r="17" spans="1:6" ht="30" customHeight="1" thickBot="1">
      <c r="A17" s="183" t="s">
        <v>247</v>
      </c>
      <c r="B17" s="490" t="s">
        <v>248</v>
      </c>
      <c r="C17" s="491"/>
      <c r="D17" s="184">
        <v>200</v>
      </c>
      <c r="E17" s="184">
        <v>200</v>
      </c>
      <c r="F17" s="184">
        <v>200</v>
      </c>
    </row>
    <row r="18" spans="1:6" ht="30" customHeight="1" thickBot="1">
      <c r="A18" s="183" t="s">
        <v>291</v>
      </c>
      <c r="B18" s="188" t="s">
        <v>289</v>
      </c>
      <c r="C18" s="189"/>
      <c r="D18" s="184">
        <v>350</v>
      </c>
      <c r="E18" s="184">
        <v>350</v>
      </c>
      <c r="F18" s="184">
        <v>350</v>
      </c>
    </row>
    <row r="19" spans="1:6" ht="30" customHeight="1" thickBot="1">
      <c r="A19" s="183" t="s">
        <v>292</v>
      </c>
      <c r="B19" s="188" t="s">
        <v>290</v>
      </c>
      <c r="C19" s="189"/>
      <c r="D19" s="184">
        <v>200</v>
      </c>
      <c r="E19" s="184">
        <v>200</v>
      </c>
      <c r="F19" s="184">
        <v>200</v>
      </c>
    </row>
    <row r="20" spans="1:6" ht="30" customHeight="1" thickBot="1">
      <c r="A20" s="495" t="s">
        <v>117</v>
      </c>
      <c r="B20" s="496"/>
      <c r="C20" s="496"/>
      <c r="D20" s="142">
        <f>SUM(D8+D13+D16)</f>
        <v>14700</v>
      </c>
      <c r="E20" s="142">
        <f>SUM(E8+E13+E16)</f>
        <v>24200</v>
      </c>
      <c r="F20" s="142">
        <f>SUM(F8+F13+F16)</f>
        <v>19544</v>
      </c>
    </row>
    <row r="21" spans="1:6" ht="30" customHeight="1" thickBot="1">
      <c r="A21" s="501"/>
      <c r="B21" s="501"/>
      <c r="C21" s="501"/>
      <c r="D21" s="501"/>
      <c r="E21" s="136"/>
      <c r="F21" s="136"/>
    </row>
    <row r="22" spans="1:6" ht="30" customHeight="1">
      <c r="A22" s="409" t="s">
        <v>1</v>
      </c>
      <c r="B22" s="506" t="s">
        <v>288</v>
      </c>
      <c r="C22" s="506"/>
      <c r="D22" s="426">
        <v>0</v>
      </c>
      <c r="E22" s="426">
        <v>9290</v>
      </c>
      <c r="F22" s="426">
        <v>9290</v>
      </c>
    </row>
    <row r="23" spans="1:6" ht="30" customHeight="1">
      <c r="A23" s="143" t="s">
        <v>2</v>
      </c>
      <c r="B23" s="492" t="s">
        <v>230</v>
      </c>
      <c r="C23" s="492"/>
      <c r="D23" s="144">
        <v>0</v>
      </c>
      <c r="E23" s="144">
        <v>0</v>
      </c>
      <c r="F23" s="144">
        <v>0</v>
      </c>
    </row>
    <row r="24" spans="1:6" ht="30" customHeight="1" thickBot="1">
      <c r="A24" s="410" t="s">
        <v>4</v>
      </c>
      <c r="B24" s="505" t="s">
        <v>287</v>
      </c>
      <c r="C24" s="505"/>
      <c r="D24" s="427">
        <v>0</v>
      </c>
      <c r="E24" s="427">
        <v>0</v>
      </c>
      <c r="F24" s="427">
        <v>0</v>
      </c>
    </row>
    <row r="25" spans="1:6" ht="30" customHeight="1" thickBot="1">
      <c r="A25" s="495" t="s">
        <v>118</v>
      </c>
      <c r="B25" s="496"/>
      <c r="C25" s="496"/>
      <c r="D25" s="139">
        <f>SUM(D22:D24)</f>
        <v>0</v>
      </c>
      <c r="E25" s="139">
        <f>SUM(E22:E24)</f>
        <v>9290</v>
      </c>
      <c r="F25" s="139">
        <f>SUM(F22:F24)</f>
        <v>9290</v>
      </c>
    </row>
    <row r="26" spans="1:3" ht="30" customHeight="1">
      <c r="A26" s="145"/>
      <c r="B26" s="146"/>
      <c r="C26" s="147"/>
    </row>
    <row r="27" spans="1:3" ht="35.25" customHeight="1">
      <c r="A27" s="145"/>
      <c r="B27" s="146"/>
      <c r="C27" s="147"/>
    </row>
    <row r="28" spans="1:3" ht="30" customHeight="1">
      <c r="A28" s="145"/>
      <c r="B28" s="146"/>
      <c r="C28" s="147"/>
    </row>
    <row r="29" spans="1:3" ht="30" customHeight="1">
      <c r="A29" s="145"/>
      <c r="B29" s="146"/>
      <c r="C29" s="147"/>
    </row>
    <row r="30" spans="1:3" ht="30" customHeight="1">
      <c r="A30" s="145"/>
      <c r="B30" s="146"/>
      <c r="C30" s="147"/>
    </row>
    <row r="31" spans="1:3" ht="30" customHeight="1">
      <c r="A31" s="504"/>
      <c r="B31" s="504"/>
      <c r="C31" s="148"/>
    </row>
    <row r="32" spans="1:3" ht="12.75">
      <c r="A32" s="149"/>
      <c r="B32" s="149"/>
      <c r="C32" s="149"/>
    </row>
  </sheetData>
  <sheetProtection/>
  <mergeCells count="21">
    <mergeCell ref="A31:B31"/>
    <mergeCell ref="B24:C24"/>
    <mergeCell ref="A25:C25"/>
    <mergeCell ref="B16:C16"/>
    <mergeCell ref="B22:C22"/>
    <mergeCell ref="B17:C17"/>
    <mergeCell ref="B23:C23"/>
    <mergeCell ref="B14:C14"/>
    <mergeCell ref="A20:C20"/>
    <mergeCell ref="B8:C8"/>
    <mergeCell ref="B13:C13"/>
    <mergeCell ref="A21:D21"/>
    <mergeCell ref="B9:C9"/>
    <mergeCell ref="A1:F1"/>
    <mergeCell ref="A2:F2"/>
    <mergeCell ref="F6:F7"/>
    <mergeCell ref="B4:F4"/>
    <mergeCell ref="E6:E7"/>
    <mergeCell ref="B6:C7"/>
    <mergeCell ref="A6:A7"/>
    <mergeCell ref="D6:D7"/>
  </mergeCells>
  <printOptions horizontalCentered="1"/>
  <pageMargins left="0.984251968503937" right="0.7874015748031497" top="0.984251968503937" bottom="0.984251968503937" header="0.5118110236220472" footer="0.5118110236220472"/>
  <pageSetup horizontalDpi="600" verticalDpi="600" orientation="portrait" paperSize="9" scale="6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D23"/>
  <sheetViews>
    <sheetView zoomScalePageLayoutView="0" workbookViewId="0" topLeftCell="A1">
      <selection activeCell="A5" sqref="A5:D5"/>
    </sheetView>
  </sheetViews>
  <sheetFormatPr defaultColWidth="9.140625" defaultRowHeight="12.75"/>
  <cols>
    <col min="1" max="1" width="59.28125" style="0" customWidth="1"/>
    <col min="2" max="4" width="21.28125" style="0" customWidth="1"/>
  </cols>
  <sheetData>
    <row r="1" spans="1:4" ht="56.25" customHeight="1">
      <c r="A1" s="509" t="s">
        <v>113</v>
      </c>
      <c r="B1" s="509"/>
      <c r="C1" s="509"/>
      <c r="D1" s="509"/>
    </row>
    <row r="2" spans="1:4" ht="49.5" customHeight="1">
      <c r="A2" s="510" t="s">
        <v>336</v>
      </c>
      <c r="B2" s="510"/>
      <c r="C2" s="510"/>
      <c r="D2" s="510"/>
    </row>
    <row r="3" spans="1:4" ht="33" customHeight="1">
      <c r="A3" s="510" t="s">
        <v>32</v>
      </c>
      <c r="B3" s="510"/>
      <c r="C3" s="510"/>
      <c r="D3" s="510"/>
    </row>
    <row r="4" spans="1:4" ht="25.5">
      <c r="A4" s="41"/>
      <c r="B4" s="42"/>
      <c r="C4" s="42"/>
      <c r="D4" s="42"/>
    </row>
    <row r="5" spans="1:4" ht="12.75">
      <c r="A5" s="440" t="s">
        <v>386</v>
      </c>
      <c r="B5" s="440"/>
      <c r="C5" s="440"/>
      <c r="D5" s="440"/>
    </row>
    <row r="6" spans="1:4" ht="27" thickBot="1">
      <c r="A6" s="43"/>
      <c r="B6" s="44"/>
      <c r="C6" s="44"/>
      <c r="D6" s="44" t="s">
        <v>0</v>
      </c>
    </row>
    <row r="7" spans="1:4" ht="12.75" customHeight="1">
      <c r="A7" s="511" t="s">
        <v>33</v>
      </c>
      <c r="B7" s="513" t="s">
        <v>365</v>
      </c>
      <c r="C7" s="507" t="s">
        <v>366</v>
      </c>
      <c r="D7" s="507" t="s">
        <v>367</v>
      </c>
    </row>
    <row r="8" spans="1:4" ht="13.5" customHeight="1" thickBot="1">
      <c r="A8" s="512"/>
      <c r="B8" s="514"/>
      <c r="C8" s="508"/>
      <c r="D8" s="508"/>
    </row>
    <row r="9" spans="1:4" ht="19.5" thickBot="1">
      <c r="A9" s="45" t="s">
        <v>55</v>
      </c>
      <c r="B9" s="46">
        <f>B10+B11+B12+B13</f>
        <v>1396</v>
      </c>
      <c r="C9" s="46">
        <f>C10+C11+C12+C13</f>
        <v>1510</v>
      </c>
      <c r="D9" s="46">
        <f>D10+D11+D12+D13</f>
        <v>1510</v>
      </c>
    </row>
    <row r="10" spans="1:4" ht="18.75">
      <c r="A10" s="269" t="s">
        <v>263</v>
      </c>
      <c r="B10" s="270">
        <v>700</v>
      </c>
      <c r="C10" s="270">
        <v>700</v>
      </c>
      <c r="D10" s="270">
        <v>700</v>
      </c>
    </row>
    <row r="11" spans="1:4" ht="18.75">
      <c r="A11" s="290" t="s">
        <v>272</v>
      </c>
      <c r="B11" s="291">
        <v>400</v>
      </c>
      <c r="C11" s="291">
        <v>400</v>
      </c>
      <c r="D11" s="291">
        <v>400</v>
      </c>
    </row>
    <row r="12" spans="1:4" ht="18.75">
      <c r="A12" s="48" t="s">
        <v>357</v>
      </c>
      <c r="B12" s="47">
        <v>200</v>
      </c>
      <c r="C12" s="47">
        <v>200</v>
      </c>
      <c r="D12" s="47">
        <v>190</v>
      </c>
    </row>
    <row r="13" spans="1:4" ht="19.5" thickBot="1">
      <c r="A13" s="290" t="s">
        <v>359</v>
      </c>
      <c r="B13" s="291">
        <v>96</v>
      </c>
      <c r="C13" s="291">
        <v>210</v>
      </c>
      <c r="D13" s="291">
        <v>220</v>
      </c>
    </row>
    <row r="14" spans="1:4" ht="19.5" thickBot="1">
      <c r="A14" s="49" t="s">
        <v>204</v>
      </c>
      <c r="B14" s="50">
        <f>SUM(B15:B22)</f>
        <v>1352</v>
      </c>
      <c r="C14" s="50">
        <f>SUM(C15:C22)</f>
        <v>1352</v>
      </c>
      <c r="D14" s="50">
        <f>SUM(D15:D22)</f>
        <v>1704</v>
      </c>
    </row>
    <row r="15" spans="1:4" ht="18.75">
      <c r="A15" s="269" t="s">
        <v>227</v>
      </c>
      <c r="B15" s="270">
        <v>365</v>
      </c>
      <c r="C15" s="270">
        <v>365</v>
      </c>
      <c r="D15" s="270">
        <v>365</v>
      </c>
    </row>
    <row r="16" spans="1:4" ht="18.75">
      <c r="A16" s="153" t="s">
        <v>163</v>
      </c>
      <c r="B16" s="154">
        <v>862</v>
      </c>
      <c r="C16" s="154">
        <v>862</v>
      </c>
      <c r="D16" s="154">
        <v>862</v>
      </c>
    </row>
    <row r="17" spans="1:4" ht="18.75">
      <c r="A17" s="48" t="s">
        <v>356</v>
      </c>
      <c r="B17" s="47">
        <v>10</v>
      </c>
      <c r="C17" s="47">
        <v>10</v>
      </c>
      <c r="D17" s="47">
        <v>10</v>
      </c>
    </row>
    <row r="18" spans="1:4" ht="18.75">
      <c r="A18" s="48" t="s">
        <v>260</v>
      </c>
      <c r="B18" s="47">
        <v>5</v>
      </c>
      <c r="C18" s="47">
        <v>5</v>
      </c>
      <c r="D18" s="47">
        <v>5</v>
      </c>
    </row>
    <row r="19" spans="1:4" ht="18.75">
      <c r="A19" s="48" t="s">
        <v>273</v>
      </c>
      <c r="B19" s="47">
        <v>10</v>
      </c>
      <c r="C19" s="47">
        <v>10</v>
      </c>
      <c r="D19" s="47">
        <v>10</v>
      </c>
    </row>
    <row r="20" spans="1:4" ht="18.75">
      <c r="A20" s="48" t="s">
        <v>322</v>
      </c>
      <c r="B20" s="47">
        <v>50</v>
      </c>
      <c r="C20" s="47">
        <v>50</v>
      </c>
      <c r="D20" s="47">
        <v>50</v>
      </c>
    </row>
    <row r="21" spans="1:4" ht="18.75">
      <c r="A21" s="48" t="s">
        <v>323</v>
      </c>
      <c r="B21" s="47">
        <v>50</v>
      </c>
      <c r="C21" s="47">
        <v>50</v>
      </c>
      <c r="D21" s="47">
        <v>50</v>
      </c>
    </row>
    <row r="22" spans="1:4" ht="19.5" thickBot="1">
      <c r="A22" s="290" t="s">
        <v>380</v>
      </c>
      <c r="B22" s="291">
        <v>0</v>
      </c>
      <c r="C22" s="291">
        <v>0</v>
      </c>
      <c r="D22" s="291">
        <v>352</v>
      </c>
    </row>
    <row r="23" spans="1:4" ht="19.5" thickBot="1">
      <c r="A23" s="268" t="s">
        <v>56</v>
      </c>
      <c r="B23" s="46">
        <f>SUM(B9+B14)</f>
        <v>2748</v>
      </c>
      <c r="C23" s="46">
        <f>SUM(C9+C14)</f>
        <v>2862</v>
      </c>
      <c r="D23" s="46">
        <f>SUM(D9+D14)</f>
        <v>3214</v>
      </c>
    </row>
  </sheetData>
  <sheetProtection/>
  <mergeCells count="8">
    <mergeCell ref="D7:D8"/>
    <mergeCell ref="A5:D5"/>
    <mergeCell ref="A1:D1"/>
    <mergeCell ref="A2:D2"/>
    <mergeCell ref="A3:D3"/>
    <mergeCell ref="A7:A8"/>
    <mergeCell ref="B7:B8"/>
    <mergeCell ref="C7:C8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I17"/>
  <sheetViews>
    <sheetView zoomScalePageLayoutView="0" workbookViewId="0" topLeftCell="A1">
      <selection activeCell="O12" sqref="O12"/>
    </sheetView>
  </sheetViews>
  <sheetFormatPr defaultColWidth="9.140625" defaultRowHeight="12.75"/>
  <cols>
    <col min="8" max="8" width="13.00390625" style="0" bestFit="1" customWidth="1"/>
  </cols>
  <sheetData>
    <row r="1" spans="1:8" ht="12.75">
      <c r="A1" s="51"/>
      <c r="B1" s="51"/>
      <c r="C1" s="51"/>
      <c r="D1" s="51"/>
      <c r="E1" s="51"/>
      <c r="F1" s="51"/>
      <c r="G1" s="51"/>
      <c r="H1" s="51"/>
    </row>
    <row r="2" spans="1:8" ht="25.5">
      <c r="A2" s="515" t="s">
        <v>113</v>
      </c>
      <c r="B2" s="515"/>
      <c r="C2" s="515"/>
      <c r="D2" s="515"/>
      <c r="E2" s="515"/>
      <c r="F2" s="515"/>
      <c r="G2" s="515"/>
      <c r="H2" s="515"/>
    </row>
    <row r="3" spans="1:8" ht="12.75">
      <c r="A3" s="517" t="s">
        <v>337</v>
      </c>
      <c r="B3" s="517"/>
      <c r="C3" s="517"/>
      <c r="D3" s="517"/>
      <c r="E3" s="517"/>
      <c r="F3" s="517"/>
      <c r="G3" s="517"/>
      <c r="H3" s="517"/>
    </row>
    <row r="4" spans="1:8" ht="12.75">
      <c r="A4" s="517"/>
      <c r="B4" s="517"/>
      <c r="C4" s="517"/>
      <c r="D4" s="517"/>
      <c r="E4" s="517"/>
      <c r="F4" s="517"/>
      <c r="G4" s="517"/>
      <c r="H4" s="517"/>
    </row>
    <row r="5" spans="1:8" ht="25.5">
      <c r="A5" s="52"/>
      <c r="B5" s="52"/>
      <c r="C5" s="52"/>
      <c r="D5" s="52"/>
      <c r="E5" s="52"/>
      <c r="F5" s="52"/>
      <c r="G5" s="52"/>
      <c r="H5" s="52"/>
    </row>
    <row r="6" spans="1:9" ht="26.25">
      <c r="A6" s="53"/>
      <c r="B6" s="53"/>
      <c r="C6" s="440" t="s">
        <v>338</v>
      </c>
      <c r="D6" s="440"/>
      <c r="E6" s="440"/>
      <c r="F6" s="440"/>
      <c r="G6" s="440"/>
      <c r="H6" s="440"/>
      <c r="I6" s="292"/>
    </row>
    <row r="7" spans="1:8" ht="27" thickBot="1">
      <c r="A7" s="53"/>
      <c r="B7" s="53"/>
      <c r="C7" s="53"/>
      <c r="D7" s="53"/>
      <c r="E7" s="53"/>
      <c r="F7" s="53"/>
      <c r="G7" s="516" t="s">
        <v>0</v>
      </c>
      <c r="H7" s="516"/>
    </row>
    <row r="8" spans="1:8" ht="40.5" customHeight="1">
      <c r="A8" s="522" t="s">
        <v>82</v>
      </c>
      <c r="B8" s="523"/>
      <c r="C8" s="523"/>
      <c r="D8" s="523"/>
      <c r="E8" s="523"/>
      <c r="F8" s="523"/>
      <c r="G8" s="523"/>
      <c r="H8" s="54"/>
    </row>
    <row r="9" spans="1:8" ht="45" customHeight="1">
      <c r="A9" s="524" t="s">
        <v>83</v>
      </c>
      <c r="B9" s="525"/>
      <c r="C9" s="525"/>
      <c r="D9" s="525"/>
      <c r="E9" s="525"/>
      <c r="F9" s="525"/>
      <c r="G9" s="525"/>
      <c r="H9" s="55"/>
    </row>
    <row r="10" spans="1:8" ht="44.25" customHeight="1">
      <c r="A10" s="524" t="s">
        <v>84</v>
      </c>
      <c r="B10" s="525"/>
      <c r="C10" s="525"/>
      <c r="D10" s="525"/>
      <c r="E10" s="525"/>
      <c r="F10" s="525"/>
      <c r="G10" s="525"/>
      <c r="H10" s="55">
        <v>0</v>
      </c>
    </row>
    <row r="11" spans="1:8" ht="38.25" customHeight="1">
      <c r="A11" s="518" t="s">
        <v>89</v>
      </c>
      <c r="B11" s="519"/>
      <c r="C11" s="519"/>
      <c r="D11" s="519"/>
      <c r="E11" s="519"/>
      <c r="F11" s="519"/>
      <c r="G11" s="519"/>
      <c r="H11" s="56">
        <v>0</v>
      </c>
    </row>
    <row r="12" spans="1:8" ht="25.5" customHeight="1">
      <c r="A12" s="518" t="s">
        <v>90</v>
      </c>
      <c r="B12" s="519"/>
      <c r="C12" s="519"/>
      <c r="D12" s="519"/>
      <c r="E12" s="519"/>
      <c r="F12" s="519"/>
      <c r="G12" s="519"/>
      <c r="H12" s="56">
        <v>0</v>
      </c>
    </row>
    <row r="13" spans="1:8" ht="24" customHeight="1">
      <c r="A13" s="518" t="s">
        <v>87</v>
      </c>
      <c r="B13" s="519"/>
      <c r="C13" s="519"/>
      <c r="D13" s="519"/>
      <c r="E13" s="519"/>
      <c r="F13" s="519"/>
      <c r="G13" s="519"/>
      <c r="H13" s="56"/>
    </row>
    <row r="14" spans="1:8" ht="21" customHeight="1">
      <c r="A14" s="518" t="s">
        <v>88</v>
      </c>
      <c r="B14" s="519"/>
      <c r="C14" s="519"/>
      <c r="D14" s="519"/>
      <c r="E14" s="519"/>
      <c r="F14" s="519"/>
      <c r="G14" s="519"/>
      <c r="H14" s="56"/>
    </row>
    <row r="15" spans="1:8" ht="41.25" customHeight="1">
      <c r="A15" s="526" t="s">
        <v>85</v>
      </c>
      <c r="B15" s="527"/>
      <c r="C15" s="527"/>
      <c r="D15" s="527"/>
      <c r="E15" s="527"/>
      <c r="F15" s="527"/>
      <c r="G15" s="527"/>
      <c r="H15" s="56"/>
    </row>
    <row r="16" spans="1:8" ht="30" customHeight="1" thickBot="1">
      <c r="A16" s="520" t="s">
        <v>86</v>
      </c>
      <c r="B16" s="521"/>
      <c r="C16" s="521"/>
      <c r="D16" s="521"/>
      <c r="E16" s="521"/>
      <c r="F16" s="521"/>
      <c r="G16" s="521"/>
      <c r="H16" s="57"/>
    </row>
    <row r="17" spans="1:8" ht="30" customHeight="1" thickBot="1">
      <c r="A17" s="528" t="s">
        <v>56</v>
      </c>
      <c r="B17" s="529"/>
      <c r="C17" s="529"/>
      <c r="D17" s="529"/>
      <c r="E17" s="529"/>
      <c r="F17" s="529"/>
      <c r="G17" s="529"/>
      <c r="H17" s="58">
        <f>SUM(H10)</f>
        <v>0</v>
      </c>
    </row>
  </sheetData>
  <sheetProtection/>
  <mergeCells count="14">
    <mergeCell ref="A9:G9"/>
    <mergeCell ref="A10:G10"/>
    <mergeCell ref="A15:G15"/>
    <mergeCell ref="A17:G17"/>
    <mergeCell ref="A2:H2"/>
    <mergeCell ref="G7:H7"/>
    <mergeCell ref="A3:H4"/>
    <mergeCell ref="A13:G13"/>
    <mergeCell ref="A16:G16"/>
    <mergeCell ref="A11:G11"/>
    <mergeCell ref="C6:H6"/>
    <mergeCell ref="A12:G12"/>
    <mergeCell ref="A14:G14"/>
    <mergeCell ref="A8:G8"/>
  </mergeCells>
  <printOptions/>
  <pageMargins left="0.75" right="0.75" top="1" bottom="1" header="0.5" footer="0.5"/>
  <pageSetup horizontalDpi="600" verticalDpi="600" orientation="portrait" paperSize="9" scale="11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6"/>
  <sheetViews>
    <sheetView view="pageBreakPreview" zoomScale="60" zoomScalePageLayoutView="0" workbookViewId="0" topLeftCell="A1">
      <selection activeCell="Q13" sqref="Q13"/>
    </sheetView>
  </sheetViews>
  <sheetFormatPr defaultColWidth="9.140625" defaultRowHeight="12.75"/>
  <cols>
    <col min="2" max="2" width="33.00390625" style="0" customWidth="1"/>
    <col min="3" max="3" width="13.00390625" style="0" customWidth="1"/>
    <col min="4" max="4" width="12.421875" style="0" customWidth="1"/>
    <col min="5" max="5" width="13.00390625" style="0" customWidth="1"/>
    <col min="6" max="6" width="18.421875" style="0" customWidth="1"/>
    <col min="7" max="7" width="17.140625" style="0" customWidth="1"/>
  </cols>
  <sheetData>
    <row r="1" spans="1:5" ht="40.5" customHeight="1">
      <c r="A1" s="535" t="s">
        <v>161</v>
      </c>
      <c r="B1" s="536"/>
      <c r="C1" s="536"/>
      <c r="D1" s="536"/>
      <c r="E1" s="536"/>
    </row>
    <row r="2" spans="1:8" ht="18.75">
      <c r="A2" s="59"/>
      <c r="B2" s="60"/>
      <c r="C2" s="60"/>
      <c r="D2" s="60"/>
      <c r="E2" s="440" t="s">
        <v>339</v>
      </c>
      <c r="F2" s="541"/>
      <c r="G2" s="541"/>
      <c r="H2" s="272"/>
    </row>
    <row r="3" spans="1:7" ht="19.5" thickBot="1">
      <c r="A3" s="59"/>
      <c r="B3" s="60"/>
      <c r="C3" s="60"/>
      <c r="D3" s="60"/>
      <c r="E3" s="60"/>
      <c r="F3" s="62"/>
      <c r="G3" s="61" t="s">
        <v>0</v>
      </c>
    </row>
    <row r="4" spans="1:7" ht="25.5">
      <c r="A4" s="532" t="s">
        <v>51</v>
      </c>
      <c r="B4" s="533"/>
      <c r="C4" s="533"/>
      <c r="D4" s="533"/>
      <c r="E4" s="533"/>
      <c r="F4" s="533"/>
      <c r="G4" s="534"/>
    </row>
    <row r="5" spans="1:7" ht="26.25" thickBot="1">
      <c r="A5" s="63" t="s">
        <v>53</v>
      </c>
      <c r="B5" s="64" t="s">
        <v>42</v>
      </c>
      <c r="C5" s="64">
        <v>2020</v>
      </c>
      <c r="D5" s="64">
        <v>2021</v>
      </c>
      <c r="E5" s="64">
        <v>2022</v>
      </c>
      <c r="F5" s="64" t="s">
        <v>340</v>
      </c>
      <c r="G5" s="65" t="s">
        <v>36</v>
      </c>
    </row>
    <row r="6" spans="1:7" ht="24.75" customHeight="1">
      <c r="A6" s="66" t="s">
        <v>1</v>
      </c>
      <c r="B6" s="67"/>
      <c r="C6" s="68"/>
      <c r="D6" s="68"/>
      <c r="E6" s="68"/>
      <c r="F6" s="68"/>
      <c r="G6" s="69">
        <v>0</v>
      </c>
    </row>
    <row r="7" spans="1:7" ht="24.75" customHeight="1">
      <c r="A7" s="70" t="s">
        <v>2</v>
      </c>
      <c r="B7" s="71"/>
      <c r="C7" s="72"/>
      <c r="D7" s="72"/>
      <c r="E7" s="72"/>
      <c r="F7" s="72"/>
      <c r="G7" s="73">
        <v>0</v>
      </c>
    </row>
    <row r="8" spans="1:7" ht="24.75" customHeight="1">
      <c r="A8" s="70" t="s">
        <v>4</v>
      </c>
      <c r="B8" s="71"/>
      <c r="C8" s="72"/>
      <c r="D8" s="72"/>
      <c r="E8" s="72"/>
      <c r="F8" s="72"/>
      <c r="G8" s="73">
        <v>0</v>
      </c>
    </row>
    <row r="9" spans="1:7" ht="24.75" customHeight="1">
      <c r="A9" s="70" t="s">
        <v>5</v>
      </c>
      <c r="B9" s="71"/>
      <c r="C9" s="72"/>
      <c r="D9" s="72"/>
      <c r="E9" s="72"/>
      <c r="F9" s="72"/>
      <c r="G9" s="73">
        <v>0</v>
      </c>
    </row>
    <row r="10" spans="1:7" ht="24.75" customHeight="1">
      <c r="A10" s="70" t="s">
        <v>6</v>
      </c>
      <c r="B10" s="71"/>
      <c r="C10" s="72"/>
      <c r="D10" s="72"/>
      <c r="E10" s="72"/>
      <c r="F10" s="72"/>
      <c r="G10" s="73">
        <v>0</v>
      </c>
    </row>
    <row r="11" spans="1:7" ht="24.75" customHeight="1" thickBot="1">
      <c r="A11" s="74" t="s">
        <v>7</v>
      </c>
      <c r="B11" s="75"/>
      <c r="C11" s="76"/>
      <c r="D11" s="76"/>
      <c r="E11" s="76"/>
      <c r="F11" s="76"/>
      <c r="G11" s="77">
        <v>0</v>
      </c>
    </row>
    <row r="12" spans="1:7" ht="24.75" customHeight="1" thickBot="1">
      <c r="A12" s="537" t="s">
        <v>43</v>
      </c>
      <c r="B12" s="538"/>
      <c r="C12" s="78">
        <v>0</v>
      </c>
      <c r="D12" s="78">
        <v>0</v>
      </c>
      <c r="E12" s="78">
        <v>0</v>
      </c>
      <c r="F12" s="78">
        <v>0</v>
      </c>
      <c r="G12" s="79">
        <v>0</v>
      </c>
    </row>
    <row r="13" spans="1:7" ht="24.75" customHeight="1">
      <c r="A13" s="66" t="s">
        <v>1</v>
      </c>
      <c r="B13" s="67"/>
      <c r="C13" s="68"/>
      <c r="D13" s="68"/>
      <c r="E13" s="68"/>
      <c r="F13" s="68"/>
      <c r="G13" s="69">
        <v>0</v>
      </c>
    </row>
    <row r="14" spans="1:7" ht="24.75" customHeight="1" thickBot="1">
      <c r="A14" s="74" t="s">
        <v>2</v>
      </c>
      <c r="B14" s="75"/>
      <c r="C14" s="76"/>
      <c r="D14" s="76"/>
      <c r="E14" s="76"/>
      <c r="F14" s="76"/>
      <c r="G14" s="77">
        <v>0</v>
      </c>
    </row>
    <row r="15" spans="1:7" ht="24.75" customHeight="1" thickBot="1">
      <c r="A15" s="539" t="s">
        <v>49</v>
      </c>
      <c r="B15" s="540"/>
      <c r="C15" s="78">
        <v>0</v>
      </c>
      <c r="D15" s="78">
        <v>0</v>
      </c>
      <c r="E15" s="78">
        <v>0</v>
      </c>
      <c r="F15" s="78">
        <v>0</v>
      </c>
      <c r="G15" s="79">
        <v>0</v>
      </c>
    </row>
    <row r="16" spans="1:7" ht="24.75" customHeight="1" thickBot="1">
      <c r="A16" s="530" t="s">
        <v>69</v>
      </c>
      <c r="B16" s="531"/>
      <c r="C16" s="78">
        <v>0</v>
      </c>
      <c r="D16" s="78">
        <v>0</v>
      </c>
      <c r="E16" s="78">
        <v>0</v>
      </c>
      <c r="F16" s="78">
        <v>0</v>
      </c>
      <c r="G16" s="79">
        <v>0</v>
      </c>
    </row>
  </sheetData>
  <sheetProtection/>
  <mergeCells count="6">
    <mergeCell ref="A16:B16"/>
    <mergeCell ref="A4:G4"/>
    <mergeCell ref="A1:E1"/>
    <mergeCell ref="A12:B12"/>
    <mergeCell ref="A15:B15"/>
    <mergeCell ref="E2:G2"/>
  </mergeCells>
  <printOptions/>
  <pageMargins left="0.75" right="0.75" top="1" bottom="1" header="0.5" footer="0.5"/>
  <pageSetup horizontalDpi="600" verticalDpi="600" orientation="landscape" paperSize="9" scale="10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Polgármesteri Hivatal Tab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Barczáné</dc:creator>
  <cp:keywords/>
  <dc:description/>
  <cp:lastModifiedBy>CsajagiRita</cp:lastModifiedBy>
  <cp:lastPrinted>2020-12-10T12:05:17Z</cp:lastPrinted>
  <dcterms:created xsi:type="dcterms:W3CDTF">2014-01-07T09:36:49Z</dcterms:created>
  <dcterms:modified xsi:type="dcterms:W3CDTF">2020-12-14T11:50:28Z</dcterms:modified>
  <cp:category/>
  <cp:version/>
  <cp:contentType/>
  <cp:contentStatus/>
</cp:coreProperties>
</file>