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6.sz.mell." sheetId="1" r:id="rId1"/>
  </sheets>
  <calcPr calcId="124519"/>
</workbook>
</file>

<file path=xl/calcChain.xml><?xml version="1.0" encoding="utf-8"?>
<calcChain xmlns="http://schemas.openxmlformats.org/spreadsheetml/2006/main">
  <c r="F99" i="1"/>
  <c r="B98"/>
  <c r="B96"/>
  <c r="F95"/>
  <c r="B91"/>
  <c r="F91" s="1"/>
  <c r="B90"/>
  <c r="F87"/>
  <c r="E86"/>
  <c r="B86"/>
  <c r="F86" s="1"/>
  <c r="F85"/>
  <c r="F84"/>
  <c r="F83"/>
  <c r="F82"/>
  <c r="E81"/>
  <c r="B81"/>
  <c r="F81" s="1"/>
  <c r="F79"/>
  <c r="F78"/>
  <c r="F77"/>
  <c r="F76"/>
  <c r="F75"/>
  <c r="F72"/>
  <c r="F71"/>
  <c r="F70"/>
  <c r="F69"/>
  <c r="F68"/>
  <c r="F67"/>
  <c r="F66"/>
  <c r="F65"/>
  <c r="F64"/>
  <c r="F63"/>
  <c r="F62"/>
  <c r="F61"/>
  <c r="F60"/>
  <c r="F59"/>
  <c r="F58"/>
  <c r="F57"/>
  <c r="F56"/>
  <c r="E54"/>
  <c r="B54"/>
  <c r="F54" s="1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8"/>
  <c r="F27"/>
  <c r="F26"/>
  <c r="F25"/>
  <c r="E24"/>
  <c r="B24"/>
  <c r="F24" s="1"/>
  <c r="F23"/>
  <c r="F22"/>
  <c r="E21"/>
  <c r="D21"/>
  <c r="D103" s="1"/>
  <c r="B21"/>
  <c r="F21" s="1"/>
  <c r="F20"/>
  <c r="F19"/>
  <c r="F18"/>
  <c r="F17"/>
  <c r="F16"/>
  <c r="F15"/>
  <c r="F14"/>
  <c r="F12"/>
  <c r="E11"/>
  <c r="B11"/>
  <c r="F11" s="1"/>
  <c r="F10"/>
  <c r="F9"/>
  <c r="E8"/>
  <c r="E103" s="1"/>
  <c r="B8"/>
  <c r="B103" s="1"/>
  <c r="F7"/>
  <c r="F6"/>
  <c r="F5"/>
  <c r="F8" l="1"/>
  <c r="F103" s="1"/>
</calcChain>
</file>

<file path=xl/sharedStrings.xml><?xml version="1.0" encoding="utf-8"?>
<sst xmlns="http://schemas.openxmlformats.org/spreadsheetml/2006/main" count="197" uniqueCount="108">
  <si>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</si>
  <si>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</si>
  <si>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</si>
  <si>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</si>
  <si>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</si>
  <si>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</si>
  <si>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</si>
  <si>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</si>
  <si>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</si>
  <si>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 (Temető utca)</t>
  </si>
  <si>
    <t>2018</t>
  </si>
  <si>
    <t>Szennyvízbekötés (Adria utca)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</si>
  <si>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</si>
  <si>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</si>
  <si>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</si>
  <si>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</si>
  <si>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</si>
  <si>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</si>
  <si>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</si>
  <si>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</si>
  <si>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</si>
  <si>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</si>
  <si>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</si>
  <si>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</si>
  <si>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</si>
  <si>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és egyéb kisértékű tárgyi eszközök beszerzése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</si>
  <si>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</si>
  <si>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</si>
  <si>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</si>
  <si>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</si>
  <si>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57.800, kút létesítés: 1.830.070)</t>
  </si>
  <si>
    <t>Fólia létesítése</t>
  </si>
  <si>
    <t>KEF kis értékű tárgyi eszköz beszerzés</t>
  </si>
  <si>
    <t>Esély otthon pályázat egyéb tárgyi eszköz beszerzés</t>
  </si>
  <si>
    <t>Humprey periméter, nyomtató, motoros műszerasztal</t>
  </si>
  <si>
    <t xml:space="preserve">Tiszavasvári Bethlen u. 1. és Bajcsy Zsilinszky u. 2. szám alatti ingatlanok megvásárlása </t>
  </si>
  <si>
    <t>Tiszavasvári Polgármesteri Hivatal</t>
  </si>
  <si>
    <t>egyéb tárgyi eszköz beszerzés (pl: 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</si>
  <si>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</si>
  <si>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</si>
  <si>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</si>
  <si>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</si>
  <si>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</si>
  <si>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</si>
  <si>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</si>
  <si>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</si>
  <si>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</si>
  <si>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</si>
  <si>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- 6 db kártyaolvasó beszerzése</t>
  </si>
  <si>
    <t>- 1 db porszívó beszerzése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</si>
  <si>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</si>
  <si>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</si>
  <si>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</si>
  <si>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</si>
  <si>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</si>
  <si>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</si>
  <si>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</si>
  <si>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</si>
  <si>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</si>
  <si>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</si>
  <si>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</si>
  <si>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Lamináló gép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</si>
  <si>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</si>
  <si>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</si>
  <si>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</si>
  <si>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</si>
  <si>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</si>
  <si>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</si>
  <si>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- Könyvtári érdekeltségnövelő pályázatból könyvbeszerzés</t>
  </si>
  <si>
    <t>- Könyvtári könyvek beszerzése Szja 1%-ának felajánlásából</t>
  </si>
  <si>
    <t>- 10 db rendezvénysátor beszerzése</t>
  </si>
  <si>
    <t>- informatikai és egyéb kis értékű eszközök beszerzése érdekeltségnövelő támogatás terhére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</si>
  <si>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</si>
  <si>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</si>
  <si>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</si>
  <si>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</si>
  <si>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</si>
  <si>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- óvodai- és iskolai szociális munka beruházási kerete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</si>
  <si>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</si>
  <si>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</si>
  <si>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</si>
  <si>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</si>
  <si>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</si>
  <si>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</si>
  <si>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</si>
  <si>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</si>
  <si>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</si>
  <si>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</si>
  <si>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</si>
  <si>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</si>
  <si>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</si>
  <si>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</si>
  <si>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</si>
  <si>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</si>
  <si>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</si>
  <si>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</si>
  <si>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</si>
  <si>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</si>
  <si>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1 db fűkasza beszerzése</t>
  </si>
  <si>
    <t>Pénzszállító táska beszerzése</t>
  </si>
  <si>
    <t>Tiszavasvári Bölcsőde</t>
  </si>
  <si>
    <t>- spirálozó és lamináló gép beszerzése</t>
  </si>
  <si>
    <t>- konyhai eszközök beszerzése</t>
  </si>
  <si>
    <t>- bölcsődei textíliák beszerzése</t>
  </si>
  <si>
    <t>- Kormányhivatal által előírt eszközök beszerzése</t>
  </si>
  <si>
    <t>- beépített tároló szekrény és egyéb bútorok beszerzése</t>
  </si>
  <si>
    <t>- munkaruha beszerzés (kihordási idő &gt; 1 év)</t>
  </si>
  <si>
    <t>ÖSSZESEN: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</si>
</sst>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48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0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8"/>
      <color theme="1"/>
      <name val="Times New Roman CE"/>
      <charset val="238"/>
    </font>
    <font>
      <sz val="8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9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 CE"/>
      <charset val="238"/>
    </font>
    <font>
      <sz val="10"/>
      <color rgb="FFFF0000"/>
      <name val="Times New Roman CE"/>
      <charset val="238"/>
    </font>
    <font>
      <sz val="10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i/>
      <sz val="10"/>
      <name val="Times New Roman CE"/>
      <family val="1"/>
      <charset val="238"/>
    </font>
    <font>
      <sz val="11"/>
      <color theme="1"/>
      <name val="Times New Roman CE"/>
      <charset val="238"/>
    </font>
    <font>
      <b/>
      <sz val="10"/>
      <name val="Times New Roman CE"/>
      <charset val="238"/>
    </font>
    <font>
      <sz val="8"/>
      <color rgb="FFFF0000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5" fillId="0" borderId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7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123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2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2" applyNumberFormat="1" applyFont="1" applyFill="1" applyBorder="1" applyAlignment="1" applyProtection="1">
      <alignment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6" xfId="0" applyNumberFormat="1" applyFont="1" applyFill="1" applyBorder="1" applyAlignment="1" applyProtection="1">
      <alignment vertical="center" wrapText="1"/>
      <protection locked="0"/>
    </xf>
    <xf numFmtId="164" fontId="1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2" fillId="0" borderId="8" xfId="2" applyNumberFormat="1" applyFont="1" applyFill="1" applyBorder="1" applyAlignment="1" applyProtection="1">
      <alignment vertical="center" wrapText="1"/>
      <protection locked="0"/>
    </xf>
    <xf numFmtId="49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9" xfId="0" applyNumberFormat="1" applyFont="1" applyFill="1" applyBorder="1" applyAlignment="1" applyProtection="1">
      <alignment vertical="center" wrapText="1"/>
      <protection locked="0"/>
    </xf>
    <xf numFmtId="164" fontId="13" fillId="0" borderId="10" xfId="0" applyNumberFormat="1" applyFont="1" applyFill="1" applyBorder="1" applyAlignment="1" applyProtection="1">
      <alignment vertical="center" wrapText="1"/>
    </xf>
    <xf numFmtId="164" fontId="12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12" xfId="2" applyNumberFormat="1" applyFont="1" applyFill="1" applyBorder="1" applyAlignment="1" applyProtection="1">
      <alignment vertical="center" wrapText="1"/>
      <protection locked="0"/>
    </xf>
    <xf numFmtId="49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2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12" xfId="3" applyFont="1" applyFill="1" applyBorder="1" applyAlignment="1" applyProtection="1">
      <alignment horizontal="left"/>
      <protection locked="0"/>
    </xf>
    <xf numFmtId="164" fontId="16" fillId="0" borderId="14" xfId="0" applyNumberFormat="1" applyFont="1" applyFill="1" applyBorder="1" applyAlignment="1" applyProtection="1">
      <alignment vertical="center" wrapText="1"/>
    </xf>
    <xf numFmtId="0" fontId="12" fillId="0" borderId="11" xfId="3" applyFont="1" applyFill="1" applyBorder="1" applyProtection="1">
      <protection locked="0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18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8" fillId="0" borderId="12" xfId="2" applyNumberFormat="1" applyFont="1" applyFill="1" applyBorder="1" applyAlignment="1" applyProtection="1">
      <alignment vertical="center" wrapText="1"/>
      <protection locked="0"/>
    </xf>
    <xf numFmtId="164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6" xfId="0" applyNumberFormat="1" applyFont="1" applyFill="1" applyBorder="1" applyAlignment="1">
      <alignment vertical="center" wrapText="1"/>
    </xf>
    <xf numFmtId="164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1" xfId="2" applyFont="1" applyFill="1" applyBorder="1" applyAlignment="1">
      <alignment vertical="center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1" fillId="0" borderId="0" xfId="0" applyNumberFormat="1" applyFont="1" applyFill="1" applyAlignment="1">
      <alignment vertical="center" wrapText="1"/>
    </xf>
    <xf numFmtId="0" fontId="19" fillId="0" borderId="4" xfId="2" applyFont="1" applyFill="1" applyBorder="1" applyAlignment="1">
      <alignment vertical="center"/>
    </xf>
    <xf numFmtId="164" fontId="10" fillId="0" borderId="14" xfId="0" applyNumberFormat="1" applyFont="1" applyFill="1" applyBorder="1" applyAlignment="1" applyProtection="1">
      <alignment vertical="center" wrapText="1"/>
    </xf>
    <xf numFmtId="0" fontId="22" fillId="0" borderId="14" xfId="3" applyFont="1" applyFill="1" applyBorder="1" applyAlignment="1" applyProtection="1">
      <alignment wrapText="1"/>
      <protection locked="0"/>
    </xf>
    <xf numFmtId="164" fontId="22" fillId="0" borderId="12" xfId="2" applyNumberFormat="1" applyFont="1" applyFill="1" applyBorder="1" applyAlignment="1" applyProtection="1">
      <alignment vertical="center" wrapText="1"/>
      <protection locked="0"/>
    </xf>
    <xf numFmtId="49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3" xfId="0" applyNumberFormat="1" applyFont="1" applyFill="1" applyBorder="1" applyAlignment="1" applyProtection="1">
      <alignment vertical="center" wrapText="1"/>
      <protection locked="0"/>
    </xf>
    <xf numFmtId="164" fontId="22" fillId="0" borderId="14" xfId="0" applyNumberFormat="1" applyFont="1" applyFill="1" applyBorder="1" applyAlignment="1" applyProtection="1">
      <alignment vertical="center" wrapText="1"/>
    </xf>
    <xf numFmtId="0" fontId="23" fillId="0" borderId="4" xfId="2" applyFont="1" applyFill="1" applyBorder="1" applyAlignment="1">
      <alignment vertical="center"/>
    </xf>
    <xf numFmtId="0" fontId="24" fillId="0" borderId="4" xfId="2" applyFont="1" applyFill="1" applyBorder="1" applyAlignment="1">
      <alignment vertical="center"/>
    </xf>
    <xf numFmtId="164" fontId="18" fillId="0" borderId="8" xfId="2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vertical="center" wrapText="1"/>
    </xf>
    <xf numFmtId="164" fontId="25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  <protection locked="0"/>
    </xf>
    <xf numFmtId="164" fontId="26" fillId="0" borderId="0" xfId="0" applyNumberFormat="1" applyFont="1" applyFill="1" applyAlignment="1">
      <alignment vertical="center" wrapText="1"/>
    </xf>
    <xf numFmtId="164" fontId="3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3" quotePrefix="1" applyFont="1" applyFill="1" applyBorder="1" applyAlignment="1" applyProtection="1">
      <alignment horizontal="left"/>
      <protection locked="0"/>
    </xf>
    <xf numFmtId="0" fontId="27" fillId="0" borderId="11" xfId="3" quotePrefix="1" applyFont="1" applyFill="1" applyBorder="1" applyProtection="1">
      <protection locked="0"/>
    </xf>
    <xf numFmtId="49" fontId="27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3" quotePrefix="1" applyFont="1" applyFill="1" applyBorder="1" applyProtection="1">
      <protection locked="0"/>
    </xf>
    <xf numFmtId="164" fontId="28" fillId="0" borderId="14" xfId="0" applyNumberFormat="1" applyFont="1" applyFill="1" applyBorder="1" applyAlignment="1" applyProtection="1">
      <alignment vertical="center" wrapText="1"/>
    </xf>
    <xf numFmtId="164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27" fillId="0" borderId="12" xfId="0" applyNumberFormat="1" applyFont="1" applyFill="1" applyBorder="1" applyAlignment="1" applyProtection="1">
      <alignment vertical="center" wrapText="1"/>
      <protection locked="0"/>
    </xf>
    <xf numFmtId="164" fontId="2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13" xfId="0" applyNumberFormat="1" applyFont="1" applyFill="1" applyBorder="1" applyAlignment="1" applyProtection="1">
      <alignment vertical="center" wrapText="1"/>
      <protection locked="0"/>
    </xf>
    <xf numFmtId="164" fontId="29" fillId="0" borderId="0" xfId="0" applyNumberFormat="1" applyFont="1" applyFill="1" applyAlignment="1">
      <alignment vertical="center" wrapText="1"/>
    </xf>
    <xf numFmtId="0" fontId="24" fillId="0" borderId="11" xfId="0" quotePrefix="1" applyFont="1" applyFill="1" applyBorder="1" applyAlignment="1">
      <alignment vertical="center" wrapText="1"/>
    </xf>
    <xf numFmtId="164" fontId="30" fillId="0" borderId="0" xfId="0" applyNumberFormat="1" applyFont="1" applyFill="1" applyAlignment="1">
      <alignment vertical="center" wrapText="1"/>
    </xf>
    <xf numFmtId="0" fontId="24" fillId="0" borderId="11" xfId="0" quotePrefix="1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2" fillId="0" borderId="11" xfId="0" quotePrefix="1" applyFont="1" applyFill="1" applyBorder="1" applyAlignment="1">
      <alignment vertical="center"/>
    </xf>
    <xf numFmtId="164" fontId="33" fillId="0" borderId="12" xfId="0" applyNumberFormat="1" applyFont="1" applyFill="1" applyBorder="1" applyAlignment="1" applyProtection="1">
      <alignment vertical="center" wrapText="1"/>
      <protection locked="0"/>
    </xf>
    <xf numFmtId="49" fontId="3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3" xfId="0" applyNumberFormat="1" applyFont="1" applyFill="1" applyBorder="1" applyAlignment="1" applyProtection="1">
      <alignment vertical="center" wrapText="1"/>
      <protection locked="0"/>
    </xf>
    <xf numFmtId="164" fontId="34" fillId="0" borderId="14" xfId="0" applyNumberFormat="1" applyFont="1" applyFill="1" applyBorder="1" applyAlignment="1" applyProtection="1">
      <alignment vertical="center" wrapText="1"/>
    </xf>
    <xf numFmtId="0" fontId="24" fillId="0" borderId="4" xfId="0" quotePrefix="1" applyFont="1" applyFill="1" applyBorder="1" applyAlignment="1">
      <alignment vertical="center"/>
    </xf>
    <xf numFmtId="0" fontId="32" fillId="0" borderId="4" xfId="0" quotePrefix="1" applyFont="1" applyFill="1" applyBorder="1" applyAlignment="1">
      <alignment vertical="center"/>
    </xf>
    <xf numFmtId="0" fontId="24" fillId="0" borderId="4" xfId="0" quotePrefix="1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4" fillId="0" borderId="12" xfId="1" applyNumberFormat="1" applyFont="1" applyFill="1" applyBorder="1" applyAlignment="1">
      <alignment vertical="center"/>
    </xf>
    <xf numFmtId="3" fontId="24" fillId="0" borderId="13" xfId="1" applyNumberFormat="1" applyFont="1" applyFill="1" applyBorder="1" applyAlignment="1">
      <alignment vertical="center"/>
    </xf>
    <xf numFmtId="164" fontId="35" fillId="0" borderId="14" xfId="0" applyNumberFormat="1" applyFont="1" applyFill="1" applyBorder="1" applyAlignment="1" applyProtection="1">
      <alignment vertical="center" wrapText="1"/>
    </xf>
    <xf numFmtId="0" fontId="32" fillId="0" borderId="11" xfId="0" applyFont="1" applyFill="1" applyBorder="1" applyAlignment="1">
      <alignment vertical="center"/>
    </xf>
    <xf numFmtId="164" fontId="33" fillId="0" borderId="14" xfId="0" applyNumberFormat="1" applyFont="1" applyFill="1" applyBorder="1" applyAlignment="1" applyProtection="1">
      <alignment vertical="center" wrapText="1"/>
    </xf>
    <xf numFmtId="0" fontId="24" fillId="0" borderId="11" xfId="0" applyFont="1" applyFill="1" applyBorder="1" applyAlignment="1">
      <alignment vertical="center"/>
    </xf>
    <xf numFmtId="164" fontId="33" fillId="0" borderId="0" xfId="0" applyNumberFormat="1" applyFont="1" applyFill="1" applyAlignment="1">
      <alignment vertical="center" wrapText="1"/>
    </xf>
    <xf numFmtId="0" fontId="32" fillId="0" borderId="19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164" fontId="36" fillId="0" borderId="13" xfId="0" applyNumberFormat="1" applyFont="1" applyFill="1" applyBorder="1" applyAlignment="1" applyProtection="1">
      <alignment vertical="center" wrapText="1"/>
      <protection locked="0"/>
    </xf>
    <xf numFmtId="164" fontId="37" fillId="0" borderId="14" xfId="0" applyNumberFormat="1" applyFont="1" applyFill="1" applyBorder="1" applyAlignment="1" applyProtection="1">
      <alignment vertical="center" wrapText="1"/>
    </xf>
    <xf numFmtId="164" fontId="3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8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14" xfId="0" applyNumberFormat="1" applyFont="1" applyFill="1" applyBorder="1" applyAlignment="1" applyProtection="1">
      <alignment vertical="center" wrapText="1"/>
    </xf>
    <xf numFmtId="164" fontId="26" fillId="0" borderId="14" xfId="0" applyNumberFormat="1" applyFont="1" applyFill="1" applyBorder="1" applyAlignment="1" applyProtection="1">
      <alignment vertical="center" wrapText="1"/>
    </xf>
    <xf numFmtId="0" fontId="25" fillId="0" borderId="11" xfId="3" applyFont="1" applyFill="1" applyBorder="1" applyProtection="1">
      <protection locked="0"/>
    </xf>
    <xf numFmtId="0" fontId="3" fillId="0" borderId="11" xfId="3" quotePrefix="1" applyFont="1" applyFill="1" applyBorder="1" applyProtection="1">
      <protection locked="0"/>
    </xf>
    <xf numFmtId="164" fontId="40" fillId="0" borderId="14" xfId="0" applyNumberFormat="1" applyFont="1" applyFill="1" applyBorder="1" applyAlignment="1" applyProtection="1">
      <alignment vertical="center" wrapText="1"/>
    </xf>
    <xf numFmtId="0" fontId="24" fillId="0" borderId="19" xfId="0" quotePrefix="1" applyFont="1" applyFill="1" applyBorder="1" applyAlignment="1">
      <alignment vertical="center"/>
    </xf>
    <xf numFmtId="0" fontId="24" fillId="0" borderId="20" xfId="0" quotePrefix="1" applyFont="1" applyFill="1" applyBorder="1" applyAlignment="1">
      <alignment vertical="center"/>
    </xf>
    <xf numFmtId="164" fontId="3" fillId="0" borderId="21" xfId="0" applyNumberFormat="1" applyFont="1" applyFill="1" applyBorder="1" applyAlignment="1" applyProtection="1">
      <alignment vertical="center"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vertical="center" wrapText="1"/>
      <protection locked="0"/>
    </xf>
    <xf numFmtId="164" fontId="16" fillId="0" borderId="23" xfId="0" applyNumberFormat="1" applyFont="1" applyFill="1" applyBorder="1" applyAlignment="1" applyProtection="1">
      <alignment vertical="center" wrapText="1"/>
    </xf>
    <xf numFmtId="164" fontId="41" fillId="0" borderId="24" xfId="0" applyNumberFormat="1" applyFont="1" applyFill="1" applyBorder="1" applyAlignment="1" applyProtection="1">
      <alignment horizontal="left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42" fillId="2" borderId="26" xfId="0" applyNumberFormat="1" applyFont="1" applyFill="1" applyBorder="1" applyAlignment="1" applyProtection="1">
      <alignment vertical="center" wrapText="1"/>
    </xf>
    <xf numFmtId="164" fontId="42" fillId="0" borderId="25" xfId="0" applyNumberFormat="1" applyFont="1" applyFill="1" applyBorder="1" applyAlignment="1" applyProtection="1">
      <alignment vertical="center" wrapText="1"/>
    </xf>
    <xf numFmtId="164" fontId="28" fillId="0" borderId="2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</cellXfs>
  <cellStyles count="22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" xfId="1" builtinId="3"/>
    <cellStyle name="Ezres 2" xfId="10"/>
    <cellStyle name="Ezres 3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2"/>
    <cellStyle name="Normál 3" xfId="19"/>
    <cellStyle name="Normál 3 2" xfId="20"/>
    <cellStyle name="Normál 3 2 2" xfId="21"/>
    <cellStyle name="Normál_KVRENMUNKA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>
    <tabColor rgb="FF92D050"/>
  </sheetPr>
  <dimension ref="A1:G103"/>
  <sheetViews>
    <sheetView tabSelected="1" view="pageLayout" topLeftCell="B1" zoomScale="85" zoomScalePageLayoutView="85" workbookViewId="0">
      <selection activeCell="J2" sqref="J2"/>
    </sheetView>
  </sheetViews>
  <sheetFormatPr defaultColWidth="9.33203125" defaultRowHeight="12.75"/>
  <cols>
    <col min="1" max="1" width="61.33203125" style="121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12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>
      <c r="A1" s="1" t="s">
        <v>0</v>
      </c>
      <c r="B1" s="1"/>
      <c r="C1" s="1"/>
      <c r="D1" s="1"/>
      <c r="E1" s="1"/>
      <c r="F1" s="1"/>
    </row>
    <row r="2" spans="1:7" ht="22.5" customHeight="1" thickBot="1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>
      <c r="A5" s="15" t="s">
        <v>9</v>
      </c>
      <c r="B5" s="16">
        <v>359410</v>
      </c>
      <c r="C5" s="17" t="s">
        <v>10</v>
      </c>
      <c r="D5" s="18"/>
      <c r="E5" s="18">
        <v>359410</v>
      </c>
      <c r="F5" s="19">
        <f t="shared" ref="F5:F86" si="0">B5-D5-E5</f>
        <v>0</v>
      </c>
    </row>
    <row r="6" spans="1:7" s="20" customFormat="1" ht="15.95" customHeight="1">
      <c r="A6" s="15" t="s">
        <v>11</v>
      </c>
      <c r="B6" s="21">
        <v>752475</v>
      </c>
      <c r="C6" s="22" t="s">
        <v>10</v>
      </c>
      <c r="D6" s="23"/>
      <c r="E6" s="23">
        <v>752475</v>
      </c>
      <c r="F6" s="24">
        <f t="shared" si="0"/>
        <v>0</v>
      </c>
    </row>
    <row r="7" spans="1:7" s="30" customFormat="1" ht="15.95" customHeight="1">
      <c r="A7" s="25" t="s">
        <v>12</v>
      </c>
      <c r="B7" s="26">
        <v>2345001</v>
      </c>
      <c r="C7" s="27" t="s">
        <v>10</v>
      </c>
      <c r="D7" s="28"/>
      <c r="E7" s="28">
        <v>2345001</v>
      </c>
      <c r="F7" s="29">
        <f t="shared" si="0"/>
        <v>0</v>
      </c>
    </row>
    <row r="8" spans="1:7" s="20" customFormat="1" ht="15.95" customHeight="1">
      <c r="A8" s="31" t="s">
        <v>13</v>
      </c>
      <c r="B8" s="26">
        <f>4117750+5189661</f>
        <v>9307411</v>
      </c>
      <c r="C8" s="27" t="s">
        <v>14</v>
      </c>
      <c r="D8" s="28"/>
      <c r="E8" s="28">
        <f>4117750+5189661</f>
        <v>9307411</v>
      </c>
      <c r="F8" s="29">
        <f t="shared" si="0"/>
        <v>0</v>
      </c>
    </row>
    <row r="9" spans="1:7" s="20" customFormat="1" ht="15.95" customHeight="1">
      <c r="A9" s="32" t="s">
        <v>15</v>
      </c>
      <c r="B9" s="26">
        <v>214128351</v>
      </c>
      <c r="C9" s="27" t="s">
        <v>14</v>
      </c>
      <c r="D9" s="28"/>
      <c r="E9" s="28">
        <v>214128351</v>
      </c>
      <c r="F9" s="33">
        <f t="shared" si="0"/>
        <v>0</v>
      </c>
    </row>
    <row r="10" spans="1:7" s="20" customFormat="1" ht="25.5" customHeight="1">
      <c r="A10" s="31" t="s">
        <v>16</v>
      </c>
      <c r="B10" s="26">
        <v>0</v>
      </c>
      <c r="C10" s="27" t="s">
        <v>10</v>
      </c>
      <c r="D10" s="28"/>
      <c r="E10" s="28">
        <v>0</v>
      </c>
      <c r="F10" s="29">
        <f t="shared" si="0"/>
        <v>0</v>
      </c>
    </row>
    <row r="11" spans="1:7" s="20" customFormat="1" ht="15.95" customHeight="1">
      <c r="A11" s="34" t="s">
        <v>17</v>
      </c>
      <c r="B11" s="26">
        <f>12873483-159000</f>
        <v>12714483</v>
      </c>
      <c r="C11" s="27" t="s">
        <v>14</v>
      </c>
      <c r="D11" s="35"/>
      <c r="E11" s="35">
        <f>12873483-159000</f>
        <v>12714483</v>
      </c>
      <c r="F11" s="29">
        <f t="shared" si="0"/>
        <v>0</v>
      </c>
    </row>
    <row r="12" spans="1:7" s="20" customFormat="1" ht="18.75" customHeight="1">
      <c r="A12" s="25" t="s">
        <v>18</v>
      </c>
      <c r="B12" s="26">
        <v>381000</v>
      </c>
      <c r="C12" s="27" t="s">
        <v>10</v>
      </c>
      <c r="D12" s="28"/>
      <c r="E12" s="28">
        <v>381000</v>
      </c>
      <c r="F12" s="29">
        <f t="shared" si="0"/>
        <v>0</v>
      </c>
    </row>
    <row r="13" spans="1:7" s="20" customFormat="1" ht="15.95" customHeight="1">
      <c r="A13" s="36" t="s">
        <v>19</v>
      </c>
      <c r="B13" s="37">
        <v>1500000</v>
      </c>
      <c r="C13" s="27" t="s">
        <v>10</v>
      </c>
      <c r="D13" s="38"/>
      <c r="E13" s="39">
        <v>1500000</v>
      </c>
      <c r="F13" s="40"/>
    </row>
    <row r="14" spans="1:7" s="20" customFormat="1" ht="15.95" customHeight="1">
      <c r="A14" s="25" t="s">
        <v>20</v>
      </c>
      <c r="B14" s="26">
        <v>1422400</v>
      </c>
      <c r="C14" s="27" t="s">
        <v>10</v>
      </c>
      <c r="D14" s="41"/>
      <c r="E14" s="28">
        <v>1422400</v>
      </c>
      <c r="F14" s="29">
        <f>B13-D13-E13</f>
        <v>0</v>
      </c>
    </row>
    <row r="15" spans="1:7" s="20" customFormat="1" ht="15.95" customHeight="1">
      <c r="A15" s="25" t="s">
        <v>21</v>
      </c>
      <c r="B15" s="26">
        <v>457200</v>
      </c>
      <c r="C15" s="27" t="s">
        <v>10</v>
      </c>
      <c r="D15" s="41"/>
      <c r="E15" s="28">
        <v>457200</v>
      </c>
      <c r="F15" s="29">
        <f t="shared" si="0"/>
        <v>0</v>
      </c>
    </row>
    <row r="16" spans="1:7" s="20" customFormat="1" ht="15.95" customHeight="1">
      <c r="A16" s="36" t="s">
        <v>22</v>
      </c>
      <c r="B16" s="37">
        <v>2740000</v>
      </c>
      <c r="C16" s="27" t="s">
        <v>10</v>
      </c>
      <c r="D16" s="39"/>
      <c r="E16" s="39">
        <v>2740000</v>
      </c>
      <c r="F16" s="33">
        <f t="shared" si="0"/>
        <v>0</v>
      </c>
    </row>
    <row r="17" spans="1:6" s="20" customFormat="1" ht="15.95" customHeight="1">
      <c r="A17" s="31" t="s">
        <v>23</v>
      </c>
      <c r="B17" s="37">
        <v>374185</v>
      </c>
      <c r="C17" s="27" t="s">
        <v>10</v>
      </c>
      <c r="D17" s="39"/>
      <c r="E17" s="39">
        <v>374185</v>
      </c>
      <c r="F17" s="33">
        <f t="shared" si="0"/>
        <v>0</v>
      </c>
    </row>
    <row r="18" spans="1:6" s="20" customFormat="1" ht="15.95" customHeight="1">
      <c r="A18" s="25" t="s">
        <v>24</v>
      </c>
      <c r="B18" s="26">
        <v>25400</v>
      </c>
      <c r="C18" s="27" t="s">
        <v>10</v>
      </c>
      <c r="D18" s="28"/>
      <c r="E18" s="28">
        <v>25400</v>
      </c>
      <c r="F18" s="29">
        <f t="shared" si="0"/>
        <v>0</v>
      </c>
    </row>
    <row r="19" spans="1:6" s="20" customFormat="1" ht="21.75" customHeight="1">
      <c r="A19" s="25" t="s">
        <v>25</v>
      </c>
      <c r="B19" s="26">
        <v>275000</v>
      </c>
      <c r="C19" s="27" t="s">
        <v>10</v>
      </c>
      <c r="D19" s="28"/>
      <c r="E19" s="28">
        <v>275000</v>
      </c>
      <c r="F19" s="29">
        <f t="shared" si="0"/>
        <v>0</v>
      </c>
    </row>
    <row r="20" spans="1:6" s="20" customFormat="1" ht="15.95" customHeight="1">
      <c r="A20" s="42" t="s">
        <v>26</v>
      </c>
      <c r="B20" s="37">
        <v>254000</v>
      </c>
      <c r="C20" s="27" t="s">
        <v>10</v>
      </c>
      <c r="D20" s="39"/>
      <c r="E20" s="28">
        <v>254000</v>
      </c>
      <c r="F20" s="33">
        <f t="shared" si="0"/>
        <v>0</v>
      </c>
    </row>
    <row r="21" spans="1:6" s="20" customFormat="1" ht="15.95" customHeight="1">
      <c r="A21" s="42" t="s">
        <v>27</v>
      </c>
      <c r="B21" s="37">
        <f>75588869-1863013-14128085-879687+797560-169560</f>
        <v>59346084</v>
      </c>
      <c r="C21" s="27" t="s">
        <v>14</v>
      </c>
      <c r="D21" s="28">
        <f>25930681-472408-20930495</f>
        <v>4527778</v>
      </c>
      <c r="E21" s="28">
        <f>33259811+20930495+797560-169560</f>
        <v>54818306</v>
      </c>
      <c r="F21" s="43">
        <f t="shared" si="0"/>
        <v>0</v>
      </c>
    </row>
    <row r="22" spans="1:6" s="44" customFormat="1" ht="15.75" customHeight="1">
      <c r="A22" s="42" t="s">
        <v>28</v>
      </c>
      <c r="B22" s="37">
        <v>381000</v>
      </c>
      <c r="C22" s="27" t="s">
        <v>10</v>
      </c>
      <c r="D22" s="39"/>
      <c r="E22" s="39">
        <v>381000</v>
      </c>
      <c r="F22" s="33">
        <f t="shared" si="0"/>
        <v>0</v>
      </c>
    </row>
    <row r="23" spans="1:6" s="44" customFormat="1" ht="15.75" customHeight="1">
      <c r="A23" s="42" t="s">
        <v>29</v>
      </c>
      <c r="B23" s="37">
        <v>377190</v>
      </c>
      <c r="C23" s="27" t="s">
        <v>10</v>
      </c>
      <c r="D23" s="39"/>
      <c r="E23" s="28">
        <v>377190</v>
      </c>
      <c r="F23" s="29">
        <f t="shared" si="0"/>
        <v>0</v>
      </c>
    </row>
    <row r="24" spans="1:6" s="20" customFormat="1" ht="15.75" customHeight="1">
      <c r="A24" s="42" t="s">
        <v>30</v>
      </c>
      <c r="B24" s="37">
        <f>2338070-450200</f>
        <v>1887870</v>
      </c>
      <c r="C24" s="27" t="s">
        <v>10</v>
      </c>
      <c r="D24" s="39"/>
      <c r="E24" s="28">
        <f>2338070-450200</f>
        <v>1887870</v>
      </c>
      <c r="F24" s="29">
        <f t="shared" si="0"/>
        <v>0</v>
      </c>
    </row>
    <row r="25" spans="1:6" s="20" customFormat="1" ht="15.75" customHeight="1">
      <c r="A25" s="42" t="s">
        <v>31</v>
      </c>
      <c r="B25" s="37">
        <v>4950460</v>
      </c>
      <c r="C25" s="27" t="s">
        <v>10</v>
      </c>
      <c r="D25" s="39"/>
      <c r="E25" s="39">
        <v>4950460</v>
      </c>
      <c r="F25" s="33">
        <f t="shared" si="0"/>
        <v>0</v>
      </c>
    </row>
    <row r="26" spans="1:6" s="20" customFormat="1" ht="15.75" customHeight="1">
      <c r="A26" s="45" t="s">
        <v>32</v>
      </c>
      <c r="B26" s="26">
        <v>3000</v>
      </c>
      <c r="C26" s="27" t="s">
        <v>10</v>
      </c>
      <c r="D26" s="28"/>
      <c r="E26" s="28">
        <v>3000</v>
      </c>
      <c r="F26" s="33">
        <f t="shared" si="0"/>
        <v>0</v>
      </c>
    </row>
    <row r="27" spans="1:6" s="20" customFormat="1" ht="15.75" customHeight="1">
      <c r="A27" s="45" t="s">
        <v>33</v>
      </c>
      <c r="B27" s="26">
        <v>6704583</v>
      </c>
      <c r="C27" s="27" t="s">
        <v>10</v>
      </c>
      <c r="D27" s="28"/>
      <c r="E27" s="28">
        <v>6704583</v>
      </c>
      <c r="F27" s="46">
        <f t="shared" si="0"/>
        <v>0</v>
      </c>
    </row>
    <row r="28" spans="1:6" s="20" customFormat="1" ht="15.75" customHeight="1">
      <c r="A28" s="45" t="s">
        <v>34</v>
      </c>
      <c r="B28" s="26">
        <v>4969510</v>
      </c>
      <c r="C28" s="27" t="s">
        <v>10</v>
      </c>
      <c r="D28" s="28"/>
      <c r="E28" s="28">
        <v>4969510</v>
      </c>
      <c r="F28" s="33">
        <f t="shared" si="0"/>
        <v>0</v>
      </c>
    </row>
    <row r="29" spans="1:6" s="20" customFormat="1" ht="21">
      <c r="A29" s="47" t="s">
        <v>35</v>
      </c>
      <c r="B29" s="48">
        <v>25000000</v>
      </c>
      <c r="C29" s="49" t="s">
        <v>10</v>
      </c>
      <c r="D29" s="50"/>
      <c r="E29" s="50">
        <v>25000000</v>
      </c>
      <c r="F29" s="51"/>
    </row>
    <row r="30" spans="1:6" s="44" customFormat="1" ht="15.75" customHeight="1">
      <c r="A30" s="52" t="s">
        <v>36</v>
      </c>
      <c r="B30" s="37"/>
      <c r="C30" s="27"/>
      <c r="D30" s="39"/>
      <c r="E30" s="39"/>
      <c r="F30" s="33">
        <f t="shared" si="0"/>
        <v>0</v>
      </c>
    </row>
    <row r="31" spans="1:6" s="20" customFormat="1" ht="15.75" customHeight="1">
      <c r="A31" s="53" t="s">
        <v>37</v>
      </c>
      <c r="B31" s="37">
        <v>1153160</v>
      </c>
      <c r="C31" s="27" t="s">
        <v>10</v>
      </c>
      <c r="D31" s="39"/>
      <c r="E31" s="39">
        <v>1153160</v>
      </c>
      <c r="F31" s="33">
        <f t="shared" si="0"/>
        <v>0</v>
      </c>
    </row>
    <row r="32" spans="1:6" s="20" customFormat="1" ht="15.75" customHeight="1">
      <c r="A32" s="53" t="s">
        <v>38</v>
      </c>
      <c r="B32" s="54">
        <v>840740</v>
      </c>
      <c r="C32" s="27" t="s">
        <v>10</v>
      </c>
      <c r="D32" s="39"/>
      <c r="E32" s="39">
        <v>840740</v>
      </c>
      <c r="F32" s="55">
        <f t="shared" si="0"/>
        <v>0</v>
      </c>
    </row>
    <row r="33" spans="1:6" s="44" customFormat="1" ht="15.75" customHeight="1">
      <c r="A33" s="53" t="s">
        <v>39</v>
      </c>
      <c r="B33" s="54">
        <v>2000250</v>
      </c>
      <c r="C33" s="27" t="s">
        <v>10</v>
      </c>
      <c r="D33" s="39"/>
      <c r="E33" s="39">
        <v>2000250</v>
      </c>
      <c r="F33" s="55">
        <f t="shared" si="0"/>
        <v>0</v>
      </c>
    </row>
    <row r="34" spans="1:6" s="20" customFormat="1" ht="15.75" customHeight="1" thickBot="1">
      <c r="A34" s="53" t="s">
        <v>40</v>
      </c>
      <c r="B34" s="54">
        <v>925830</v>
      </c>
      <c r="C34" s="27" t="s">
        <v>10</v>
      </c>
      <c r="D34" s="39"/>
      <c r="E34" s="39">
        <v>925830</v>
      </c>
      <c r="F34" s="55">
        <f t="shared" si="0"/>
        <v>0</v>
      </c>
    </row>
    <row r="35" spans="1:6" s="44" customFormat="1" ht="15.75" customHeight="1">
      <c r="A35" s="56" t="s">
        <v>41</v>
      </c>
      <c r="B35" s="57"/>
      <c r="C35" s="58"/>
      <c r="D35" s="59"/>
      <c r="E35" s="59"/>
      <c r="F35" s="19">
        <f t="shared" si="0"/>
        <v>0</v>
      </c>
    </row>
    <row r="36" spans="1:6" s="20" customFormat="1" ht="15.75" customHeight="1">
      <c r="A36" s="60" t="s">
        <v>42</v>
      </c>
      <c r="B36" s="61">
        <v>300000</v>
      </c>
      <c r="C36" s="62" t="s">
        <v>10</v>
      </c>
      <c r="D36" s="63"/>
      <c r="E36" s="63">
        <v>300000</v>
      </c>
      <c r="F36" s="29">
        <f t="shared" si="0"/>
        <v>0</v>
      </c>
    </row>
    <row r="37" spans="1:6" s="64" customFormat="1" ht="15.75" customHeight="1">
      <c r="A37" s="60" t="s">
        <v>43</v>
      </c>
      <c r="B37" s="61">
        <v>368300</v>
      </c>
      <c r="C37" s="62" t="s">
        <v>10</v>
      </c>
      <c r="D37" s="63"/>
      <c r="E37" s="63">
        <v>368300</v>
      </c>
      <c r="F37" s="29">
        <f t="shared" si="0"/>
        <v>0</v>
      </c>
    </row>
    <row r="38" spans="1:6" s="64" customFormat="1" ht="15.75" customHeight="1">
      <c r="A38" s="65" t="s">
        <v>44</v>
      </c>
      <c r="B38" s="61">
        <v>131700</v>
      </c>
      <c r="C38" s="62" t="s">
        <v>10</v>
      </c>
      <c r="D38" s="63"/>
      <c r="E38" s="63">
        <v>131700</v>
      </c>
      <c r="F38" s="29">
        <f t="shared" si="0"/>
        <v>0</v>
      </c>
    </row>
    <row r="39" spans="1:6" s="44" customFormat="1" ht="15.75" customHeight="1">
      <c r="A39" s="66" t="s">
        <v>45</v>
      </c>
      <c r="B39" s="61">
        <v>83960</v>
      </c>
      <c r="C39" s="62" t="s">
        <v>10</v>
      </c>
      <c r="D39" s="63"/>
      <c r="E39" s="63">
        <v>83960</v>
      </c>
      <c r="F39" s="29">
        <f t="shared" si="0"/>
        <v>0</v>
      </c>
    </row>
    <row r="40" spans="1:6" s="30" customFormat="1" ht="15.75" customHeight="1">
      <c r="A40" s="66" t="s">
        <v>46</v>
      </c>
      <c r="B40" s="61">
        <v>16040</v>
      </c>
      <c r="C40" s="62" t="s">
        <v>10</v>
      </c>
      <c r="D40" s="63"/>
      <c r="E40" s="63">
        <v>16040</v>
      </c>
      <c r="F40" s="29">
        <f t="shared" si="0"/>
        <v>0</v>
      </c>
    </row>
    <row r="41" spans="1:6" s="44" customFormat="1" ht="15.75" customHeight="1">
      <c r="A41" s="65" t="s">
        <v>47</v>
      </c>
      <c r="B41" s="61">
        <v>180000</v>
      </c>
      <c r="C41" s="62" t="s">
        <v>14</v>
      </c>
      <c r="D41" s="63">
        <v>0</v>
      </c>
      <c r="E41" s="63">
        <v>180000</v>
      </c>
      <c r="F41" s="29">
        <f t="shared" si="0"/>
        <v>0</v>
      </c>
    </row>
    <row r="42" spans="1:6" s="20" customFormat="1" ht="15.75" customHeight="1">
      <c r="A42" s="67" t="s">
        <v>48</v>
      </c>
      <c r="B42" s="61">
        <v>149000</v>
      </c>
      <c r="C42" s="68" t="s">
        <v>10</v>
      </c>
      <c r="D42" s="63"/>
      <c r="E42" s="63">
        <v>149000</v>
      </c>
      <c r="F42" s="33">
        <f t="shared" si="0"/>
        <v>0</v>
      </c>
    </row>
    <row r="43" spans="1:6" s="30" customFormat="1" ht="15.75" customHeight="1">
      <c r="A43" s="69" t="s">
        <v>49</v>
      </c>
      <c r="B43" s="61">
        <v>40000</v>
      </c>
      <c r="C43" s="62" t="s">
        <v>10</v>
      </c>
      <c r="D43" s="63"/>
      <c r="E43" s="63">
        <v>40000</v>
      </c>
      <c r="F43" s="70">
        <f t="shared" si="0"/>
        <v>0</v>
      </c>
    </row>
    <row r="44" spans="1:6" s="20" customFormat="1" ht="15.75" customHeight="1">
      <c r="A44" s="71" t="s">
        <v>50</v>
      </c>
      <c r="B44" s="61"/>
      <c r="C44" s="68"/>
      <c r="D44" s="63"/>
      <c r="E44" s="63"/>
      <c r="F44" s="29">
        <f t="shared" si="0"/>
        <v>0</v>
      </c>
    </row>
    <row r="45" spans="1:6" s="20" customFormat="1" ht="15.75" customHeight="1">
      <c r="A45" s="72" t="s">
        <v>51</v>
      </c>
      <c r="B45" s="73">
        <v>1290385</v>
      </c>
      <c r="C45" s="68" t="s">
        <v>10</v>
      </c>
      <c r="D45" s="74"/>
      <c r="E45" s="75">
        <v>1290385</v>
      </c>
      <c r="F45" s="33">
        <f t="shared" si="0"/>
        <v>0</v>
      </c>
    </row>
    <row r="46" spans="1:6" s="76" customFormat="1" ht="15.75" customHeight="1">
      <c r="A46" s="72" t="s">
        <v>52</v>
      </c>
      <c r="B46" s="73">
        <v>254000</v>
      </c>
      <c r="C46" s="68" t="s">
        <v>10</v>
      </c>
      <c r="D46" s="75"/>
      <c r="E46" s="75">
        <v>254000</v>
      </c>
      <c r="F46" s="33">
        <f t="shared" si="0"/>
        <v>0</v>
      </c>
    </row>
    <row r="47" spans="1:6" s="20" customFormat="1" ht="15.75" customHeight="1">
      <c r="A47" s="72" t="s">
        <v>53</v>
      </c>
      <c r="B47" s="73">
        <v>38100</v>
      </c>
      <c r="C47" s="68" t="s">
        <v>10</v>
      </c>
      <c r="D47" s="75"/>
      <c r="E47" s="75">
        <v>38100</v>
      </c>
      <c r="F47" s="33">
        <f t="shared" si="0"/>
        <v>0</v>
      </c>
    </row>
    <row r="48" spans="1:6" s="44" customFormat="1" ht="15.75" customHeight="1">
      <c r="A48" s="65" t="s">
        <v>54</v>
      </c>
      <c r="B48" s="73">
        <v>89445</v>
      </c>
      <c r="C48" s="68" t="s">
        <v>10</v>
      </c>
      <c r="D48" s="75"/>
      <c r="E48" s="75">
        <v>89445</v>
      </c>
      <c r="F48" s="33">
        <f t="shared" si="0"/>
        <v>0</v>
      </c>
    </row>
    <row r="49" spans="1:6" s="78" customFormat="1" ht="24" customHeight="1">
      <c r="A49" s="77" t="s">
        <v>55</v>
      </c>
      <c r="B49" s="73">
        <v>234950</v>
      </c>
      <c r="C49" s="68" t="s">
        <v>10</v>
      </c>
      <c r="D49" s="75"/>
      <c r="E49" s="75">
        <v>234950</v>
      </c>
      <c r="F49" s="33">
        <f t="shared" si="0"/>
        <v>0</v>
      </c>
    </row>
    <row r="50" spans="1:6" s="20" customFormat="1" ht="16.5" customHeight="1">
      <c r="A50" s="79" t="s">
        <v>56</v>
      </c>
      <c r="B50" s="73">
        <v>190500</v>
      </c>
      <c r="C50" s="68" t="s">
        <v>10</v>
      </c>
      <c r="D50" s="75"/>
      <c r="E50" s="75">
        <v>190500</v>
      </c>
      <c r="F50" s="33">
        <f t="shared" si="0"/>
        <v>0</v>
      </c>
    </row>
    <row r="51" spans="1:6" s="20" customFormat="1" ht="16.5" customHeight="1">
      <c r="A51" s="80" t="s">
        <v>57</v>
      </c>
      <c r="B51" s="73"/>
      <c r="C51" s="68"/>
      <c r="D51" s="75"/>
      <c r="E51" s="75"/>
      <c r="F51" s="33">
        <f t="shared" si="0"/>
        <v>0</v>
      </c>
    </row>
    <row r="52" spans="1:6" s="64" customFormat="1" ht="16.5" customHeight="1">
      <c r="A52" s="79" t="s">
        <v>58</v>
      </c>
      <c r="B52" s="73">
        <v>300000</v>
      </c>
      <c r="C52" s="68" t="s">
        <v>10</v>
      </c>
      <c r="D52" s="75"/>
      <c r="E52" s="75">
        <v>300000</v>
      </c>
      <c r="F52" s="33">
        <f t="shared" si="0"/>
        <v>0</v>
      </c>
    </row>
    <row r="53" spans="1:6" s="30" customFormat="1" ht="22.5" customHeight="1">
      <c r="A53" s="79" t="s">
        <v>59</v>
      </c>
      <c r="B53" s="73">
        <v>14500</v>
      </c>
      <c r="C53" s="68" t="s">
        <v>10</v>
      </c>
      <c r="D53" s="75"/>
      <c r="E53" s="75">
        <v>14500</v>
      </c>
      <c r="F53" s="33">
        <f t="shared" si="0"/>
        <v>0</v>
      </c>
    </row>
    <row r="54" spans="1:6" s="30" customFormat="1" ht="22.5" customHeight="1">
      <c r="A54" s="81" t="s">
        <v>60</v>
      </c>
      <c r="B54" s="82">
        <f>500000-24130</f>
        <v>475870</v>
      </c>
      <c r="C54" s="83" t="s">
        <v>10</v>
      </c>
      <c r="D54" s="84"/>
      <c r="E54" s="84">
        <f>500000-24130</f>
        <v>475870</v>
      </c>
      <c r="F54" s="85">
        <f t="shared" si="0"/>
        <v>0</v>
      </c>
    </row>
    <row r="55" spans="1:6" s="30" customFormat="1" ht="22.5" customHeight="1">
      <c r="A55" s="81" t="s">
        <v>61</v>
      </c>
      <c r="B55" s="82">
        <v>24130</v>
      </c>
      <c r="C55" s="83" t="s">
        <v>10</v>
      </c>
      <c r="D55" s="84"/>
      <c r="E55" s="84">
        <v>24130</v>
      </c>
      <c r="F55" s="85"/>
    </row>
    <row r="56" spans="1:6" s="44" customFormat="1" ht="22.5" customHeight="1">
      <c r="A56" s="79" t="s">
        <v>62</v>
      </c>
      <c r="B56" s="73">
        <v>60000</v>
      </c>
      <c r="C56" s="68" t="s">
        <v>10</v>
      </c>
      <c r="D56" s="75"/>
      <c r="E56" s="75">
        <v>60000</v>
      </c>
      <c r="F56" s="33">
        <f t="shared" si="0"/>
        <v>0</v>
      </c>
    </row>
    <row r="57" spans="1:6" s="30" customFormat="1" ht="22.5" customHeight="1">
      <c r="A57" s="79" t="s">
        <v>63</v>
      </c>
      <c r="B57" s="73">
        <v>35000</v>
      </c>
      <c r="C57" s="68" t="s">
        <v>10</v>
      </c>
      <c r="D57" s="75"/>
      <c r="E57" s="75">
        <v>35000</v>
      </c>
      <c r="F57" s="33">
        <f t="shared" si="0"/>
        <v>0</v>
      </c>
    </row>
    <row r="58" spans="1:6" s="30" customFormat="1" ht="22.5" customHeight="1">
      <c r="A58" s="79" t="s">
        <v>64</v>
      </c>
      <c r="B58" s="73">
        <v>90000</v>
      </c>
      <c r="C58" s="68" t="s">
        <v>10</v>
      </c>
      <c r="D58" s="75"/>
      <c r="E58" s="75">
        <v>90000</v>
      </c>
      <c r="F58" s="33">
        <f t="shared" si="0"/>
        <v>0</v>
      </c>
    </row>
    <row r="59" spans="1:6" s="30" customFormat="1" ht="22.5" customHeight="1">
      <c r="A59" s="79" t="s">
        <v>65</v>
      </c>
      <c r="B59" s="73">
        <v>30000</v>
      </c>
      <c r="C59" s="68" t="s">
        <v>10</v>
      </c>
      <c r="D59" s="75"/>
      <c r="E59" s="75">
        <v>30000</v>
      </c>
      <c r="F59" s="33">
        <f t="shared" si="0"/>
        <v>0</v>
      </c>
    </row>
    <row r="60" spans="1:6" s="30" customFormat="1" ht="22.5" customHeight="1">
      <c r="A60" s="79" t="s">
        <v>66</v>
      </c>
      <c r="B60" s="73">
        <v>37000</v>
      </c>
      <c r="C60" s="68" t="s">
        <v>10</v>
      </c>
      <c r="D60" s="75"/>
      <c r="E60" s="75">
        <v>37000</v>
      </c>
      <c r="F60" s="33">
        <f t="shared" si="0"/>
        <v>0</v>
      </c>
    </row>
    <row r="61" spans="1:6" s="20" customFormat="1" ht="21" customHeight="1">
      <c r="A61" s="86" t="s">
        <v>67</v>
      </c>
      <c r="B61" s="73">
        <v>1612204</v>
      </c>
      <c r="C61" s="68" t="s">
        <v>10</v>
      </c>
      <c r="D61" s="75"/>
      <c r="E61" s="75">
        <v>1612204</v>
      </c>
      <c r="F61" s="33">
        <f t="shared" si="0"/>
        <v>0</v>
      </c>
    </row>
    <row r="62" spans="1:6" s="20" customFormat="1" ht="21" customHeight="1">
      <c r="A62" s="86" t="s">
        <v>68</v>
      </c>
      <c r="B62" s="73">
        <v>1598336</v>
      </c>
      <c r="C62" s="68" t="s">
        <v>10</v>
      </c>
      <c r="D62" s="75"/>
      <c r="E62" s="75">
        <v>1598336</v>
      </c>
      <c r="F62" s="33">
        <f t="shared" si="0"/>
        <v>0</v>
      </c>
    </row>
    <row r="63" spans="1:6" s="30" customFormat="1" ht="21" customHeight="1">
      <c r="A63" s="87" t="s">
        <v>69</v>
      </c>
      <c r="B63" s="82">
        <v>136269</v>
      </c>
      <c r="C63" s="83" t="s">
        <v>10</v>
      </c>
      <c r="D63" s="84"/>
      <c r="E63" s="84">
        <v>136269</v>
      </c>
      <c r="F63" s="85">
        <f t="shared" si="0"/>
        <v>0</v>
      </c>
    </row>
    <row r="64" spans="1:6" s="64" customFormat="1" ht="21" customHeight="1">
      <c r="A64" s="86" t="s">
        <v>70</v>
      </c>
      <c r="B64" s="73">
        <v>170000</v>
      </c>
      <c r="C64" s="68" t="s">
        <v>10</v>
      </c>
      <c r="D64" s="75"/>
      <c r="E64" s="75">
        <v>170000</v>
      </c>
      <c r="F64" s="33">
        <f t="shared" si="0"/>
        <v>0</v>
      </c>
    </row>
    <row r="65" spans="1:6" s="64" customFormat="1" ht="25.9" customHeight="1">
      <c r="A65" s="88" t="s">
        <v>71</v>
      </c>
      <c r="B65" s="73">
        <v>522000</v>
      </c>
      <c r="C65" s="68" t="s">
        <v>10</v>
      </c>
      <c r="D65" s="75"/>
      <c r="E65" s="75">
        <v>522000</v>
      </c>
      <c r="F65" s="43">
        <f t="shared" si="0"/>
        <v>0</v>
      </c>
    </row>
    <row r="66" spans="1:6" s="44" customFormat="1" ht="21" customHeight="1">
      <c r="A66" s="89" t="s">
        <v>72</v>
      </c>
      <c r="B66" s="90"/>
      <c r="C66" s="91"/>
      <c r="D66" s="39"/>
      <c r="E66" s="39"/>
      <c r="F66" s="33">
        <f t="shared" si="0"/>
        <v>0</v>
      </c>
    </row>
    <row r="67" spans="1:6" s="44" customFormat="1" ht="21" customHeight="1">
      <c r="A67" s="80" t="s">
        <v>73</v>
      </c>
      <c r="B67" s="90"/>
      <c r="C67" s="91"/>
      <c r="D67" s="39"/>
      <c r="E67" s="39"/>
      <c r="F67" s="33">
        <f t="shared" si="0"/>
        <v>0</v>
      </c>
    </row>
    <row r="68" spans="1:6" s="44" customFormat="1" ht="24" customHeight="1">
      <c r="A68" s="77" t="s">
        <v>74</v>
      </c>
      <c r="B68" s="92">
        <v>380000</v>
      </c>
      <c r="C68" s="68" t="s">
        <v>10</v>
      </c>
      <c r="D68" s="39"/>
      <c r="E68" s="93">
        <v>380000</v>
      </c>
      <c r="F68" s="33">
        <f t="shared" si="0"/>
        <v>0</v>
      </c>
    </row>
    <row r="69" spans="1:6" s="44" customFormat="1">
      <c r="A69" s="79" t="s">
        <v>75</v>
      </c>
      <c r="B69" s="92">
        <v>40000</v>
      </c>
      <c r="C69" s="68" t="s">
        <v>10</v>
      </c>
      <c r="D69" s="39"/>
      <c r="E69" s="93">
        <v>40000</v>
      </c>
      <c r="F69" s="33">
        <f t="shared" si="0"/>
        <v>0</v>
      </c>
    </row>
    <row r="70" spans="1:6" s="44" customFormat="1">
      <c r="A70" s="79" t="s">
        <v>76</v>
      </c>
      <c r="B70" s="92">
        <v>5000</v>
      </c>
      <c r="C70" s="68" t="s">
        <v>10</v>
      </c>
      <c r="D70" s="39"/>
      <c r="E70" s="93">
        <v>5000</v>
      </c>
      <c r="F70" s="33">
        <f t="shared" si="0"/>
        <v>0</v>
      </c>
    </row>
    <row r="71" spans="1:6" s="64" customFormat="1">
      <c r="A71" s="79" t="s">
        <v>77</v>
      </c>
      <c r="B71" s="92">
        <v>2380000</v>
      </c>
      <c r="C71" s="68" t="s">
        <v>10</v>
      </c>
      <c r="D71" s="39"/>
      <c r="E71" s="93">
        <v>2380000</v>
      </c>
      <c r="F71" s="43">
        <f t="shared" si="0"/>
        <v>0</v>
      </c>
    </row>
    <row r="72" spans="1:6" s="44" customFormat="1">
      <c r="A72" s="80" t="s">
        <v>78</v>
      </c>
      <c r="B72" s="92"/>
      <c r="C72" s="68"/>
      <c r="D72" s="39"/>
      <c r="E72" s="93"/>
      <c r="F72" s="33">
        <f t="shared" si="0"/>
        <v>0</v>
      </c>
    </row>
    <row r="73" spans="1:6" s="30" customFormat="1">
      <c r="A73" s="79" t="s">
        <v>79</v>
      </c>
      <c r="B73" s="92">
        <v>116080</v>
      </c>
      <c r="C73" s="68" t="s">
        <v>10</v>
      </c>
      <c r="D73" s="39"/>
      <c r="E73" s="93">
        <v>116080</v>
      </c>
      <c r="F73" s="33"/>
    </row>
    <row r="74" spans="1:6" s="30" customFormat="1">
      <c r="A74" s="79" t="s">
        <v>80</v>
      </c>
      <c r="B74" s="92">
        <v>53253</v>
      </c>
      <c r="C74" s="68" t="s">
        <v>10</v>
      </c>
      <c r="D74" s="39"/>
      <c r="E74" s="93">
        <v>53253</v>
      </c>
      <c r="F74" s="33"/>
    </row>
    <row r="75" spans="1:6" s="20" customFormat="1" ht="21" customHeight="1">
      <c r="A75" s="79" t="s">
        <v>81</v>
      </c>
      <c r="B75" s="92">
        <v>70000</v>
      </c>
      <c r="C75" s="68" t="s">
        <v>10</v>
      </c>
      <c r="D75" s="39"/>
      <c r="E75" s="93">
        <v>70000</v>
      </c>
      <c r="F75" s="33">
        <f t="shared" si="0"/>
        <v>0</v>
      </c>
    </row>
    <row r="76" spans="1:6" s="30" customFormat="1" ht="19.5" customHeight="1">
      <c r="A76" s="79" t="s">
        <v>82</v>
      </c>
      <c r="B76" s="92">
        <v>120000</v>
      </c>
      <c r="C76" s="68" t="s">
        <v>10</v>
      </c>
      <c r="D76" s="39"/>
      <c r="E76" s="93">
        <v>120000</v>
      </c>
      <c r="F76" s="33">
        <f t="shared" si="0"/>
        <v>0</v>
      </c>
    </row>
    <row r="77" spans="1:6" s="30" customFormat="1" ht="19.5" customHeight="1">
      <c r="A77" s="80" t="s">
        <v>83</v>
      </c>
      <c r="B77" s="90"/>
      <c r="C77" s="91"/>
      <c r="D77" s="39"/>
      <c r="E77" s="39"/>
      <c r="F77" s="33">
        <f t="shared" si="0"/>
        <v>0</v>
      </c>
    </row>
    <row r="78" spans="1:6" s="30" customFormat="1" ht="19.5" customHeight="1">
      <c r="A78" s="79" t="s">
        <v>82</v>
      </c>
      <c r="B78" s="73">
        <v>100000</v>
      </c>
      <c r="C78" s="68" t="s">
        <v>10</v>
      </c>
      <c r="D78" s="75"/>
      <c r="E78" s="75">
        <v>100000</v>
      </c>
      <c r="F78" s="94">
        <f t="shared" si="0"/>
        <v>0</v>
      </c>
    </row>
    <row r="79" spans="1:6" s="30" customFormat="1" ht="19.5" customHeight="1">
      <c r="A79" s="79" t="s">
        <v>84</v>
      </c>
      <c r="B79" s="73">
        <v>33000</v>
      </c>
      <c r="C79" s="68" t="s">
        <v>10</v>
      </c>
      <c r="D79" s="75"/>
      <c r="E79" s="75">
        <v>33000</v>
      </c>
      <c r="F79" s="94">
        <f t="shared" si="0"/>
        <v>0</v>
      </c>
    </row>
    <row r="80" spans="1:6" s="30" customFormat="1" ht="19.5" customHeight="1">
      <c r="A80" s="79" t="s">
        <v>85</v>
      </c>
      <c r="B80" s="73">
        <v>28053</v>
      </c>
      <c r="C80" s="68" t="s">
        <v>10</v>
      </c>
      <c r="D80" s="75"/>
      <c r="E80" s="75">
        <v>28053</v>
      </c>
      <c r="F80" s="94"/>
    </row>
    <row r="81" spans="1:6" s="30" customFormat="1" ht="19.5" customHeight="1">
      <c r="A81" s="95" t="s">
        <v>86</v>
      </c>
      <c r="B81" s="82">
        <f>2072918-199497</f>
        <v>1873421</v>
      </c>
      <c r="C81" s="83" t="s">
        <v>10</v>
      </c>
      <c r="D81" s="84"/>
      <c r="E81" s="84">
        <f>2072918-199497</f>
        <v>1873421</v>
      </c>
      <c r="F81" s="96">
        <f t="shared" si="0"/>
        <v>0</v>
      </c>
    </row>
    <row r="82" spans="1:6" s="98" customFormat="1" ht="18" customHeight="1">
      <c r="A82" s="97" t="s">
        <v>87</v>
      </c>
      <c r="B82" s="73">
        <v>28364</v>
      </c>
      <c r="C82" s="68" t="s">
        <v>10</v>
      </c>
      <c r="D82" s="75"/>
      <c r="E82" s="75">
        <v>28364</v>
      </c>
      <c r="F82" s="94">
        <f t="shared" si="0"/>
        <v>0</v>
      </c>
    </row>
    <row r="83" spans="1:6" s="98" customFormat="1" ht="18" customHeight="1">
      <c r="A83" s="97" t="s">
        <v>88</v>
      </c>
      <c r="B83" s="73">
        <v>24250</v>
      </c>
      <c r="C83" s="68" t="s">
        <v>10</v>
      </c>
      <c r="D83" s="75"/>
      <c r="E83" s="75">
        <v>24250</v>
      </c>
      <c r="F83" s="94">
        <f t="shared" si="0"/>
        <v>0</v>
      </c>
    </row>
    <row r="84" spans="1:6" s="98" customFormat="1" ht="18" customHeight="1">
      <c r="A84" s="97" t="s">
        <v>89</v>
      </c>
      <c r="B84" s="73">
        <v>599137</v>
      </c>
      <c r="C84" s="68" t="s">
        <v>10</v>
      </c>
      <c r="D84" s="75"/>
      <c r="E84" s="75">
        <v>599137</v>
      </c>
      <c r="F84" s="33">
        <f t="shared" si="0"/>
        <v>0</v>
      </c>
    </row>
    <row r="85" spans="1:6">
      <c r="A85" s="97" t="s">
        <v>90</v>
      </c>
      <c r="B85" s="73">
        <v>29000</v>
      </c>
      <c r="C85" s="68" t="s">
        <v>10</v>
      </c>
      <c r="D85" s="75"/>
      <c r="E85" s="75">
        <v>29000</v>
      </c>
      <c r="F85" s="94">
        <f t="shared" si="0"/>
        <v>0</v>
      </c>
    </row>
    <row r="86" spans="1:6" s="30" customFormat="1">
      <c r="A86" s="99" t="s">
        <v>91</v>
      </c>
      <c r="B86" s="82">
        <f>5000000-646525+38000</f>
        <v>4391475</v>
      </c>
      <c r="C86" s="83" t="s">
        <v>10</v>
      </c>
      <c r="D86" s="84"/>
      <c r="E86" s="84">
        <f>4353475+38000</f>
        <v>4391475</v>
      </c>
      <c r="F86" s="96">
        <f t="shared" si="0"/>
        <v>0</v>
      </c>
    </row>
    <row r="87" spans="1:6" ht="25.5">
      <c r="A87" s="100" t="s">
        <v>92</v>
      </c>
      <c r="B87" s="73">
        <v>102700</v>
      </c>
      <c r="C87" s="68" t="s">
        <v>10</v>
      </c>
      <c r="D87" s="75"/>
      <c r="E87" s="75">
        <v>102700</v>
      </c>
      <c r="F87" s="94">
        <f t="shared" ref="F87" si="1">B87-D87-E87</f>
        <v>0</v>
      </c>
    </row>
    <row r="88" spans="1:6">
      <c r="A88" s="97" t="s">
        <v>93</v>
      </c>
      <c r="B88" s="92">
        <v>120000</v>
      </c>
      <c r="C88" s="62" t="s">
        <v>10</v>
      </c>
      <c r="D88" s="101"/>
      <c r="E88" s="93">
        <v>120000</v>
      </c>
      <c r="F88" s="102"/>
    </row>
    <row r="89" spans="1:6">
      <c r="A89" s="97" t="s">
        <v>94</v>
      </c>
      <c r="B89" s="92">
        <v>10000</v>
      </c>
      <c r="C89" s="68" t="s">
        <v>10</v>
      </c>
      <c r="D89" s="75"/>
      <c r="E89" s="93">
        <v>10000</v>
      </c>
      <c r="F89" s="94"/>
    </row>
    <row r="90" spans="1:6" s="64" customFormat="1">
      <c r="A90" s="97" t="s">
        <v>95</v>
      </c>
      <c r="B90" s="92">
        <f>850000-400000</f>
        <v>450000</v>
      </c>
      <c r="C90" s="68" t="s">
        <v>10</v>
      </c>
      <c r="D90" s="75"/>
      <c r="E90" s="93">
        <v>450000</v>
      </c>
      <c r="F90" s="94"/>
    </row>
    <row r="91" spans="1:6" s="64" customFormat="1">
      <c r="A91" s="97" t="s">
        <v>96</v>
      </c>
      <c r="B91" s="92">
        <f>1016000+83820</f>
        <v>1099820</v>
      </c>
      <c r="C91" s="68" t="s">
        <v>10</v>
      </c>
      <c r="D91" s="75"/>
      <c r="E91" s="93">
        <v>1099820</v>
      </c>
      <c r="F91" s="94">
        <f t="shared" ref="F91:F99" si="2">B91-D91-E91</f>
        <v>0</v>
      </c>
    </row>
    <row r="92" spans="1:6" ht="15">
      <c r="A92" s="103" t="s">
        <v>97</v>
      </c>
      <c r="B92" s="73">
        <v>2500000</v>
      </c>
      <c r="C92" s="68" t="s">
        <v>10</v>
      </c>
      <c r="D92" s="75"/>
      <c r="E92" s="75">
        <v>2500000</v>
      </c>
      <c r="F92" s="94"/>
    </row>
    <row r="93" spans="1:6" s="30" customFormat="1" ht="15">
      <c r="A93" s="104" t="s">
        <v>98</v>
      </c>
      <c r="B93" s="61">
        <v>179000</v>
      </c>
      <c r="C93" s="62" t="s">
        <v>10</v>
      </c>
      <c r="D93" s="63"/>
      <c r="E93" s="63">
        <v>179000</v>
      </c>
      <c r="F93" s="105"/>
    </row>
    <row r="94" spans="1:6" s="64" customFormat="1" ht="15">
      <c r="A94" s="104" t="s">
        <v>99</v>
      </c>
      <c r="B94" s="61">
        <v>57150</v>
      </c>
      <c r="C94" s="62" t="s">
        <v>10</v>
      </c>
      <c r="D94" s="63"/>
      <c r="E94" s="63">
        <v>57150</v>
      </c>
      <c r="F94" s="106"/>
    </row>
    <row r="95" spans="1:6">
      <c r="A95" s="107" t="s">
        <v>100</v>
      </c>
      <c r="B95" s="73"/>
      <c r="C95" s="68"/>
      <c r="D95" s="75"/>
      <c r="E95" s="75"/>
      <c r="F95" s="94">
        <f t="shared" si="2"/>
        <v>0</v>
      </c>
    </row>
    <row r="96" spans="1:6" s="64" customFormat="1">
      <c r="A96" s="108" t="s">
        <v>49</v>
      </c>
      <c r="B96" s="61">
        <f>30206+40000</f>
        <v>70206</v>
      </c>
      <c r="C96" s="62" t="s">
        <v>10</v>
      </c>
      <c r="D96" s="63"/>
      <c r="E96" s="63">
        <v>70206</v>
      </c>
      <c r="F96" s="109"/>
    </row>
    <row r="97" spans="1:6" s="64" customFormat="1">
      <c r="A97" s="108" t="s">
        <v>101</v>
      </c>
      <c r="B97" s="61">
        <v>24404</v>
      </c>
      <c r="C97" s="62" t="s">
        <v>10</v>
      </c>
      <c r="D97" s="63"/>
      <c r="E97" s="63">
        <v>24404</v>
      </c>
      <c r="F97" s="29"/>
    </row>
    <row r="98" spans="1:6" s="64" customFormat="1">
      <c r="A98" s="108" t="s">
        <v>102</v>
      </c>
      <c r="B98" s="61">
        <f>76200-40000</f>
        <v>36200</v>
      </c>
      <c r="C98" s="62" t="s">
        <v>10</v>
      </c>
      <c r="D98" s="63"/>
      <c r="E98" s="63">
        <v>36200</v>
      </c>
      <c r="F98" s="109"/>
    </row>
    <row r="99" spans="1:6">
      <c r="A99" s="79" t="s">
        <v>103</v>
      </c>
      <c r="B99" s="61">
        <v>1500000</v>
      </c>
      <c r="C99" s="62" t="s">
        <v>10</v>
      </c>
      <c r="D99" s="63"/>
      <c r="E99" s="63">
        <v>1500000</v>
      </c>
      <c r="F99" s="33">
        <f t="shared" si="2"/>
        <v>0</v>
      </c>
    </row>
    <row r="100" spans="1:6" s="30" customFormat="1">
      <c r="A100" s="110" t="s">
        <v>104</v>
      </c>
      <c r="B100" s="61">
        <v>134200</v>
      </c>
      <c r="C100" s="62" t="s">
        <v>10</v>
      </c>
      <c r="D100" s="63"/>
      <c r="E100" s="63">
        <v>134200</v>
      </c>
      <c r="F100" s="46"/>
    </row>
    <row r="101" spans="1:6" s="30" customFormat="1">
      <c r="A101" s="79" t="s">
        <v>105</v>
      </c>
      <c r="B101" s="61">
        <v>305000</v>
      </c>
      <c r="C101" s="62" t="s">
        <v>10</v>
      </c>
      <c r="D101" s="63"/>
      <c r="E101" s="63">
        <v>305000</v>
      </c>
      <c r="F101" s="46"/>
    </row>
    <row r="102" spans="1:6" s="64" customFormat="1" ht="13.5" thickBot="1">
      <c r="A102" s="111" t="s">
        <v>106</v>
      </c>
      <c r="B102" s="112">
        <v>345000</v>
      </c>
      <c r="C102" s="113" t="s">
        <v>10</v>
      </c>
      <c r="D102" s="114"/>
      <c r="E102" s="114">
        <v>345000</v>
      </c>
      <c r="F102" s="115"/>
    </row>
    <row r="103" spans="1:6" ht="13.5" thickBot="1">
      <c r="A103" s="116" t="s">
        <v>107</v>
      </c>
      <c r="B103" s="117">
        <f>SUM(B5:B102)</f>
        <v>381252395</v>
      </c>
      <c r="C103" s="118"/>
      <c r="D103" s="119">
        <f>SUM(D5:D102)</f>
        <v>4527778</v>
      </c>
      <c r="E103" s="117">
        <f>SUM(E5:E102)</f>
        <v>376724617</v>
      </c>
      <c r="F103" s="120">
        <f t="shared" ref="F103" si="3">SUM(F5:F101)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9.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2018-10-26T06:31:34Z</dcterms:created>
  <dcterms:modified xsi:type="dcterms:W3CDTF">2018-10-26T06:31:34Z</dcterms:modified>
</cp:coreProperties>
</file>