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69E36F5F-9CA1-4A0E-B1B0-397B2FCAD9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ÖNK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5" l="1"/>
  <c r="F77" i="5"/>
  <c r="F141" i="5"/>
  <c r="E35" i="5" l="1"/>
  <c r="E29" i="5" s="1"/>
  <c r="E22" i="5"/>
  <c r="E15" i="5"/>
  <c r="E8" i="5"/>
  <c r="E53" i="5"/>
  <c r="E58" i="5"/>
  <c r="E87" i="5"/>
  <c r="E88" i="5" s="1"/>
  <c r="E94" i="5"/>
  <c r="E129" i="5" s="1"/>
  <c r="E156" i="5" s="1"/>
  <c r="E115" i="5"/>
  <c r="E134" i="5"/>
  <c r="E155" i="5"/>
  <c r="D94" i="5"/>
  <c r="C8" i="5"/>
  <c r="G8" i="5"/>
  <c r="F9" i="5"/>
  <c r="F10" i="5"/>
  <c r="F11" i="5"/>
  <c r="F12" i="5"/>
  <c r="F13" i="5"/>
  <c r="D14" i="5"/>
  <c r="C15" i="5"/>
  <c r="G15" i="5"/>
  <c r="D16" i="5"/>
  <c r="D17" i="5"/>
  <c r="D18" i="5"/>
  <c r="D19" i="5"/>
  <c r="F20" i="5"/>
  <c r="F15" i="5" s="1"/>
  <c r="C22" i="5"/>
  <c r="G22" i="5"/>
  <c r="F23" i="5"/>
  <c r="F22" i="5" s="1"/>
  <c r="D24" i="5"/>
  <c r="D25" i="5"/>
  <c r="D26" i="5"/>
  <c r="D27" i="5"/>
  <c r="D28" i="5"/>
  <c r="C29" i="5"/>
  <c r="G29" i="5"/>
  <c r="F30" i="5"/>
  <c r="F32" i="5"/>
  <c r="D33" i="5"/>
  <c r="F34" i="5"/>
  <c r="C35" i="5"/>
  <c r="G35" i="5"/>
  <c r="D36" i="5"/>
  <c r="D37" i="5"/>
  <c r="D38" i="5"/>
  <c r="F39" i="5"/>
  <c r="D40" i="5"/>
  <c r="F41" i="5"/>
  <c r="D42" i="5"/>
  <c r="D43" i="5"/>
  <c r="D44" i="5"/>
  <c r="F45" i="5"/>
  <c r="F46" i="5"/>
  <c r="F35" i="5" s="1"/>
  <c r="C47" i="5"/>
  <c r="D47" i="5" s="1"/>
  <c r="D48" i="5"/>
  <c r="D49" i="5"/>
  <c r="D50" i="5"/>
  <c r="D51" i="5"/>
  <c r="D52" i="5"/>
  <c r="C53" i="5"/>
  <c r="G53" i="5"/>
  <c r="D54" i="5"/>
  <c r="D56" i="5"/>
  <c r="D57" i="5"/>
  <c r="C58" i="5"/>
  <c r="G58" i="5"/>
  <c r="D59" i="5"/>
  <c r="D58" i="5" s="1"/>
  <c r="F58" i="5"/>
  <c r="D62" i="5"/>
  <c r="C64" i="5"/>
  <c r="D64" i="5" s="1"/>
  <c r="D65" i="5"/>
  <c r="D66" i="5"/>
  <c r="D67" i="5"/>
  <c r="C68" i="5"/>
  <c r="D68" i="5" s="1"/>
  <c r="D69" i="5"/>
  <c r="D70" i="5"/>
  <c r="D71" i="5"/>
  <c r="D72" i="5"/>
  <c r="C73" i="5"/>
  <c r="G73" i="5"/>
  <c r="D75" i="5"/>
  <c r="D73" i="5" s="1"/>
  <c r="C76" i="5"/>
  <c r="G76" i="5"/>
  <c r="F76" i="5"/>
  <c r="F88" i="5" s="1"/>
  <c r="D78" i="5"/>
  <c r="D79" i="5"/>
  <c r="C80" i="5"/>
  <c r="D80" i="5" s="1"/>
  <c r="D81" i="5"/>
  <c r="D82" i="5"/>
  <c r="D83" i="5"/>
  <c r="D84" i="5"/>
  <c r="D85" i="5"/>
  <c r="D86" i="5"/>
  <c r="C94" i="5"/>
  <c r="G94" i="5"/>
  <c r="F95" i="5"/>
  <c r="F96" i="5"/>
  <c r="F98" i="5"/>
  <c r="F99" i="5"/>
  <c r="D100" i="5"/>
  <c r="D101" i="5"/>
  <c r="F102" i="5"/>
  <c r="D103" i="5"/>
  <c r="D104" i="5"/>
  <c r="D105" i="5"/>
  <c r="F106" i="5"/>
  <c r="D107" i="5"/>
  <c r="D108" i="5"/>
  <c r="D109" i="5"/>
  <c r="F111" i="5"/>
  <c r="D114" i="5"/>
  <c r="C115" i="5"/>
  <c r="C129" i="5" s="1"/>
  <c r="D115" i="5"/>
  <c r="G115" i="5"/>
  <c r="F116" i="5"/>
  <c r="F118" i="5"/>
  <c r="C130" i="5"/>
  <c r="C134" i="5"/>
  <c r="D134" i="5"/>
  <c r="D155" i="5" s="1"/>
  <c r="C141" i="5"/>
  <c r="G141" i="5"/>
  <c r="G155" i="5" s="1"/>
  <c r="F144" i="5"/>
  <c r="C147" i="5"/>
  <c r="F155" i="5"/>
  <c r="E63" i="5" l="1"/>
  <c r="E89" i="5" s="1"/>
  <c r="F29" i="5"/>
  <c r="F8" i="5"/>
  <c r="F63" i="5" s="1"/>
  <c r="F89" i="5" s="1"/>
  <c r="G88" i="5"/>
  <c r="D129" i="5"/>
  <c r="D156" i="5" s="1"/>
  <c r="C88" i="5"/>
  <c r="C155" i="5"/>
  <c r="C156" i="5" s="1"/>
  <c r="F115" i="5"/>
  <c r="C63" i="5"/>
  <c r="G63" i="5"/>
  <c r="F94" i="5"/>
  <c r="F129" i="5" s="1"/>
  <c r="F156" i="5" s="1"/>
  <c r="D88" i="5"/>
  <c r="D89" i="5" s="1"/>
  <c r="G129" i="5"/>
  <c r="G156" i="5" s="1"/>
  <c r="J95" i="5"/>
  <c r="G89" i="5" l="1"/>
  <c r="C89" i="5"/>
</calcChain>
</file>

<file path=xl/sharedStrings.xml><?xml version="1.0" encoding="utf-8"?>
<sst xmlns="http://schemas.openxmlformats.org/spreadsheetml/2006/main" count="316" uniqueCount="277">
  <si>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</si>
  <si>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</si>
  <si>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</si>
  <si>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</si>
  <si>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</si>
  <si>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</si>
  <si>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</si>
  <si>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</si>
  <si>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</si>
  <si>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</si>
  <si>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</si>
  <si>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</si>
  <si>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</si>
  <si>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</si>
  <si>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</si>
  <si>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</si>
  <si>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</si>
  <si>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</si>
  <si>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</si>
  <si>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</si>
  <si>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</si>
  <si>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</si>
  <si>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</si>
  <si>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</si>
  <si>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</si>
  <si>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</si>
  <si>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</si>
  <si>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</si>
  <si>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</si>
  <si>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</si>
  <si>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</si>
  <si>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</si>
  <si>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</si>
  <si>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</si>
  <si>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</si>
  <si>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</si>
  <si>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</si>
  <si>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</si>
  <si>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</si>
  <si>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</si>
  <si>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</si>
  <si>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</si>
  <si>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</si>
  <si>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</si>
  <si>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</si>
  <si>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</si>
  <si>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</si>
  <si>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</si>
  <si>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</si>
  <si>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</si>
  <si>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</si>
  <si>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</si>
  <si>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</si>
  <si>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</si>
  <si>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</si>
  <si>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</si>
  <si>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</si>
  <si>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</si>
  <si>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</si>
  <si>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</si>
  <si>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</si>
  <si>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</si>
  <si>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</si>
  <si>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</si>
  <si>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</si>
  <si>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</si>
  <si>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</si>
  <si>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</si>
  <si>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</si>
  <si>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</si>
  <si>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</si>
  <si>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</si>
  <si>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</si>
  <si>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</si>
  <si>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</si>
  <si>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</si>
  <si>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</si>
  <si>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</si>
  <si>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Idegenforgalmi adó</t>
  </si>
  <si>
    <t>4.3.</t>
  </si>
  <si>
    <t>Iparűzési adó</t>
  </si>
  <si>
    <t>4.4.</t>
  </si>
  <si>
    <t>4.5.</t>
  </si>
  <si>
    <t>Gépjárműadó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</si>
  <si>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</si>
  <si>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</si>
  <si>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</si>
  <si>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</si>
  <si>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</si>
  <si>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</si>
  <si>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</si>
  <si>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</si>
  <si>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</si>
  <si>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</si>
  <si>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</si>
  <si>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</si>
  <si>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</si>
  <si>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</si>
  <si>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</si>
  <si>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</si>
  <si>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</si>
  <si>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</si>
  <si>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</si>
  <si>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</si>
  <si>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</si>
  <si>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</si>
  <si>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</si>
  <si>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</si>
  <si>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</si>
  <si>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</si>
  <si>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</si>
  <si>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</si>
  <si>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</si>
  <si>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</si>
  <si>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</si>
  <si>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</si>
  <si>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</si>
  <si>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</si>
  <si>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</si>
  <si>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</si>
  <si>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</si>
  <si>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</si>
  <si>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</si>
  <si>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</si>
  <si>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</si>
  <si>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</si>
  <si>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</si>
  <si>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</si>
  <si>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</si>
  <si>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</si>
  <si>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</si>
  <si>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</si>
  <si>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</si>
  <si>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</si>
  <si>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</si>
  <si>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</si>
  <si>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</si>
  <si>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</si>
  <si>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</si>
  <si>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</si>
  <si>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</si>
  <si>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</si>
  <si>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</si>
  <si>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</si>
  <si>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</si>
  <si>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</si>
  <si>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</si>
  <si>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</si>
  <si>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</si>
  <si>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</si>
  <si>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</si>
  <si>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</si>
  <si>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</si>
  <si>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</si>
  <si>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</si>
  <si>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</si>
  <si>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</si>
  <si>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</si>
  <si>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</si>
  <si>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</si>
  <si>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</si>
  <si>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</si>
  <si>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</si>
  <si>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</si>
  <si>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</si>
  <si>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</si>
  <si>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</si>
  <si>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</si>
  <si>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</si>
  <si>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</si>
  <si>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</si>
  <si>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</si>
  <si>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</si>
  <si>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</si>
  <si>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</si>
  <si>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</si>
  <si>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</si>
  <si>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</si>
  <si>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</si>
  <si>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</si>
  <si>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</si>
  <si>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</si>
  <si>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</si>
  <si>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</si>
  <si>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</si>
  <si>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</si>
  <si>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</si>
  <si>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</si>
  <si>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</si>
  <si>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</si>
  <si>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</si>
  <si>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</si>
  <si>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</si>
  <si>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</si>
  <si>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</si>
  <si>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</si>
  <si>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</si>
  <si>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</si>
  <si>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</si>
  <si>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</si>
  <si>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</si>
  <si>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</si>
  <si>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</si>
  <si>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</si>
  <si>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</si>
  <si>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</si>
  <si>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</si>
  <si>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</si>
  <si>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</si>
  <si>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</si>
  <si>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</si>
  <si>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</si>
  <si>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</si>
  <si>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</si>
  <si>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</si>
  <si>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</si>
  <si>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</si>
  <si>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</si>
  <si>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</si>
  <si>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</si>
  <si>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</si>
  <si>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</si>
  <si>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</si>
  <si>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</si>
  <si>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</si>
  <si>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</si>
  <si>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</si>
  <si>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</si>
  <si>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</si>
  <si>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</si>
  <si>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</si>
  <si>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</si>
  <si>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</si>
  <si>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</si>
  <si>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</si>
  <si>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</si>
  <si>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</si>
  <si>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</si>
  <si>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</si>
  <si>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</si>
  <si>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</si>
  <si>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</si>
  <si>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</si>
  <si>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</si>
  <si>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</si>
  <si>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</si>
  <si>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</si>
  <si>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</si>
  <si>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</si>
  <si>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</si>
  <si>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</si>
  <si>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</si>
  <si>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</si>
  <si>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</si>
  <si>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</si>
  <si>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</si>
  <si>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</si>
  <si>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</si>
  <si>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</si>
  <si>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</si>
  <si>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</si>
  <si>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</si>
  <si>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</si>
  <si>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</si>
  <si>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E</t>
  </si>
  <si>
    <t xml:space="preserve"> </t>
  </si>
  <si>
    <t>2. Módosítás 
(±)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</si>
  <si>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</si>
  <si>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</si>
  <si>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</si>
  <si>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</si>
  <si>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3. Módosítás 
(±)</t>
  </si>
  <si>
    <t>2019. év</t>
  </si>
  <si>
    <t>Kommunális adó</t>
  </si>
  <si>
    <t>2019. Módosítás utáni</t>
  </si>
  <si>
    <t>Forintban</t>
  </si>
  <si>
    <t>1. melléklet a 11/2020.(VI.11.)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</si>
</sst>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1" xfId="0" applyFont="1" applyBorder="1" applyAlignment="1" applyProtection="1">
      <alignment horizontal="left" wrapText="1" indent="1"/>
    </xf>
    <xf numFmtId="0" fontId="2" fillId="0" borderId="13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wrapTex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1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0" fontId="2" fillId="0" borderId="13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Border="1" applyAlignment="1" applyProtection="1">
      <alignment horizontal="right" vertical="center" wrapText="1" indent="1"/>
    </xf>
    <xf numFmtId="164" fontId="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0" quotePrefix="1" applyNumberFormat="1" applyFont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Border="1" applyAlignment="1" applyProtection="1">
      <alignment horizontal="right" vertical="center" wrapText="1" inden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164" fontId="2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</xf>
    <xf numFmtId="164" fontId="3" fillId="0" borderId="44" xfId="1" applyNumberFormat="1" applyFont="1" applyFill="1" applyBorder="1" applyAlignment="1" applyProtection="1">
      <alignment horizontal="right" vertical="center" wrapText="1" indent="1"/>
    </xf>
    <xf numFmtId="164" fontId="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P159"/>
  <sheetViews>
    <sheetView tabSelected="1" workbookViewId="0">
      <selection activeCell="B1" sqref="B1"/>
    </sheetView>
  </sheetViews>
  <sheetFormatPr defaultRowHeight="12.75" x14ac:dyDescent="0.25"/>
  <cols>
    <col min="1" max="1" width="13.85546875" style="99" customWidth="1"/>
    <col min="2" max="2" width="69" style="100" bestFit="1" customWidth="1"/>
    <col min="3" max="3" width="14.42578125" style="101" customWidth="1"/>
    <col min="4" max="4" width="13.5703125" style="36" customWidth="1"/>
    <col min="5" max="6" width="12.7109375" style="36" customWidth="1"/>
    <col min="7" max="7" width="12.140625" style="36" customWidth="1"/>
    <col min="8" max="8" width="26.85546875" style="36" bestFit="1" customWidth="1"/>
    <col min="9" max="258" width="9.140625" style="36"/>
    <col min="259" max="259" width="13.85546875" style="36" customWidth="1"/>
    <col min="260" max="260" width="53.140625" style="36" customWidth="1"/>
    <col min="261" max="263" width="12.140625" style="36" customWidth="1"/>
    <col min="264" max="514" width="9.140625" style="36"/>
    <col min="515" max="515" width="13.85546875" style="36" customWidth="1"/>
    <col min="516" max="516" width="53.140625" style="36" customWidth="1"/>
    <col min="517" max="519" width="12.140625" style="36" customWidth="1"/>
    <col min="520" max="770" width="9.140625" style="36"/>
    <col min="771" max="771" width="13.85546875" style="36" customWidth="1"/>
    <col min="772" max="772" width="53.140625" style="36" customWidth="1"/>
    <col min="773" max="775" width="12.140625" style="36" customWidth="1"/>
    <col min="776" max="1026" width="9.140625" style="36"/>
    <col min="1027" max="1027" width="13.85546875" style="36" customWidth="1"/>
    <col min="1028" max="1028" width="53.140625" style="36" customWidth="1"/>
    <col min="1029" max="1031" width="12.140625" style="36" customWidth="1"/>
    <col min="1032" max="1282" width="9.140625" style="36"/>
    <col min="1283" max="1283" width="13.85546875" style="36" customWidth="1"/>
    <col min="1284" max="1284" width="53.140625" style="36" customWidth="1"/>
    <col min="1285" max="1287" width="12.140625" style="36" customWidth="1"/>
    <col min="1288" max="1538" width="9.140625" style="36"/>
    <col min="1539" max="1539" width="13.85546875" style="36" customWidth="1"/>
    <col min="1540" max="1540" width="53.140625" style="36" customWidth="1"/>
    <col min="1541" max="1543" width="12.140625" style="36" customWidth="1"/>
    <col min="1544" max="1794" width="9.140625" style="36"/>
    <col min="1795" max="1795" width="13.85546875" style="36" customWidth="1"/>
    <col min="1796" max="1796" width="53.140625" style="36" customWidth="1"/>
    <col min="1797" max="1799" width="12.140625" style="36" customWidth="1"/>
    <col min="1800" max="2050" width="9.140625" style="36"/>
    <col min="2051" max="2051" width="13.85546875" style="36" customWidth="1"/>
    <col min="2052" max="2052" width="53.140625" style="36" customWidth="1"/>
    <col min="2053" max="2055" width="12.140625" style="36" customWidth="1"/>
    <col min="2056" max="2306" width="9.140625" style="36"/>
    <col min="2307" max="2307" width="13.85546875" style="36" customWidth="1"/>
    <col min="2308" max="2308" width="53.140625" style="36" customWidth="1"/>
    <col min="2309" max="2311" width="12.140625" style="36" customWidth="1"/>
    <col min="2312" max="2562" width="9.140625" style="36"/>
    <col min="2563" max="2563" width="13.85546875" style="36" customWidth="1"/>
    <col min="2564" max="2564" width="53.140625" style="36" customWidth="1"/>
    <col min="2565" max="2567" width="12.140625" style="36" customWidth="1"/>
    <col min="2568" max="2818" width="9.140625" style="36"/>
    <col min="2819" max="2819" width="13.85546875" style="36" customWidth="1"/>
    <col min="2820" max="2820" width="53.140625" style="36" customWidth="1"/>
    <col min="2821" max="2823" width="12.140625" style="36" customWidth="1"/>
    <col min="2824" max="3074" width="9.140625" style="36"/>
    <col min="3075" max="3075" width="13.85546875" style="36" customWidth="1"/>
    <col min="3076" max="3076" width="53.140625" style="36" customWidth="1"/>
    <col min="3077" max="3079" width="12.140625" style="36" customWidth="1"/>
    <col min="3080" max="3330" width="9.140625" style="36"/>
    <col min="3331" max="3331" width="13.85546875" style="36" customWidth="1"/>
    <col min="3332" max="3332" width="53.140625" style="36" customWidth="1"/>
    <col min="3333" max="3335" width="12.140625" style="36" customWidth="1"/>
    <col min="3336" max="3586" width="9.140625" style="36"/>
    <col min="3587" max="3587" width="13.85546875" style="36" customWidth="1"/>
    <col min="3588" max="3588" width="53.140625" style="36" customWidth="1"/>
    <col min="3589" max="3591" width="12.140625" style="36" customWidth="1"/>
    <col min="3592" max="3842" width="9.140625" style="36"/>
    <col min="3843" max="3843" width="13.85546875" style="36" customWidth="1"/>
    <col min="3844" max="3844" width="53.140625" style="36" customWidth="1"/>
    <col min="3845" max="3847" width="12.140625" style="36" customWidth="1"/>
    <col min="3848" max="4098" width="9.140625" style="36"/>
    <col min="4099" max="4099" width="13.85546875" style="36" customWidth="1"/>
    <col min="4100" max="4100" width="53.140625" style="36" customWidth="1"/>
    <col min="4101" max="4103" width="12.140625" style="36" customWidth="1"/>
    <col min="4104" max="4354" width="9.140625" style="36"/>
    <col min="4355" max="4355" width="13.85546875" style="36" customWidth="1"/>
    <col min="4356" max="4356" width="53.140625" style="36" customWidth="1"/>
    <col min="4357" max="4359" width="12.140625" style="36" customWidth="1"/>
    <col min="4360" max="4610" width="9.140625" style="36"/>
    <col min="4611" max="4611" width="13.85546875" style="36" customWidth="1"/>
    <col min="4612" max="4612" width="53.140625" style="36" customWidth="1"/>
    <col min="4613" max="4615" width="12.140625" style="36" customWidth="1"/>
    <col min="4616" max="4866" width="9.140625" style="36"/>
    <col min="4867" max="4867" width="13.85546875" style="36" customWidth="1"/>
    <col min="4868" max="4868" width="53.140625" style="36" customWidth="1"/>
    <col min="4869" max="4871" width="12.140625" style="36" customWidth="1"/>
    <col min="4872" max="5122" width="9.140625" style="36"/>
    <col min="5123" max="5123" width="13.85546875" style="36" customWidth="1"/>
    <col min="5124" max="5124" width="53.140625" style="36" customWidth="1"/>
    <col min="5125" max="5127" width="12.140625" style="36" customWidth="1"/>
    <col min="5128" max="5378" width="9.140625" style="36"/>
    <col min="5379" max="5379" width="13.85546875" style="36" customWidth="1"/>
    <col min="5380" max="5380" width="53.140625" style="36" customWidth="1"/>
    <col min="5381" max="5383" width="12.140625" style="36" customWidth="1"/>
    <col min="5384" max="5634" width="9.140625" style="36"/>
    <col min="5635" max="5635" width="13.85546875" style="36" customWidth="1"/>
    <col min="5636" max="5636" width="53.140625" style="36" customWidth="1"/>
    <col min="5637" max="5639" width="12.140625" style="36" customWidth="1"/>
    <col min="5640" max="5890" width="9.140625" style="36"/>
    <col min="5891" max="5891" width="13.85546875" style="36" customWidth="1"/>
    <col min="5892" max="5892" width="53.140625" style="36" customWidth="1"/>
    <col min="5893" max="5895" width="12.140625" style="36" customWidth="1"/>
    <col min="5896" max="6146" width="9.140625" style="36"/>
    <col min="6147" max="6147" width="13.85546875" style="36" customWidth="1"/>
    <col min="6148" max="6148" width="53.140625" style="36" customWidth="1"/>
    <col min="6149" max="6151" width="12.140625" style="36" customWidth="1"/>
    <col min="6152" max="6402" width="9.140625" style="36"/>
    <col min="6403" max="6403" width="13.85546875" style="36" customWidth="1"/>
    <col min="6404" max="6404" width="53.140625" style="36" customWidth="1"/>
    <col min="6405" max="6407" width="12.140625" style="36" customWidth="1"/>
    <col min="6408" max="6658" width="9.140625" style="36"/>
    <col min="6659" max="6659" width="13.85546875" style="36" customWidth="1"/>
    <col min="6660" max="6660" width="53.140625" style="36" customWidth="1"/>
    <col min="6661" max="6663" width="12.140625" style="36" customWidth="1"/>
    <col min="6664" max="6914" width="9.140625" style="36"/>
    <col min="6915" max="6915" width="13.85546875" style="36" customWidth="1"/>
    <col min="6916" max="6916" width="53.140625" style="36" customWidth="1"/>
    <col min="6917" max="6919" width="12.140625" style="36" customWidth="1"/>
    <col min="6920" max="7170" width="9.140625" style="36"/>
    <col min="7171" max="7171" width="13.85546875" style="36" customWidth="1"/>
    <col min="7172" max="7172" width="53.140625" style="36" customWidth="1"/>
    <col min="7173" max="7175" width="12.140625" style="36" customWidth="1"/>
    <col min="7176" max="7426" width="9.140625" style="36"/>
    <col min="7427" max="7427" width="13.85546875" style="36" customWidth="1"/>
    <col min="7428" max="7428" width="53.140625" style="36" customWidth="1"/>
    <col min="7429" max="7431" width="12.140625" style="36" customWidth="1"/>
    <col min="7432" max="7682" width="9.140625" style="36"/>
    <col min="7683" max="7683" width="13.85546875" style="36" customWidth="1"/>
    <col min="7684" max="7684" width="53.140625" style="36" customWidth="1"/>
    <col min="7685" max="7687" width="12.140625" style="36" customWidth="1"/>
    <col min="7688" max="7938" width="9.140625" style="36"/>
    <col min="7939" max="7939" width="13.85546875" style="36" customWidth="1"/>
    <col min="7940" max="7940" width="53.140625" style="36" customWidth="1"/>
    <col min="7941" max="7943" width="12.140625" style="36" customWidth="1"/>
    <col min="7944" max="8194" width="9.140625" style="36"/>
    <col min="8195" max="8195" width="13.85546875" style="36" customWidth="1"/>
    <col min="8196" max="8196" width="53.140625" style="36" customWidth="1"/>
    <col min="8197" max="8199" width="12.140625" style="36" customWidth="1"/>
    <col min="8200" max="8450" width="9.140625" style="36"/>
    <col min="8451" max="8451" width="13.85546875" style="36" customWidth="1"/>
    <col min="8452" max="8452" width="53.140625" style="36" customWidth="1"/>
    <col min="8453" max="8455" width="12.140625" style="36" customWidth="1"/>
    <col min="8456" max="8706" width="9.140625" style="36"/>
    <col min="8707" max="8707" width="13.85546875" style="36" customWidth="1"/>
    <col min="8708" max="8708" width="53.140625" style="36" customWidth="1"/>
    <col min="8709" max="8711" width="12.140625" style="36" customWidth="1"/>
    <col min="8712" max="8962" width="9.140625" style="36"/>
    <col min="8963" max="8963" width="13.85546875" style="36" customWidth="1"/>
    <col min="8964" max="8964" width="53.140625" style="36" customWidth="1"/>
    <col min="8965" max="8967" width="12.140625" style="36" customWidth="1"/>
    <col min="8968" max="9218" width="9.140625" style="36"/>
    <col min="9219" max="9219" width="13.85546875" style="36" customWidth="1"/>
    <col min="9220" max="9220" width="53.140625" style="36" customWidth="1"/>
    <col min="9221" max="9223" width="12.140625" style="36" customWidth="1"/>
    <col min="9224" max="9474" width="9.140625" style="36"/>
    <col min="9475" max="9475" width="13.85546875" style="36" customWidth="1"/>
    <col min="9476" max="9476" width="53.140625" style="36" customWidth="1"/>
    <col min="9477" max="9479" width="12.140625" style="36" customWidth="1"/>
    <col min="9480" max="9730" width="9.140625" style="36"/>
    <col min="9731" max="9731" width="13.85546875" style="36" customWidth="1"/>
    <col min="9732" max="9732" width="53.140625" style="36" customWidth="1"/>
    <col min="9733" max="9735" width="12.140625" style="36" customWidth="1"/>
    <col min="9736" max="9986" width="9.140625" style="36"/>
    <col min="9987" max="9987" width="13.85546875" style="36" customWidth="1"/>
    <col min="9988" max="9988" width="53.140625" style="36" customWidth="1"/>
    <col min="9989" max="9991" width="12.140625" style="36" customWidth="1"/>
    <col min="9992" max="10242" width="9.140625" style="36"/>
    <col min="10243" max="10243" width="13.85546875" style="36" customWidth="1"/>
    <col min="10244" max="10244" width="53.140625" style="36" customWidth="1"/>
    <col min="10245" max="10247" width="12.140625" style="36" customWidth="1"/>
    <col min="10248" max="10498" width="9.140625" style="36"/>
    <col min="10499" max="10499" width="13.85546875" style="36" customWidth="1"/>
    <col min="10500" max="10500" width="53.140625" style="36" customWidth="1"/>
    <col min="10501" max="10503" width="12.140625" style="36" customWidth="1"/>
    <col min="10504" max="10754" width="9.140625" style="36"/>
    <col min="10755" max="10755" width="13.85546875" style="36" customWidth="1"/>
    <col min="10756" max="10756" width="53.140625" style="36" customWidth="1"/>
    <col min="10757" max="10759" width="12.140625" style="36" customWidth="1"/>
    <col min="10760" max="11010" width="9.140625" style="36"/>
    <col min="11011" max="11011" width="13.85546875" style="36" customWidth="1"/>
    <col min="11012" max="11012" width="53.140625" style="36" customWidth="1"/>
    <col min="11013" max="11015" width="12.140625" style="36" customWidth="1"/>
    <col min="11016" max="11266" width="9.140625" style="36"/>
    <col min="11267" max="11267" width="13.85546875" style="36" customWidth="1"/>
    <col min="11268" max="11268" width="53.140625" style="36" customWidth="1"/>
    <col min="11269" max="11271" width="12.140625" style="36" customWidth="1"/>
    <col min="11272" max="11522" width="9.140625" style="36"/>
    <col min="11523" max="11523" width="13.85546875" style="36" customWidth="1"/>
    <col min="11524" max="11524" width="53.140625" style="36" customWidth="1"/>
    <col min="11525" max="11527" width="12.140625" style="36" customWidth="1"/>
    <col min="11528" max="11778" width="9.140625" style="36"/>
    <col min="11779" max="11779" width="13.85546875" style="36" customWidth="1"/>
    <col min="11780" max="11780" width="53.140625" style="36" customWidth="1"/>
    <col min="11781" max="11783" width="12.140625" style="36" customWidth="1"/>
    <col min="11784" max="12034" width="9.140625" style="36"/>
    <col min="12035" max="12035" width="13.85546875" style="36" customWidth="1"/>
    <col min="12036" max="12036" width="53.140625" style="36" customWidth="1"/>
    <col min="12037" max="12039" width="12.140625" style="36" customWidth="1"/>
    <col min="12040" max="12290" width="9.140625" style="36"/>
    <col min="12291" max="12291" width="13.85546875" style="36" customWidth="1"/>
    <col min="12292" max="12292" width="53.140625" style="36" customWidth="1"/>
    <col min="12293" max="12295" width="12.140625" style="36" customWidth="1"/>
    <col min="12296" max="12546" width="9.140625" style="36"/>
    <col min="12547" max="12547" width="13.85546875" style="36" customWidth="1"/>
    <col min="12548" max="12548" width="53.140625" style="36" customWidth="1"/>
    <col min="12549" max="12551" width="12.140625" style="36" customWidth="1"/>
    <col min="12552" max="12802" width="9.140625" style="36"/>
    <col min="12803" max="12803" width="13.85546875" style="36" customWidth="1"/>
    <col min="12804" max="12804" width="53.140625" style="36" customWidth="1"/>
    <col min="12805" max="12807" width="12.140625" style="36" customWidth="1"/>
    <col min="12808" max="13058" width="9.140625" style="36"/>
    <col min="13059" max="13059" width="13.85546875" style="36" customWidth="1"/>
    <col min="13060" max="13060" width="53.140625" style="36" customWidth="1"/>
    <col min="13061" max="13063" width="12.140625" style="36" customWidth="1"/>
    <col min="13064" max="13314" width="9.140625" style="36"/>
    <col min="13315" max="13315" width="13.85546875" style="36" customWidth="1"/>
    <col min="13316" max="13316" width="53.140625" style="36" customWidth="1"/>
    <col min="13317" max="13319" width="12.140625" style="36" customWidth="1"/>
    <col min="13320" max="13570" width="9.140625" style="36"/>
    <col min="13571" max="13571" width="13.85546875" style="36" customWidth="1"/>
    <col min="13572" max="13572" width="53.140625" style="36" customWidth="1"/>
    <col min="13573" max="13575" width="12.140625" style="36" customWidth="1"/>
    <col min="13576" max="13826" width="9.140625" style="36"/>
    <col min="13827" max="13827" width="13.85546875" style="36" customWidth="1"/>
    <col min="13828" max="13828" width="53.140625" style="36" customWidth="1"/>
    <col min="13829" max="13831" width="12.140625" style="36" customWidth="1"/>
    <col min="13832" max="14082" width="9.140625" style="36"/>
    <col min="14083" max="14083" width="13.85546875" style="36" customWidth="1"/>
    <col min="14084" max="14084" width="53.140625" style="36" customWidth="1"/>
    <col min="14085" max="14087" width="12.140625" style="36" customWidth="1"/>
    <col min="14088" max="14338" width="9.140625" style="36"/>
    <col min="14339" max="14339" width="13.85546875" style="36" customWidth="1"/>
    <col min="14340" max="14340" width="53.140625" style="36" customWidth="1"/>
    <col min="14341" max="14343" width="12.140625" style="36" customWidth="1"/>
    <col min="14344" max="14594" width="9.140625" style="36"/>
    <col min="14595" max="14595" width="13.85546875" style="36" customWidth="1"/>
    <col min="14596" max="14596" width="53.140625" style="36" customWidth="1"/>
    <col min="14597" max="14599" width="12.140625" style="36" customWidth="1"/>
    <col min="14600" max="14850" width="9.140625" style="36"/>
    <col min="14851" max="14851" width="13.85546875" style="36" customWidth="1"/>
    <col min="14852" max="14852" width="53.140625" style="36" customWidth="1"/>
    <col min="14853" max="14855" width="12.140625" style="36" customWidth="1"/>
    <col min="14856" max="15106" width="9.140625" style="36"/>
    <col min="15107" max="15107" width="13.85546875" style="36" customWidth="1"/>
    <col min="15108" max="15108" width="53.140625" style="36" customWidth="1"/>
    <col min="15109" max="15111" width="12.140625" style="36" customWidth="1"/>
    <col min="15112" max="15362" width="9.140625" style="36"/>
    <col min="15363" max="15363" width="13.85546875" style="36" customWidth="1"/>
    <col min="15364" max="15364" width="53.140625" style="36" customWidth="1"/>
    <col min="15365" max="15367" width="12.140625" style="36" customWidth="1"/>
    <col min="15368" max="15618" width="9.140625" style="36"/>
    <col min="15619" max="15619" width="13.85546875" style="36" customWidth="1"/>
    <col min="15620" max="15620" width="53.140625" style="36" customWidth="1"/>
    <col min="15621" max="15623" width="12.140625" style="36" customWidth="1"/>
    <col min="15624" max="15874" width="9.140625" style="36"/>
    <col min="15875" max="15875" width="13.85546875" style="36" customWidth="1"/>
    <col min="15876" max="15876" width="53.140625" style="36" customWidth="1"/>
    <col min="15877" max="15879" width="12.140625" style="36" customWidth="1"/>
    <col min="15880" max="16130" width="9.140625" style="36"/>
    <col min="16131" max="16131" width="13.85546875" style="36" customWidth="1"/>
    <col min="16132" max="16132" width="53.140625" style="36" customWidth="1"/>
    <col min="16133" max="16135" width="12.140625" style="36" customWidth="1"/>
    <col min="16136" max="16384" width="9.140625" style="36"/>
  </cols>
  <sheetData>
    <row r="1" spans="1:8" s="25" customFormat="1" ht="24.75" customHeight="1" thickBot="1" x14ac:dyDescent="0.3">
      <c r="A1" s="105" t="s">
        <v>272</v>
      </c>
      <c r="B1" s="24" t="s">
        <v>276</v>
      </c>
      <c r="C1" s="150"/>
      <c r="D1" s="150"/>
      <c r="E1" s="150"/>
      <c r="F1" s="150"/>
      <c r="G1" s="150"/>
      <c r="H1" s="109"/>
    </row>
    <row r="2" spans="1:8" s="28" customFormat="1" ht="21" customHeight="1" thickBot="1" x14ac:dyDescent="0.3">
      <c r="A2" s="26" t="s">
        <v>2</v>
      </c>
      <c r="B2" s="144" t="s">
        <v>29</v>
      </c>
      <c r="C2" s="145"/>
      <c r="D2" s="146"/>
      <c r="E2" s="110"/>
      <c r="F2" s="133"/>
      <c r="G2" s="27"/>
    </row>
    <row r="3" spans="1:8" s="28" customFormat="1" ht="26.25" thickBot="1" x14ac:dyDescent="0.3">
      <c r="A3" s="26" t="s">
        <v>30</v>
      </c>
      <c r="B3" s="144" t="s">
        <v>31</v>
      </c>
      <c r="C3" s="145"/>
      <c r="D3" s="146"/>
      <c r="E3" s="110"/>
      <c r="F3" s="133"/>
      <c r="G3" s="29"/>
    </row>
    <row r="4" spans="1:8" s="28" customFormat="1" ht="15.95" customHeight="1" thickBot="1" x14ac:dyDescent="0.3">
      <c r="A4" s="30"/>
      <c r="B4" s="30"/>
      <c r="C4" s="31"/>
      <c r="G4" s="32" t="s">
        <v>275</v>
      </c>
    </row>
    <row r="5" spans="1:8" ht="39" thickBot="1" x14ac:dyDescent="0.3">
      <c r="A5" s="106" t="s">
        <v>32</v>
      </c>
      <c r="B5" s="33" t="s">
        <v>33</v>
      </c>
      <c r="C5" s="34" t="s">
        <v>34</v>
      </c>
      <c r="D5" s="34" t="s">
        <v>263</v>
      </c>
      <c r="E5" s="34" t="s">
        <v>266</v>
      </c>
      <c r="F5" s="34" t="s">
        <v>271</v>
      </c>
      <c r="G5" s="35" t="s">
        <v>274</v>
      </c>
    </row>
    <row r="6" spans="1:8" s="40" customFormat="1" ht="12.95" customHeight="1" thickBot="1" x14ac:dyDescent="0.3">
      <c r="A6" s="37" t="s">
        <v>3</v>
      </c>
      <c r="B6" s="38" t="s">
        <v>4</v>
      </c>
      <c r="C6" s="38" t="s">
        <v>5</v>
      </c>
      <c r="D6" s="107" t="s">
        <v>6</v>
      </c>
      <c r="E6" s="26" t="s">
        <v>264</v>
      </c>
      <c r="F6" s="134"/>
      <c r="G6" s="39" t="s">
        <v>267</v>
      </c>
    </row>
    <row r="7" spans="1:8" s="40" customFormat="1" ht="15.95" customHeight="1" thickBot="1" x14ac:dyDescent="0.3">
      <c r="A7" s="147" t="s">
        <v>0</v>
      </c>
      <c r="B7" s="148"/>
      <c r="C7" s="148"/>
      <c r="D7" s="148"/>
      <c r="E7" s="148"/>
      <c r="F7" s="148"/>
      <c r="G7" s="149"/>
    </row>
    <row r="8" spans="1:8" s="40" customFormat="1" ht="16.5" customHeight="1" thickBot="1" x14ac:dyDescent="0.3">
      <c r="A8" s="41" t="s">
        <v>7</v>
      </c>
      <c r="B8" s="42" t="s">
        <v>35</v>
      </c>
      <c r="C8" s="43">
        <f>+C9+C10+C11+C12+C13+C14</f>
        <v>144049665</v>
      </c>
      <c r="D8" s="44"/>
      <c r="E8" s="45">
        <f>SUM(E9:E14)</f>
        <v>0</v>
      </c>
      <c r="F8" s="45">
        <f>SUM(F9:F14)</f>
        <v>16352131</v>
      </c>
      <c r="G8" s="45">
        <f>+G9+G10+G11+G12+G13+G14</f>
        <v>160401796</v>
      </c>
    </row>
    <row r="9" spans="1:8" s="49" customFormat="1" ht="12" customHeight="1" x14ac:dyDescent="0.2">
      <c r="A9" s="46" t="s">
        <v>36</v>
      </c>
      <c r="B9" s="1" t="s">
        <v>37</v>
      </c>
      <c r="C9" s="47">
        <v>59867636</v>
      </c>
      <c r="D9" s="48"/>
      <c r="E9" s="135"/>
      <c r="F9" s="111">
        <f>+G9-C9</f>
        <v>1331031</v>
      </c>
      <c r="G9" s="123">
        <v>61198667</v>
      </c>
    </row>
    <row r="10" spans="1:8" ht="12" customHeight="1" x14ac:dyDescent="0.2">
      <c r="A10" s="50" t="s">
        <v>38</v>
      </c>
      <c r="B10" s="2" t="s">
        <v>39</v>
      </c>
      <c r="C10" s="51">
        <v>52961800</v>
      </c>
      <c r="D10" s="52"/>
      <c r="E10" s="52"/>
      <c r="F10" s="112">
        <f>+G10-C10</f>
        <v>2868468</v>
      </c>
      <c r="G10" s="124">
        <v>55830268</v>
      </c>
    </row>
    <row r="11" spans="1:8" ht="12" customHeight="1" x14ac:dyDescent="0.2">
      <c r="A11" s="50" t="s">
        <v>40</v>
      </c>
      <c r="B11" s="2" t="s">
        <v>41</v>
      </c>
      <c r="C11" s="51">
        <v>27582969</v>
      </c>
      <c r="D11" s="52"/>
      <c r="E11" s="52"/>
      <c r="F11" s="112">
        <f>+G11-C11</f>
        <v>603105</v>
      </c>
      <c r="G11" s="124">
        <v>28186074</v>
      </c>
    </row>
    <row r="12" spans="1:8" ht="12" customHeight="1" x14ac:dyDescent="0.2">
      <c r="A12" s="50" t="s">
        <v>42</v>
      </c>
      <c r="B12" s="2" t="s">
        <v>43</v>
      </c>
      <c r="C12" s="51">
        <v>3637260</v>
      </c>
      <c r="D12" s="52"/>
      <c r="E12" s="52"/>
      <c r="F12" s="112">
        <f>+G12-C12</f>
        <v>578662</v>
      </c>
      <c r="G12" s="124">
        <v>4215922</v>
      </c>
    </row>
    <row r="13" spans="1:8" ht="12" customHeight="1" x14ac:dyDescent="0.2">
      <c r="A13" s="50" t="s">
        <v>44</v>
      </c>
      <c r="B13" s="2" t="s">
        <v>45</v>
      </c>
      <c r="C13" s="51"/>
      <c r="D13" s="52"/>
      <c r="E13" s="52"/>
      <c r="F13" s="112">
        <f>+G13-E13</f>
        <v>10970865</v>
      </c>
      <c r="G13" s="124">
        <v>10970865</v>
      </c>
    </row>
    <row r="14" spans="1:8" s="49" customFormat="1" ht="12" customHeight="1" thickBot="1" x14ac:dyDescent="0.25">
      <c r="A14" s="54" t="s">
        <v>46</v>
      </c>
      <c r="B14" s="3" t="s">
        <v>47</v>
      </c>
      <c r="C14" s="51"/>
      <c r="D14" s="55">
        <f>+G14-C14</f>
        <v>0</v>
      </c>
      <c r="E14" s="127"/>
      <c r="F14" s="113"/>
      <c r="G14" s="125"/>
    </row>
    <row r="15" spans="1:8" s="49" customFormat="1" ht="14.25" customHeight="1" thickBot="1" x14ac:dyDescent="0.3">
      <c r="A15" s="41" t="s">
        <v>8</v>
      </c>
      <c r="B15" s="4" t="s">
        <v>48</v>
      </c>
      <c r="C15" s="43">
        <f>+C16+C17+C18+C19+C20</f>
        <v>24000000</v>
      </c>
      <c r="D15" s="44"/>
      <c r="E15" s="45">
        <f>SUM(E16:E21)</f>
        <v>0</v>
      </c>
      <c r="F15" s="45">
        <f>SUM(F16:F21)</f>
        <v>100030</v>
      </c>
      <c r="G15" s="45">
        <f>SUM(G16:G21)</f>
        <v>24100030</v>
      </c>
    </row>
    <row r="16" spans="1:8" s="49" customFormat="1" ht="12" customHeight="1" x14ac:dyDescent="0.2">
      <c r="A16" s="46" t="s">
        <v>49</v>
      </c>
      <c r="B16" s="1" t="s">
        <v>50</v>
      </c>
      <c r="C16" s="47"/>
      <c r="D16" s="48">
        <f>+G16-C16</f>
        <v>0</v>
      </c>
      <c r="E16" s="135"/>
      <c r="F16" s="111"/>
      <c r="G16" s="123"/>
    </row>
    <row r="17" spans="1:7" s="49" customFormat="1" ht="12" customHeight="1" x14ac:dyDescent="0.2">
      <c r="A17" s="50" t="s">
        <v>51</v>
      </c>
      <c r="B17" s="2" t="s">
        <v>52</v>
      </c>
      <c r="C17" s="51"/>
      <c r="D17" s="52">
        <f>+G17-C17</f>
        <v>0</v>
      </c>
      <c r="E17" s="52"/>
      <c r="F17" s="112"/>
      <c r="G17" s="124"/>
    </row>
    <row r="18" spans="1:7" s="49" customFormat="1" ht="12" customHeight="1" x14ac:dyDescent="0.2">
      <c r="A18" s="50" t="s">
        <v>53</v>
      </c>
      <c r="B18" s="2" t="s">
        <v>54</v>
      </c>
      <c r="C18" s="51"/>
      <c r="D18" s="52">
        <f>+G18-C18</f>
        <v>0</v>
      </c>
      <c r="E18" s="52"/>
      <c r="F18" s="112"/>
      <c r="G18" s="124"/>
    </row>
    <row r="19" spans="1:7" s="49" customFormat="1" ht="12" customHeight="1" x14ac:dyDescent="0.2">
      <c r="A19" s="50" t="s">
        <v>55</v>
      </c>
      <c r="B19" s="2" t="s">
        <v>56</v>
      </c>
      <c r="C19" s="51"/>
      <c r="D19" s="52">
        <f>+G19-C19</f>
        <v>0</v>
      </c>
      <c r="E19" s="52"/>
      <c r="F19" s="112"/>
      <c r="G19" s="124"/>
    </row>
    <row r="20" spans="1:7" s="49" customFormat="1" ht="12" customHeight="1" x14ac:dyDescent="0.2">
      <c r="A20" s="50" t="s">
        <v>57</v>
      </c>
      <c r="B20" s="2" t="s">
        <v>58</v>
      </c>
      <c r="C20" s="51">
        <v>24000000</v>
      </c>
      <c r="D20" s="52"/>
      <c r="E20" s="52"/>
      <c r="F20" s="112">
        <f>+G20-C20</f>
        <v>100030</v>
      </c>
      <c r="G20" s="124">
        <v>24100030</v>
      </c>
    </row>
    <row r="21" spans="1:7" ht="12" customHeight="1" thickBot="1" x14ac:dyDescent="0.25">
      <c r="A21" s="54" t="s">
        <v>59</v>
      </c>
      <c r="B21" s="3" t="s">
        <v>60</v>
      </c>
      <c r="C21" s="56"/>
      <c r="D21" s="55"/>
      <c r="E21" s="127"/>
      <c r="F21" s="113"/>
      <c r="G21" s="125"/>
    </row>
    <row r="22" spans="1:7" ht="13.5" thickBot="1" x14ac:dyDescent="0.3">
      <c r="A22" s="41" t="s">
        <v>10</v>
      </c>
      <c r="B22" s="42" t="s">
        <v>61</v>
      </c>
      <c r="C22" s="43">
        <f>+C23+C24+C25+C26+C27</f>
        <v>148219000</v>
      </c>
      <c r="D22" s="44"/>
      <c r="E22" s="45">
        <f>SUM(E23:E28)</f>
        <v>0</v>
      </c>
      <c r="F22" s="45">
        <f>SUM(F23:F28)</f>
        <v>-269115</v>
      </c>
      <c r="G22" s="45">
        <f>SUM(G23:G28)</f>
        <v>147949885</v>
      </c>
    </row>
    <row r="23" spans="1:7" ht="12" customHeight="1" x14ac:dyDescent="0.2">
      <c r="A23" s="46" t="s">
        <v>62</v>
      </c>
      <c r="B23" s="1" t="s">
        <v>63</v>
      </c>
      <c r="C23" s="47">
        <v>141219000</v>
      </c>
      <c r="D23" s="48"/>
      <c r="E23" s="135"/>
      <c r="F23" s="111">
        <f>+G23-C23</f>
        <v>-269115</v>
      </c>
      <c r="G23" s="123">
        <v>140949885</v>
      </c>
    </row>
    <row r="24" spans="1:7" s="49" customFormat="1" ht="12" customHeight="1" x14ac:dyDescent="0.2">
      <c r="A24" s="50" t="s">
        <v>64</v>
      </c>
      <c r="B24" s="2" t="s">
        <v>65</v>
      </c>
      <c r="C24" s="51"/>
      <c r="D24" s="52">
        <f>+G24-C24</f>
        <v>0</v>
      </c>
      <c r="E24" s="52"/>
      <c r="F24" s="112"/>
      <c r="G24" s="124"/>
    </row>
    <row r="25" spans="1:7" ht="12" customHeight="1" x14ac:dyDescent="0.2">
      <c r="A25" s="50" t="s">
        <v>66</v>
      </c>
      <c r="B25" s="2" t="s">
        <v>67</v>
      </c>
      <c r="C25" s="51"/>
      <c r="D25" s="52">
        <f>+G25-C25</f>
        <v>0</v>
      </c>
      <c r="E25" s="52"/>
      <c r="F25" s="112"/>
      <c r="G25" s="124"/>
    </row>
    <row r="26" spans="1:7" ht="12" customHeight="1" x14ac:dyDescent="0.2">
      <c r="A26" s="50" t="s">
        <v>68</v>
      </c>
      <c r="B26" s="2" t="s">
        <v>69</v>
      </c>
      <c r="C26" s="51"/>
      <c r="D26" s="52">
        <f>+G26-C26</f>
        <v>0</v>
      </c>
      <c r="E26" s="52"/>
      <c r="F26" s="112"/>
      <c r="G26" s="124"/>
    </row>
    <row r="27" spans="1:7" ht="12" customHeight="1" x14ac:dyDescent="0.2">
      <c r="A27" s="50" t="s">
        <v>70</v>
      </c>
      <c r="B27" s="2" t="s">
        <v>71</v>
      </c>
      <c r="C27" s="51">
        <v>7000000</v>
      </c>
      <c r="D27" s="52">
        <f>+G27-C27</f>
        <v>0</v>
      </c>
      <c r="E27" s="52"/>
      <c r="F27" s="112"/>
      <c r="G27" s="124">
        <v>7000000</v>
      </c>
    </row>
    <row r="28" spans="1:7" ht="12" customHeight="1" thickBot="1" x14ac:dyDescent="0.25">
      <c r="A28" s="54" t="s">
        <v>72</v>
      </c>
      <c r="B28" s="3" t="s">
        <v>73</v>
      </c>
      <c r="C28" s="56"/>
      <c r="D28" s="55">
        <f>+G28-C28</f>
        <v>0</v>
      </c>
      <c r="E28" s="127"/>
      <c r="F28" s="113"/>
      <c r="G28" s="125"/>
    </row>
    <row r="29" spans="1:7" ht="13.5" customHeight="1" thickBot="1" x14ac:dyDescent="0.3">
      <c r="A29" s="41" t="s">
        <v>74</v>
      </c>
      <c r="B29" s="42" t="s">
        <v>75</v>
      </c>
      <c r="C29" s="43">
        <f>+C30+C34+C31+C32+C33</f>
        <v>75580000</v>
      </c>
      <c r="D29" s="44"/>
      <c r="E29" s="45">
        <f>SUM(E30:E35)</f>
        <v>0</v>
      </c>
      <c r="F29" s="45">
        <f>SUM(F30:F34)</f>
        <v>15538230</v>
      </c>
      <c r="G29" s="45">
        <f>SUM(G30:G34)</f>
        <v>91118230</v>
      </c>
    </row>
    <row r="30" spans="1:7" ht="12" customHeight="1" x14ac:dyDescent="0.2">
      <c r="A30" s="46" t="s">
        <v>76</v>
      </c>
      <c r="B30" s="1" t="s">
        <v>273</v>
      </c>
      <c r="C30" s="47">
        <v>8000000</v>
      </c>
      <c r="D30" s="48"/>
      <c r="E30" s="135"/>
      <c r="F30" s="111">
        <f>+G30-C30</f>
        <v>538230</v>
      </c>
      <c r="G30" s="123">
        <v>8538230</v>
      </c>
    </row>
    <row r="31" spans="1:7" ht="12" customHeight="1" x14ac:dyDescent="0.2">
      <c r="A31" s="50" t="s">
        <v>77</v>
      </c>
      <c r="B31" s="2" t="s">
        <v>80</v>
      </c>
      <c r="C31" s="51">
        <v>60000000</v>
      </c>
      <c r="D31" s="52"/>
      <c r="E31" s="52"/>
      <c r="F31" s="112">
        <v>12000000</v>
      </c>
      <c r="G31" s="124">
        <v>72000000</v>
      </c>
    </row>
    <row r="32" spans="1:7" ht="12" customHeight="1" x14ac:dyDescent="0.2">
      <c r="A32" s="50" t="s">
        <v>79</v>
      </c>
      <c r="B32" s="2" t="s">
        <v>83</v>
      </c>
      <c r="C32" s="51">
        <v>6000000</v>
      </c>
      <c r="D32" s="52"/>
      <c r="E32" s="52"/>
      <c r="F32" s="112">
        <f>+G32-C32</f>
        <v>0</v>
      </c>
      <c r="G32" s="124">
        <v>6000000</v>
      </c>
    </row>
    <row r="33" spans="1:7" ht="12" customHeight="1" x14ac:dyDescent="0.2">
      <c r="A33" s="50" t="s">
        <v>81</v>
      </c>
      <c r="B33" s="2" t="s">
        <v>78</v>
      </c>
      <c r="C33" s="51">
        <v>400000</v>
      </c>
      <c r="D33" s="52">
        <f>+G33-C33</f>
        <v>0</v>
      </c>
      <c r="E33" s="52"/>
      <c r="F33" s="112"/>
      <c r="G33" s="124">
        <v>400000</v>
      </c>
    </row>
    <row r="34" spans="1:7" ht="12" customHeight="1" thickBot="1" x14ac:dyDescent="0.25">
      <c r="A34" s="50" t="s">
        <v>82</v>
      </c>
      <c r="B34" s="2" t="s">
        <v>84</v>
      </c>
      <c r="C34" s="51">
        <v>1180000</v>
      </c>
      <c r="D34" s="52"/>
      <c r="E34" s="52"/>
      <c r="F34" s="112">
        <f>+G34-C34</f>
        <v>3000000</v>
      </c>
      <c r="G34" s="124">
        <v>4180000</v>
      </c>
    </row>
    <row r="35" spans="1:7" ht="13.5" customHeight="1" thickBot="1" x14ac:dyDescent="0.3">
      <c r="A35" s="41" t="s">
        <v>13</v>
      </c>
      <c r="B35" s="42" t="s">
        <v>85</v>
      </c>
      <c r="C35" s="43">
        <f>SUM(C36:C46)</f>
        <v>7350000</v>
      </c>
      <c r="D35" s="44"/>
      <c r="E35" s="45">
        <f>SUM(E36:E41)</f>
        <v>0</v>
      </c>
      <c r="F35" s="45">
        <f>SUM(F36:F46)</f>
        <v>0</v>
      </c>
      <c r="G35" s="45">
        <f>SUM(G36:G46)</f>
        <v>7350000</v>
      </c>
    </row>
    <row r="36" spans="1:7" ht="12" customHeight="1" x14ac:dyDescent="0.2">
      <c r="A36" s="46" t="s">
        <v>86</v>
      </c>
      <c r="B36" s="1" t="s">
        <v>87</v>
      </c>
      <c r="C36" s="47"/>
      <c r="D36" s="48">
        <f>+G36-C36</f>
        <v>0</v>
      </c>
      <c r="E36" s="135"/>
      <c r="F36" s="111"/>
      <c r="G36" s="123"/>
    </row>
    <row r="37" spans="1:7" ht="12" customHeight="1" x14ac:dyDescent="0.2">
      <c r="A37" s="50" t="s">
        <v>88</v>
      </c>
      <c r="B37" s="2" t="s">
        <v>89</v>
      </c>
      <c r="C37" s="51"/>
      <c r="D37" s="52">
        <f>+G37-C37</f>
        <v>0</v>
      </c>
      <c r="E37" s="52"/>
      <c r="F37" s="112"/>
      <c r="G37" s="124"/>
    </row>
    <row r="38" spans="1:7" ht="12" customHeight="1" x14ac:dyDescent="0.2">
      <c r="A38" s="50" t="s">
        <v>90</v>
      </c>
      <c r="B38" s="2" t="s">
        <v>91</v>
      </c>
      <c r="C38" s="51"/>
      <c r="D38" s="52">
        <f>+G38-C38</f>
        <v>0</v>
      </c>
      <c r="E38" s="52"/>
      <c r="F38" s="112"/>
      <c r="G38" s="124"/>
    </row>
    <row r="39" spans="1:7" ht="12" customHeight="1" x14ac:dyDescent="0.2">
      <c r="A39" s="50" t="s">
        <v>92</v>
      </c>
      <c r="B39" s="2" t="s">
        <v>93</v>
      </c>
      <c r="C39" s="51">
        <v>4000000</v>
      </c>
      <c r="D39" s="52"/>
      <c r="E39" s="52"/>
      <c r="F39" s="112">
        <f>+G39-C39</f>
        <v>0</v>
      </c>
      <c r="G39" s="124">
        <v>4000000</v>
      </c>
    </row>
    <row r="40" spans="1:7" ht="12" customHeight="1" x14ac:dyDescent="0.2">
      <c r="A40" s="50" t="s">
        <v>94</v>
      </c>
      <c r="B40" s="2" t="s">
        <v>95</v>
      </c>
      <c r="C40" s="51"/>
      <c r="D40" s="52">
        <f>+G40-C40</f>
        <v>0</v>
      </c>
      <c r="E40" s="52"/>
      <c r="F40" s="112"/>
      <c r="G40" s="124"/>
    </row>
    <row r="41" spans="1:7" ht="12" customHeight="1" x14ac:dyDescent="0.2">
      <c r="A41" s="50" t="s">
        <v>96</v>
      </c>
      <c r="B41" s="2" t="s">
        <v>97</v>
      </c>
      <c r="C41" s="51">
        <v>150000</v>
      </c>
      <c r="D41" s="52"/>
      <c r="E41" s="52"/>
      <c r="F41" s="112">
        <f>+G41-C41</f>
        <v>0</v>
      </c>
      <c r="G41" s="124">
        <v>150000</v>
      </c>
    </row>
    <row r="42" spans="1:7" ht="12" customHeight="1" x14ac:dyDescent="0.2">
      <c r="A42" s="50" t="s">
        <v>98</v>
      </c>
      <c r="B42" s="2" t="s">
        <v>99</v>
      </c>
      <c r="C42" s="51"/>
      <c r="D42" s="52">
        <f>+G42-C42</f>
        <v>0</v>
      </c>
      <c r="E42" s="52"/>
      <c r="F42" s="112"/>
      <c r="G42" s="124"/>
    </row>
    <row r="43" spans="1:7" ht="12" customHeight="1" x14ac:dyDescent="0.2">
      <c r="A43" s="50" t="s">
        <v>100</v>
      </c>
      <c r="B43" s="2" t="s">
        <v>101</v>
      </c>
      <c r="C43" s="51"/>
      <c r="D43" s="52">
        <f>+G43-C43</f>
        <v>0</v>
      </c>
      <c r="E43" s="52"/>
      <c r="F43" s="112"/>
      <c r="G43" s="124"/>
    </row>
    <row r="44" spans="1:7" ht="12" customHeight="1" x14ac:dyDescent="0.2">
      <c r="A44" s="50" t="s">
        <v>102</v>
      </c>
      <c r="B44" s="2" t="s">
        <v>103</v>
      </c>
      <c r="C44" s="51"/>
      <c r="D44" s="52">
        <f>+G44-C44</f>
        <v>0</v>
      </c>
      <c r="E44" s="52"/>
      <c r="F44" s="112"/>
      <c r="G44" s="124"/>
    </row>
    <row r="45" spans="1:7" ht="12" customHeight="1" x14ac:dyDescent="0.2">
      <c r="A45" s="54" t="s">
        <v>104</v>
      </c>
      <c r="B45" s="3" t="s">
        <v>105</v>
      </c>
      <c r="C45" s="56"/>
      <c r="D45" s="52"/>
      <c r="E45" s="55"/>
      <c r="F45" s="113">
        <f>+G45-C45</f>
        <v>0</v>
      </c>
      <c r="G45" s="126">
        <v>0</v>
      </c>
    </row>
    <row r="46" spans="1:7" ht="12" customHeight="1" thickBot="1" x14ac:dyDescent="0.25">
      <c r="A46" s="54" t="s">
        <v>106</v>
      </c>
      <c r="B46" s="3" t="s">
        <v>107</v>
      </c>
      <c r="C46" s="56">
        <v>3200000</v>
      </c>
      <c r="D46" s="55"/>
      <c r="E46" s="127"/>
      <c r="F46" s="113">
        <f>+G46-C46</f>
        <v>0</v>
      </c>
      <c r="G46" s="125">
        <v>3200000</v>
      </c>
    </row>
    <row r="47" spans="1:7" ht="12" customHeight="1" thickBot="1" x14ac:dyDescent="0.3">
      <c r="A47" s="41" t="s">
        <v>15</v>
      </c>
      <c r="B47" s="42" t="s">
        <v>108</v>
      </c>
      <c r="C47" s="43">
        <f>SUM(C48:C52)</f>
        <v>0</v>
      </c>
      <c r="D47" s="44">
        <f t="shared" ref="D47:D52" si="0">+G47-C47</f>
        <v>0</v>
      </c>
      <c r="E47" s="45"/>
      <c r="F47" s="45"/>
      <c r="G47" s="45"/>
    </row>
    <row r="48" spans="1:7" ht="12" customHeight="1" x14ac:dyDescent="0.2">
      <c r="A48" s="46" t="s">
        <v>109</v>
      </c>
      <c r="B48" s="1" t="s">
        <v>110</v>
      </c>
      <c r="C48" s="47"/>
      <c r="D48" s="48">
        <f t="shared" si="0"/>
        <v>0</v>
      </c>
      <c r="E48" s="135"/>
      <c r="F48" s="111"/>
      <c r="G48" s="123"/>
    </row>
    <row r="49" spans="1:8" ht="12" customHeight="1" x14ac:dyDescent="0.2">
      <c r="A49" s="50" t="s">
        <v>111</v>
      </c>
      <c r="B49" s="2" t="s">
        <v>112</v>
      </c>
      <c r="C49" s="51"/>
      <c r="D49" s="52">
        <f t="shared" si="0"/>
        <v>0</v>
      </c>
      <c r="E49" s="52"/>
      <c r="F49" s="112"/>
      <c r="G49" s="124"/>
    </row>
    <row r="50" spans="1:8" ht="12" customHeight="1" x14ac:dyDescent="0.2">
      <c r="A50" s="50" t="s">
        <v>113</v>
      </c>
      <c r="B50" s="2" t="s">
        <v>114</v>
      </c>
      <c r="C50" s="51"/>
      <c r="D50" s="52">
        <f t="shared" si="0"/>
        <v>0</v>
      </c>
      <c r="E50" s="52"/>
      <c r="F50" s="112"/>
      <c r="G50" s="124"/>
    </row>
    <row r="51" spans="1:8" ht="12" customHeight="1" x14ac:dyDescent="0.2">
      <c r="A51" s="50" t="s">
        <v>115</v>
      </c>
      <c r="B51" s="2" t="s">
        <v>116</v>
      </c>
      <c r="C51" s="51"/>
      <c r="D51" s="52">
        <f t="shared" si="0"/>
        <v>0</v>
      </c>
      <c r="E51" s="52"/>
      <c r="F51" s="112"/>
      <c r="G51" s="124"/>
    </row>
    <row r="52" spans="1:8" ht="12" customHeight="1" thickBot="1" x14ac:dyDescent="0.25">
      <c r="A52" s="54" t="s">
        <v>117</v>
      </c>
      <c r="B52" s="3" t="s">
        <v>118</v>
      </c>
      <c r="C52" s="56"/>
      <c r="D52" s="55">
        <f t="shared" si="0"/>
        <v>0</v>
      </c>
      <c r="E52" s="127"/>
      <c r="F52" s="113"/>
      <c r="G52" s="125"/>
    </row>
    <row r="53" spans="1:8" ht="14.25" customHeight="1" thickBot="1" x14ac:dyDescent="0.3">
      <c r="A53" s="41" t="s">
        <v>119</v>
      </c>
      <c r="B53" s="42" t="s">
        <v>120</v>
      </c>
      <c r="C53" s="43">
        <f>SUM(C54:C56)</f>
        <v>0</v>
      </c>
      <c r="D53" s="44"/>
      <c r="E53" s="45">
        <f>SUM(E54:E56)</f>
        <v>0</v>
      </c>
      <c r="F53" s="45"/>
      <c r="G53" s="45">
        <f>SUM(G54:G56)</f>
        <v>0</v>
      </c>
    </row>
    <row r="54" spans="1:8" ht="12" customHeight="1" x14ac:dyDescent="0.2">
      <c r="A54" s="46" t="s">
        <v>121</v>
      </c>
      <c r="B54" s="1" t="s">
        <v>122</v>
      </c>
      <c r="C54" s="47"/>
      <c r="D54" s="48">
        <f>+G54-C54</f>
        <v>0</v>
      </c>
      <c r="E54" s="135"/>
      <c r="F54" s="111"/>
      <c r="G54" s="123"/>
    </row>
    <row r="55" spans="1:8" ht="12" customHeight="1" x14ac:dyDescent="0.2">
      <c r="A55" s="50" t="s">
        <v>123</v>
      </c>
      <c r="B55" s="2" t="s">
        <v>124</v>
      </c>
      <c r="C55" s="51"/>
      <c r="D55" s="52"/>
      <c r="E55" s="52"/>
      <c r="F55" s="112"/>
      <c r="G55" s="124"/>
    </row>
    <row r="56" spans="1:8" ht="12" customHeight="1" x14ac:dyDescent="0.2">
      <c r="A56" s="50" t="s">
        <v>125</v>
      </c>
      <c r="B56" s="2" t="s">
        <v>126</v>
      </c>
      <c r="C56" s="51"/>
      <c r="D56" s="52">
        <f>+G56-C56</f>
        <v>0</v>
      </c>
      <c r="E56" s="52"/>
      <c r="F56" s="112"/>
      <c r="G56" s="124"/>
    </row>
    <row r="57" spans="1:8" ht="12" customHeight="1" thickBot="1" x14ac:dyDescent="0.25">
      <c r="A57" s="54" t="s">
        <v>127</v>
      </c>
      <c r="B57" s="3" t="s">
        <v>128</v>
      </c>
      <c r="C57" s="56"/>
      <c r="D57" s="55">
        <f>+G57-C57</f>
        <v>0</v>
      </c>
      <c r="E57" s="127"/>
      <c r="F57" s="113"/>
      <c r="G57" s="125"/>
    </row>
    <row r="58" spans="1:8" ht="15.75" customHeight="1" thickBot="1" x14ac:dyDescent="0.3">
      <c r="A58" s="41" t="s">
        <v>17</v>
      </c>
      <c r="B58" s="4" t="s">
        <v>129</v>
      </c>
      <c r="C58" s="43">
        <f>SUM(C59:C61)</f>
        <v>2358395</v>
      </c>
      <c r="D58" s="44">
        <f>SUM(D59:D61)</f>
        <v>0</v>
      </c>
      <c r="E58" s="45">
        <f>SUM(E59:E61)</f>
        <v>0</v>
      </c>
      <c r="F58" s="45">
        <f>SUM(F59:F61)</f>
        <v>0</v>
      </c>
      <c r="G58" s="45">
        <f>SUM(G59:G62)</f>
        <v>2358395</v>
      </c>
    </row>
    <row r="59" spans="1:8" ht="12" customHeight="1" x14ac:dyDescent="0.2">
      <c r="A59" s="46" t="s">
        <v>130</v>
      </c>
      <c r="B59" s="1" t="s">
        <v>131</v>
      </c>
      <c r="C59" s="51"/>
      <c r="D59" s="48">
        <f>+G59-C59</f>
        <v>0</v>
      </c>
      <c r="E59" s="135"/>
      <c r="F59" s="111"/>
      <c r="G59" s="123"/>
    </row>
    <row r="60" spans="1:8" ht="12" customHeight="1" x14ac:dyDescent="0.2">
      <c r="A60" s="50" t="s">
        <v>132</v>
      </c>
      <c r="B60" s="2" t="s">
        <v>133</v>
      </c>
      <c r="C60" s="51">
        <v>2358395</v>
      </c>
      <c r="D60" s="52"/>
      <c r="E60" s="52"/>
      <c r="F60" s="112">
        <f>+G60-C60</f>
        <v>0</v>
      </c>
      <c r="G60" s="124">
        <v>2358395</v>
      </c>
    </row>
    <row r="61" spans="1:8" ht="12" customHeight="1" x14ac:dyDescent="0.2">
      <c r="A61" s="50" t="s">
        <v>134</v>
      </c>
      <c r="B61" s="2" t="s">
        <v>135</v>
      </c>
      <c r="C61" s="51"/>
      <c r="D61" s="52"/>
      <c r="E61" s="52"/>
      <c r="F61" s="112"/>
      <c r="G61" s="124"/>
    </row>
    <row r="62" spans="1:8" ht="12" customHeight="1" thickBot="1" x14ac:dyDescent="0.25">
      <c r="A62" s="54" t="s">
        <v>136</v>
      </c>
      <c r="B62" s="3" t="s">
        <v>137</v>
      </c>
      <c r="C62" s="51"/>
      <c r="D62" s="55">
        <f>+G62-C62</f>
        <v>0</v>
      </c>
      <c r="E62" s="127"/>
      <c r="F62" s="113"/>
      <c r="G62" s="125"/>
    </row>
    <row r="63" spans="1:8" ht="15" customHeight="1" thickBot="1" x14ac:dyDescent="0.3">
      <c r="A63" s="41" t="s">
        <v>18</v>
      </c>
      <c r="B63" s="42" t="s">
        <v>138</v>
      </c>
      <c r="C63" s="43">
        <f>+C8+C15+C22+C29+C35+C47+C53+C58</f>
        <v>401557060</v>
      </c>
      <c r="D63" s="63"/>
      <c r="E63" s="45">
        <f>+E8+E15+E22+E29+E35+E47+E53+E58</f>
        <v>0</v>
      </c>
      <c r="F63" s="45">
        <f>+F8+F15+F22+F29+F35+F47+F53+F58</f>
        <v>31721276</v>
      </c>
      <c r="G63" s="45">
        <f>+G8+G15+G22+G29+G35+G47+G53+G58</f>
        <v>433278336</v>
      </c>
    </row>
    <row r="64" spans="1:8" ht="12" customHeight="1" thickBot="1" x14ac:dyDescent="0.25">
      <c r="A64" s="5" t="s">
        <v>139</v>
      </c>
      <c r="B64" s="4" t="s">
        <v>140</v>
      </c>
      <c r="C64" s="43">
        <f>SUM(C65:C67)</f>
        <v>0</v>
      </c>
      <c r="D64" s="63">
        <f t="shared" ref="D64:D72" si="1">+G64-C64</f>
        <v>0</v>
      </c>
      <c r="E64" s="114"/>
      <c r="F64" s="114"/>
      <c r="G64" s="45"/>
      <c r="H64" s="36" t="s">
        <v>265</v>
      </c>
    </row>
    <row r="65" spans="1:16" ht="12" customHeight="1" x14ac:dyDescent="0.2">
      <c r="A65" s="46" t="s">
        <v>141</v>
      </c>
      <c r="B65" s="1" t="s">
        <v>142</v>
      </c>
      <c r="C65" s="51"/>
      <c r="D65" s="48">
        <f t="shared" si="1"/>
        <v>0</v>
      </c>
      <c r="E65" s="135"/>
      <c r="F65" s="111"/>
      <c r="G65" s="123"/>
    </row>
    <row r="66" spans="1:16" ht="12" customHeight="1" x14ac:dyDescent="0.2">
      <c r="A66" s="50" t="s">
        <v>143</v>
      </c>
      <c r="B66" s="2" t="s">
        <v>144</v>
      </c>
      <c r="C66" s="51"/>
      <c r="D66" s="52">
        <f t="shared" si="1"/>
        <v>0</v>
      </c>
      <c r="E66" s="52"/>
      <c r="F66" s="112"/>
      <c r="G66" s="124"/>
    </row>
    <row r="67" spans="1:16" ht="12" customHeight="1" thickBot="1" x14ac:dyDescent="0.25">
      <c r="A67" s="54" t="s">
        <v>145</v>
      </c>
      <c r="B67" s="6" t="s">
        <v>146</v>
      </c>
      <c r="C67" s="51"/>
      <c r="D67" s="55">
        <f t="shared" si="1"/>
        <v>0</v>
      </c>
      <c r="E67" s="127"/>
      <c r="F67" s="113"/>
      <c r="G67" s="125"/>
    </row>
    <row r="68" spans="1:16" ht="12" customHeight="1" thickBot="1" x14ac:dyDescent="0.25">
      <c r="A68" s="5" t="s">
        <v>147</v>
      </c>
      <c r="B68" s="4" t="s">
        <v>148</v>
      </c>
      <c r="C68" s="43">
        <f>SUM(C69:C72)</f>
        <v>0</v>
      </c>
      <c r="D68" s="44">
        <f t="shared" si="1"/>
        <v>0</v>
      </c>
      <c r="E68" s="45"/>
      <c r="F68" s="45"/>
      <c r="G68" s="45"/>
    </row>
    <row r="69" spans="1:16" ht="12" customHeight="1" x14ac:dyDescent="0.2">
      <c r="A69" s="46" t="s">
        <v>149</v>
      </c>
      <c r="B69" s="1" t="s">
        <v>150</v>
      </c>
      <c r="C69" s="51"/>
      <c r="D69" s="48">
        <f t="shared" si="1"/>
        <v>0</v>
      </c>
      <c r="E69" s="135"/>
      <c r="F69" s="111"/>
      <c r="G69" s="123"/>
    </row>
    <row r="70" spans="1:16" ht="12" customHeight="1" x14ac:dyDescent="0.2">
      <c r="A70" s="50" t="s">
        <v>151</v>
      </c>
      <c r="B70" s="2" t="s">
        <v>152</v>
      </c>
      <c r="C70" s="51"/>
      <c r="D70" s="52">
        <f t="shared" si="1"/>
        <v>0</v>
      </c>
      <c r="E70" s="52"/>
      <c r="F70" s="112"/>
      <c r="G70" s="124"/>
    </row>
    <row r="71" spans="1:16" ht="12" customHeight="1" x14ac:dyDescent="0.2">
      <c r="A71" s="50" t="s">
        <v>153</v>
      </c>
      <c r="B71" s="2" t="s">
        <v>154</v>
      </c>
      <c r="C71" s="51"/>
      <c r="D71" s="52">
        <f t="shared" si="1"/>
        <v>0</v>
      </c>
      <c r="E71" s="52"/>
      <c r="F71" s="112"/>
      <c r="G71" s="124"/>
    </row>
    <row r="72" spans="1:16" ht="12" customHeight="1" thickBot="1" x14ac:dyDescent="0.25">
      <c r="A72" s="54" t="s">
        <v>155</v>
      </c>
      <c r="B72" s="3" t="s">
        <v>156</v>
      </c>
      <c r="C72" s="51"/>
      <c r="D72" s="55">
        <f t="shared" si="1"/>
        <v>0</v>
      </c>
      <c r="E72" s="127"/>
      <c r="F72" s="113"/>
      <c r="G72" s="125"/>
    </row>
    <row r="73" spans="1:16" ht="12" customHeight="1" thickBot="1" x14ac:dyDescent="0.25">
      <c r="A73" s="5" t="s">
        <v>157</v>
      </c>
      <c r="B73" s="4" t="s">
        <v>158</v>
      </c>
      <c r="C73" s="43">
        <f>SUM(C74:C75)</f>
        <v>455644622</v>
      </c>
      <c r="D73" s="44">
        <f>SUM(D74:D75)</f>
        <v>0</v>
      </c>
      <c r="E73" s="45"/>
      <c r="F73" s="45"/>
      <c r="G73" s="45">
        <f>SUM(G74:G75)</f>
        <v>455644622</v>
      </c>
    </row>
    <row r="74" spans="1:16" ht="12" customHeight="1" x14ac:dyDescent="0.2">
      <c r="A74" s="46" t="s">
        <v>159</v>
      </c>
      <c r="B74" s="1" t="s">
        <v>160</v>
      </c>
      <c r="C74" s="51">
        <v>455644622</v>
      </c>
      <c r="D74" s="48"/>
      <c r="E74" s="135"/>
      <c r="F74" s="111"/>
      <c r="G74" s="123">
        <v>455644622</v>
      </c>
    </row>
    <row r="75" spans="1:16" ht="12" customHeight="1" thickBot="1" x14ac:dyDescent="0.25">
      <c r="A75" s="54" t="s">
        <v>161</v>
      </c>
      <c r="B75" s="3" t="s">
        <v>162</v>
      </c>
      <c r="C75" s="51"/>
      <c r="D75" s="55">
        <f>+G75-C75</f>
        <v>0</v>
      </c>
      <c r="E75" s="127"/>
      <c r="F75" s="113"/>
      <c r="G75" s="125"/>
    </row>
    <row r="76" spans="1:16" s="49" customFormat="1" ht="12" customHeight="1" thickBot="1" x14ac:dyDescent="0.25">
      <c r="A76" s="5" t="s">
        <v>163</v>
      </c>
      <c r="B76" s="4" t="s">
        <v>258</v>
      </c>
      <c r="C76" s="43">
        <f>SUM(C77:C79)</f>
        <v>5034671</v>
      </c>
      <c r="D76" s="44"/>
      <c r="E76" s="45"/>
      <c r="F76" s="45">
        <f>SUM(F77:F80)</f>
        <v>0</v>
      </c>
      <c r="G76" s="45">
        <f>SUM(G77:G80)</f>
        <v>5034671</v>
      </c>
    </row>
    <row r="77" spans="1:16" ht="12" customHeight="1" x14ac:dyDescent="0.2">
      <c r="A77" s="46" t="s">
        <v>164</v>
      </c>
      <c r="B77" s="1" t="s">
        <v>165</v>
      </c>
      <c r="C77" s="51">
        <v>5034671</v>
      </c>
      <c r="D77" s="48"/>
      <c r="E77" s="135"/>
      <c r="F77" s="111">
        <f>+G77-C77</f>
        <v>0</v>
      </c>
      <c r="G77" s="123">
        <v>5034671</v>
      </c>
    </row>
    <row r="78" spans="1:16" ht="12" customHeight="1" x14ac:dyDescent="0.2">
      <c r="A78" s="50" t="s">
        <v>166</v>
      </c>
      <c r="B78" s="2" t="s">
        <v>167</v>
      </c>
      <c r="C78" s="51"/>
      <c r="D78" s="52">
        <f t="shared" ref="D78:D86" si="2">+G78-C78</f>
        <v>0</v>
      </c>
      <c r="E78" s="52"/>
      <c r="F78" s="112"/>
      <c r="G78" s="124"/>
    </row>
    <row r="79" spans="1:16" ht="12" customHeight="1" x14ac:dyDescent="0.2">
      <c r="A79" s="54" t="s">
        <v>168</v>
      </c>
      <c r="B79" s="3" t="s">
        <v>169</v>
      </c>
      <c r="C79" s="51"/>
      <c r="D79" s="52">
        <f t="shared" si="2"/>
        <v>0</v>
      </c>
      <c r="E79" s="52"/>
      <c r="F79" s="112"/>
      <c r="G79" s="124"/>
    </row>
    <row r="80" spans="1:16" ht="12" customHeight="1" thickBot="1" x14ac:dyDescent="0.3">
      <c r="A80" s="59" t="s">
        <v>259</v>
      </c>
      <c r="B80" s="23" t="s">
        <v>260</v>
      </c>
      <c r="C80" s="60">
        <f>SUM(C81:C84)</f>
        <v>0</v>
      </c>
      <c r="D80" s="55">
        <f t="shared" si="2"/>
        <v>0</v>
      </c>
      <c r="E80" s="127"/>
      <c r="F80" s="113"/>
      <c r="G80" s="127"/>
      <c r="H80" s="61"/>
      <c r="I80" s="61"/>
      <c r="J80" s="62"/>
      <c r="K80" s="61"/>
      <c r="L80" s="61"/>
      <c r="M80" s="62"/>
      <c r="N80" s="61"/>
      <c r="O80" s="61"/>
      <c r="P80" s="62"/>
    </row>
    <row r="81" spans="1:10" ht="13.5" thickBot="1" x14ac:dyDescent="0.25">
      <c r="A81" s="5" t="s">
        <v>170</v>
      </c>
      <c r="B81" s="4" t="s">
        <v>171</v>
      </c>
      <c r="C81" s="43"/>
      <c r="D81" s="63">
        <f t="shared" si="2"/>
        <v>0</v>
      </c>
      <c r="E81" s="63"/>
      <c r="F81" s="63"/>
      <c r="G81" s="44"/>
    </row>
    <row r="82" spans="1:10" ht="12" customHeight="1" x14ac:dyDescent="0.2">
      <c r="A82" s="7" t="s">
        <v>172</v>
      </c>
      <c r="B82" s="1" t="s">
        <v>173</v>
      </c>
      <c r="C82" s="51"/>
      <c r="D82" s="48">
        <f t="shared" si="2"/>
        <v>0</v>
      </c>
      <c r="E82" s="135"/>
      <c r="F82" s="111"/>
      <c r="G82" s="123"/>
    </row>
    <row r="83" spans="1:10" ht="12" customHeight="1" x14ac:dyDescent="0.2">
      <c r="A83" s="8" t="s">
        <v>174</v>
      </c>
      <c r="B83" s="2" t="s">
        <v>175</v>
      </c>
      <c r="C83" s="51"/>
      <c r="D83" s="52">
        <f t="shared" si="2"/>
        <v>0</v>
      </c>
      <c r="E83" s="52"/>
      <c r="F83" s="112"/>
      <c r="G83" s="124"/>
    </row>
    <row r="84" spans="1:10" ht="12" customHeight="1" x14ac:dyDescent="0.2">
      <c r="A84" s="8" t="s">
        <v>176</v>
      </c>
      <c r="B84" s="2" t="s">
        <v>177</v>
      </c>
      <c r="C84" s="51"/>
      <c r="D84" s="52">
        <f t="shared" si="2"/>
        <v>0</v>
      </c>
      <c r="E84" s="52"/>
      <c r="F84" s="112"/>
      <c r="G84" s="124"/>
    </row>
    <row r="85" spans="1:10" s="49" customFormat="1" ht="12" customHeight="1" thickBot="1" x14ac:dyDescent="0.25">
      <c r="A85" s="9" t="s">
        <v>178</v>
      </c>
      <c r="B85" s="3" t="s">
        <v>179</v>
      </c>
      <c r="C85" s="51"/>
      <c r="D85" s="55">
        <f t="shared" si="2"/>
        <v>0</v>
      </c>
      <c r="E85" s="127"/>
      <c r="F85" s="113"/>
      <c r="G85" s="125"/>
    </row>
    <row r="86" spans="1:10" s="49" customFormat="1" ht="12" customHeight="1" thickBot="1" x14ac:dyDescent="0.25">
      <c r="A86" s="5" t="s">
        <v>180</v>
      </c>
      <c r="B86" s="4" t="s">
        <v>181</v>
      </c>
      <c r="C86" s="64"/>
      <c r="D86" s="63">
        <f t="shared" si="2"/>
        <v>0</v>
      </c>
      <c r="E86" s="114"/>
      <c r="F86" s="114"/>
      <c r="G86" s="45"/>
    </row>
    <row r="87" spans="1:10" s="49" customFormat="1" ht="14.25" customHeight="1" thickBot="1" x14ac:dyDescent="0.25">
      <c r="A87" s="5" t="s">
        <v>182</v>
      </c>
      <c r="B87" s="4" t="s">
        <v>24</v>
      </c>
      <c r="C87" s="65"/>
      <c r="D87" s="66"/>
      <c r="E87" s="140">
        <f>+E64+E68+E73+E76+E80+E86+E85</f>
        <v>0</v>
      </c>
      <c r="F87" s="62"/>
      <c r="G87" s="128"/>
    </row>
    <row r="88" spans="1:10" s="49" customFormat="1" ht="14.25" customHeight="1" thickBot="1" x14ac:dyDescent="0.25">
      <c r="A88" s="5" t="s">
        <v>183</v>
      </c>
      <c r="B88" s="10" t="s">
        <v>184</v>
      </c>
      <c r="C88" s="43">
        <f>+C64+C68+C73+C81+C87+C86+C76</f>
        <v>460679293</v>
      </c>
      <c r="D88" s="44">
        <f>+D64+D68+D73+D81+D87+D86</f>
        <v>0</v>
      </c>
      <c r="E88" s="45">
        <f>+E64+E68+E73+E81+E87+E86</f>
        <v>0</v>
      </c>
      <c r="F88" s="45">
        <f>+F64+F68+F73+F81+F87+F86+F76</f>
        <v>0</v>
      </c>
      <c r="G88" s="45">
        <f>+G64+G68+G73+G81+G87+G86+G76</f>
        <v>460679293</v>
      </c>
    </row>
    <row r="89" spans="1:10" s="49" customFormat="1" ht="14.25" customHeight="1" thickBot="1" x14ac:dyDescent="0.25">
      <c r="A89" s="11" t="s">
        <v>185</v>
      </c>
      <c r="B89" s="12" t="s">
        <v>186</v>
      </c>
      <c r="C89" s="43">
        <f>+C63+C88</f>
        <v>862236353</v>
      </c>
      <c r="D89" s="44">
        <f>+D63+D88</f>
        <v>0</v>
      </c>
      <c r="E89" s="45">
        <f>+E63+E88</f>
        <v>0</v>
      </c>
      <c r="F89" s="45">
        <f>+F63+F88</f>
        <v>31721276</v>
      </c>
      <c r="G89" s="67">
        <f>+G63+G88</f>
        <v>893957629</v>
      </c>
    </row>
    <row r="90" spans="1:10" s="49" customFormat="1" ht="14.25" customHeight="1" x14ac:dyDescent="0.2">
      <c r="A90" s="141"/>
      <c r="B90" s="142"/>
      <c r="C90" s="78"/>
      <c r="D90" s="78"/>
      <c r="E90" s="78"/>
      <c r="F90" s="78"/>
      <c r="G90" s="143"/>
    </row>
    <row r="91" spans="1:10" s="49" customFormat="1" ht="14.25" customHeight="1" x14ac:dyDescent="0.2">
      <c r="A91" s="141"/>
      <c r="B91" s="142"/>
      <c r="C91" s="78"/>
      <c r="D91" s="78"/>
      <c r="E91" s="78"/>
      <c r="F91" s="78"/>
      <c r="G91" s="143"/>
    </row>
    <row r="92" spans="1:10" ht="15" customHeight="1" thickBot="1" x14ac:dyDescent="0.3">
      <c r="A92" s="68"/>
      <c r="B92" s="69"/>
      <c r="C92" s="70"/>
    </row>
    <row r="93" spans="1:10" s="40" customFormat="1" ht="16.5" customHeight="1" thickBot="1" x14ac:dyDescent="0.3">
      <c r="A93" s="147" t="s">
        <v>1</v>
      </c>
      <c r="B93" s="148"/>
      <c r="C93" s="148"/>
      <c r="D93" s="148"/>
      <c r="E93" s="148"/>
      <c r="F93" s="148"/>
      <c r="G93" s="149"/>
    </row>
    <row r="94" spans="1:10" s="49" customFormat="1" ht="16.5" customHeight="1" thickBot="1" x14ac:dyDescent="0.3">
      <c r="A94" s="71" t="s">
        <v>7</v>
      </c>
      <c r="B94" s="72" t="s">
        <v>261</v>
      </c>
      <c r="C94" s="73">
        <f>SUM(C95:C99)</f>
        <v>160014289</v>
      </c>
      <c r="D94" s="58">
        <f>SUM(D95:D99)+D112</f>
        <v>0</v>
      </c>
      <c r="E94" s="73">
        <f>+E95+E96+E97+E98+E99+E112</f>
        <v>0</v>
      </c>
      <c r="F94" s="138">
        <f>+F95+F96+F97+F98+F99+F112</f>
        <v>18936950</v>
      </c>
      <c r="G94" s="74">
        <f>SUM(G95:G99)</f>
        <v>178951239</v>
      </c>
    </row>
    <row r="95" spans="1:10" ht="12" customHeight="1" x14ac:dyDescent="0.25">
      <c r="A95" s="75" t="s">
        <v>36</v>
      </c>
      <c r="B95" s="76" t="s">
        <v>187</v>
      </c>
      <c r="C95" s="77">
        <v>45982576</v>
      </c>
      <c r="D95" s="47"/>
      <c r="E95" s="77"/>
      <c r="F95" s="139">
        <f>G95-E95-D95-C95</f>
        <v>1271115</v>
      </c>
      <c r="G95" s="136">
        <v>47253691</v>
      </c>
      <c r="J95" s="78">
        <f>+K95-I95</f>
        <v>0</v>
      </c>
    </row>
    <row r="96" spans="1:10" ht="12" customHeight="1" x14ac:dyDescent="0.25">
      <c r="A96" s="50" t="s">
        <v>38</v>
      </c>
      <c r="B96" s="79" t="s">
        <v>9</v>
      </c>
      <c r="C96" s="51">
        <v>8842956</v>
      </c>
      <c r="D96" s="51"/>
      <c r="E96" s="47"/>
      <c r="F96" s="90">
        <f>G96-E96-D96-C96</f>
        <v>-1171085</v>
      </c>
      <c r="G96" s="53">
        <v>7671871</v>
      </c>
    </row>
    <row r="97" spans="1:8" ht="12" customHeight="1" x14ac:dyDescent="0.25">
      <c r="A97" s="50" t="s">
        <v>40</v>
      </c>
      <c r="B97" s="79" t="s">
        <v>188</v>
      </c>
      <c r="C97" s="56">
        <v>47286378</v>
      </c>
      <c r="D97" s="51"/>
      <c r="E97" s="51">
        <v>0</v>
      </c>
      <c r="F97" s="94">
        <v>22823759</v>
      </c>
      <c r="G97" s="57">
        <v>70110137</v>
      </c>
    </row>
    <row r="98" spans="1:8" ht="12" customHeight="1" x14ac:dyDescent="0.25">
      <c r="A98" s="50" t="s">
        <v>42</v>
      </c>
      <c r="B98" s="80" t="s">
        <v>12</v>
      </c>
      <c r="C98" s="56">
        <v>3900000</v>
      </c>
      <c r="D98" s="51"/>
      <c r="E98" s="51"/>
      <c r="F98" s="94">
        <f>G98-E98-D98-C98</f>
        <v>-949000</v>
      </c>
      <c r="G98" s="57">
        <v>2951000</v>
      </c>
    </row>
    <row r="99" spans="1:8" ht="12" customHeight="1" x14ac:dyDescent="0.25">
      <c r="A99" s="50" t="s">
        <v>189</v>
      </c>
      <c r="B99" s="81" t="s">
        <v>14</v>
      </c>
      <c r="C99" s="56">
        <v>54002379</v>
      </c>
      <c r="D99" s="51"/>
      <c r="E99" s="51"/>
      <c r="F99" s="94">
        <f>G99-E99-D99-C99</f>
        <v>-3037839</v>
      </c>
      <c r="G99" s="57">
        <v>50964540</v>
      </c>
    </row>
    <row r="100" spans="1:8" ht="12" customHeight="1" x14ac:dyDescent="0.25">
      <c r="A100" s="50" t="s">
        <v>46</v>
      </c>
      <c r="B100" s="79" t="s">
        <v>190</v>
      </c>
      <c r="C100" s="56"/>
      <c r="D100" s="51">
        <f>+G100-C100</f>
        <v>0</v>
      </c>
      <c r="E100" s="51"/>
      <c r="F100" s="94"/>
      <c r="G100" s="57"/>
    </row>
    <row r="101" spans="1:8" ht="12" customHeight="1" x14ac:dyDescent="0.2">
      <c r="A101" s="50" t="s">
        <v>191</v>
      </c>
      <c r="B101" s="82" t="s">
        <v>192</v>
      </c>
      <c r="C101" s="56"/>
      <c r="D101" s="51">
        <f>+G101-C101</f>
        <v>0</v>
      </c>
      <c r="E101" s="51"/>
      <c r="F101" s="94"/>
      <c r="G101" s="57"/>
    </row>
    <row r="102" spans="1:8" ht="12" customHeight="1" x14ac:dyDescent="0.2">
      <c r="A102" s="50" t="s">
        <v>193</v>
      </c>
      <c r="B102" s="82" t="s">
        <v>194</v>
      </c>
      <c r="C102" s="56">
        <v>3500000</v>
      </c>
      <c r="D102" s="51"/>
      <c r="E102" s="51"/>
      <c r="F102" s="94">
        <f>G102-E102-D102-C102</f>
        <v>500000</v>
      </c>
      <c r="G102" s="57">
        <v>4000000</v>
      </c>
    </row>
    <row r="103" spans="1:8" ht="12" customHeight="1" x14ac:dyDescent="0.2">
      <c r="A103" s="50" t="s">
        <v>195</v>
      </c>
      <c r="B103" s="82" t="s">
        <v>196</v>
      </c>
      <c r="C103" s="56"/>
      <c r="D103" s="51">
        <f>+G103-C103</f>
        <v>0</v>
      </c>
      <c r="E103" s="51"/>
      <c r="F103" s="94"/>
      <c r="G103" s="57"/>
    </row>
    <row r="104" spans="1:8" ht="12" customHeight="1" x14ac:dyDescent="0.25">
      <c r="A104" s="50" t="s">
        <v>197</v>
      </c>
      <c r="B104" s="83" t="s">
        <v>198</v>
      </c>
      <c r="C104" s="56"/>
      <c r="D104" s="51">
        <f>+G104-C104</f>
        <v>0</v>
      </c>
      <c r="E104" s="51"/>
      <c r="F104" s="94"/>
      <c r="G104" s="57"/>
    </row>
    <row r="105" spans="1:8" ht="12" customHeight="1" x14ac:dyDescent="0.25">
      <c r="A105" s="50" t="s">
        <v>199</v>
      </c>
      <c r="B105" s="83" t="s">
        <v>200</v>
      </c>
      <c r="C105" s="56"/>
      <c r="D105" s="51">
        <f>+G105-C105</f>
        <v>0</v>
      </c>
      <c r="E105" s="51"/>
      <c r="F105" s="94"/>
      <c r="G105" s="57"/>
    </row>
    <row r="106" spans="1:8" ht="12" customHeight="1" x14ac:dyDescent="0.2">
      <c r="A106" s="50" t="s">
        <v>201</v>
      </c>
      <c r="B106" s="82" t="s">
        <v>202</v>
      </c>
      <c r="C106" s="56">
        <v>1400000</v>
      </c>
      <c r="D106" s="51"/>
      <c r="E106" s="51"/>
      <c r="F106" s="94">
        <f>G106-E106-D106-C106</f>
        <v>34263922</v>
      </c>
      <c r="G106" s="57">
        <v>35663922</v>
      </c>
      <c r="H106" s="108"/>
    </row>
    <row r="107" spans="1:8" ht="12" customHeight="1" x14ac:dyDescent="0.2">
      <c r="A107" s="50" t="s">
        <v>203</v>
      </c>
      <c r="B107" s="82" t="s">
        <v>204</v>
      </c>
      <c r="C107" s="56"/>
      <c r="D107" s="51">
        <f>+G107-C107</f>
        <v>0</v>
      </c>
      <c r="E107" s="51"/>
      <c r="F107" s="94"/>
      <c r="G107" s="57"/>
    </row>
    <row r="108" spans="1:8" ht="12" customHeight="1" x14ac:dyDescent="0.25">
      <c r="A108" s="50" t="s">
        <v>205</v>
      </c>
      <c r="B108" s="83" t="s">
        <v>206</v>
      </c>
      <c r="C108" s="51"/>
      <c r="D108" s="51">
        <f>+G108-C108</f>
        <v>0</v>
      </c>
      <c r="E108" s="51"/>
      <c r="F108" s="94"/>
      <c r="G108" s="57"/>
      <c r="H108" s="108"/>
    </row>
    <row r="109" spans="1:8" ht="12" customHeight="1" x14ac:dyDescent="0.25">
      <c r="A109" s="84" t="s">
        <v>207</v>
      </c>
      <c r="B109" s="85" t="s">
        <v>208</v>
      </c>
      <c r="C109" s="56"/>
      <c r="D109" s="51">
        <f>+G109-C109</f>
        <v>0</v>
      </c>
      <c r="E109" s="51"/>
      <c r="F109" s="94"/>
      <c r="G109" s="57"/>
    </row>
    <row r="110" spans="1:8" ht="12" customHeight="1" x14ac:dyDescent="0.25">
      <c r="A110" s="50" t="s">
        <v>209</v>
      </c>
      <c r="B110" s="85" t="s">
        <v>210</v>
      </c>
      <c r="C110" s="56"/>
      <c r="D110" s="51"/>
      <c r="E110" s="51"/>
      <c r="F110" s="94"/>
      <c r="G110" s="57" t="s">
        <v>265</v>
      </c>
    </row>
    <row r="111" spans="1:8" ht="12" customHeight="1" x14ac:dyDescent="0.25">
      <c r="A111" s="50" t="s">
        <v>211</v>
      </c>
      <c r="B111" s="83" t="s">
        <v>212</v>
      </c>
      <c r="C111" s="51">
        <v>9296492</v>
      </c>
      <c r="D111" s="51"/>
      <c r="E111" s="51"/>
      <c r="F111" s="92">
        <f>G111-E111-D111-C111</f>
        <v>-649839</v>
      </c>
      <c r="G111" s="53">
        <v>8646653</v>
      </c>
    </row>
    <row r="112" spans="1:8" ht="12" customHeight="1" x14ac:dyDescent="0.25">
      <c r="A112" s="50" t="s">
        <v>213</v>
      </c>
      <c r="B112" s="80" t="s">
        <v>268</v>
      </c>
      <c r="C112" s="51">
        <v>27205887</v>
      </c>
      <c r="D112" s="51"/>
      <c r="E112" s="51"/>
      <c r="F112" s="92"/>
      <c r="G112" s="53">
        <v>27205887</v>
      </c>
    </row>
    <row r="113" spans="1:8" ht="12" customHeight="1" x14ac:dyDescent="0.25">
      <c r="A113" s="54" t="s">
        <v>214</v>
      </c>
      <c r="B113" s="79" t="s">
        <v>269</v>
      </c>
      <c r="C113" s="56">
        <v>27205887</v>
      </c>
      <c r="D113" s="51"/>
      <c r="E113" s="51"/>
      <c r="F113" s="94"/>
      <c r="G113" s="57">
        <v>27205887</v>
      </c>
    </row>
    <row r="114" spans="1:8" ht="12" customHeight="1" thickBot="1" x14ac:dyDescent="0.3">
      <c r="A114" s="59" t="s">
        <v>215</v>
      </c>
      <c r="B114" s="86" t="s">
        <v>270</v>
      </c>
      <c r="C114" s="87"/>
      <c r="D114" s="47">
        <f>+G114-C114</f>
        <v>0</v>
      </c>
      <c r="E114" s="56"/>
      <c r="F114" s="87"/>
      <c r="G114" s="137"/>
      <c r="H114" s="108"/>
    </row>
    <row r="115" spans="1:8" ht="14.25" customHeight="1" thickBot="1" x14ac:dyDescent="0.3">
      <c r="A115" s="41" t="s">
        <v>8</v>
      </c>
      <c r="B115" s="88" t="s">
        <v>262</v>
      </c>
      <c r="C115" s="58">
        <f>+C116+C118+C120</f>
        <v>548312855</v>
      </c>
      <c r="D115" s="89">
        <f>+D116+D118+D120</f>
        <v>0</v>
      </c>
      <c r="E115" s="58">
        <f>+E116+E118+E120</f>
        <v>0</v>
      </c>
      <c r="F115" s="116">
        <f>G115-E115-D115-C115</f>
        <v>-2512940</v>
      </c>
      <c r="G115" s="128">
        <f>+G116+G118+G120</f>
        <v>545799915</v>
      </c>
    </row>
    <row r="116" spans="1:8" ht="12" customHeight="1" x14ac:dyDescent="0.25">
      <c r="A116" s="46" t="s">
        <v>49</v>
      </c>
      <c r="B116" s="79" t="s">
        <v>25</v>
      </c>
      <c r="C116" s="47">
        <v>27790890</v>
      </c>
      <c r="D116" s="90"/>
      <c r="E116" s="47"/>
      <c r="F116" s="115">
        <f>G116-E116-D116-C116</f>
        <v>3157839</v>
      </c>
      <c r="G116" s="123">
        <v>30948729</v>
      </c>
    </row>
    <row r="117" spans="1:8" ht="12" customHeight="1" x14ac:dyDescent="0.25">
      <c r="A117" s="46" t="s">
        <v>51</v>
      </c>
      <c r="B117" s="91" t="s">
        <v>216</v>
      </c>
      <c r="C117" s="47"/>
      <c r="D117" s="90"/>
      <c r="E117" s="47"/>
      <c r="F117" s="115"/>
      <c r="G117" s="129"/>
    </row>
    <row r="118" spans="1:8" ht="12" customHeight="1" x14ac:dyDescent="0.25">
      <c r="A118" s="46" t="s">
        <v>53</v>
      </c>
      <c r="B118" s="91" t="s">
        <v>26</v>
      </c>
      <c r="C118" s="51">
        <v>516921965</v>
      </c>
      <c r="D118" s="92"/>
      <c r="E118" s="51"/>
      <c r="F118" s="117">
        <f>G118-E118-D118-C118</f>
        <v>-5670779</v>
      </c>
      <c r="G118" s="124">
        <v>511251186</v>
      </c>
    </row>
    <row r="119" spans="1:8" ht="12" customHeight="1" x14ac:dyDescent="0.25">
      <c r="A119" s="46" t="s">
        <v>55</v>
      </c>
      <c r="B119" s="91" t="s">
        <v>217</v>
      </c>
      <c r="C119" s="51"/>
      <c r="D119" s="92"/>
      <c r="E119" s="51"/>
      <c r="F119" s="117"/>
      <c r="G119" s="124">
        <v>0</v>
      </c>
    </row>
    <row r="120" spans="1:8" ht="12" customHeight="1" x14ac:dyDescent="0.25">
      <c r="A120" s="46" t="s">
        <v>57</v>
      </c>
      <c r="B120" s="13" t="s">
        <v>27</v>
      </c>
      <c r="C120" s="51">
        <v>3600000</v>
      </c>
      <c r="D120" s="92"/>
      <c r="E120" s="51"/>
      <c r="F120" s="117"/>
      <c r="G120" s="124">
        <v>3600000</v>
      </c>
    </row>
    <row r="121" spans="1:8" ht="12" customHeight="1" x14ac:dyDescent="0.25">
      <c r="A121" s="46" t="s">
        <v>59</v>
      </c>
      <c r="B121" s="14" t="s">
        <v>218</v>
      </c>
      <c r="C121" s="51"/>
      <c r="D121" s="92"/>
      <c r="E121" s="51"/>
      <c r="F121" s="117"/>
      <c r="G121" s="124"/>
    </row>
    <row r="122" spans="1:8" ht="12" customHeight="1" x14ac:dyDescent="0.25">
      <c r="A122" s="46" t="s">
        <v>219</v>
      </c>
      <c r="B122" s="93" t="s">
        <v>220</v>
      </c>
      <c r="C122" s="51"/>
      <c r="D122" s="92"/>
      <c r="E122" s="51"/>
      <c r="F122" s="117"/>
      <c r="G122" s="124"/>
    </row>
    <row r="123" spans="1:8" ht="12" customHeight="1" x14ac:dyDescent="0.25">
      <c r="A123" s="46" t="s">
        <v>221</v>
      </c>
      <c r="B123" s="83" t="s">
        <v>200</v>
      </c>
      <c r="C123" s="51"/>
      <c r="D123" s="92"/>
      <c r="E123" s="51"/>
      <c r="F123" s="117"/>
      <c r="G123" s="124"/>
    </row>
    <row r="124" spans="1:8" ht="12" customHeight="1" x14ac:dyDescent="0.25">
      <c r="A124" s="46" t="s">
        <v>222</v>
      </c>
      <c r="B124" s="83" t="s">
        <v>223</v>
      </c>
      <c r="C124" s="51"/>
      <c r="D124" s="92"/>
      <c r="E124" s="51"/>
      <c r="F124" s="117"/>
      <c r="G124" s="124"/>
    </row>
    <row r="125" spans="1:8" ht="12" customHeight="1" x14ac:dyDescent="0.25">
      <c r="A125" s="46" t="s">
        <v>224</v>
      </c>
      <c r="B125" s="83" t="s">
        <v>225</v>
      </c>
      <c r="C125" s="51"/>
      <c r="D125" s="92"/>
      <c r="E125" s="51"/>
      <c r="F125" s="117"/>
      <c r="G125" s="124"/>
    </row>
    <row r="126" spans="1:8" ht="12" customHeight="1" x14ac:dyDescent="0.25">
      <c r="A126" s="46" t="s">
        <v>226</v>
      </c>
      <c r="B126" s="83" t="s">
        <v>206</v>
      </c>
      <c r="C126" s="51"/>
      <c r="D126" s="92"/>
      <c r="E126" s="51"/>
      <c r="F126" s="117"/>
      <c r="G126" s="124"/>
    </row>
    <row r="127" spans="1:8" ht="12" customHeight="1" x14ac:dyDescent="0.25">
      <c r="A127" s="46" t="s">
        <v>227</v>
      </c>
      <c r="B127" s="83" t="s">
        <v>228</v>
      </c>
      <c r="C127" s="51"/>
      <c r="D127" s="92"/>
      <c r="E127" s="51"/>
      <c r="F127" s="117"/>
      <c r="G127" s="124"/>
    </row>
    <row r="128" spans="1:8" ht="12" customHeight="1" thickBot="1" x14ac:dyDescent="0.3">
      <c r="A128" s="84" t="s">
        <v>229</v>
      </c>
      <c r="B128" s="83" t="s">
        <v>230</v>
      </c>
      <c r="C128" s="56">
        <v>3600000</v>
      </c>
      <c r="D128" s="94"/>
      <c r="E128" s="56"/>
      <c r="F128" s="118"/>
      <c r="G128" s="125">
        <v>3600000</v>
      </c>
    </row>
    <row r="129" spans="1:13" ht="12" customHeight="1" thickBot="1" x14ac:dyDescent="0.3">
      <c r="A129" s="41" t="s">
        <v>10</v>
      </c>
      <c r="B129" s="42" t="s">
        <v>231</v>
      </c>
      <c r="C129" s="58">
        <f>+C94+C115</f>
        <v>708327144</v>
      </c>
      <c r="D129" s="89">
        <f>+D94+D115</f>
        <v>0</v>
      </c>
      <c r="E129" s="58">
        <f>+E94+E115</f>
        <v>0</v>
      </c>
      <c r="F129" s="116">
        <f>SUM(F94,F115)</f>
        <v>16424010</v>
      </c>
      <c r="G129" s="128">
        <f>SUM(G94,G115)</f>
        <v>724751154</v>
      </c>
    </row>
    <row r="130" spans="1:13" ht="12" customHeight="1" thickBot="1" x14ac:dyDescent="0.3">
      <c r="A130" s="41" t="s">
        <v>11</v>
      </c>
      <c r="B130" s="42" t="s">
        <v>232</v>
      </c>
      <c r="C130" s="58">
        <f>+C131+C132+C133</f>
        <v>0</v>
      </c>
      <c r="D130" s="89"/>
      <c r="E130" s="58"/>
      <c r="F130" s="116"/>
      <c r="G130" s="128"/>
    </row>
    <row r="131" spans="1:13" s="49" customFormat="1" ht="12" customHeight="1" x14ac:dyDescent="0.25">
      <c r="A131" s="46" t="s">
        <v>76</v>
      </c>
      <c r="B131" s="95" t="s">
        <v>233</v>
      </c>
      <c r="C131" s="51"/>
      <c r="D131" s="92"/>
      <c r="E131" s="51"/>
      <c r="F131" s="117"/>
      <c r="G131" s="124"/>
    </row>
    <row r="132" spans="1:13" ht="12" customHeight="1" x14ac:dyDescent="0.25">
      <c r="A132" s="46" t="s">
        <v>77</v>
      </c>
      <c r="B132" s="95" t="s">
        <v>234</v>
      </c>
      <c r="C132" s="51"/>
      <c r="D132" s="92"/>
      <c r="E132" s="51"/>
      <c r="F132" s="117"/>
      <c r="G132" s="124"/>
    </row>
    <row r="133" spans="1:13" ht="12" customHeight="1" thickBot="1" x14ac:dyDescent="0.3">
      <c r="A133" s="84" t="s">
        <v>79</v>
      </c>
      <c r="B133" s="96" t="s">
        <v>235</v>
      </c>
      <c r="C133" s="51"/>
      <c r="D133" s="92"/>
      <c r="E133" s="51"/>
      <c r="F133" s="117"/>
      <c r="G133" s="124"/>
    </row>
    <row r="134" spans="1:13" ht="12" customHeight="1" thickBot="1" x14ac:dyDescent="0.3">
      <c r="A134" s="41" t="s">
        <v>13</v>
      </c>
      <c r="B134" s="42" t="s">
        <v>236</v>
      </c>
      <c r="C134" s="58">
        <f>+C135+C136+C137+C138+C139+C140</f>
        <v>0</v>
      </c>
      <c r="D134" s="89">
        <f>+D135+D136+D137+D138+D139+D140</f>
        <v>0</v>
      </c>
      <c r="E134" s="58">
        <f>+E135+E136+E137+E138+E139+E140</f>
        <v>0</v>
      </c>
      <c r="F134" s="116"/>
      <c r="G134" s="128"/>
    </row>
    <row r="135" spans="1:13" ht="12" customHeight="1" x14ac:dyDescent="0.25">
      <c r="A135" s="46" t="s">
        <v>86</v>
      </c>
      <c r="B135" s="95" t="s">
        <v>237</v>
      </c>
      <c r="C135" s="51"/>
      <c r="D135" s="92"/>
      <c r="E135" s="51"/>
      <c r="F135" s="117"/>
      <c r="G135" s="124"/>
    </row>
    <row r="136" spans="1:13" ht="12" customHeight="1" x14ac:dyDescent="0.25">
      <c r="A136" s="46" t="s">
        <v>88</v>
      </c>
      <c r="B136" s="95" t="s">
        <v>238</v>
      </c>
      <c r="C136" s="51"/>
      <c r="D136" s="92"/>
      <c r="E136" s="51"/>
      <c r="F136" s="117"/>
      <c r="G136" s="124"/>
    </row>
    <row r="137" spans="1:13" ht="12" customHeight="1" x14ac:dyDescent="0.25">
      <c r="A137" s="46" t="s">
        <v>90</v>
      </c>
      <c r="B137" s="95" t="s">
        <v>239</v>
      </c>
      <c r="C137" s="51"/>
      <c r="D137" s="92"/>
      <c r="E137" s="51"/>
      <c r="F137" s="117"/>
      <c r="G137" s="124"/>
    </row>
    <row r="138" spans="1:13" ht="12" customHeight="1" x14ac:dyDescent="0.25">
      <c r="A138" s="46" t="s">
        <v>92</v>
      </c>
      <c r="B138" s="95" t="s">
        <v>240</v>
      </c>
      <c r="C138" s="51"/>
      <c r="D138" s="92"/>
      <c r="E138" s="51"/>
      <c r="F138" s="117"/>
      <c r="G138" s="124"/>
    </row>
    <row r="139" spans="1:13" ht="12" customHeight="1" x14ac:dyDescent="0.25">
      <c r="A139" s="46" t="s">
        <v>94</v>
      </c>
      <c r="B139" s="95" t="s">
        <v>241</v>
      </c>
      <c r="C139" s="51"/>
      <c r="D139" s="92"/>
      <c r="E139" s="51"/>
      <c r="F139" s="117"/>
      <c r="G139" s="124"/>
    </row>
    <row r="140" spans="1:13" s="49" customFormat="1" ht="12" customHeight="1" thickBot="1" x14ac:dyDescent="0.3">
      <c r="A140" s="84" t="s">
        <v>96</v>
      </c>
      <c r="B140" s="96" t="s">
        <v>242</v>
      </c>
      <c r="C140" s="51"/>
      <c r="D140" s="92"/>
      <c r="E140" s="51"/>
      <c r="F140" s="117"/>
      <c r="G140" s="124"/>
    </row>
    <row r="141" spans="1:13" ht="12" customHeight="1" thickBot="1" x14ac:dyDescent="0.3">
      <c r="A141" s="41" t="s">
        <v>15</v>
      </c>
      <c r="B141" s="42" t="s">
        <v>243</v>
      </c>
      <c r="C141" s="58">
        <f>+C142+C143+C145+C146+C144</f>
        <v>153909209</v>
      </c>
      <c r="D141" s="89"/>
      <c r="E141" s="58"/>
      <c r="F141" s="116">
        <f>+F142+F143+F145+F146+F144</f>
        <v>15297266</v>
      </c>
      <c r="G141" s="128">
        <f>+G142+G143+G145+G146+G144</f>
        <v>169206475</v>
      </c>
      <c r="M141" s="97"/>
    </row>
    <row r="142" spans="1:13" x14ac:dyDescent="0.25">
      <c r="A142" s="46" t="s">
        <v>109</v>
      </c>
      <c r="B142" s="95" t="s">
        <v>244</v>
      </c>
      <c r="C142" s="51"/>
      <c r="D142" s="92"/>
      <c r="E142" s="51"/>
      <c r="F142" s="117"/>
      <c r="G142" s="124"/>
    </row>
    <row r="143" spans="1:13" ht="12" customHeight="1" x14ac:dyDescent="0.25">
      <c r="A143" s="46" t="s">
        <v>111</v>
      </c>
      <c r="B143" s="95" t="s">
        <v>245</v>
      </c>
      <c r="C143" s="51">
        <v>5034671</v>
      </c>
      <c r="D143" s="92"/>
      <c r="E143" s="51"/>
      <c r="F143" s="117"/>
      <c r="G143" s="124">
        <v>5034671</v>
      </c>
    </row>
    <row r="144" spans="1:13" ht="12" customHeight="1" x14ac:dyDescent="0.25">
      <c r="A144" s="46" t="s">
        <v>113</v>
      </c>
      <c r="B144" s="95" t="s">
        <v>246</v>
      </c>
      <c r="C144" s="51">
        <v>148874538</v>
      </c>
      <c r="D144" s="92"/>
      <c r="E144" s="51"/>
      <c r="F144" s="117">
        <f>G144-E144-D144-C144</f>
        <v>15297266</v>
      </c>
      <c r="G144" s="124">
        <v>164171804</v>
      </c>
    </row>
    <row r="145" spans="1:7" s="49" customFormat="1" ht="12" customHeight="1" x14ac:dyDescent="0.25">
      <c r="A145" s="46" t="s">
        <v>115</v>
      </c>
      <c r="B145" s="95" t="s">
        <v>21</v>
      </c>
      <c r="C145" s="51"/>
      <c r="D145" s="92"/>
      <c r="E145" s="51"/>
      <c r="F145" s="117"/>
      <c r="G145" s="124"/>
    </row>
    <row r="146" spans="1:7" s="49" customFormat="1" ht="12" customHeight="1" thickBot="1" x14ac:dyDescent="0.3">
      <c r="A146" s="84" t="s">
        <v>117</v>
      </c>
      <c r="B146" s="96" t="s">
        <v>28</v>
      </c>
      <c r="C146" s="51"/>
      <c r="D146" s="92"/>
      <c r="E146" s="51"/>
      <c r="F146" s="117"/>
      <c r="G146" s="124"/>
    </row>
    <row r="147" spans="1:7" s="49" customFormat="1" ht="12" customHeight="1" thickBot="1" x14ac:dyDescent="0.3">
      <c r="A147" s="41" t="s">
        <v>16</v>
      </c>
      <c r="B147" s="42" t="s">
        <v>247</v>
      </c>
      <c r="C147" s="17">
        <f>+C148+C149+C150+C151+C152</f>
        <v>0</v>
      </c>
      <c r="D147" s="18"/>
      <c r="E147" s="17"/>
      <c r="F147" s="119"/>
      <c r="G147" s="130"/>
    </row>
    <row r="148" spans="1:7" s="49" customFormat="1" ht="12" customHeight="1" x14ac:dyDescent="0.25">
      <c r="A148" s="46" t="s">
        <v>121</v>
      </c>
      <c r="B148" s="95" t="s">
        <v>248</v>
      </c>
      <c r="C148" s="51"/>
      <c r="D148" s="92"/>
      <c r="E148" s="51"/>
      <c r="F148" s="117"/>
      <c r="G148" s="124"/>
    </row>
    <row r="149" spans="1:7" s="49" customFormat="1" ht="12" customHeight="1" x14ac:dyDescent="0.25">
      <c r="A149" s="46" t="s">
        <v>123</v>
      </c>
      <c r="B149" s="95" t="s">
        <v>249</v>
      </c>
      <c r="C149" s="51"/>
      <c r="D149" s="92"/>
      <c r="E149" s="51"/>
      <c r="F149" s="117"/>
      <c r="G149" s="124"/>
    </row>
    <row r="150" spans="1:7" s="49" customFormat="1" ht="12" customHeight="1" x14ac:dyDescent="0.25">
      <c r="A150" s="46" t="s">
        <v>125</v>
      </c>
      <c r="B150" s="95" t="s">
        <v>250</v>
      </c>
      <c r="C150" s="51"/>
      <c r="D150" s="92"/>
      <c r="E150" s="51"/>
      <c r="F150" s="117"/>
      <c r="G150" s="124"/>
    </row>
    <row r="151" spans="1:7" s="49" customFormat="1" ht="12" customHeight="1" x14ac:dyDescent="0.25">
      <c r="A151" s="46" t="s">
        <v>127</v>
      </c>
      <c r="B151" s="95" t="s">
        <v>251</v>
      </c>
      <c r="C151" s="51"/>
      <c r="D151" s="92"/>
      <c r="E151" s="51"/>
      <c r="F151" s="117"/>
      <c r="G151" s="124"/>
    </row>
    <row r="152" spans="1:7" ht="12.75" customHeight="1" thickBot="1" x14ac:dyDescent="0.3">
      <c r="A152" s="84" t="s">
        <v>252</v>
      </c>
      <c r="B152" s="96" t="s">
        <v>253</v>
      </c>
      <c r="C152" s="56"/>
      <c r="D152" s="94"/>
      <c r="E152" s="56"/>
      <c r="F152" s="118"/>
      <c r="G152" s="126"/>
    </row>
    <row r="153" spans="1:7" ht="12.75" customHeight="1" thickBot="1" x14ac:dyDescent="0.3">
      <c r="A153" s="98" t="s">
        <v>17</v>
      </c>
      <c r="B153" s="42" t="s">
        <v>22</v>
      </c>
      <c r="C153" s="19"/>
      <c r="D153" s="20"/>
      <c r="E153" s="19"/>
      <c r="F153" s="120"/>
      <c r="G153" s="130"/>
    </row>
    <row r="154" spans="1:7" ht="12.75" customHeight="1" thickBot="1" x14ac:dyDescent="0.3">
      <c r="A154" s="98" t="s">
        <v>18</v>
      </c>
      <c r="B154" s="42" t="s">
        <v>23</v>
      </c>
      <c r="C154" s="19"/>
      <c r="D154" s="20"/>
      <c r="E154" s="19"/>
      <c r="F154" s="120"/>
      <c r="G154" s="130"/>
    </row>
    <row r="155" spans="1:7" ht="13.5" customHeight="1" thickBot="1" x14ac:dyDescent="0.3">
      <c r="A155" s="41" t="s">
        <v>19</v>
      </c>
      <c r="B155" s="42" t="s">
        <v>254</v>
      </c>
      <c r="C155" s="21">
        <f>+C130+C134+C141+C147+C153+C154</f>
        <v>153909209</v>
      </c>
      <c r="D155" s="22">
        <f>+D130+D134+D141+D147+D153+D154</f>
        <v>0</v>
      </c>
      <c r="E155" s="21">
        <f>+E130+E134+E141+E147+E153+E154</f>
        <v>0</v>
      </c>
      <c r="F155" s="121">
        <f>+F130+F134+F141+F147+F153+F154</f>
        <v>15297266</v>
      </c>
      <c r="G155" s="131">
        <f>+G130+G134+G141+G147+G153+G154</f>
        <v>169206475</v>
      </c>
    </row>
    <row r="156" spans="1:7" ht="15" customHeight="1" thickBot="1" x14ac:dyDescent="0.3">
      <c r="A156" s="15" t="s">
        <v>20</v>
      </c>
      <c r="B156" s="16" t="s">
        <v>255</v>
      </c>
      <c r="C156" s="21">
        <f>+C129+C155</f>
        <v>862236353</v>
      </c>
      <c r="D156" s="22">
        <f>+D129+D155</f>
        <v>0</v>
      </c>
      <c r="E156" s="21">
        <f>+E129+E155</f>
        <v>0</v>
      </c>
      <c r="F156" s="121">
        <f>+F129+F155</f>
        <v>31721276</v>
      </c>
      <c r="G156" s="131">
        <f>SUM(G129+G155)</f>
        <v>893957629</v>
      </c>
    </row>
    <row r="157" spans="1:7" ht="13.5" thickBot="1" x14ac:dyDescent="0.3">
      <c r="D157" s="101"/>
      <c r="E157" s="101"/>
      <c r="F157" s="101"/>
      <c r="G157" s="101"/>
    </row>
    <row r="158" spans="1:7" ht="15" customHeight="1" thickBot="1" x14ac:dyDescent="0.3">
      <c r="A158" s="102" t="s">
        <v>256</v>
      </c>
      <c r="B158" s="103"/>
      <c r="C158" s="104">
        <v>27</v>
      </c>
      <c r="D158" s="104"/>
      <c r="E158" s="104"/>
      <c r="F158" s="122"/>
      <c r="G158" s="132">
        <v>27</v>
      </c>
    </row>
    <row r="159" spans="1:7" ht="14.25" customHeight="1" thickBot="1" x14ac:dyDescent="0.3">
      <c r="A159" s="102" t="s">
        <v>257</v>
      </c>
      <c r="B159" s="103"/>
      <c r="C159" s="104">
        <v>15</v>
      </c>
      <c r="D159" s="104"/>
      <c r="E159" s="104"/>
      <c r="F159" s="122"/>
      <c r="G159" s="132">
        <v>15</v>
      </c>
    </row>
  </sheetData>
  <mergeCells count="5">
    <mergeCell ref="B2:D2"/>
    <mergeCell ref="B3:D3"/>
    <mergeCell ref="A7:G7"/>
    <mergeCell ref="A93:G93"/>
    <mergeCell ref="C1:G1"/>
  </mergeCells>
  <printOptions horizontalCentered="1"/>
  <pageMargins left="0.6692913385826772" right="0.78740157480314965" top="1.2204724409448819" bottom="0.98425196850393704" header="0.78740157480314965" footer="0.78740157480314965"/>
  <pageSetup paperSize="8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2020-06-09T06:46:03Z</dcterms:modified>
</cp:coreProperties>
</file>