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'Munka1'!$A$1:$F$124</definedName>
  </definedNames>
  <calcPr fullCalcOnLoad="1"/>
</workbook>
</file>

<file path=xl/sharedStrings.xml><?xml version="1.0" encoding="utf-8"?>
<sst xmlns="http://schemas.openxmlformats.org/spreadsheetml/2006/main" count="240" uniqueCount="213">
  <si>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</si>
  <si>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</si>
  <si>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</si>
  <si>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</si>
  <si>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</si>
  <si>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</si>
  <si>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</si>
  <si>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</si>
  <si>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</si>
  <si>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</si>
  <si>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</si>
  <si>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</si>
  <si>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</si>
  <si>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</si>
  <si>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</si>
  <si>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</si>
  <si>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</si>
  <si>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</si>
  <si>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</si>
  <si>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</si>
  <si>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</si>
  <si>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</si>
  <si>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</si>
  <si>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</si>
  <si>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</si>
  <si>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</si>
  <si>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</si>
  <si>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</si>
  <si>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</si>
  <si>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</si>
  <si>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</si>
  <si>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</si>
  <si>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</si>
  <si>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</si>
  <si>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</si>
  <si>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</si>
  <si>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</si>
  <si>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</si>
  <si>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</si>
  <si>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</si>
  <si>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</si>
  <si>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</si>
  <si>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</si>
  <si>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</si>
  <si>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</si>
  <si>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</si>
  <si>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</si>
  <si>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</si>
  <si>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</si>
  <si>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</si>
  <si>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</si>
  <si>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</si>
  <si>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</si>
  <si>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</si>
  <si>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</si>
  <si>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</si>
  <si>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</si>
  <si>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</si>
  <si>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</si>
  <si>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</si>
  <si>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</si>
  <si>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</si>
  <si>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</si>
  <si>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</si>
  <si>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</si>
  <si>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</si>
  <si>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</si>
  <si>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</si>
  <si>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</si>
  <si>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</si>
  <si>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</si>
  <si>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</si>
  <si>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</si>
  <si>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</si>
  <si>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</si>
  <si>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</si>
  <si>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</si>
  <si>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</si>
  <si>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</si>
  <si>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</si>
  <si>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</si>
  <si>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</si>
  <si>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</si>
  <si>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</si>
  <si>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</si>
  <si>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</si>
  <si>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</si>
  <si>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</si>
  <si>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</si>
  <si>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</si>
  <si>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</si>
  <si>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</si>
  <si>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</si>
  <si>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</si>
  <si>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</si>
  <si>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</si>
  <si>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</si>
  <si>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</si>
  <si>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</si>
  <si>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</si>
  <si>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</si>
  <si>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</si>
  <si>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</si>
  <si>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</si>
  <si>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</si>
  <si>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</si>
  <si>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</si>
  <si>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</si>
  <si>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</si>
  <si>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</si>
  <si>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</si>
  <si>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</si>
  <si>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</si>
  <si>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</si>
  <si>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</si>
  <si>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</si>
  <si>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</si>
  <si>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</si>
  <si>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</si>
  <si>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</si>
  <si>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</si>
  <si>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</si>
  <si>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</si>
  <si>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</si>
  <si>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</si>
  <si>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</si>
  <si>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</si>
  <si>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</si>
  <si>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</si>
  <si>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</si>
  <si>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</si>
  <si>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</si>
  <si>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</si>
  <si>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</si>
  <si>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</si>
  <si>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</si>
  <si>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</si>
  <si>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</si>
  <si>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</si>
  <si>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</si>
  <si>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</si>
  <si>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</si>
  <si>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</si>
  <si>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</si>
  <si>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</si>
  <si>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</si>
  <si>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</si>
  <si>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</si>
  <si>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</si>
  <si>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</si>
  <si>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</si>
  <si>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</si>
  <si>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</si>
  <si>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</si>
  <si>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</si>
  <si>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</si>
  <si>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</si>
  <si>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</si>
  <si>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</si>
  <si>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</si>
  <si>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</si>
  <si>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</si>
  <si>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</si>
  <si>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</si>
  <si>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</si>
  <si>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</si>
  <si>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</si>
  <si>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</si>
  <si>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</si>
  <si>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</si>
  <si>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</si>
  <si>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</si>
  <si>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</si>
  <si>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</si>
  <si>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</si>
  <si>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</si>
  <si>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</si>
  <si>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</si>
  <si>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</si>
  <si>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</si>
  <si>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C</t>
  </si>
  <si>
    <t>Felhalozási célú önkormányzati támogatások (vis maior támogatás)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</si>
  <si>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</si>
  <si>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</si>
  <si>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</si>
  <si>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</si>
  <si>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</si>
  <si>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</si>
  <si>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</si>
  <si>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</si>
  <si>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</si>
  <si>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</si>
  <si>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</si>
  <si>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</si>
  <si>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</si>
  <si>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</si>
  <si>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t>I. Módosított előirányzat</t>
  </si>
  <si>
    <t>II. Módosított előirányzat</t>
  </si>
  <si>
    <t>D</t>
  </si>
  <si>
    <t>1.9.4</t>
  </si>
  <si>
    <t>1.9.5</t>
  </si>
  <si>
    <t>1.9.6</t>
  </si>
  <si>
    <t xml:space="preserve">                  Tardosi Futball Klub</t>
  </si>
  <si>
    <t xml:space="preserve">                   Hegylakók SE </t>
  </si>
  <si>
    <t xml:space="preserve">                   Tardosi Önkéntes Tűzoltó Egyesület </t>
  </si>
  <si>
    <t>Tardosi Plébánia vissza nem térítendő támogatás - Plébánia felújítására</t>
  </si>
  <si>
    <t>2.5.2</t>
  </si>
  <si>
    <t>III. Módosított előirányzat</t>
  </si>
  <si>
    <t>E</t>
  </si>
  <si>
    <t xml:space="preserve">       Lakossági víz- és csatornatámogatás ÉDV Zrt-nek</t>
  </si>
  <si>
    <t>1.13</t>
  </si>
  <si>
    <r>
      <t xml:space="preserve"> 1.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 1/2020. (II.12.) önkormányzati rendelethez</t>
    </r>
  </si>
  <si>
    <r>
      <t>1. 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</si>
</sst>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5" xfId="0" applyFont="1" applyBorder="1" applyAlignment="1" applyProtection="1">
      <alignment horizontal="left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6" fillId="0" borderId="37" xfId="54" applyFont="1" applyFill="1" applyBorder="1" applyAlignment="1" applyProtection="1">
      <alignment horizontal="center" wrapText="1"/>
      <protection/>
    </xf>
    <xf numFmtId="0" fontId="9" fillId="0" borderId="38" xfId="54" applyFont="1" applyFill="1" applyBorder="1" applyProtection="1">
      <alignment/>
      <protection/>
    </xf>
    <xf numFmtId="0" fontId="2" fillId="0" borderId="38" xfId="54" applyFill="1" applyBorder="1" applyProtection="1">
      <alignment/>
      <protection/>
    </xf>
    <xf numFmtId="0" fontId="7" fillId="0" borderId="39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9" fillId="0" borderId="41" xfId="54" applyFont="1" applyFill="1" applyBorder="1" applyProtection="1">
      <alignment/>
      <protection/>
    </xf>
    <xf numFmtId="0" fontId="9" fillId="0" borderId="39" xfId="54" applyFont="1" applyFill="1" applyBorder="1" applyProtection="1">
      <alignment/>
      <protection/>
    </xf>
    <xf numFmtId="0" fontId="9" fillId="0" borderId="42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39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39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43" xfId="54" applyFont="1" applyFill="1" applyBorder="1" applyAlignment="1" applyProtection="1">
      <alignment horizontal="left" vertical="center" wrapText="1" indent="1"/>
      <protection/>
    </xf>
    <xf numFmtId="174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8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3" fontId="9" fillId="0" borderId="46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Protection="1">
      <alignment/>
      <protection/>
    </xf>
    <xf numFmtId="3" fontId="8" fillId="0" borderId="38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2" xfId="54" applyNumberFormat="1" applyFont="1" applyFill="1" applyBorder="1" applyProtection="1">
      <alignment/>
      <protection/>
    </xf>
    <xf numFmtId="174" fontId="8" fillId="0" borderId="39" xfId="54" applyNumberFormat="1" applyFont="1" applyFill="1" applyBorder="1" applyProtection="1">
      <alignment/>
      <protection/>
    </xf>
    <xf numFmtId="3" fontId="7" fillId="0" borderId="39" xfId="54" applyNumberFormat="1" applyFont="1" applyFill="1" applyBorder="1" applyProtection="1">
      <alignment/>
      <protection/>
    </xf>
    <xf numFmtId="3" fontId="8" fillId="0" borderId="42" xfId="54" applyNumberFormat="1" applyFont="1" applyFill="1" applyBorder="1" applyProtection="1">
      <alignment/>
      <protection/>
    </xf>
    <xf numFmtId="0" fontId="8" fillId="0" borderId="39" xfId="54" applyFont="1" applyFill="1" applyBorder="1" applyAlignment="1" applyProtection="1">
      <alignment horizontal="center"/>
      <protection/>
    </xf>
    <xf numFmtId="0" fontId="2" fillId="0" borderId="40" xfId="54" applyFill="1" applyBorder="1" applyProtection="1">
      <alignment/>
      <protection/>
    </xf>
    <xf numFmtId="3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42" xfId="54" applyNumberFormat="1" applyFont="1" applyFill="1" applyBorder="1" applyProtection="1">
      <alignment/>
      <protection/>
    </xf>
    <xf numFmtId="3" fontId="10" fillId="0" borderId="41" xfId="54" applyNumberFormat="1" applyFont="1" applyFill="1" applyBorder="1" applyProtection="1">
      <alignment/>
      <protection/>
    </xf>
    <xf numFmtId="3" fontId="10" fillId="0" borderId="40" xfId="54" applyNumberFormat="1" applyFont="1" applyFill="1" applyBorder="1" applyProtection="1">
      <alignment/>
      <protection/>
    </xf>
    <xf numFmtId="3" fontId="10" fillId="0" borderId="38" xfId="54" applyNumberFormat="1" applyFont="1" applyFill="1" applyBorder="1" applyProtection="1">
      <alignment/>
      <protection/>
    </xf>
    <xf numFmtId="3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9" xfId="54" applyNumberFormat="1" applyFont="1" applyFill="1" applyBorder="1" applyProtection="1">
      <alignment/>
      <protection/>
    </xf>
    <xf numFmtId="3" fontId="11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0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7" xfId="54" applyFill="1" applyBorder="1" applyProtection="1">
      <alignment/>
      <protection/>
    </xf>
    <xf numFmtId="3" fontId="10" fillId="0" borderId="47" xfId="54" applyNumberFormat="1" applyFont="1" applyFill="1" applyBorder="1" applyProtection="1">
      <alignment/>
      <protection/>
    </xf>
    <xf numFmtId="3" fontId="10" fillId="0" borderId="45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40" xfId="54" applyNumberFormat="1" applyFont="1" applyFill="1" applyBorder="1" applyAlignment="1" applyProtection="1">
      <alignment horizontal="left"/>
      <protection/>
    </xf>
    <xf numFmtId="0" fontId="10" fillId="0" borderId="43" xfId="0" applyFont="1" applyBorder="1" applyAlignment="1" applyProtection="1">
      <alignment horizontal="left" vertical="center" wrapText="1" indent="1"/>
      <protection/>
    </xf>
    <xf numFmtId="3" fontId="8" fillId="0" borderId="45" xfId="54" applyNumberFormat="1" applyFont="1" applyFill="1" applyBorder="1" applyProtection="1">
      <alignment/>
      <protection/>
    </xf>
    <xf numFmtId="0" fontId="8" fillId="0" borderId="40" xfId="54" applyFont="1" applyFill="1" applyBorder="1" applyAlignment="1" applyProtection="1">
      <alignment horizontal="center"/>
      <protection/>
    </xf>
    <xf numFmtId="3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9" xfId="54" applyNumberFormat="1" applyFont="1" applyFill="1" applyBorder="1" applyProtection="1">
      <alignment/>
      <protection/>
    </xf>
    <xf numFmtId="0" fontId="8" fillId="0" borderId="35" xfId="54" applyFont="1" applyFill="1" applyBorder="1" applyAlignment="1" applyProtection="1">
      <alignment horizontal="left" vertical="center" wrapText="1" indent="6"/>
      <protection/>
    </xf>
    <xf numFmtId="3" fontId="8" fillId="0" borderId="45" xfId="54" applyNumberFormat="1" applyFont="1" applyFill="1" applyBorder="1" applyProtection="1">
      <alignment/>
      <protection/>
    </xf>
    <xf numFmtId="0" fontId="9" fillId="0" borderId="48" xfId="54" applyFont="1" applyFill="1" applyBorder="1" applyProtection="1">
      <alignment/>
      <protection/>
    </xf>
    <xf numFmtId="3" fontId="10" fillId="0" borderId="42" xfId="54" applyNumberFormat="1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A71" sqref="A71:C71"/>
    </sheetView>
  </sheetViews>
  <sheetFormatPr defaultColWidth="9.140625" defaultRowHeight="15"/>
  <cols>
    <col min="1" max="1" width="8.140625" style="64" customWidth="1"/>
    <col min="2" max="2" width="58.57421875" style="64" customWidth="1"/>
    <col min="3" max="3" width="12.57421875" style="65" customWidth="1"/>
    <col min="4" max="4" width="11.140625" style="1" customWidth="1"/>
    <col min="5" max="5" width="11.57421875" style="1" customWidth="1"/>
    <col min="6" max="6" width="12.00390625" style="1" customWidth="1"/>
    <col min="7" max="16384" width="9.140625" style="1" customWidth="1"/>
  </cols>
  <sheetData>
    <row r="1" spans="1:3" ht="15.75" customHeight="1">
      <c r="A1" s="144" t="s">
        <v>211</v>
      </c>
      <c r="B1" s="144"/>
      <c r="C1" s="144"/>
    </row>
    <row r="2" spans="1:3" ht="15.75" customHeight="1">
      <c r="A2" s="84" t="s">
        <v>176</v>
      </c>
      <c r="B2" s="84"/>
      <c r="C2" s="84"/>
    </row>
    <row r="3" spans="1:4" ht="15.75" customHeight="1">
      <c r="A3" s="150" t="s">
        <v>0</v>
      </c>
      <c r="B3" s="150"/>
      <c r="C3" s="150"/>
      <c r="D3" s="66"/>
    </row>
    <row r="4" spans="1:6" ht="15.75" customHeight="1">
      <c r="A4" s="66"/>
      <c r="B4" s="66"/>
      <c r="D4" s="66"/>
      <c r="F4" s="67" t="s">
        <v>124</v>
      </c>
    </row>
    <row r="5" spans="1:6" ht="15.75" customHeight="1" thickBot="1">
      <c r="A5" s="145"/>
      <c r="B5" s="145"/>
      <c r="F5" s="2" t="s">
        <v>163</v>
      </c>
    </row>
    <row r="6" spans="1:6" ht="37.5" customHeight="1" thickBot="1">
      <c r="A6" s="3" t="s">
        <v>1</v>
      </c>
      <c r="B6" s="4" t="s">
        <v>2</v>
      </c>
      <c r="C6" s="5" t="s">
        <v>174</v>
      </c>
      <c r="D6" s="73" t="s">
        <v>196</v>
      </c>
      <c r="E6" s="73" t="s">
        <v>197</v>
      </c>
      <c r="F6" s="73" t="s">
        <v>207</v>
      </c>
    </row>
    <row r="7" spans="1:6" s="9" customFormat="1" ht="12" customHeight="1" thickBot="1">
      <c r="A7" s="6"/>
      <c r="B7" s="7" t="s">
        <v>115</v>
      </c>
      <c r="C7" s="8" t="s">
        <v>114</v>
      </c>
      <c r="D7" s="76" t="s">
        <v>180</v>
      </c>
      <c r="E7" s="112" t="s">
        <v>198</v>
      </c>
      <c r="F7" s="137" t="s">
        <v>208</v>
      </c>
    </row>
    <row r="8" spans="1:6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  <c r="E8" s="12">
        <f>+E9+E10+E11+E12+E13+E14</f>
        <v>132374999</v>
      </c>
      <c r="F8" s="12">
        <f>+F9+F10+F11+F12+F13+F14</f>
        <v>139858421</v>
      </c>
    </row>
    <row r="9" spans="1:6" s="13" customFormat="1" ht="12" customHeight="1">
      <c r="A9" s="14" t="s">
        <v>4</v>
      </c>
      <c r="B9" s="15" t="s">
        <v>5</v>
      </c>
      <c r="C9" s="16">
        <v>52907679</v>
      </c>
      <c r="D9" s="101">
        <v>62470407</v>
      </c>
      <c r="E9" s="97">
        <v>62470407</v>
      </c>
      <c r="F9" s="98">
        <v>62673079</v>
      </c>
    </row>
    <row r="10" spans="1:6" s="13" customFormat="1" ht="12" customHeight="1">
      <c r="A10" s="17" t="s">
        <v>6</v>
      </c>
      <c r="B10" s="18" t="s">
        <v>7</v>
      </c>
      <c r="C10" s="19">
        <v>43035650</v>
      </c>
      <c r="D10" s="98">
        <v>43035650</v>
      </c>
      <c r="E10" s="98">
        <v>42530320</v>
      </c>
      <c r="F10" s="98">
        <v>45762020</v>
      </c>
    </row>
    <row r="11" spans="1:6" s="13" customFormat="1" ht="12" customHeight="1">
      <c r="A11" s="17" t="s">
        <v>8</v>
      </c>
      <c r="B11" s="18" t="s">
        <v>157</v>
      </c>
      <c r="C11" s="19">
        <v>25088009</v>
      </c>
      <c r="D11" s="98">
        <v>25088009</v>
      </c>
      <c r="E11" s="98">
        <v>25256329</v>
      </c>
      <c r="F11" s="98">
        <v>25890689</v>
      </c>
    </row>
    <row r="12" spans="1:6" s="13" customFormat="1" ht="12" customHeight="1">
      <c r="A12" s="17" t="s">
        <v>9</v>
      </c>
      <c r="B12" s="18" t="s">
        <v>10</v>
      </c>
      <c r="C12" s="19">
        <v>2117943</v>
      </c>
      <c r="D12" s="98">
        <v>2117943</v>
      </c>
      <c r="E12" s="98">
        <v>2117943</v>
      </c>
      <c r="F12" s="98">
        <v>2845933</v>
      </c>
    </row>
    <row r="13" spans="1:6" s="13" customFormat="1" ht="12" customHeight="1">
      <c r="A13" s="17" t="s">
        <v>11</v>
      </c>
      <c r="B13" s="18" t="s">
        <v>12</v>
      </c>
      <c r="C13" s="19"/>
      <c r="D13" s="80"/>
      <c r="E13" s="80"/>
      <c r="F13" s="98"/>
    </row>
    <row r="14" spans="1:6" s="13" customFormat="1" ht="12" customHeight="1" thickBot="1">
      <c r="A14" s="20" t="s">
        <v>13</v>
      </c>
      <c r="B14" s="21" t="s">
        <v>14</v>
      </c>
      <c r="C14" s="19"/>
      <c r="D14" s="74"/>
      <c r="E14" s="74"/>
      <c r="F14" s="98">
        <v>2686700</v>
      </c>
    </row>
    <row r="15" spans="1:6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  <c r="E15" s="12">
        <f>+E17</f>
        <v>128543177</v>
      </c>
      <c r="F15" s="12">
        <f>+F17</f>
        <v>133443857</v>
      </c>
    </row>
    <row r="16" spans="1:6" s="13" customFormat="1" ht="12" customHeight="1">
      <c r="A16" s="14" t="s">
        <v>16</v>
      </c>
      <c r="B16" s="15" t="s">
        <v>17</v>
      </c>
      <c r="C16" s="16"/>
      <c r="D16" s="74"/>
      <c r="E16" s="74"/>
      <c r="F16" s="80"/>
    </row>
    <row r="17" spans="1:6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  <c r="E17" s="19">
        <f>SUM(E23+E24+E20+E19+E18)</f>
        <v>128543177</v>
      </c>
      <c r="F17" s="138">
        <f>SUM(F23+F24+F20+F19+F18)</f>
        <v>133443857</v>
      </c>
    </row>
    <row r="18" spans="1:6" s="13" customFormat="1" ht="12" customHeight="1">
      <c r="A18" s="20" t="s">
        <v>148</v>
      </c>
      <c r="B18" s="21" t="s">
        <v>143</v>
      </c>
      <c r="C18" s="23">
        <v>5416800</v>
      </c>
      <c r="D18" s="98">
        <v>5416800</v>
      </c>
      <c r="E18" s="98">
        <v>5416800</v>
      </c>
      <c r="F18" s="98">
        <v>6004300</v>
      </c>
    </row>
    <row r="19" spans="1:6" s="13" customFormat="1" ht="12" customHeight="1">
      <c r="A19" s="20" t="s">
        <v>149</v>
      </c>
      <c r="B19" s="21" t="s">
        <v>144</v>
      </c>
      <c r="C19" s="23">
        <v>2193248</v>
      </c>
      <c r="D19" s="98">
        <v>4451811</v>
      </c>
      <c r="E19" s="98">
        <v>4451811</v>
      </c>
      <c r="F19" s="98">
        <v>6619259</v>
      </c>
    </row>
    <row r="20" spans="1:6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  <c r="E20" s="114">
        <f>SUM(E21:E22)</f>
        <v>117080506</v>
      </c>
      <c r="F20" s="114">
        <f>SUM(F21:F22)</f>
        <v>119226238</v>
      </c>
    </row>
    <row r="21" spans="1:6" s="13" customFormat="1" ht="12" customHeight="1">
      <c r="A21" s="20" t="s">
        <v>151</v>
      </c>
      <c r="B21" s="21" t="s">
        <v>147</v>
      </c>
      <c r="C21" s="23">
        <v>69688516</v>
      </c>
      <c r="D21" s="96">
        <v>69688516</v>
      </c>
      <c r="E21" s="98">
        <v>69688516</v>
      </c>
      <c r="F21" s="98">
        <v>71511576</v>
      </c>
    </row>
    <row r="22" spans="1:6" s="13" customFormat="1" ht="12" customHeight="1">
      <c r="A22" s="20" t="s">
        <v>152</v>
      </c>
      <c r="B22" s="21" t="s">
        <v>153</v>
      </c>
      <c r="C22" s="23">
        <v>43377571</v>
      </c>
      <c r="D22" s="96">
        <v>46471990</v>
      </c>
      <c r="E22" s="98">
        <v>47391990</v>
      </c>
      <c r="F22" s="98">
        <v>47714662</v>
      </c>
    </row>
    <row r="23" spans="1:6" s="13" customFormat="1" ht="12" customHeight="1">
      <c r="A23" s="20" t="s">
        <v>164</v>
      </c>
      <c r="B23" s="21" t="s">
        <v>165</v>
      </c>
      <c r="C23" s="23">
        <v>2917590</v>
      </c>
      <c r="D23" s="96">
        <v>763171</v>
      </c>
      <c r="E23" s="98">
        <v>763171</v>
      </c>
      <c r="F23" s="98">
        <v>763171</v>
      </c>
    </row>
    <row r="24" spans="1:6" s="13" customFormat="1" ht="12" customHeight="1" thickBot="1">
      <c r="A24" s="20" t="s">
        <v>19</v>
      </c>
      <c r="B24" s="21" t="s">
        <v>146</v>
      </c>
      <c r="C24" s="23">
        <v>581281</v>
      </c>
      <c r="D24" s="95">
        <v>830889</v>
      </c>
      <c r="E24" s="97">
        <v>830889</v>
      </c>
      <c r="F24" s="98">
        <v>830889</v>
      </c>
    </row>
    <row r="25" spans="1:6" s="13" customFormat="1" ht="12" customHeight="1" thickBot="1">
      <c r="A25" s="10" t="s">
        <v>23</v>
      </c>
      <c r="B25" s="11" t="s">
        <v>99</v>
      </c>
      <c r="C25" s="12">
        <v>6463755</v>
      </c>
      <c r="D25" s="109">
        <f>SUM(D26+D27)</f>
        <v>12761686</v>
      </c>
      <c r="E25" s="109">
        <f>SUM(E26+E27)</f>
        <v>16109044</v>
      </c>
      <c r="F25" s="139">
        <f>SUM(F26+F27)</f>
        <v>74903325</v>
      </c>
    </row>
    <row r="26" spans="1:6" s="13" customFormat="1" ht="12" customHeight="1" thickBot="1">
      <c r="A26" s="93" t="s">
        <v>184</v>
      </c>
      <c r="B26" s="87" t="s">
        <v>181</v>
      </c>
      <c r="C26" s="88"/>
      <c r="D26" s="136">
        <v>1143000</v>
      </c>
      <c r="E26" s="95">
        <v>1143000</v>
      </c>
      <c r="F26" s="98">
        <v>15797000</v>
      </c>
    </row>
    <row r="27" spans="1:6" s="13" customFormat="1" ht="12" customHeight="1" thickBot="1">
      <c r="A27" s="93" t="s">
        <v>185</v>
      </c>
      <c r="B27" s="89" t="s">
        <v>182</v>
      </c>
      <c r="C27" s="90">
        <f>SUM(C28)</f>
        <v>6463755</v>
      </c>
      <c r="D27" s="90">
        <f>SUM(D28)</f>
        <v>11618686</v>
      </c>
      <c r="E27" s="115">
        <f>SUM(E28)</f>
        <v>14966044</v>
      </c>
      <c r="F27" s="115">
        <f>SUM(F28)</f>
        <v>59106325</v>
      </c>
    </row>
    <row r="28" spans="1:6" s="13" customFormat="1" ht="12" customHeight="1" thickBot="1">
      <c r="A28" s="93" t="s">
        <v>186</v>
      </c>
      <c r="B28" s="91" t="s">
        <v>183</v>
      </c>
      <c r="C28" s="92">
        <v>6463755</v>
      </c>
      <c r="D28" s="100">
        <v>11618686</v>
      </c>
      <c r="E28" s="97">
        <v>14966044</v>
      </c>
      <c r="F28" s="98">
        <v>59106325</v>
      </c>
    </row>
    <row r="29" spans="1:6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  <c r="E29" s="116">
        <f>SUM(E30+E35+E36)</f>
        <v>48200000</v>
      </c>
      <c r="F29" s="116">
        <f>SUM(F30+F35+F36)</f>
        <v>48200000</v>
      </c>
    </row>
    <row r="30" spans="1:6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  <c r="E30" s="117">
        <f>SUM(E31:E34)</f>
        <v>48050000</v>
      </c>
      <c r="F30" s="117">
        <f>SUM(F31:F34)</f>
        <v>48050000</v>
      </c>
    </row>
    <row r="31" spans="1:6" s="13" customFormat="1" ht="12" customHeight="1">
      <c r="A31" s="17" t="s">
        <v>28</v>
      </c>
      <c r="B31" s="18" t="s">
        <v>94</v>
      </c>
      <c r="C31" s="19">
        <v>3300000</v>
      </c>
      <c r="D31" s="99">
        <v>3300000</v>
      </c>
      <c r="E31" s="98">
        <v>3300000</v>
      </c>
      <c r="F31" s="98">
        <v>3300000</v>
      </c>
    </row>
    <row r="32" spans="1:6" s="13" customFormat="1" ht="12" customHeight="1">
      <c r="A32" s="17" t="s">
        <v>116</v>
      </c>
      <c r="B32" s="18" t="s">
        <v>95</v>
      </c>
      <c r="C32" s="19">
        <v>4600000</v>
      </c>
      <c r="D32" s="98">
        <v>4600000</v>
      </c>
      <c r="E32" s="98">
        <v>4600000</v>
      </c>
      <c r="F32" s="98">
        <v>4600000</v>
      </c>
    </row>
    <row r="33" spans="1:6" s="13" customFormat="1" ht="12" customHeight="1">
      <c r="A33" s="17" t="s">
        <v>117</v>
      </c>
      <c r="B33" s="18" t="s">
        <v>96</v>
      </c>
      <c r="C33" s="19">
        <v>150000</v>
      </c>
      <c r="D33" s="98">
        <v>150000</v>
      </c>
      <c r="E33" s="98">
        <v>150000</v>
      </c>
      <c r="F33" s="98">
        <v>150000</v>
      </c>
    </row>
    <row r="34" spans="1:6" s="13" customFormat="1" ht="12" customHeight="1">
      <c r="A34" s="17" t="s">
        <v>128</v>
      </c>
      <c r="B34" s="18" t="s">
        <v>127</v>
      </c>
      <c r="C34" s="19">
        <v>40000000</v>
      </c>
      <c r="D34" s="98">
        <v>40000000</v>
      </c>
      <c r="E34" s="98">
        <v>40000000</v>
      </c>
      <c r="F34" s="98">
        <v>40000000</v>
      </c>
    </row>
    <row r="35" spans="1:6" s="13" customFormat="1" ht="12" customHeight="1">
      <c r="A35" s="17" t="s">
        <v>118</v>
      </c>
      <c r="B35" s="18" t="s">
        <v>29</v>
      </c>
      <c r="C35" s="19">
        <v>7000000</v>
      </c>
      <c r="D35" s="98">
        <v>0</v>
      </c>
      <c r="E35" s="98">
        <v>0</v>
      </c>
      <c r="F35" s="98">
        <v>0</v>
      </c>
    </row>
    <row r="36" spans="1:6" s="13" customFormat="1" ht="12" customHeight="1" thickBot="1">
      <c r="A36" s="20" t="s">
        <v>119</v>
      </c>
      <c r="B36" s="21" t="s">
        <v>30</v>
      </c>
      <c r="C36" s="23">
        <v>150000</v>
      </c>
      <c r="D36" s="97">
        <v>150000</v>
      </c>
      <c r="E36" s="97">
        <v>150000</v>
      </c>
      <c r="F36" s="98">
        <v>150000</v>
      </c>
    </row>
    <row r="37" spans="1:6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  <c r="E37" s="118">
        <f>SUM(E38:E46)</f>
        <v>32491402</v>
      </c>
      <c r="F37" s="118">
        <f>SUM(F38:F46)</f>
        <v>33405402</v>
      </c>
    </row>
    <row r="38" spans="1:6" s="13" customFormat="1" ht="12" customHeight="1">
      <c r="A38" s="14" t="s">
        <v>32</v>
      </c>
      <c r="B38" s="15" t="s">
        <v>33</v>
      </c>
      <c r="C38" s="16"/>
      <c r="D38" s="74"/>
      <c r="E38" s="97"/>
      <c r="F38" s="98"/>
    </row>
    <row r="39" spans="1:6" s="13" customFormat="1" ht="12" customHeight="1">
      <c r="A39" s="17" t="s">
        <v>34</v>
      </c>
      <c r="B39" s="18" t="s">
        <v>35</v>
      </c>
      <c r="C39" s="19">
        <v>4515100</v>
      </c>
      <c r="D39" s="96">
        <v>4515100</v>
      </c>
      <c r="E39" s="98">
        <v>4515100</v>
      </c>
      <c r="F39" s="98">
        <v>5234785</v>
      </c>
    </row>
    <row r="40" spans="1:6" s="13" customFormat="1" ht="12" customHeight="1">
      <c r="A40" s="17" t="s">
        <v>36</v>
      </c>
      <c r="B40" s="18" t="s">
        <v>37</v>
      </c>
      <c r="C40" s="19">
        <v>6342500</v>
      </c>
      <c r="D40" s="96">
        <v>6342500</v>
      </c>
      <c r="E40" s="98">
        <v>6342500</v>
      </c>
      <c r="F40" s="98">
        <v>6342500</v>
      </c>
    </row>
    <row r="41" spans="1:6" s="13" customFormat="1" ht="12" customHeight="1">
      <c r="A41" s="17" t="s">
        <v>38</v>
      </c>
      <c r="B41" s="18" t="s">
        <v>39</v>
      </c>
      <c r="C41" s="19">
        <v>5426374</v>
      </c>
      <c r="D41" s="96">
        <v>5426374</v>
      </c>
      <c r="E41" s="98">
        <v>5426374</v>
      </c>
      <c r="F41" s="98">
        <v>5426374</v>
      </c>
    </row>
    <row r="42" spans="1:6" s="13" customFormat="1" ht="12" customHeight="1">
      <c r="A42" s="17" t="s">
        <v>40</v>
      </c>
      <c r="B42" s="18" t="s">
        <v>41</v>
      </c>
      <c r="C42" s="19">
        <v>7083989</v>
      </c>
      <c r="D42" s="96">
        <v>7083989</v>
      </c>
      <c r="E42" s="98">
        <v>8694521</v>
      </c>
      <c r="F42" s="98">
        <v>8694521</v>
      </c>
    </row>
    <row r="43" spans="1:6" s="13" customFormat="1" ht="12" customHeight="1">
      <c r="A43" s="17" t="s">
        <v>42</v>
      </c>
      <c r="B43" s="18" t="s">
        <v>43</v>
      </c>
      <c r="C43" s="19">
        <v>5246601</v>
      </c>
      <c r="D43" s="96">
        <v>5621361</v>
      </c>
      <c r="E43" s="98">
        <v>6056205</v>
      </c>
      <c r="F43" s="98">
        <v>6250520</v>
      </c>
    </row>
    <row r="44" spans="1:6" s="13" customFormat="1" ht="12" customHeight="1">
      <c r="A44" s="17" t="s">
        <v>44</v>
      </c>
      <c r="B44" s="18" t="s">
        <v>45</v>
      </c>
      <c r="C44" s="19">
        <v>768000</v>
      </c>
      <c r="D44" s="96">
        <v>768000</v>
      </c>
      <c r="E44" s="98">
        <v>768000</v>
      </c>
      <c r="F44" s="98">
        <v>768000</v>
      </c>
    </row>
    <row r="45" spans="1:6" s="13" customFormat="1" ht="12" customHeight="1">
      <c r="A45" s="17" t="s">
        <v>46</v>
      </c>
      <c r="B45" s="18" t="s">
        <v>47</v>
      </c>
      <c r="C45" s="19">
        <v>280000</v>
      </c>
      <c r="D45" s="95">
        <v>280000</v>
      </c>
      <c r="E45" s="98">
        <v>280000</v>
      </c>
      <c r="F45" s="98">
        <v>280000</v>
      </c>
    </row>
    <row r="46" spans="1:6" s="13" customFormat="1" ht="12" customHeight="1" thickBot="1">
      <c r="A46" s="51" t="s">
        <v>187</v>
      </c>
      <c r="B46" s="70" t="s">
        <v>188</v>
      </c>
      <c r="C46" s="94"/>
      <c r="D46" s="111">
        <v>408702</v>
      </c>
      <c r="E46" s="97">
        <v>408702</v>
      </c>
      <c r="F46" s="98">
        <v>408702</v>
      </c>
    </row>
    <row r="47" spans="1:6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  <c r="E47" s="118">
        <f>SUM(E48:E50)</f>
        <v>3640760</v>
      </c>
      <c r="F47" s="118">
        <f>SUM(F48:F50)</f>
        <v>3640760</v>
      </c>
    </row>
    <row r="48" spans="1:6" s="13" customFormat="1" ht="12" customHeight="1">
      <c r="A48" s="14" t="s">
        <v>49</v>
      </c>
      <c r="B48" s="15" t="s">
        <v>50</v>
      </c>
      <c r="C48" s="27"/>
      <c r="D48" s="74"/>
      <c r="E48" s="97"/>
      <c r="F48" s="98"/>
    </row>
    <row r="49" spans="1:6" s="13" customFormat="1" ht="12" customHeight="1">
      <c r="A49" s="17" t="s">
        <v>51</v>
      </c>
      <c r="B49" s="18" t="s">
        <v>167</v>
      </c>
      <c r="C49" s="26">
        <v>1752760</v>
      </c>
      <c r="D49" s="98">
        <v>3640760</v>
      </c>
      <c r="E49" s="98">
        <v>3640760</v>
      </c>
      <c r="F49" s="98">
        <v>3640760</v>
      </c>
    </row>
    <row r="50" spans="1:6" s="13" customFormat="1" ht="12" customHeight="1" thickBot="1">
      <c r="A50" s="17" t="s">
        <v>52</v>
      </c>
      <c r="B50" s="18" t="s">
        <v>53</v>
      </c>
      <c r="C50" s="26"/>
      <c r="D50" s="81"/>
      <c r="E50" s="97"/>
      <c r="F50" s="98"/>
    </row>
    <row r="51" spans="1:6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10">
        <f>SUM(D52)</f>
        <v>274135</v>
      </c>
      <c r="E51" s="110">
        <f>SUM(E52)</f>
        <v>274135</v>
      </c>
      <c r="F51" s="110">
        <f>SUM(F52)</f>
        <v>274135</v>
      </c>
    </row>
    <row r="52" spans="1:6" s="13" customFormat="1" ht="12" customHeight="1">
      <c r="A52" s="17" t="s">
        <v>122</v>
      </c>
      <c r="B52" s="18" t="s">
        <v>55</v>
      </c>
      <c r="C52" s="19"/>
      <c r="D52" s="106">
        <v>274135</v>
      </c>
      <c r="E52" s="97">
        <v>274135</v>
      </c>
      <c r="F52" s="98">
        <v>274135</v>
      </c>
    </row>
    <row r="53" spans="1:6" s="13" customFormat="1" ht="12" customHeight="1" thickBot="1">
      <c r="A53" s="20" t="s">
        <v>123</v>
      </c>
      <c r="B53" s="21" t="s">
        <v>154</v>
      </c>
      <c r="C53" s="23"/>
      <c r="D53" s="83"/>
      <c r="E53" s="119"/>
      <c r="F53" s="98"/>
    </row>
    <row r="54" spans="1:6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  <c r="E54" s="118">
        <f>SUM(E55:E57)</f>
        <v>1605000</v>
      </c>
      <c r="F54" s="118">
        <f>SUM(F55:F57)</f>
        <v>1605000</v>
      </c>
    </row>
    <row r="55" spans="1:6" s="13" customFormat="1" ht="12" customHeight="1">
      <c r="A55" s="14" t="s">
        <v>57</v>
      </c>
      <c r="B55" s="15" t="s">
        <v>58</v>
      </c>
      <c r="C55" s="26"/>
      <c r="D55" s="74"/>
      <c r="E55" s="97"/>
      <c r="F55" s="98"/>
    </row>
    <row r="56" spans="1:6" s="13" customFormat="1" ht="12" customHeight="1">
      <c r="A56" s="17" t="s">
        <v>59</v>
      </c>
      <c r="B56" s="18" t="s">
        <v>60</v>
      </c>
      <c r="C56" s="26">
        <v>1605000</v>
      </c>
      <c r="D56" s="96">
        <v>1605000</v>
      </c>
      <c r="E56" s="98">
        <v>1605000</v>
      </c>
      <c r="F56" s="98">
        <v>1605000</v>
      </c>
    </row>
    <row r="57" spans="1:6" s="13" customFormat="1" ht="12" customHeight="1" thickBot="1">
      <c r="A57" s="51" t="s">
        <v>155</v>
      </c>
      <c r="B57" s="70" t="s">
        <v>156</v>
      </c>
      <c r="C57" s="71"/>
      <c r="D57" s="74"/>
      <c r="E57" s="97"/>
      <c r="F57" s="98"/>
    </row>
    <row r="58" spans="1:6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  <c r="E58" s="116">
        <f>+E8+E15+E25+E29+E37+E47+E51+E54</f>
        <v>363238517</v>
      </c>
      <c r="F58" s="116">
        <f>+F8+F15+F25+F29+F37+F47+F51+F54</f>
        <v>435330900</v>
      </c>
    </row>
    <row r="59" spans="1:6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74"/>
      <c r="E59" s="97"/>
      <c r="F59" s="98"/>
    </row>
    <row r="60" spans="1:6" s="13" customFormat="1" ht="12" customHeight="1" thickBot="1">
      <c r="A60" s="28" t="s">
        <v>63</v>
      </c>
      <c r="B60" s="22" t="s">
        <v>108</v>
      </c>
      <c r="C60" s="12"/>
      <c r="D60" s="83"/>
      <c r="E60" s="119"/>
      <c r="F60" s="98"/>
    </row>
    <row r="61" spans="1:6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  <c r="E61" s="118">
        <f>SUM(E62:E63)</f>
        <v>303379076</v>
      </c>
      <c r="F61" s="118">
        <f>SUM(F62:F63)</f>
        <v>303379076</v>
      </c>
    </row>
    <row r="62" spans="1:6" s="13" customFormat="1" ht="12" customHeight="1">
      <c r="A62" s="14" t="s">
        <v>65</v>
      </c>
      <c r="B62" s="15" t="s">
        <v>66</v>
      </c>
      <c r="C62" s="26">
        <v>148745000</v>
      </c>
      <c r="D62" s="95">
        <v>148745000</v>
      </c>
      <c r="E62" s="97">
        <v>303379076</v>
      </c>
      <c r="F62" s="98">
        <v>303379076</v>
      </c>
    </row>
    <row r="63" spans="1:6" s="13" customFormat="1" ht="12" customHeight="1" thickBot="1">
      <c r="A63" s="20" t="s">
        <v>67</v>
      </c>
      <c r="B63" s="21" t="s">
        <v>68</v>
      </c>
      <c r="C63" s="26"/>
      <c r="D63" s="83"/>
      <c r="E63" s="81"/>
      <c r="F63" s="81"/>
    </row>
    <row r="64" spans="1:6" s="13" customFormat="1" ht="12" customHeight="1" thickBot="1">
      <c r="A64" s="28" t="s">
        <v>69</v>
      </c>
      <c r="B64" s="22" t="s">
        <v>110</v>
      </c>
      <c r="C64" s="12"/>
      <c r="D64" s="82"/>
      <c r="E64" s="82"/>
      <c r="F64" s="82"/>
    </row>
    <row r="65" spans="1:6" s="13" customFormat="1" ht="12" customHeight="1" thickBot="1">
      <c r="A65" s="28" t="s">
        <v>70</v>
      </c>
      <c r="B65" s="22" t="s">
        <v>111</v>
      </c>
      <c r="C65" s="12"/>
      <c r="D65" s="82"/>
      <c r="E65" s="82"/>
      <c r="F65" s="82"/>
    </row>
    <row r="66" spans="1:6" s="13" customFormat="1" ht="13.5" customHeight="1" thickBot="1">
      <c r="A66" s="28" t="s">
        <v>71</v>
      </c>
      <c r="B66" s="22" t="s">
        <v>72</v>
      </c>
      <c r="C66" s="29"/>
      <c r="D66" s="74"/>
      <c r="E66" s="74"/>
      <c r="F66" s="142"/>
    </row>
    <row r="67" spans="1:6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  <c r="E67" s="24">
        <f>SUM(E60+E61+E64+E66)</f>
        <v>303379076</v>
      </c>
      <c r="F67" s="24">
        <f>SUM(F60+F61+F64+F66)</f>
        <v>303379076</v>
      </c>
    </row>
    <row r="68" spans="1:6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  <c r="E68" s="24">
        <f>SUM(E58+E67)</f>
        <v>666617593</v>
      </c>
      <c r="F68" s="24">
        <f>SUM(F58+F67)</f>
        <v>738709976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46" t="s">
        <v>126</v>
      </c>
      <c r="C70" s="146"/>
    </row>
    <row r="71" spans="1:3" ht="16.5" customHeight="1">
      <c r="A71" s="144" t="s">
        <v>212</v>
      </c>
      <c r="B71" s="144"/>
      <c r="C71" s="144"/>
    </row>
    <row r="72" spans="1:3" ht="16.5" customHeight="1">
      <c r="A72" s="84" t="s">
        <v>175</v>
      </c>
      <c r="B72" s="84"/>
      <c r="C72" s="84"/>
    </row>
    <row r="73" spans="1:3" ht="16.5" customHeight="1">
      <c r="A73" s="66"/>
      <c r="B73" s="66" t="s">
        <v>75</v>
      </c>
      <c r="C73" s="66"/>
    </row>
    <row r="74" spans="1:6" ht="16.5" customHeight="1">
      <c r="A74" s="66"/>
      <c r="B74" s="66"/>
      <c r="F74" s="67" t="s">
        <v>125</v>
      </c>
    </row>
    <row r="75" spans="1:6" s="37" customFormat="1" ht="16.5" customHeight="1" thickBot="1">
      <c r="A75" s="147"/>
      <c r="B75" s="147"/>
      <c r="F75" s="36" t="s">
        <v>163</v>
      </c>
    </row>
    <row r="76" spans="1:6" ht="37.5" customHeight="1" thickBot="1">
      <c r="A76" s="3" t="s">
        <v>1</v>
      </c>
      <c r="B76" s="4" t="s">
        <v>76</v>
      </c>
      <c r="C76" s="5" t="s">
        <v>174</v>
      </c>
      <c r="D76" s="73" t="s">
        <v>196</v>
      </c>
      <c r="E76" s="73" t="s">
        <v>197</v>
      </c>
      <c r="F76" s="73" t="s">
        <v>207</v>
      </c>
    </row>
    <row r="77" spans="1:6" s="9" customFormat="1" ht="12" customHeight="1" thickBot="1">
      <c r="A77" s="38"/>
      <c r="B77" s="39" t="s">
        <v>115</v>
      </c>
      <c r="C77" s="40" t="s">
        <v>114</v>
      </c>
      <c r="D77" s="76" t="s">
        <v>180</v>
      </c>
      <c r="E77" s="112" t="s">
        <v>198</v>
      </c>
      <c r="F77" s="112" t="s">
        <v>208</v>
      </c>
    </row>
    <row r="78" spans="1:6" ht="12" customHeight="1" thickBot="1">
      <c r="A78" s="41" t="s">
        <v>3</v>
      </c>
      <c r="B78" s="42" t="s">
        <v>132</v>
      </c>
      <c r="C78" s="43">
        <f>SUM(C79:C83)</f>
        <v>345346137</v>
      </c>
      <c r="D78" s="85">
        <f>SUM(D79:D83)</f>
        <v>365246651</v>
      </c>
      <c r="E78" s="85">
        <f>SUM(E79:E83)</f>
        <v>370348520</v>
      </c>
      <c r="F78" s="85">
        <f>SUM(F79:F83)</f>
        <v>379997467</v>
      </c>
    </row>
    <row r="79" spans="1:6" ht="12" customHeight="1">
      <c r="A79" s="44" t="s">
        <v>4</v>
      </c>
      <c r="B79" s="45" t="s">
        <v>77</v>
      </c>
      <c r="C79" s="46">
        <v>110837820</v>
      </c>
      <c r="D79" s="102">
        <v>114238170</v>
      </c>
      <c r="E79" s="122">
        <v>115234170</v>
      </c>
      <c r="F79" s="122">
        <v>118774554</v>
      </c>
    </row>
    <row r="80" spans="1:6" ht="12" customHeight="1">
      <c r="A80" s="17" t="s">
        <v>6</v>
      </c>
      <c r="B80" s="47" t="s">
        <v>78</v>
      </c>
      <c r="C80" s="19">
        <v>19745093</v>
      </c>
      <c r="D80" s="103">
        <v>20112999</v>
      </c>
      <c r="E80" s="121">
        <v>20264549</v>
      </c>
      <c r="F80" s="121">
        <v>20013313</v>
      </c>
    </row>
    <row r="81" spans="1:6" ht="12" customHeight="1">
      <c r="A81" s="17" t="s">
        <v>8</v>
      </c>
      <c r="B81" s="47" t="s">
        <v>79</v>
      </c>
      <c r="C81" s="23">
        <v>92899337</v>
      </c>
      <c r="D81" s="103">
        <v>100289910</v>
      </c>
      <c r="E81" s="121">
        <v>103324229</v>
      </c>
      <c r="F81" s="121">
        <v>106232996</v>
      </c>
    </row>
    <row r="82" spans="1:6" ht="12" customHeight="1">
      <c r="A82" s="17" t="s">
        <v>9</v>
      </c>
      <c r="B82" s="48" t="s">
        <v>80</v>
      </c>
      <c r="C82" s="23">
        <v>4562000</v>
      </c>
      <c r="D82" s="103">
        <v>4562000</v>
      </c>
      <c r="E82" s="122">
        <v>4562000</v>
      </c>
      <c r="F82" s="122">
        <v>4562000</v>
      </c>
    </row>
    <row r="83" spans="1:6" ht="12" customHeight="1">
      <c r="A83" s="17" t="s">
        <v>81</v>
      </c>
      <c r="B83" s="49" t="s">
        <v>82</v>
      </c>
      <c r="C83" s="23">
        <f>SUM(C84+C85+C90+C97+C98+C99)</f>
        <v>117301887</v>
      </c>
      <c r="D83" s="23">
        <f>SUM(D84+D85+D88+D90+D97+D98+D99)</f>
        <v>126043572</v>
      </c>
      <c r="E83" s="123">
        <f>SUM(E84+E85+E88+E90+E97+E98+E99)</f>
        <v>126963572</v>
      </c>
      <c r="F83" s="123">
        <f>SUM(F84+F85+F88+F90+F97+F98+F99+F100)</f>
        <v>130414604</v>
      </c>
    </row>
    <row r="84" spans="1:6" ht="12" customHeight="1">
      <c r="A84" s="17" t="s">
        <v>13</v>
      </c>
      <c r="B84" s="47" t="s">
        <v>83</v>
      </c>
      <c r="C84" s="23">
        <v>690800</v>
      </c>
      <c r="D84" s="103">
        <v>1813660</v>
      </c>
      <c r="E84" s="121">
        <v>1813660</v>
      </c>
      <c r="F84" s="121">
        <v>1813660</v>
      </c>
    </row>
    <row r="85" spans="1:6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  <c r="E85" s="123">
        <f>SUM(E86:E87)</f>
        <v>117080506</v>
      </c>
      <c r="F85" s="123">
        <f>SUM(F86:F87)</f>
        <v>119226238</v>
      </c>
    </row>
    <row r="86" spans="1:6" ht="12" customHeight="1">
      <c r="A86" s="17" t="s">
        <v>130</v>
      </c>
      <c r="B86" s="50" t="s">
        <v>121</v>
      </c>
      <c r="C86" s="23">
        <v>69688516</v>
      </c>
      <c r="D86" s="103">
        <v>69688516</v>
      </c>
      <c r="E86" s="121">
        <v>69688516</v>
      </c>
      <c r="F86" s="121">
        <v>71511576</v>
      </c>
    </row>
    <row r="87" spans="1:6" ht="12" customHeight="1">
      <c r="A87" s="17" t="s">
        <v>131</v>
      </c>
      <c r="B87" s="50" t="s">
        <v>120</v>
      </c>
      <c r="C87" s="23">
        <v>43377571</v>
      </c>
      <c r="D87" s="103">
        <v>46471990</v>
      </c>
      <c r="E87" s="121">
        <v>47391990</v>
      </c>
      <c r="F87" s="121">
        <v>47714662</v>
      </c>
    </row>
    <row r="88" spans="1:6" ht="12" customHeight="1">
      <c r="A88" s="20" t="s">
        <v>162</v>
      </c>
      <c r="B88" s="107" t="s">
        <v>189</v>
      </c>
      <c r="C88" s="23"/>
      <c r="D88" s="104">
        <f>SUM(D89)</f>
        <v>4524406</v>
      </c>
      <c r="E88" s="120">
        <f>SUM(E89)</f>
        <v>4524406</v>
      </c>
      <c r="F88" s="120">
        <f>SUM(F89)</f>
        <v>4524406</v>
      </c>
    </row>
    <row r="89" spans="1:6" ht="12" customHeight="1">
      <c r="A89" s="20" t="s">
        <v>166</v>
      </c>
      <c r="B89" s="107" t="s">
        <v>190</v>
      </c>
      <c r="C89" s="23"/>
      <c r="D89" s="104">
        <v>4524406</v>
      </c>
      <c r="E89" s="121">
        <v>4524406</v>
      </c>
      <c r="F89" s="121">
        <v>4524406</v>
      </c>
    </row>
    <row r="90" spans="1:6" ht="12" customHeight="1">
      <c r="A90" s="20" t="s">
        <v>168</v>
      </c>
      <c r="B90" s="131" t="s">
        <v>84</v>
      </c>
      <c r="C90" s="23">
        <v>2500000</v>
      </c>
      <c r="D90" s="104">
        <v>2500000</v>
      </c>
      <c r="E90" s="122">
        <v>2500000</v>
      </c>
      <c r="F90" s="122">
        <v>2500000</v>
      </c>
    </row>
    <row r="91" spans="1:6" ht="12" customHeight="1">
      <c r="A91" s="17" t="s">
        <v>191</v>
      </c>
      <c r="B91" s="132" t="s">
        <v>177</v>
      </c>
      <c r="C91" s="133">
        <v>500000</v>
      </c>
      <c r="D91" s="134">
        <v>500000</v>
      </c>
      <c r="E91" s="134">
        <v>500000</v>
      </c>
      <c r="F91" s="134">
        <v>500000</v>
      </c>
    </row>
    <row r="92" spans="1:6" ht="12" customHeight="1">
      <c r="A92" s="17" t="s">
        <v>192</v>
      </c>
      <c r="B92" s="132" t="s">
        <v>178</v>
      </c>
      <c r="C92" s="133">
        <v>360000</v>
      </c>
      <c r="D92" s="134">
        <v>360000</v>
      </c>
      <c r="E92" s="134">
        <v>360000</v>
      </c>
      <c r="F92" s="134">
        <v>360000</v>
      </c>
    </row>
    <row r="93" spans="1:6" ht="12" customHeight="1">
      <c r="A93" s="17" t="s">
        <v>194</v>
      </c>
      <c r="B93" s="132" t="s">
        <v>179</v>
      </c>
      <c r="C93" s="133">
        <v>50000</v>
      </c>
      <c r="D93" s="134">
        <v>50000</v>
      </c>
      <c r="E93" s="134">
        <v>50000</v>
      </c>
      <c r="F93" s="134">
        <v>50000</v>
      </c>
    </row>
    <row r="94" spans="1:6" ht="12" customHeight="1">
      <c r="A94" s="17" t="s">
        <v>199</v>
      </c>
      <c r="B94" s="132" t="s">
        <v>204</v>
      </c>
      <c r="C94" s="133"/>
      <c r="D94" s="113"/>
      <c r="E94" s="134">
        <v>820000</v>
      </c>
      <c r="F94" s="134">
        <v>820000</v>
      </c>
    </row>
    <row r="95" spans="1:6" ht="12" customHeight="1">
      <c r="A95" s="17" t="s">
        <v>200</v>
      </c>
      <c r="B95" s="132" t="s">
        <v>203</v>
      </c>
      <c r="C95" s="133"/>
      <c r="D95" s="113"/>
      <c r="E95" s="134">
        <v>150000</v>
      </c>
      <c r="F95" s="134">
        <v>150000</v>
      </c>
    </row>
    <row r="96" spans="1:6" ht="12" customHeight="1">
      <c r="A96" s="17" t="s">
        <v>201</v>
      </c>
      <c r="B96" s="132" t="s">
        <v>202</v>
      </c>
      <c r="C96" s="133"/>
      <c r="D96" s="113"/>
      <c r="E96" s="134">
        <v>340000</v>
      </c>
      <c r="F96" s="134">
        <v>340000</v>
      </c>
    </row>
    <row r="97" spans="1:6" ht="12" customHeight="1">
      <c r="A97" s="17" t="s">
        <v>172</v>
      </c>
      <c r="B97" s="132" t="s">
        <v>169</v>
      </c>
      <c r="C97" s="19">
        <v>45000</v>
      </c>
      <c r="D97" s="103">
        <v>45000</v>
      </c>
      <c r="E97" s="121">
        <v>45000</v>
      </c>
      <c r="F97" s="121">
        <v>45000</v>
      </c>
    </row>
    <row r="98" spans="1:6" ht="12" customHeight="1">
      <c r="A98" s="17" t="s">
        <v>173</v>
      </c>
      <c r="B98" s="132" t="s">
        <v>170</v>
      </c>
      <c r="C98" s="19">
        <v>600000</v>
      </c>
      <c r="D98" s="103">
        <v>600000</v>
      </c>
      <c r="E98" s="121">
        <v>600000</v>
      </c>
      <c r="F98" s="121">
        <v>0</v>
      </c>
    </row>
    <row r="99" spans="1:6" ht="12" customHeight="1">
      <c r="A99" s="17" t="s">
        <v>193</v>
      </c>
      <c r="B99" s="132" t="s">
        <v>171</v>
      </c>
      <c r="C99" s="19">
        <v>400000</v>
      </c>
      <c r="D99" s="103">
        <v>400000</v>
      </c>
      <c r="E99" s="121">
        <v>400000</v>
      </c>
      <c r="F99" s="121">
        <v>400000</v>
      </c>
    </row>
    <row r="100" spans="1:6" ht="12" customHeight="1" thickBot="1">
      <c r="A100" s="51" t="s">
        <v>210</v>
      </c>
      <c r="B100" s="140" t="s">
        <v>209</v>
      </c>
      <c r="C100" s="94"/>
      <c r="D100" s="141"/>
      <c r="E100" s="130"/>
      <c r="F100" s="130">
        <v>1905300</v>
      </c>
    </row>
    <row r="101" spans="1:6" ht="12" customHeight="1" thickBot="1">
      <c r="A101" s="69" t="s">
        <v>15</v>
      </c>
      <c r="B101" s="53" t="s">
        <v>133</v>
      </c>
      <c r="C101" s="12">
        <f>+C102+C104+C106</f>
        <v>105040585</v>
      </c>
      <c r="D101" s="12">
        <f>+D102+D104+D106</f>
        <v>108582454</v>
      </c>
      <c r="E101" s="125">
        <f>+E102+E104+E106</f>
        <v>265426525</v>
      </c>
      <c r="F101" s="125">
        <f>+F102+F104+F106</f>
        <v>312822257</v>
      </c>
    </row>
    <row r="102" spans="1:6" ht="12" customHeight="1">
      <c r="A102" s="14" t="s">
        <v>16</v>
      </c>
      <c r="B102" s="47" t="s">
        <v>85</v>
      </c>
      <c r="C102" s="16">
        <v>10681971</v>
      </c>
      <c r="D102" s="106">
        <v>14223840</v>
      </c>
      <c r="E102" s="122">
        <v>170967911</v>
      </c>
      <c r="F102" s="122">
        <v>216355192</v>
      </c>
    </row>
    <row r="103" spans="1:6" ht="12" customHeight="1">
      <c r="A103" s="14" t="s">
        <v>18</v>
      </c>
      <c r="B103" s="54" t="s">
        <v>86</v>
      </c>
      <c r="C103" s="16"/>
      <c r="D103" s="103">
        <v>3347358</v>
      </c>
      <c r="E103" s="121">
        <v>160091429</v>
      </c>
      <c r="F103" s="121">
        <v>204231710</v>
      </c>
    </row>
    <row r="104" spans="1:6" ht="12" customHeight="1">
      <c r="A104" s="14" t="s">
        <v>19</v>
      </c>
      <c r="B104" s="54" t="s">
        <v>87</v>
      </c>
      <c r="C104" s="19">
        <v>91358614</v>
      </c>
      <c r="D104" s="103">
        <v>91358614</v>
      </c>
      <c r="E104" s="121">
        <v>91358614</v>
      </c>
      <c r="F104" s="121">
        <v>93367065</v>
      </c>
    </row>
    <row r="105" spans="1:6" ht="12" customHeight="1">
      <c r="A105" s="14" t="s">
        <v>20</v>
      </c>
      <c r="B105" s="54" t="s">
        <v>88</v>
      </c>
      <c r="C105" s="55">
        <v>15977977</v>
      </c>
      <c r="D105" s="103">
        <v>15977977</v>
      </c>
      <c r="E105" s="121">
        <v>15977977</v>
      </c>
      <c r="F105" s="121">
        <v>15977977</v>
      </c>
    </row>
    <row r="106" spans="1:6" ht="12" customHeight="1">
      <c r="A106" s="14" t="s">
        <v>21</v>
      </c>
      <c r="B106" s="56" t="s">
        <v>89</v>
      </c>
      <c r="C106" s="55">
        <f>SUM(C107:C107)</f>
        <v>3000000</v>
      </c>
      <c r="D106" s="55">
        <f>SUM(D107:D107)</f>
        <v>3000000</v>
      </c>
      <c r="E106" s="126">
        <f>SUM(E107:E108)</f>
        <v>3100000</v>
      </c>
      <c r="F106" s="126">
        <f>SUM(F107:F108)</f>
        <v>3100000</v>
      </c>
    </row>
    <row r="107" spans="1:6" ht="12" customHeight="1">
      <c r="A107" s="51" t="s">
        <v>159</v>
      </c>
      <c r="B107" s="56" t="s">
        <v>158</v>
      </c>
      <c r="C107" s="19">
        <v>3000000</v>
      </c>
      <c r="D107" s="106">
        <v>3000000</v>
      </c>
      <c r="E107" s="121">
        <v>3000000</v>
      </c>
      <c r="F107" s="121">
        <v>3000000</v>
      </c>
    </row>
    <row r="108" spans="1:6" ht="12" customHeight="1" thickBot="1">
      <c r="A108" s="52" t="s">
        <v>206</v>
      </c>
      <c r="B108" s="135" t="s">
        <v>205</v>
      </c>
      <c r="C108" s="94"/>
      <c r="D108" s="108"/>
      <c r="E108" s="130">
        <v>100000</v>
      </c>
      <c r="F108" s="130">
        <v>100000</v>
      </c>
    </row>
    <row r="109" spans="1:6" ht="12" customHeight="1" thickBot="1">
      <c r="A109" s="10" t="s">
        <v>23</v>
      </c>
      <c r="B109" s="57" t="s">
        <v>134</v>
      </c>
      <c r="C109" s="12">
        <f>+C110+C111</f>
        <v>35440673</v>
      </c>
      <c r="D109" s="12">
        <f>+D110+D111</f>
        <v>27252717</v>
      </c>
      <c r="E109" s="125">
        <f>+E110+E111</f>
        <v>25916577</v>
      </c>
      <c r="F109" s="125">
        <f>+F110+F111</f>
        <v>40964281</v>
      </c>
    </row>
    <row r="110" spans="1:6" ht="12" customHeight="1">
      <c r="A110" s="14" t="s">
        <v>24</v>
      </c>
      <c r="B110" s="58" t="s">
        <v>90</v>
      </c>
      <c r="C110" s="16">
        <v>30440673</v>
      </c>
      <c r="D110" s="106">
        <v>17252717</v>
      </c>
      <c r="E110" s="122">
        <v>15916577</v>
      </c>
      <c r="F110" s="122">
        <v>30964281</v>
      </c>
    </row>
    <row r="111" spans="1:6" ht="12" customHeight="1" thickBot="1">
      <c r="A111" s="20" t="s">
        <v>25</v>
      </c>
      <c r="B111" s="54" t="s">
        <v>195</v>
      </c>
      <c r="C111" s="16">
        <v>5000000</v>
      </c>
      <c r="D111" s="108">
        <v>10000000</v>
      </c>
      <c r="E111" s="143">
        <v>10000000</v>
      </c>
      <c r="F111" s="143">
        <v>10000000</v>
      </c>
    </row>
    <row r="112" spans="1:6" ht="12" customHeight="1" thickBot="1">
      <c r="A112" s="10" t="s">
        <v>91</v>
      </c>
      <c r="B112" s="57" t="s">
        <v>135</v>
      </c>
      <c r="C112" s="12">
        <f>+C78+C101+C109</f>
        <v>485827395</v>
      </c>
      <c r="D112" s="12">
        <f>+D78+D101+D109</f>
        <v>501081822</v>
      </c>
      <c r="E112" s="125">
        <f>+E78+E101+E109</f>
        <v>661691622</v>
      </c>
      <c r="F112" s="125">
        <f>+F78+F101+F109</f>
        <v>733784005</v>
      </c>
    </row>
    <row r="113" spans="1:6" ht="12" customHeight="1" thickBot="1">
      <c r="A113" s="10" t="s">
        <v>31</v>
      </c>
      <c r="B113" s="57" t="s">
        <v>136</v>
      </c>
      <c r="C113" s="12"/>
      <c r="D113" s="75"/>
      <c r="E113" s="122"/>
      <c r="F113" s="122"/>
    </row>
    <row r="114" spans="1:6" ht="12" customHeight="1" thickBot="1">
      <c r="A114" s="10" t="s">
        <v>48</v>
      </c>
      <c r="B114" s="57" t="s">
        <v>137</v>
      </c>
      <c r="C114" s="12"/>
      <c r="D114" s="86"/>
      <c r="E114" s="124"/>
      <c r="F114" s="124"/>
    </row>
    <row r="115" spans="1:6" ht="12" customHeight="1" thickBot="1">
      <c r="A115" s="10" t="s">
        <v>92</v>
      </c>
      <c r="B115" s="57" t="s">
        <v>138</v>
      </c>
      <c r="C115" s="24">
        <f>SUM(C116)</f>
        <v>4925971</v>
      </c>
      <c r="D115" s="24">
        <f>SUM(D116)</f>
        <v>4925971</v>
      </c>
      <c r="E115" s="125">
        <f>SUM(E116)</f>
        <v>4925971</v>
      </c>
      <c r="F115" s="125">
        <f>SUM(F116)</f>
        <v>4925971</v>
      </c>
    </row>
    <row r="116" spans="1:6" ht="12" customHeight="1" thickBot="1">
      <c r="A116" s="69" t="s">
        <v>122</v>
      </c>
      <c r="B116" s="72" t="s">
        <v>160</v>
      </c>
      <c r="C116" s="24">
        <v>4925971</v>
      </c>
      <c r="D116" s="105">
        <v>4925971</v>
      </c>
      <c r="E116" s="124">
        <v>4925971</v>
      </c>
      <c r="F116" s="124">
        <v>4925971</v>
      </c>
    </row>
    <row r="117" spans="1:6" ht="12" customHeight="1" thickBot="1">
      <c r="A117" s="10" t="s">
        <v>56</v>
      </c>
      <c r="B117" s="57" t="s">
        <v>139</v>
      </c>
      <c r="C117" s="59"/>
      <c r="D117" s="128"/>
      <c r="E117" s="129"/>
      <c r="F117" s="129"/>
    </row>
    <row r="118" spans="1:9" ht="15" customHeight="1" thickBot="1">
      <c r="A118" s="10" t="s">
        <v>61</v>
      </c>
      <c r="B118" s="57" t="s">
        <v>140</v>
      </c>
      <c r="C118" s="60">
        <f>+C113+C114+C115+C117</f>
        <v>4925971</v>
      </c>
      <c r="D118" s="60">
        <f>+D113+D114+D115+D117</f>
        <v>4925971</v>
      </c>
      <c r="E118" s="127">
        <f>+E113+E114+E115+E117</f>
        <v>4925971</v>
      </c>
      <c r="F118" s="127">
        <f>+F113+F114+F115+F117</f>
        <v>4925971</v>
      </c>
      <c r="G118" s="61"/>
      <c r="H118" s="61"/>
      <c r="I118" s="61"/>
    </row>
    <row r="119" spans="1:6" s="13" customFormat="1" ht="12.75" customHeight="1" thickBot="1">
      <c r="A119" s="62" t="s">
        <v>93</v>
      </c>
      <c r="B119" s="63" t="s">
        <v>141</v>
      </c>
      <c r="C119" s="60">
        <f>+C112+C118</f>
        <v>490753366</v>
      </c>
      <c r="D119" s="60">
        <f>+D112+D118</f>
        <v>506007793</v>
      </c>
      <c r="E119" s="127">
        <f>+E112+E118</f>
        <v>666617593</v>
      </c>
      <c r="F119" s="127">
        <f>+F112+F118</f>
        <v>738709976</v>
      </c>
    </row>
    <row r="120" ht="7.5" customHeight="1"/>
    <row r="121" spans="1:3" ht="15.75">
      <c r="A121" s="148"/>
      <c r="B121" s="148"/>
      <c r="C121" s="148"/>
    </row>
    <row r="122" spans="1:3" ht="15" customHeight="1">
      <c r="A122" s="149"/>
      <c r="B122" s="149"/>
      <c r="C122" s="68"/>
    </row>
    <row r="123" spans="1:3" ht="15.75">
      <c r="A123" s="146" t="s">
        <v>142</v>
      </c>
      <c r="B123" s="146"/>
      <c r="C123" s="146"/>
    </row>
    <row r="128" spans="1:3" ht="15.75">
      <c r="A128" s="148"/>
      <c r="B128" s="148"/>
      <c r="C128" s="148"/>
    </row>
    <row r="129" spans="1:3" ht="15.75">
      <c r="A129" s="149"/>
      <c r="B129" s="149"/>
      <c r="C129" s="68"/>
    </row>
    <row r="130" spans="1:3" ht="15.75">
      <c r="A130" s="77"/>
      <c r="B130" s="78"/>
      <c r="C130" s="79"/>
    </row>
    <row r="131" spans="1:3" ht="15.75">
      <c r="A131" s="77"/>
      <c r="B131" s="78"/>
      <c r="C131" s="79"/>
    </row>
  </sheetData>
  <sheetProtection/>
  <mergeCells count="11">
    <mergeCell ref="A129:B129"/>
    <mergeCell ref="A122:B122"/>
    <mergeCell ref="A123:C123"/>
    <mergeCell ref="A121:C121"/>
    <mergeCell ref="A3:C3"/>
    <mergeCell ref="A1:C1"/>
    <mergeCell ref="A5:B5"/>
    <mergeCell ref="A71:C71"/>
    <mergeCell ref="B70:C70"/>
    <mergeCell ref="A75:B75"/>
    <mergeCell ref="A128:C128"/>
  </mergeCells>
  <printOptions/>
  <pageMargins left="0.7" right="0.7" top="0.75" bottom="0.75" header="0.3" footer="0.3"/>
  <pageSetup horizontalDpi="200" verticalDpi="200" orientation="portrait" paperSize="9" scale="76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2020-09-30T08:57:18Z</dcterms:modified>
  <cp:category/>
  <cp:version/>
  <cp:contentType/>
  <cp:contentStatus/>
</cp:coreProperties>
</file>