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5. mell." sheetId="1" r:id="rId1"/>
    <sheet name="26. mell." sheetId="2" r:id="rId2"/>
    <sheet name="28-29 mell. létszám" sheetId="3" r:id="rId3"/>
    <sheet name="30. mell" sheetId="4" r:id="rId4"/>
    <sheet name="31. mell" sheetId="5" r:id="rId5"/>
  </sheets>
  <calcPr calcId="125725"/>
</workbook>
</file>

<file path=xl/calcChain.xml><?xml version="1.0" encoding="utf-8"?>
<calcChain xmlns="http://schemas.openxmlformats.org/spreadsheetml/2006/main">
  <c r="G39" i="5"/>
  <c r="G38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H19"/>
  <c r="C19"/>
  <c r="I39" s="1"/>
  <c r="I18"/>
  <c r="I17"/>
  <c r="I16"/>
  <c r="I15"/>
  <c r="I14"/>
  <c r="I13"/>
  <c r="I12"/>
  <c r="I11"/>
  <c r="I8"/>
  <c r="I7"/>
  <c r="I6"/>
  <c r="I5"/>
  <c r="I4"/>
  <c r="I3"/>
  <c r="I2"/>
  <c r="I19" s="1"/>
  <c r="I38" s="1"/>
  <c r="I27" i="4"/>
  <c r="I26"/>
  <c r="I25"/>
  <c r="I24"/>
  <c r="I19"/>
  <c r="I18"/>
  <c r="I17"/>
  <c r="I16"/>
  <c r="K13"/>
  <c r="C13"/>
  <c r="C15" s="1"/>
  <c r="I22" s="1"/>
  <c r="I12"/>
  <c r="I10"/>
  <c r="I9"/>
  <c r="I8"/>
  <c r="I7"/>
  <c r="I6"/>
  <c r="I5"/>
  <c r="I4"/>
  <c r="G41" i="3"/>
  <c r="F41"/>
  <c r="E41"/>
  <c r="D41"/>
  <c r="C41"/>
  <c r="B41"/>
  <c r="K18"/>
  <c r="J18"/>
  <c r="I18"/>
  <c r="H18"/>
  <c r="G18"/>
  <c r="F18"/>
  <c r="E18"/>
  <c r="D18"/>
  <c r="C18"/>
  <c r="B18"/>
  <c r="Q43" i="2"/>
  <c r="P43"/>
  <c r="O43"/>
  <c r="N43"/>
  <c r="M43"/>
  <c r="L43"/>
  <c r="K43"/>
  <c r="J43"/>
  <c r="I43"/>
  <c r="H43"/>
  <c r="G43"/>
  <c r="F43"/>
  <c r="E43"/>
  <c r="D43"/>
  <c r="C43"/>
  <c r="B43"/>
  <c r="T41"/>
  <c r="S41"/>
  <c r="R41"/>
  <c r="T40"/>
  <c r="T43" s="1"/>
  <c r="S40"/>
  <c r="S43" s="1"/>
  <c r="R40"/>
  <c r="R43" s="1"/>
  <c r="Q36"/>
  <c r="P36"/>
  <c r="O36"/>
  <c r="N36"/>
  <c r="M36"/>
  <c r="L36"/>
  <c r="K36"/>
  <c r="J36"/>
  <c r="I36"/>
  <c r="H36"/>
  <c r="G36"/>
  <c r="F36"/>
  <c r="E36"/>
  <c r="D36"/>
  <c r="C36"/>
  <c r="B36"/>
  <c r="T34"/>
  <c r="S34"/>
  <c r="R34"/>
  <c r="T33"/>
  <c r="S33"/>
  <c r="R33"/>
  <c r="T32"/>
  <c r="S32"/>
  <c r="R32"/>
  <c r="T31"/>
  <c r="S31"/>
  <c r="R31"/>
  <c r="T30"/>
  <c r="S30"/>
  <c r="R30"/>
  <c r="T29"/>
  <c r="T36" s="1"/>
  <c r="S29"/>
  <c r="S36" s="1"/>
  <c r="R29"/>
  <c r="R36" s="1"/>
  <c r="Q21"/>
  <c r="P21"/>
  <c r="O21"/>
  <c r="N21"/>
  <c r="M21"/>
  <c r="L21"/>
  <c r="K21"/>
  <c r="J21"/>
  <c r="I21"/>
  <c r="H21"/>
  <c r="G21"/>
  <c r="F21"/>
  <c r="E21"/>
  <c r="D21"/>
  <c r="C21"/>
  <c r="B21"/>
  <c r="T19"/>
  <c r="S19"/>
  <c r="R19"/>
  <c r="T18"/>
  <c r="T21" s="1"/>
  <c r="S18"/>
  <c r="S21" s="1"/>
  <c r="R18"/>
  <c r="R21" s="1"/>
  <c r="Q14"/>
  <c r="P14"/>
  <c r="O14"/>
  <c r="N14"/>
  <c r="M14"/>
  <c r="L14"/>
  <c r="K14"/>
  <c r="J14"/>
  <c r="I14"/>
  <c r="H14"/>
  <c r="G14"/>
  <c r="F14"/>
  <c r="E14"/>
  <c r="D14"/>
  <c r="C14"/>
  <c r="B14"/>
  <c r="T12"/>
  <c r="S12"/>
  <c r="R12"/>
  <c r="T11"/>
  <c r="S11"/>
  <c r="R11"/>
  <c r="T10"/>
  <c r="S10"/>
  <c r="R10"/>
  <c r="T9"/>
  <c r="S9"/>
  <c r="R9"/>
  <c r="T8"/>
  <c r="S8"/>
  <c r="R8"/>
  <c r="T7"/>
  <c r="T14" s="1"/>
  <c r="S7"/>
  <c r="S14" s="1"/>
  <c r="R7"/>
  <c r="R14" s="1"/>
  <c r="E34" i="1"/>
  <c r="D34"/>
  <c r="C34"/>
</calcChain>
</file>

<file path=xl/sharedStrings.xml><?xml version="1.0" encoding="utf-8"?>
<sst xmlns="http://schemas.openxmlformats.org/spreadsheetml/2006/main" count="390" uniqueCount="206">
  <si>
    <t>25. mellélet</t>
  </si>
  <si>
    <t xml:space="preserve">KIMUTATÁS </t>
  </si>
  <si>
    <t xml:space="preserve">a közvetett támogatások 2016. évi tervezett összegéről </t>
  </si>
  <si>
    <t xml:space="preserve">Ezer Ft-ban </t>
  </si>
  <si>
    <t xml:space="preserve">Közvetett támogatás megnevezése </t>
  </si>
  <si>
    <t>Közvetett támogatás tervezett összege</t>
  </si>
  <si>
    <t>Eredeti ei.</t>
  </si>
  <si>
    <t>Módosított ei. 2016.09.30.</t>
  </si>
  <si>
    <t>Teljesítés 2016.09.30.</t>
  </si>
  <si>
    <t>1.</t>
  </si>
  <si>
    <t xml:space="preserve">Ellátottak térítési díjának, kártérítésének méltányossági alapon történő elengedésének összege  </t>
  </si>
  <si>
    <t>2.</t>
  </si>
  <si>
    <t xml:space="preserve">Lakosság részére lakásépítéshez, lakásfelújításhoz nyújtott kölcsönök elengedésének összege </t>
  </si>
  <si>
    <t>3.</t>
  </si>
  <si>
    <r>
      <t xml:space="preserve">Helyi adónál biztosított </t>
    </r>
    <r>
      <rPr>
        <b/>
        <u/>
        <sz val="8"/>
        <rFont val="Arial CE"/>
        <charset val="238"/>
      </rPr>
      <t>kedvezmény</t>
    </r>
    <r>
      <rPr>
        <b/>
        <sz val="8"/>
        <rFont val="Arial CE"/>
        <charset val="238"/>
      </rPr>
      <t xml:space="preserve"> összege</t>
    </r>
  </si>
  <si>
    <t>4.</t>
  </si>
  <si>
    <t xml:space="preserve">Ebből: </t>
  </si>
  <si>
    <t>5.</t>
  </si>
  <si>
    <t xml:space="preserve">       - építményadó</t>
  </si>
  <si>
    <t>6.</t>
  </si>
  <si>
    <t xml:space="preserve">       - telekadó</t>
  </si>
  <si>
    <t>7.</t>
  </si>
  <si>
    <t xml:space="preserve">       - vállalkozások kommunális adója</t>
  </si>
  <si>
    <t>8.</t>
  </si>
  <si>
    <t xml:space="preserve">       - magánszemélyek kommunális adója</t>
  </si>
  <si>
    <t>9.</t>
  </si>
  <si>
    <t xml:space="preserve">       - idegenforgalmi adó tartózkodás után </t>
  </si>
  <si>
    <t>10.</t>
  </si>
  <si>
    <t xml:space="preserve">       - idegenforgalmi adó épületek után </t>
  </si>
  <si>
    <t>11.</t>
  </si>
  <si>
    <t xml:space="preserve">       - iparűzési adó állandó jelleggel végzett iparűzési tevékenység után </t>
  </si>
  <si>
    <t>12.</t>
  </si>
  <si>
    <t xml:space="preserve">       - iparűzési adó ideiglenes jelleggel végzett iparűzési tevék. után </t>
  </si>
  <si>
    <t>13.</t>
  </si>
  <si>
    <t>Gépjárműadónál biztosított kedvezmény összege</t>
  </si>
  <si>
    <t>14.</t>
  </si>
  <si>
    <r>
      <t xml:space="preserve">Helyi adónál biztosított </t>
    </r>
    <r>
      <rPr>
        <b/>
        <u/>
        <sz val="8"/>
        <rFont val="Arial CE"/>
        <charset val="238"/>
      </rPr>
      <t>mentesség</t>
    </r>
    <r>
      <rPr>
        <b/>
        <sz val="8"/>
        <rFont val="Arial CE"/>
        <charset val="238"/>
      </rPr>
      <t xml:space="preserve"> összege</t>
    </r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</si>
  <si>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</si>
  <si>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</si>
  <si>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</si>
  <si>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</si>
  <si>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</si>
  <si>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</si>
  <si>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</si>
  <si>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</si>
  <si>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</si>
  <si>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</si>
  <si>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Gépjárműadónál biztosított mentesség összege</t>
  </si>
  <si>
    <t>25.</t>
  </si>
  <si>
    <t>Helyiségek, eszközök hasznosításából származó kedvezmény összege</t>
  </si>
  <si>
    <t>26.</t>
  </si>
  <si>
    <t>Helyiségek, eszközök hasznosításából származó mentesség összege</t>
  </si>
  <si>
    <t>27.</t>
  </si>
  <si>
    <t>Egyéb nyújtott kedvezmény vagy kölcsön elengedésének összege</t>
  </si>
  <si>
    <t xml:space="preserve">ÖSSZESEN </t>
  </si>
  <si>
    <t xml:space="preserve">Szöveges indokolás: </t>
  </si>
  <si>
    <t>Óvodai, iskolai, bölcsődei étkezés térítési díjának támogatása 104051 cofog alapján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</si>
  <si>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</si>
  <si>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</si>
  <si>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</si>
  <si>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</si>
  <si>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</si>
  <si>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</si>
  <si>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</si>
  <si>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</si>
  <si>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 xml:space="preserve">EU-s projekt címe: </t>
  </si>
  <si>
    <t>Közvilágítás korszerűsítése Veresegyházon</t>
  </si>
  <si>
    <t xml:space="preserve">Projekt azonosítója: </t>
  </si>
  <si>
    <t>KEOP-5.5.0/A/12-2013-0241</t>
  </si>
  <si>
    <t>ezer Ft-ban</t>
  </si>
  <si>
    <t xml:space="preserve">Bevételek </t>
  </si>
  <si>
    <t xml:space="preserve">Összesen </t>
  </si>
  <si>
    <t>eredeti ei.</t>
  </si>
  <si>
    <t>mód.ei. 2015.12.31</t>
  </si>
  <si>
    <t>telj. 2015.12.31</t>
  </si>
  <si>
    <t>mód.ei. 2016.09.30.</t>
  </si>
  <si>
    <t>telj. 2016.09.30.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</si>
  <si>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</si>
  <si>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</si>
  <si>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</si>
  <si>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</si>
  <si>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</si>
  <si>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</si>
  <si>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</si>
  <si>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</si>
  <si>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</si>
  <si>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A hatékony módválasztás elősegítése: P+R és B+R fejlesztések megvalósítása a fővárosi agglomerációban - Veresegyház MÁV állomás</t>
  </si>
  <si>
    <t>KMOP-2.3.1/C-08-2009-0009</t>
  </si>
  <si>
    <t>2010-2012</t>
  </si>
  <si>
    <t>mód.ei.</t>
  </si>
  <si>
    <t>telj.</t>
  </si>
  <si>
    <t>28.melléklet</t>
  </si>
  <si>
    <t>Költségvetési szervek engedélyezett létszáma 2016. évre vonatkozóan</t>
  </si>
  <si>
    <t>Költségvetési szerv</t>
  </si>
  <si>
    <t xml:space="preserve">Engedélyezett létszám 
(fő) </t>
  </si>
  <si>
    <t xml:space="preserve">Munkajogi létszám 
(fő) </t>
  </si>
  <si>
    <t xml:space="preserve">Induló létszám 
(fő) </t>
  </si>
  <si>
    <t>Álláshelyek számából</t>
  </si>
  <si>
    <t>főállású dolgozó</t>
  </si>
  <si>
    <t>rész-foglalkoztatott</t>
  </si>
  <si>
    <t>Veresegyházi Polgármesteri Hivatal</t>
  </si>
  <si>
    <t>Veresegyház Város Önkormányzata</t>
  </si>
  <si>
    <t>Meseliget Városi Önkormányzati Bölcsöde</t>
  </si>
  <si>
    <t>Kéz a Kézben Óvoda</t>
  </si>
  <si>
    <t>Gazdasági Műszaki Ellátó Szervezet</t>
  </si>
  <si>
    <t>Váci Mihály Művelődési Ház</t>
  </si>
  <si>
    <t>Kölcsey Ferenc Városi Könyvtár</t>
  </si>
  <si>
    <t>Veresegyházi Medveotthon</t>
  </si>
  <si>
    <t>Idősek Otthona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</si>
  <si>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</si>
  <si>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</si>
  <si>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</si>
  <si>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</si>
  <si>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</si>
  <si>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</si>
  <si>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</si>
  <si>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</t>
  </si>
  <si>
    <t>29.melléklet</t>
  </si>
  <si>
    <t>Közfoglalkoztatottak engedelyezett létszáma 2016. évre vonatkozóan</t>
  </si>
  <si>
    <t xml:space="preserve">Engedélyezett létszám (fő) </t>
  </si>
  <si>
    <t xml:space="preserve">4 órás </t>
  </si>
  <si>
    <t xml:space="preserve">6 órás </t>
  </si>
  <si>
    <t xml:space="preserve">8 órás </t>
  </si>
  <si>
    <t>GAMESZ</t>
  </si>
  <si>
    <t>átadás ideje</t>
  </si>
  <si>
    <t>kölcsönvevő</t>
  </si>
  <si>
    <t>adott (nyitó)            hitel-kölcsön   összege</t>
  </si>
  <si>
    <t>megjegyzés</t>
  </si>
  <si>
    <t>visszafizetés  várható ideje</t>
  </si>
  <si>
    <t>(részlet)               visszafizetés                        napja</t>
  </si>
  <si>
    <t>2016.évben visszafiz</t>
  </si>
  <si>
    <t>hitel-kölcsön állománya          Ft-ban</t>
  </si>
  <si>
    <t>2009-2012</t>
  </si>
  <si>
    <t>MISSZIÓ eü Közp</t>
  </si>
  <si>
    <t>tagi kölcsön</t>
  </si>
  <si>
    <t>értékvesztés</t>
  </si>
  <si>
    <t>önk.többs.             egyéb váll</t>
  </si>
  <si>
    <t>2007.</t>
  </si>
  <si>
    <t>Kollcsiter Zoltán</t>
  </si>
  <si>
    <t>kezességvállalás</t>
  </si>
  <si>
    <t>Takarékszövetekezet</t>
  </si>
  <si>
    <t>háztartás</t>
  </si>
  <si>
    <t>Polgár Mónika</t>
  </si>
  <si>
    <t>Juhász László</t>
  </si>
  <si>
    <t>kölcsön</t>
  </si>
  <si>
    <t>2008-2012</t>
  </si>
  <si>
    <t>Református Egyház</t>
  </si>
  <si>
    <t>non profit</t>
  </si>
  <si>
    <t xml:space="preserve">Kőrösik Bt </t>
  </si>
  <si>
    <t>értékvesztés  visszaírva</t>
  </si>
  <si>
    <t>nem önk.            egyéb váll</t>
  </si>
  <si>
    <t>Holl András</t>
  </si>
  <si>
    <t>Takaréskszövetkezet</t>
  </si>
  <si>
    <t>Dencsi Attila</t>
  </si>
  <si>
    <t>telekvétel miatt</t>
  </si>
  <si>
    <t>2016.04.15 2016.08.12</t>
  </si>
  <si>
    <t>HAJDU Kft</t>
  </si>
  <si>
    <t>meg nem valósult telekvásár</t>
  </si>
  <si>
    <t>Erdőkertes Önkormányzat</t>
  </si>
  <si>
    <t>működési célú visszatérítendő támogatás</t>
  </si>
  <si>
    <t>286/2015. Kt hat</t>
  </si>
  <si>
    <t>ÖSSZESEN</t>
  </si>
  <si>
    <t>záró (nettó) egyenleg: mérleg 90.sor</t>
  </si>
  <si>
    <t>ILLÉSMESTER Kft</t>
  </si>
  <si>
    <t>összes kifizetés 2016.évben   (055083* fkv)</t>
  </si>
  <si>
    <t>összes visszatérülés 2016.évben (09643*fkv)</t>
  </si>
  <si>
    <t>2016.06.30 korrekciós tétel (Kővári)</t>
  </si>
  <si>
    <t>2016.07.16 korrekciós tétel (Kővári)</t>
  </si>
  <si>
    <t>IDEIGLENESEN ÁTADOTT</t>
  </si>
  <si>
    <t>57/2014;128/2014;       241/2014;263/2015</t>
  </si>
  <si>
    <t>nullás számlán</t>
  </si>
  <si>
    <t>141/2014; 263/2015</t>
  </si>
  <si>
    <t>264/2015.Kt.hat</t>
  </si>
  <si>
    <t>57/2016</t>
  </si>
  <si>
    <t>felvétel ideje</t>
  </si>
  <si>
    <t>kölcsönadó</t>
  </si>
  <si>
    <t>felvett (nyitó)            hitel-kölcsön   összege</t>
  </si>
  <si>
    <t>kamat</t>
  </si>
  <si>
    <t xml:space="preserve"> 2016.évben visszafizetett összeg</t>
  </si>
  <si>
    <t>hitel-kölcsön állománya   Ft</t>
  </si>
  <si>
    <t>TRAVILL INVEST ZRt</t>
  </si>
  <si>
    <t>8086/2014</t>
  </si>
  <si>
    <t xml:space="preserve">K &amp; H </t>
  </si>
  <si>
    <t>2016.évi folyószámla hitelből jóváírva</t>
  </si>
  <si>
    <t>2015.0.2.03</t>
  </si>
  <si>
    <t>2016.01.05. napi bevételből jóváírva</t>
  </si>
  <si>
    <t>206.01.06.új hitel folyósításából jóváírva</t>
  </si>
  <si>
    <t>173/2015 Kt. 296/2015.Kt 48/2016 Kt</t>
  </si>
  <si>
    <t>K &amp; H</t>
  </si>
  <si>
    <t>2015..09.08</t>
  </si>
  <si>
    <t>201/2015 Kt 296/2015 Kt 48/2016 Kt</t>
  </si>
  <si>
    <t>243/2015  Kt 48/2016 Kt</t>
  </si>
  <si>
    <t>89/2016.(V.11.) határozat alapján történő visszafizetés</t>
  </si>
  <si>
    <t>243/2015 Kt 48/2016. Kt</t>
  </si>
  <si>
    <t>2015.állomány</t>
  </si>
  <si>
    <t>1Mrd hitelből fennálló tartozás visszafizetésére</t>
  </si>
  <si>
    <t>1 Mrd</t>
  </si>
  <si>
    <t>500mil</t>
  </si>
  <si>
    <t>foylószámla hitel egyenlege</t>
  </si>
  <si>
    <t>89/2016.(V.11.)</t>
  </si>
  <si>
    <t>előző évi hitel visszafizetésére</t>
  </si>
  <si>
    <t>.</t>
  </si>
  <si>
    <t>előző évi hitel visszafizetés</t>
  </si>
  <si>
    <t>likvid hitel felvétel</t>
  </si>
  <si>
    <t>egyenleg</t>
  </si>
  <si>
    <t>likvid hitel visszafizetés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</si>
</sst>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_-* #,##0\ _F_t_-;\-* #,##0\ _F_t_-;_-* &quot;-&quot;\ _F_t_-;_-@_-"/>
    <numFmt numFmtId="166" formatCode="[$€-2]\ #,##0.00"/>
  </numFmts>
  <fonts count="2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u/>
      <sz val="8"/>
      <name val="Arial CE"/>
      <charset val="238"/>
    </font>
    <font>
      <b/>
      <sz val="10"/>
      <name val="Arial CE"/>
      <charset val="238"/>
    </font>
    <font>
      <i/>
      <sz val="8"/>
      <name val="Arial CE"/>
      <charset val="238"/>
    </font>
    <font>
      <u/>
      <sz val="8"/>
      <name val="Arial CE"/>
      <charset val="238"/>
    </font>
    <font>
      <sz val="10"/>
      <name val="Arial"/>
      <family val="2"/>
      <charset val="238"/>
    </font>
    <font>
      <sz val="7"/>
      <name val="Arial CE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charset val="238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/>
    <xf numFmtId="0" fontId="2" fillId="0" borderId="0" xfId="0" applyFont="1" applyFill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 wrapText="1"/>
    </xf>
    <xf numFmtId="3" fontId="13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 wrapText="1"/>
    </xf>
    <xf numFmtId="14" fontId="16" fillId="0" borderId="10" xfId="0" applyNumberFormat="1" applyFont="1" applyBorder="1" applyAlignment="1">
      <alignment horizontal="center" vertical="center" wrapText="1"/>
    </xf>
    <xf numFmtId="0" fontId="17" fillId="0" borderId="10" xfId="4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4" fontId="18" fillId="0" borderId="0" xfId="3" applyNumberFormat="1" applyFont="1" applyFill="1" applyBorder="1" applyAlignment="1">
      <alignment vertical="center"/>
    </xf>
    <xf numFmtId="0" fontId="19" fillId="0" borderId="0" xfId="3" applyFont="1" applyFill="1" applyAlignment="1">
      <alignment vertical="center"/>
    </xf>
    <xf numFmtId="3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20" fillId="0" borderId="0" xfId="3" applyFont="1" applyFill="1" applyAlignment="1">
      <alignment vertical="center"/>
    </xf>
    <xf numFmtId="0" fontId="20" fillId="0" borderId="0" xfId="3" applyFont="1" applyFill="1" applyAlignment="1">
      <alignment horizontal="right" vertical="center"/>
    </xf>
    <xf numFmtId="14" fontId="5" fillId="0" borderId="2" xfId="3" applyNumberFormat="1" applyFont="1" applyFill="1" applyBorder="1" applyAlignment="1">
      <alignment vertical="center"/>
    </xf>
    <xf numFmtId="14" fontId="4" fillId="0" borderId="14" xfId="3" applyNumberFormat="1" applyFont="1" applyFill="1" applyBorder="1" applyAlignment="1">
      <alignment horizontal="center" vertical="center" wrapText="1"/>
    </xf>
    <xf numFmtId="3" fontId="4" fillId="0" borderId="15" xfId="3" applyNumberFormat="1" applyFont="1" applyFill="1" applyBorder="1" applyAlignment="1">
      <alignment horizontal="center" vertical="center" wrapText="1"/>
    </xf>
    <xf numFmtId="14" fontId="4" fillId="0" borderId="16" xfId="3" applyNumberFormat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14" fontId="5" fillId="0" borderId="15" xfId="3" applyNumberFormat="1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7" xfId="3" applyNumberFormat="1" applyFont="1" applyFill="1" applyBorder="1" applyAlignment="1">
      <alignment vertical="center"/>
    </xf>
    <xf numFmtId="14" fontId="5" fillId="0" borderId="18" xfId="3" applyNumberFormat="1" applyFont="1" applyFill="1" applyBorder="1" applyAlignment="1">
      <alignment vertical="center"/>
    </xf>
    <xf numFmtId="14" fontId="4" fillId="0" borderId="19" xfId="3" applyNumberFormat="1" applyFont="1" applyFill="1" applyBorder="1" applyAlignment="1">
      <alignment vertical="center"/>
    </xf>
    <xf numFmtId="3" fontId="4" fillId="0" borderId="19" xfId="3" applyNumberFormat="1" applyFont="1" applyFill="1" applyBorder="1" applyAlignment="1">
      <alignment vertical="center"/>
    </xf>
    <xf numFmtId="166" fontId="4" fillId="0" borderId="19" xfId="3" applyNumberFormat="1" applyFont="1" applyFill="1" applyBorder="1" applyAlignment="1">
      <alignment vertical="center" wrapText="1"/>
    </xf>
    <xf numFmtId="14" fontId="5" fillId="0" borderId="19" xfId="3" applyNumberFormat="1" applyFont="1" applyFill="1" applyBorder="1" applyAlignment="1">
      <alignment horizontal="left" vertical="center" wrapText="1"/>
    </xf>
    <xf numFmtId="14" fontId="5" fillId="0" borderId="19" xfId="3" applyNumberFormat="1" applyFont="1" applyFill="1" applyBorder="1" applyAlignment="1">
      <alignment vertical="center"/>
    </xf>
    <xf numFmtId="14" fontId="5" fillId="0" borderId="19" xfId="3" applyNumberFormat="1" applyFont="1" applyFill="1" applyBorder="1" applyAlignment="1">
      <alignment vertical="center" wrapText="1"/>
    </xf>
    <xf numFmtId="14" fontId="5" fillId="0" borderId="20" xfId="3" applyNumberFormat="1" applyFont="1" applyFill="1" applyBorder="1" applyAlignment="1">
      <alignment vertical="center" wrapText="1"/>
    </xf>
    <xf numFmtId="14" fontId="5" fillId="0" borderId="21" xfId="3" applyNumberFormat="1" applyFont="1" applyFill="1" applyBorder="1" applyAlignment="1">
      <alignment vertical="center"/>
    </xf>
    <xf numFmtId="14" fontId="4" fillId="0" borderId="10" xfId="3" applyNumberFormat="1" applyFont="1" applyFill="1" applyBorder="1" applyAlignment="1">
      <alignment vertical="center" wrapText="1" shrinkToFit="1"/>
    </xf>
    <xf numFmtId="3" fontId="4" fillId="0" borderId="10" xfId="3" applyNumberFormat="1" applyFont="1" applyFill="1" applyBorder="1" applyAlignment="1">
      <alignment vertical="center"/>
    </xf>
    <xf numFmtId="3" fontId="5" fillId="0" borderId="10" xfId="3" applyNumberFormat="1" applyFont="1" applyFill="1" applyBorder="1" applyAlignment="1">
      <alignment vertical="center" wrapText="1"/>
    </xf>
    <xf numFmtId="164" fontId="5" fillId="0" borderId="10" xfId="3" applyNumberFormat="1" applyFont="1" applyFill="1" applyBorder="1" applyAlignment="1">
      <alignment horizontal="left" vertical="center"/>
    </xf>
    <xf numFmtId="14" fontId="5" fillId="0" borderId="10" xfId="3" applyNumberFormat="1" applyFont="1" applyFill="1" applyBorder="1" applyAlignment="1">
      <alignment vertical="center"/>
    </xf>
    <xf numFmtId="14" fontId="5" fillId="0" borderId="10" xfId="3" applyNumberFormat="1" applyFont="1" applyFill="1" applyBorder="1" applyAlignment="1">
      <alignment vertical="center" wrapText="1"/>
    </xf>
    <xf numFmtId="14" fontId="5" fillId="0" borderId="22" xfId="3" applyNumberFormat="1" applyFont="1" applyFill="1" applyBorder="1" applyAlignment="1">
      <alignment vertical="center" wrapText="1"/>
    </xf>
    <xf numFmtId="0" fontId="4" fillId="0" borderId="10" xfId="3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horizontal="left" vertical="center"/>
    </xf>
    <xf numFmtId="9" fontId="5" fillId="0" borderId="10" xfId="3" applyNumberFormat="1" applyFont="1" applyFill="1" applyBorder="1" applyAlignment="1">
      <alignment horizontal="left" vertical="center"/>
    </xf>
    <xf numFmtId="0" fontId="22" fillId="0" borderId="0" xfId="3" applyFont="1" applyFill="1" applyAlignment="1">
      <alignment vertical="center"/>
    </xf>
    <xf numFmtId="14" fontId="5" fillId="0" borderId="10" xfId="3" applyNumberFormat="1" applyFont="1" applyFill="1" applyBorder="1" applyAlignment="1">
      <alignment horizontal="left" vertical="center"/>
    </xf>
    <xf numFmtId="3" fontId="5" fillId="0" borderId="22" xfId="3" applyNumberFormat="1" applyFont="1" applyFill="1" applyBorder="1" applyAlignment="1">
      <alignment vertical="center"/>
    </xf>
    <xf numFmtId="14" fontId="5" fillId="0" borderId="23" xfId="3" applyNumberFormat="1" applyFont="1" applyFill="1" applyBorder="1" applyAlignment="1">
      <alignment vertical="center"/>
    </xf>
    <xf numFmtId="0" fontId="4" fillId="0" borderId="24" xfId="3" applyFont="1" applyFill="1" applyBorder="1" applyAlignment="1">
      <alignment vertical="center"/>
    </xf>
    <xf numFmtId="3" fontId="4" fillId="0" borderId="24" xfId="3" applyNumberFormat="1" applyFont="1" applyFill="1" applyBorder="1" applyAlignment="1">
      <alignment vertical="center"/>
    </xf>
    <xf numFmtId="3" fontId="5" fillId="0" borderId="24" xfId="3" applyNumberFormat="1" applyFont="1" applyFill="1" applyBorder="1" applyAlignment="1">
      <alignment vertical="center" wrapText="1"/>
    </xf>
    <xf numFmtId="14" fontId="5" fillId="0" borderId="24" xfId="3" applyNumberFormat="1" applyFont="1" applyFill="1" applyBorder="1" applyAlignment="1">
      <alignment horizontal="left" vertical="center"/>
    </xf>
    <xf numFmtId="14" fontId="5" fillId="0" borderId="24" xfId="3" applyNumberFormat="1" applyFont="1" applyFill="1" applyBorder="1" applyAlignment="1">
      <alignment vertical="center"/>
    </xf>
    <xf numFmtId="14" fontId="5" fillId="0" borderId="24" xfId="3" applyNumberFormat="1" applyFont="1" applyFill="1" applyBorder="1" applyAlignment="1">
      <alignment vertical="center" wrapText="1"/>
    </xf>
    <xf numFmtId="14" fontId="5" fillId="0" borderId="25" xfId="3" applyNumberFormat="1" applyFont="1" applyFill="1" applyBorder="1" applyAlignment="1">
      <alignment vertical="center" wrapText="1"/>
    </xf>
    <xf numFmtId="0" fontId="23" fillId="0" borderId="18" xfId="3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3" fontId="23" fillId="0" borderId="19" xfId="3" applyNumberFormat="1" applyFont="1" applyFill="1" applyBorder="1" applyAlignment="1">
      <alignment vertical="center"/>
    </xf>
    <xf numFmtId="3" fontId="13" fillId="0" borderId="19" xfId="3" applyNumberFormat="1" applyFont="1" applyFill="1" applyBorder="1" applyAlignment="1">
      <alignment vertical="center" wrapText="1"/>
    </xf>
    <xf numFmtId="14" fontId="13" fillId="0" borderId="19" xfId="3" applyNumberFormat="1" applyFont="1" applyFill="1" applyBorder="1" applyAlignment="1">
      <alignment horizontal="left" vertical="center"/>
    </xf>
    <xf numFmtId="14" fontId="13" fillId="0" borderId="19" xfId="3" applyNumberFormat="1" applyFont="1" applyFill="1" applyBorder="1" applyAlignment="1">
      <alignment vertical="center"/>
    </xf>
    <xf numFmtId="3" fontId="23" fillId="0" borderId="20" xfId="3" applyNumberFormat="1" applyFont="1" applyFill="1" applyBorder="1" applyAlignment="1">
      <alignment vertical="center"/>
    </xf>
    <xf numFmtId="0" fontId="23" fillId="0" borderId="21" xfId="3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3" fontId="23" fillId="0" borderId="10" xfId="3" applyNumberFormat="1" applyFont="1" applyFill="1" applyBorder="1" applyAlignment="1">
      <alignment vertical="center"/>
    </xf>
    <xf numFmtId="3" fontId="13" fillId="0" borderId="10" xfId="3" applyNumberFormat="1" applyFont="1" applyFill="1" applyBorder="1" applyAlignment="1">
      <alignment vertical="center" wrapText="1"/>
    </xf>
    <xf numFmtId="14" fontId="13" fillId="0" borderId="10" xfId="3" applyNumberFormat="1" applyFont="1" applyFill="1" applyBorder="1" applyAlignment="1">
      <alignment horizontal="left" vertical="center"/>
    </xf>
    <xf numFmtId="14" fontId="13" fillId="0" borderId="10" xfId="3" applyNumberFormat="1" applyFont="1" applyFill="1" applyBorder="1" applyAlignment="1">
      <alignment vertical="center"/>
    </xf>
    <xf numFmtId="3" fontId="23" fillId="0" borderId="22" xfId="3" applyNumberFormat="1" applyFont="1" applyFill="1" applyBorder="1" applyAlignment="1">
      <alignment vertical="center"/>
    </xf>
    <xf numFmtId="0" fontId="23" fillId="0" borderId="26" xfId="3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3" fontId="23" fillId="0" borderId="27" xfId="3" applyNumberFormat="1" applyFont="1" applyFill="1" applyBorder="1" applyAlignment="1">
      <alignment vertical="center"/>
    </xf>
    <xf numFmtId="3" fontId="13" fillId="0" borderId="27" xfId="3" applyNumberFormat="1" applyFont="1" applyFill="1" applyBorder="1" applyAlignment="1">
      <alignment vertical="center" wrapText="1"/>
    </xf>
    <xf numFmtId="14" fontId="13" fillId="0" borderId="27" xfId="3" applyNumberFormat="1" applyFont="1" applyFill="1" applyBorder="1" applyAlignment="1">
      <alignment horizontal="left" vertical="center"/>
    </xf>
    <xf numFmtId="14" fontId="5" fillId="0" borderId="27" xfId="3" applyNumberFormat="1" applyFont="1" applyFill="1" applyBorder="1" applyAlignment="1">
      <alignment vertical="center"/>
    </xf>
    <xf numFmtId="14" fontId="13" fillId="0" borderId="27" xfId="3" applyNumberFormat="1" applyFont="1" applyFill="1" applyBorder="1" applyAlignment="1">
      <alignment vertical="center"/>
    </xf>
    <xf numFmtId="3" fontId="23" fillId="0" borderId="28" xfId="3" applyNumberFormat="1" applyFont="1" applyFill="1" applyBorder="1" applyAlignment="1">
      <alignment vertical="center"/>
    </xf>
    <xf numFmtId="14" fontId="5" fillId="0" borderId="29" xfId="3" applyNumberFormat="1" applyFont="1" applyFill="1" applyBorder="1" applyAlignment="1">
      <alignment vertical="center"/>
    </xf>
    <xf numFmtId="0" fontId="4" fillId="0" borderId="30" xfId="3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3" fontId="5" fillId="0" borderId="13" xfId="3" applyNumberFormat="1" applyFont="1" applyFill="1" applyBorder="1" applyAlignment="1">
      <alignment vertical="center" wrapText="1"/>
    </xf>
    <xf numFmtId="14" fontId="5" fillId="0" borderId="13" xfId="3" applyNumberFormat="1" applyFont="1" applyFill="1" applyBorder="1" applyAlignment="1">
      <alignment horizontal="left" vertical="center" wrapText="1"/>
    </xf>
    <xf numFmtId="14" fontId="5" fillId="0" borderId="13" xfId="3" applyNumberFormat="1" applyFont="1" applyFill="1" applyBorder="1" applyAlignment="1">
      <alignment vertical="center"/>
    </xf>
    <xf numFmtId="3" fontId="4" fillId="0" borderId="31" xfId="3" applyNumberFormat="1" applyFont="1" applyFill="1" applyBorder="1" applyAlignment="1">
      <alignment vertical="center"/>
    </xf>
    <xf numFmtId="3" fontId="4" fillId="0" borderId="30" xfId="3" applyNumberFormat="1" applyFont="1" applyFill="1" applyBorder="1" applyAlignment="1">
      <alignment vertical="center"/>
    </xf>
    <xf numFmtId="14" fontId="5" fillId="0" borderId="32" xfId="3" applyNumberFormat="1" applyFont="1" applyFill="1" applyBorder="1" applyAlignment="1">
      <alignment vertical="center" wrapText="1"/>
    </xf>
    <xf numFmtId="0" fontId="4" fillId="0" borderId="19" xfId="3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 wrapText="1"/>
    </xf>
    <xf numFmtId="0" fontId="4" fillId="0" borderId="13" xfId="3" applyFont="1" applyFill="1" applyBorder="1" applyAlignment="1">
      <alignment vertical="center"/>
    </xf>
    <xf numFmtId="3" fontId="4" fillId="0" borderId="12" xfId="3" applyNumberFormat="1" applyFont="1" applyFill="1" applyBorder="1" applyAlignment="1">
      <alignment vertical="center"/>
    </xf>
    <xf numFmtId="14" fontId="5" fillId="0" borderId="33" xfId="3" applyNumberFormat="1" applyFont="1" applyFill="1" applyBorder="1" applyAlignment="1">
      <alignment vertical="center" wrapText="1"/>
    </xf>
    <xf numFmtId="14" fontId="5" fillId="0" borderId="10" xfId="3" applyNumberFormat="1" applyFont="1" applyFill="1" applyBorder="1" applyAlignment="1">
      <alignment horizontal="left" vertical="center" wrapText="1"/>
    </xf>
    <xf numFmtId="14" fontId="5" fillId="0" borderId="12" xfId="3" applyNumberFormat="1" applyFont="1" applyFill="1" applyBorder="1" applyAlignment="1">
      <alignment vertical="center"/>
    </xf>
    <xf numFmtId="14" fontId="5" fillId="0" borderId="34" xfId="3" applyNumberFormat="1" applyFont="1" applyFill="1" applyBorder="1" applyAlignment="1">
      <alignment vertical="center"/>
    </xf>
    <xf numFmtId="0" fontId="4" fillId="0" borderId="35" xfId="3" applyFont="1" applyFill="1" applyBorder="1" applyAlignment="1">
      <alignment vertical="center"/>
    </xf>
    <xf numFmtId="3" fontId="4" fillId="0" borderId="35" xfId="3" applyNumberFormat="1" applyFont="1" applyFill="1" applyBorder="1" applyAlignment="1">
      <alignment vertical="center"/>
    </xf>
    <xf numFmtId="3" fontId="5" fillId="0" borderId="35" xfId="3" applyNumberFormat="1" applyFont="1" applyFill="1" applyBorder="1" applyAlignment="1">
      <alignment vertical="center" wrapText="1"/>
    </xf>
    <xf numFmtId="14" fontId="5" fillId="0" borderId="35" xfId="3" applyNumberFormat="1" applyFont="1" applyFill="1" applyBorder="1" applyAlignment="1">
      <alignment horizontal="left" vertical="center" wrapText="1"/>
    </xf>
    <xf numFmtId="14" fontId="4" fillId="0" borderId="35" xfId="3" applyNumberFormat="1" applyFont="1" applyFill="1" applyBorder="1" applyAlignment="1">
      <alignment vertical="center"/>
    </xf>
    <xf numFmtId="14" fontId="4" fillId="0" borderId="24" xfId="3" applyNumberFormat="1" applyFont="1" applyFill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3" fillId="0" borderId="24" xfId="3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14" fontId="4" fillId="0" borderId="13" xfId="3" applyNumberFormat="1" applyFont="1" applyFill="1" applyBorder="1" applyAlignment="1">
      <alignment vertical="center"/>
    </xf>
    <xf numFmtId="14" fontId="14" fillId="0" borderId="21" xfId="3" applyNumberFormat="1" applyFont="1" applyFill="1" applyBorder="1" applyAlignment="1">
      <alignment vertical="center"/>
    </xf>
    <xf numFmtId="0" fontId="14" fillId="0" borderId="9" xfId="3" applyFont="1" applyFill="1" applyBorder="1" applyAlignment="1">
      <alignment vertical="center"/>
    </xf>
    <xf numFmtId="3" fontId="14" fillId="0" borderId="10" xfId="3" applyNumberFormat="1" applyFont="1" applyFill="1" applyBorder="1" applyAlignment="1">
      <alignment vertical="center"/>
    </xf>
    <xf numFmtId="3" fontId="14" fillId="0" borderId="10" xfId="3" applyNumberFormat="1" applyFont="1" applyFill="1" applyBorder="1" applyAlignment="1">
      <alignment vertical="center" wrapText="1"/>
    </xf>
    <xf numFmtId="9" fontId="14" fillId="0" borderId="10" xfId="3" applyNumberFormat="1" applyFont="1" applyFill="1" applyBorder="1" applyAlignment="1">
      <alignment horizontal="left" vertical="center"/>
    </xf>
    <xf numFmtId="14" fontId="14" fillId="0" borderId="10" xfId="3" applyNumberFormat="1" applyFont="1" applyFill="1" applyBorder="1" applyAlignment="1">
      <alignment vertical="center" wrapText="1"/>
    </xf>
    <xf numFmtId="3" fontId="14" fillId="0" borderId="13" xfId="3" applyNumberFormat="1" applyFont="1" applyFill="1" applyBorder="1" applyAlignment="1">
      <alignment vertical="center"/>
    </xf>
    <xf numFmtId="14" fontId="14" fillId="0" borderId="22" xfId="3" applyNumberFormat="1" applyFont="1" applyFill="1" applyBorder="1" applyAlignment="1">
      <alignment vertical="center" wrapText="1"/>
    </xf>
    <xf numFmtId="14" fontId="4" fillId="0" borderId="24" xfId="3" applyNumberFormat="1" applyFont="1" applyBorder="1" applyAlignment="1">
      <alignment horizontal="center" vertical="center" wrapText="1"/>
    </xf>
    <xf numFmtId="3" fontId="4" fillId="0" borderId="24" xfId="3" applyNumberFormat="1" applyFont="1" applyBorder="1" applyAlignment="1">
      <alignment horizontal="center" vertical="center" wrapText="1"/>
    </xf>
    <xf numFmtId="0" fontId="4" fillId="0" borderId="24" xfId="3" applyNumberFormat="1" applyFont="1" applyBorder="1" applyAlignment="1">
      <alignment horizontal="center" vertical="center" wrapText="1"/>
    </xf>
    <xf numFmtId="3" fontId="26" fillId="0" borderId="24" xfId="3" applyNumberFormat="1" applyFont="1" applyBorder="1" applyAlignment="1">
      <alignment vertical="center"/>
    </xf>
    <xf numFmtId="0" fontId="26" fillId="0" borderId="0" xfId="4" applyFont="1" applyFill="1" applyAlignment="1">
      <alignment vertical="center"/>
    </xf>
    <xf numFmtId="3" fontId="26" fillId="0" borderId="0" xfId="4" applyNumberFormat="1" applyFont="1" applyFill="1" applyAlignment="1">
      <alignment vertical="center"/>
    </xf>
    <xf numFmtId="14" fontId="4" fillId="0" borderId="19" xfId="3" applyNumberFormat="1" applyFont="1" applyBorder="1" applyAlignment="1">
      <alignment horizontal="center" vertical="center"/>
    </xf>
    <xf numFmtId="0" fontId="2" fillId="0" borderId="19" xfId="3" applyFont="1" applyBorder="1" applyAlignment="1">
      <alignment vertical="center"/>
    </xf>
    <xf numFmtId="3" fontId="4" fillId="0" borderId="19" xfId="3" applyNumberFormat="1" applyFont="1" applyBorder="1" applyAlignment="1">
      <alignment vertical="center"/>
    </xf>
    <xf numFmtId="0" fontId="5" fillId="0" borderId="19" xfId="3" applyNumberFormat="1" applyFont="1" applyBorder="1" applyAlignment="1">
      <alignment vertical="center" wrapText="1"/>
    </xf>
    <xf numFmtId="10" fontId="4" fillId="0" borderId="19" xfId="3" applyNumberFormat="1" applyFont="1" applyBorder="1" applyAlignment="1">
      <alignment horizontal="center" vertical="center"/>
    </xf>
    <xf numFmtId="14" fontId="4" fillId="0" borderId="19" xfId="3" applyNumberFormat="1" applyFont="1" applyBorder="1" applyAlignment="1">
      <alignment vertical="center"/>
    </xf>
    <xf numFmtId="14" fontId="4" fillId="0" borderId="19" xfId="3" applyNumberFormat="1" applyFont="1" applyBorder="1" applyAlignment="1">
      <alignment vertical="center" wrapText="1"/>
    </xf>
    <xf numFmtId="14" fontId="4" fillId="0" borderId="10" xfId="3" applyNumberFormat="1" applyFont="1" applyBorder="1" applyAlignment="1">
      <alignment horizontal="center" vertical="center"/>
    </xf>
    <xf numFmtId="0" fontId="2" fillId="0" borderId="10" xfId="3" applyFont="1" applyBorder="1" applyAlignment="1">
      <alignment vertical="center"/>
    </xf>
    <xf numFmtId="3" fontId="4" fillId="0" borderId="10" xfId="3" applyNumberFormat="1" applyFont="1" applyBorder="1" applyAlignment="1">
      <alignment vertical="center"/>
    </xf>
    <xf numFmtId="0" fontId="5" fillId="0" borderId="10" xfId="3" applyNumberFormat="1" applyFont="1" applyBorder="1" applyAlignment="1">
      <alignment vertical="center" wrapText="1"/>
    </xf>
    <xf numFmtId="10" fontId="4" fillId="0" borderId="10" xfId="3" applyNumberFormat="1" applyFont="1" applyBorder="1" applyAlignment="1">
      <alignment horizontal="center" vertical="center"/>
    </xf>
    <xf numFmtId="14" fontId="4" fillId="0" borderId="10" xfId="3" applyNumberFormat="1" applyFont="1" applyBorder="1" applyAlignment="1">
      <alignment vertical="center"/>
    </xf>
    <xf numFmtId="14" fontId="4" fillId="0" borderId="10" xfId="3" applyNumberFormat="1" applyFont="1" applyBorder="1" applyAlignment="1">
      <alignment vertical="center" wrapText="1"/>
    </xf>
    <xf numFmtId="14" fontId="5" fillId="0" borderId="10" xfId="3" applyNumberFormat="1" applyFont="1" applyBorder="1" applyAlignment="1">
      <alignment vertical="center" wrapText="1"/>
    </xf>
    <xf numFmtId="14" fontId="4" fillId="0" borderId="10" xfId="3" applyNumberFormat="1" applyFont="1" applyBorder="1" applyAlignment="1">
      <alignment horizontal="center" vertical="center"/>
    </xf>
    <xf numFmtId="0" fontId="2" fillId="0" borderId="10" xfId="3" applyFont="1" applyBorder="1" applyAlignment="1">
      <alignment vertical="center"/>
    </xf>
    <xf numFmtId="3" fontId="4" fillId="0" borderId="10" xfId="3" applyNumberFormat="1" applyFont="1" applyBorder="1" applyAlignment="1">
      <alignment vertical="center"/>
    </xf>
    <xf numFmtId="10" fontId="4" fillId="0" borderId="10" xfId="3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7" fillId="0" borderId="0" xfId="4" applyFont="1" applyFill="1" applyAlignment="1">
      <alignment vertical="center"/>
    </xf>
    <xf numFmtId="3" fontId="27" fillId="0" borderId="0" xfId="4" applyNumberFormat="1" applyFont="1" applyFill="1" applyAlignment="1">
      <alignment vertical="center"/>
    </xf>
    <xf numFmtId="14" fontId="4" fillId="0" borderId="10" xfId="3" applyNumberFormat="1" applyFont="1" applyFill="1" applyBorder="1" applyAlignment="1">
      <alignment vertical="center"/>
    </xf>
    <xf numFmtId="0" fontId="5" fillId="0" borderId="11" xfId="3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3" fillId="0" borderId="24" xfId="3" applyNumberFormat="1" applyFont="1" applyBorder="1" applyAlignment="1">
      <alignment vertical="center"/>
    </xf>
    <xf numFmtId="0" fontId="3" fillId="0" borderId="24" xfId="3" applyFont="1" applyBorder="1" applyAlignment="1">
      <alignment vertical="center"/>
    </xf>
    <xf numFmtId="3" fontId="23" fillId="0" borderId="24" xfId="3" applyNumberFormat="1" applyFont="1" applyBorder="1" applyAlignment="1">
      <alignment vertical="center"/>
    </xf>
    <xf numFmtId="0" fontId="13" fillId="0" borderId="24" xfId="3" applyNumberFormat="1" applyFont="1" applyBorder="1" applyAlignment="1">
      <alignment vertical="center" wrapText="1"/>
    </xf>
    <xf numFmtId="10" fontId="23" fillId="0" borderId="24" xfId="3" applyNumberFormat="1" applyFont="1" applyBorder="1" applyAlignment="1">
      <alignment horizontal="center" vertical="center"/>
    </xf>
    <xf numFmtId="14" fontId="23" fillId="0" borderId="24" xfId="3" applyNumberFormat="1" applyFont="1" applyBorder="1" applyAlignment="1">
      <alignment horizontal="center" vertical="center"/>
    </xf>
    <xf numFmtId="3" fontId="23" fillId="0" borderId="24" xfId="3" applyNumberFormat="1" applyFont="1" applyFill="1" applyBorder="1" applyAlignment="1">
      <alignment vertical="center"/>
    </xf>
    <xf numFmtId="0" fontId="27" fillId="0" borderId="24" xfId="3" applyFont="1" applyBorder="1" applyAlignment="1">
      <alignment vertical="center"/>
    </xf>
    <xf numFmtId="0" fontId="5" fillId="0" borderId="36" xfId="3" applyNumberFormat="1" applyFont="1" applyBorder="1" applyAlignment="1">
      <alignment vertical="center" wrapText="1"/>
    </xf>
    <xf numFmtId="0" fontId="5" fillId="0" borderId="37" xfId="3" applyNumberFormat="1" applyFont="1" applyBorder="1" applyAlignment="1">
      <alignment vertical="center" wrapText="1"/>
    </xf>
    <xf numFmtId="14" fontId="23" fillId="0" borderId="19" xfId="3" applyNumberFormat="1" applyFont="1" applyBorder="1" applyAlignment="1">
      <alignment vertical="center" wrapText="1"/>
    </xf>
    <xf numFmtId="14" fontId="23" fillId="0" borderId="10" xfId="3" applyNumberFormat="1" applyFont="1" applyBorder="1" applyAlignment="1">
      <alignment vertical="center" wrapText="1"/>
    </xf>
    <xf numFmtId="14" fontId="23" fillId="0" borderId="10" xfId="3" applyNumberFormat="1" applyFont="1" applyBorder="1" applyAlignment="1">
      <alignment vertical="center"/>
    </xf>
    <xf numFmtId="0" fontId="4" fillId="0" borderId="10" xfId="3" applyNumberFormat="1" applyFont="1" applyBorder="1" applyAlignment="1">
      <alignment vertical="center" wrapText="1"/>
    </xf>
    <xf numFmtId="14" fontId="4" fillId="0" borderId="9" xfId="3" applyNumberFormat="1" applyFont="1" applyBorder="1" applyAlignment="1">
      <alignment horizontal="center" vertical="center"/>
    </xf>
    <xf numFmtId="14" fontId="4" fillId="0" borderId="10" xfId="3" applyNumberFormat="1" applyFont="1" applyFill="1" applyBorder="1" applyAlignment="1">
      <alignment horizontal="center" vertical="center"/>
    </xf>
    <xf numFmtId="10" fontId="4" fillId="0" borderId="10" xfId="3" applyNumberFormat="1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6" fillId="0" borderId="0" xfId="4" applyFont="1" applyFill="1" applyAlignment="1">
      <alignment horizontal="center" vertical="center"/>
    </xf>
    <xf numFmtId="0" fontId="26" fillId="0" borderId="0" xfId="4" applyNumberFormat="1" applyFont="1" applyFill="1" applyAlignment="1">
      <alignment vertical="center"/>
    </xf>
    <xf numFmtId="10" fontId="26" fillId="0" borderId="0" xfId="4" applyNumberFormat="1" applyFont="1" applyFill="1" applyAlignment="1">
      <alignment vertical="center"/>
    </xf>
    <xf numFmtId="14" fontId="26" fillId="0" borderId="0" xfId="4" applyNumberFormat="1" applyFont="1" applyFill="1" applyAlignment="1">
      <alignment vertical="center"/>
    </xf>
  </cellXfs>
  <cellStyles count="5">
    <cellStyle name="Ezres [0] 2 3" xfId="1"/>
    <cellStyle name="Normál" xfId="0" builtinId="0"/>
    <cellStyle name="Normál 12 3" xfId="2"/>
    <cellStyle name="Normál 2 2" xfId="3"/>
    <cellStyle name="Normál 2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1"/>
  <sheetViews>
    <sheetView tabSelected="1" zoomScaleNormal="100" workbookViewId="0">
      <selection activeCell="G33" sqref="G33"/>
    </sheetView>
  </sheetViews>
  <sheetFormatPr defaultRowHeight="15" customHeight="1"/>
  <cols>
    <col min="1" max="1" width="3.42578125" style="1" customWidth="1"/>
    <col min="2" max="2" width="68.42578125" style="2" customWidth="1"/>
    <col min="3" max="3" width="7.85546875" style="7" customWidth="1"/>
    <col min="4" max="5" width="7.85546875" style="2" customWidth="1"/>
    <col min="6" max="16384" width="9.140625" style="4"/>
  </cols>
  <sheetData>
    <row r="1" spans="1:5" ht="15" customHeight="1">
      <c r="C1" s="3"/>
      <c r="E1" s="3" t="s">
        <v>0</v>
      </c>
    </row>
    <row r="2" spans="1:5" ht="15" customHeight="1">
      <c r="B2" s="5" t="s">
        <v>1</v>
      </c>
      <c r="C2" s="5"/>
      <c r="D2" s="5"/>
      <c r="E2" s="5"/>
    </row>
    <row r="3" spans="1:5" ht="15" customHeight="1">
      <c r="B3" s="6" t="s">
        <v>2</v>
      </c>
      <c r="C3" s="6"/>
      <c r="D3" s="6"/>
      <c r="E3" s="6"/>
    </row>
    <row r="4" spans="1:5" ht="15" customHeight="1">
      <c r="E4" s="3" t="s">
        <v>3</v>
      </c>
    </row>
    <row r="5" spans="1:5" ht="39.75" customHeight="1">
      <c r="A5" s="8"/>
      <c r="B5" s="9" t="s">
        <v>4</v>
      </c>
      <c r="C5" s="10" t="s">
        <v>5</v>
      </c>
      <c r="D5" s="11"/>
      <c r="E5" s="12"/>
    </row>
    <row r="6" spans="1:5" ht="39.75" customHeight="1">
      <c r="A6" s="13"/>
      <c r="B6" s="14"/>
      <c r="C6" s="15" t="s">
        <v>6</v>
      </c>
      <c r="D6" s="16" t="s">
        <v>7</v>
      </c>
      <c r="E6" s="16" t="s">
        <v>8</v>
      </c>
    </row>
    <row r="7" spans="1:5" ht="15" customHeight="1">
      <c r="A7" s="17" t="s">
        <v>9</v>
      </c>
      <c r="B7" s="18" t="s">
        <v>10</v>
      </c>
      <c r="C7" s="19">
        <v>2200</v>
      </c>
      <c r="D7" s="20">
        <v>2200</v>
      </c>
      <c r="E7" s="20">
        <v>806</v>
      </c>
    </row>
    <row r="8" spans="1:5" ht="15" customHeight="1">
      <c r="A8" s="17" t="s">
        <v>11</v>
      </c>
      <c r="B8" s="18" t="s">
        <v>12</v>
      </c>
      <c r="C8" s="19"/>
      <c r="D8" s="20"/>
      <c r="E8" s="20"/>
    </row>
    <row r="9" spans="1:5" s="23" customFormat="1" ht="15" customHeight="1">
      <c r="A9" s="17" t="s">
        <v>13</v>
      </c>
      <c r="B9" s="21" t="s">
        <v>14</v>
      </c>
      <c r="C9" s="22"/>
      <c r="D9" s="22"/>
      <c r="E9" s="22"/>
    </row>
    <row r="10" spans="1:5" ht="15" customHeight="1">
      <c r="A10" s="17" t="s">
        <v>15</v>
      </c>
      <c r="B10" s="24" t="s">
        <v>16</v>
      </c>
      <c r="C10" s="20"/>
      <c r="D10" s="20"/>
      <c r="E10" s="20"/>
    </row>
    <row r="11" spans="1:5" ht="15" customHeight="1">
      <c r="A11" s="17" t="s">
        <v>17</v>
      </c>
      <c r="B11" s="24" t="s">
        <v>18</v>
      </c>
      <c r="C11" s="20"/>
      <c r="D11" s="20"/>
      <c r="E11" s="20"/>
    </row>
    <row r="12" spans="1:5" ht="15" customHeight="1">
      <c r="A12" s="17" t="s">
        <v>19</v>
      </c>
      <c r="B12" s="24" t="s">
        <v>20</v>
      </c>
      <c r="C12" s="20"/>
      <c r="D12" s="20"/>
      <c r="E12" s="20"/>
    </row>
    <row r="13" spans="1:5" ht="15" customHeight="1">
      <c r="A13" s="17" t="s">
        <v>21</v>
      </c>
      <c r="B13" s="24" t="s">
        <v>22</v>
      </c>
      <c r="C13" s="20"/>
      <c r="D13" s="20"/>
      <c r="E13" s="20"/>
    </row>
    <row r="14" spans="1:5" ht="15" customHeight="1">
      <c r="A14" s="17" t="s">
        <v>23</v>
      </c>
      <c r="B14" s="24" t="s">
        <v>24</v>
      </c>
      <c r="C14" s="20"/>
      <c r="D14" s="20"/>
      <c r="E14" s="20"/>
    </row>
    <row r="15" spans="1:5" ht="15" customHeight="1">
      <c r="A15" s="17" t="s">
        <v>25</v>
      </c>
      <c r="B15" s="24" t="s">
        <v>26</v>
      </c>
      <c r="C15" s="20"/>
      <c r="D15" s="20"/>
      <c r="E15" s="20"/>
    </row>
    <row r="16" spans="1:5" ht="15" customHeight="1">
      <c r="A16" s="17" t="s">
        <v>27</v>
      </c>
      <c r="B16" s="24" t="s">
        <v>28</v>
      </c>
      <c r="C16" s="20"/>
      <c r="D16" s="20"/>
      <c r="E16" s="20"/>
    </row>
    <row r="17" spans="1:5" ht="15" customHeight="1">
      <c r="A17" s="17" t="s">
        <v>29</v>
      </c>
      <c r="B17" s="25" t="s">
        <v>30</v>
      </c>
      <c r="C17" s="20"/>
      <c r="D17" s="20"/>
      <c r="E17" s="20"/>
    </row>
    <row r="18" spans="1:5" ht="15" customHeight="1">
      <c r="A18" s="17" t="s">
        <v>31</v>
      </c>
      <c r="B18" s="25" t="s">
        <v>32</v>
      </c>
      <c r="C18" s="20"/>
      <c r="D18" s="20"/>
      <c r="E18" s="20"/>
    </row>
    <row r="19" spans="1:5" ht="15" customHeight="1">
      <c r="A19" s="17" t="s">
        <v>33</v>
      </c>
      <c r="B19" s="26" t="s">
        <v>34</v>
      </c>
      <c r="C19" s="20">
        <v>7644</v>
      </c>
      <c r="D19" s="20">
        <v>16466</v>
      </c>
      <c r="E19" s="20">
        <v>16466</v>
      </c>
    </row>
    <row r="20" spans="1:5" s="23" customFormat="1" ht="15" customHeight="1">
      <c r="A20" s="17" t="s">
        <v>35</v>
      </c>
      <c r="B20" s="21" t="s">
        <v>36</v>
      </c>
      <c r="C20" s="22"/>
      <c r="D20" s="22"/>
      <c r="E20" s="22"/>
    </row>
    <row r="21" spans="1:5" ht="15" customHeight="1">
      <c r="A21" s="17" t="s">
        <v>37</v>
      </c>
      <c r="B21" s="24" t="s">
        <v>16</v>
      </c>
      <c r="C21" s="20"/>
      <c r="D21" s="20"/>
      <c r="E21" s="20"/>
    </row>
    <row r="22" spans="1:5" ht="15" customHeight="1">
      <c r="A22" s="17" t="s">
        <v>38</v>
      </c>
      <c r="B22" s="24" t="s">
        <v>18</v>
      </c>
      <c r="C22" s="20"/>
      <c r="D22" s="20"/>
      <c r="E22" s="20"/>
    </row>
    <row r="23" spans="1:5" ht="15" customHeight="1">
      <c r="A23" s="17" t="s">
        <v>39</v>
      </c>
      <c r="B23" s="24" t="s">
        <v>20</v>
      </c>
      <c r="C23" s="20"/>
      <c r="D23" s="20"/>
      <c r="E23" s="20"/>
    </row>
    <row r="24" spans="1:5" ht="15" customHeight="1">
      <c r="A24" s="17" t="s">
        <v>40</v>
      </c>
      <c r="B24" s="24" t="s">
        <v>22</v>
      </c>
      <c r="C24" s="20"/>
      <c r="D24" s="20"/>
      <c r="E24" s="20"/>
    </row>
    <row r="25" spans="1:5" ht="15" customHeight="1">
      <c r="A25" s="17" t="s">
        <v>41</v>
      </c>
      <c r="B25" s="24" t="s">
        <v>24</v>
      </c>
      <c r="C25" s="20"/>
      <c r="D25" s="20"/>
      <c r="E25" s="20"/>
    </row>
    <row r="26" spans="1:5" ht="15" customHeight="1">
      <c r="A26" s="17" t="s">
        <v>42</v>
      </c>
      <c r="B26" s="24" t="s">
        <v>26</v>
      </c>
      <c r="C26" s="20"/>
      <c r="D26" s="20"/>
      <c r="E26" s="20"/>
    </row>
    <row r="27" spans="1:5" ht="15" customHeight="1">
      <c r="A27" s="17" t="s">
        <v>43</v>
      </c>
      <c r="B27" s="24" t="s">
        <v>28</v>
      </c>
      <c r="C27" s="20"/>
      <c r="D27" s="20"/>
      <c r="E27" s="20"/>
    </row>
    <row r="28" spans="1:5" ht="15" customHeight="1">
      <c r="A28" s="17" t="s">
        <v>44</v>
      </c>
      <c r="B28" s="25" t="s">
        <v>30</v>
      </c>
      <c r="C28" s="20"/>
      <c r="D28" s="20"/>
      <c r="E28" s="20"/>
    </row>
    <row r="29" spans="1:5" ht="15" customHeight="1">
      <c r="A29" s="17" t="s">
        <v>45</v>
      </c>
      <c r="B29" s="25" t="s">
        <v>32</v>
      </c>
      <c r="C29" s="20"/>
      <c r="D29" s="20"/>
      <c r="E29" s="20"/>
    </row>
    <row r="30" spans="1:5" ht="15" customHeight="1">
      <c r="A30" s="17" t="s">
        <v>46</v>
      </c>
      <c r="B30" s="26" t="s">
        <v>47</v>
      </c>
      <c r="C30" s="20">
        <v>2804</v>
      </c>
      <c r="D30" s="20">
        <v>2895</v>
      </c>
      <c r="E30" s="20">
        <v>2895</v>
      </c>
    </row>
    <row r="31" spans="1:5" ht="15" customHeight="1">
      <c r="A31" s="17" t="s">
        <v>48</v>
      </c>
      <c r="B31" s="26" t="s">
        <v>49</v>
      </c>
      <c r="C31" s="27">
        <v>29888</v>
      </c>
      <c r="D31" s="20">
        <v>29802</v>
      </c>
      <c r="E31" s="20">
        <v>22998</v>
      </c>
    </row>
    <row r="32" spans="1:5" ht="15" customHeight="1">
      <c r="A32" s="17" t="s">
        <v>50</v>
      </c>
      <c r="B32" s="26" t="s">
        <v>51</v>
      </c>
      <c r="C32" s="27">
        <v>52788</v>
      </c>
      <c r="D32" s="20">
        <v>74458</v>
      </c>
      <c r="E32" s="20">
        <v>56040</v>
      </c>
    </row>
    <row r="33" spans="1:5" ht="15" customHeight="1">
      <c r="A33" s="17" t="s">
        <v>52</v>
      </c>
      <c r="B33" s="26" t="s">
        <v>53</v>
      </c>
      <c r="C33" s="20"/>
      <c r="D33" s="20"/>
      <c r="E33" s="20"/>
    </row>
    <row r="34" spans="1:5" ht="15" customHeight="1">
      <c r="A34" s="28"/>
      <c r="B34" s="21" t="s">
        <v>54</v>
      </c>
      <c r="C34" s="22">
        <f>C7+C8+C9+C19+C20+C30+C31+C32+C33</f>
        <v>95324</v>
      </c>
      <c r="D34" s="22">
        <f>D7+D8+D9+D19+D20+D30+D31+D32+D33</f>
        <v>125821</v>
      </c>
      <c r="E34" s="22">
        <f>E7+E8+E9+E19+E20+E30+E31+E32+E33</f>
        <v>99205</v>
      </c>
    </row>
    <row r="35" spans="1:5" ht="15" customHeight="1">
      <c r="A35" s="29"/>
      <c r="B35" s="30" t="s">
        <v>55</v>
      </c>
    </row>
    <row r="36" spans="1:5" ht="15" customHeight="1">
      <c r="A36" s="29" t="s">
        <v>9</v>
      </c>
      <c r="B36" s="31" t="s">
        <v>56</v>
      </c>
    </row>
    <row r="37" spans="1:5" ht="15" customHeight="1">
      <c r="A37" s="29"/>
      <c r="B37" s="32"/>
    </row>
    <row r="38" spans="1:5" ht="15" customHeight="1">
      <c r="A38" s="29" t="s">
        <v>33</v>
      </c>
      <c r="B38" s="33" t="s">
        <v>57</v>
      </c>
    </row>
    <row r="39" spans="1:5" ht="15" customHeight="1">
      <c r="A39" s="29"/>
      <c r="B39" s="33"/>
    </row>
    <row r="40" spans="1:5" ht="15" customHeight="1">
      <c r="A40" s="29" t="s">
        <v>46</v>
      </c>
      <c r="B40" s="33" t="s">
        <v>58</v>
      </c>
    </row>
    <row r="41" spans="1:5" ht="15" customHeight="1">
      <c r="A41" s="29"/>
      <c r="B41" s="33" t="s">
        <v>59</v>
      </c>
    </row>
    <row r="42" spans="1:5" ht="15" customHeight="1">
      <c r="A42" s="29"/>
      <c r="B42" s="33" t="s">
        <v>60</v>
      </c>
    </row>
    <row r="43" spans="1:5" ht="15" customHeight="1">
      <c r="A43" s="29"/>
      <c r="B43" s="33" t="s">
        <v>61</v>
      </c>
    </row>
    <row r="44" spans="1:5" ht="15" customHeight="1">
      <c r="A44" s="29"/>
      <c r="B44" s="33" t="s">
        <v>62</v>
      </c>
    </row>
    <row r="45" spans="1:5" ht="15" customHeight="1">
      <c r="A45" s="29"/>
      <c r="B45" s="33"/>
    </row>
    <row r="46" spans="1:5" ht="15" customHeight="1">
      <c r="A46" s="29" t="s">
        <v>48</v>
      </c>
      <c r="B46" s="32" t="s">
        <v>63</v>
      </c>
    </row>
    <row r="47" spans="1:5" ht="15" customHeight="1">
      <c r="A47" s="29"/>
      <c r="B47" s="32"/>
    </row>
    <row r="48" spans="1:5" ht="15" customHeight="1">
      <c r="A48" s="29">
        <v>26</v>
      </c>
      <c r="B48" s="32" t="s">
        <v>64</v>
      </c>
    </row>
    <row r="49" spans="2:2" ht="15" customHeight="1">
      <c r="B49" s="32"/>
    </row>
    <row r="50" spans="2:2" ht="15" customHeight="1">
      <c r="B50" s="32"/>
    </row>
    <row r="51" spans="2:2" ht="15" customHeight="1">
      <c r="B51" s="32"/>
    </row>
  </sheetData>
  <mergeCells count="5">
    <mergeCell ref="B2:E2"/>
    <mergeCell ref="B3:E3"/>
    <mergeCell ref="A5:A6"/>
    <mergeCell ref="B5:B6"/>
    <mergeCell ref="C5:E5"/>
  </mergeCells>
  <printOptions horizontalCentered="1"/>
  <pageMargins left="0" right="0" top="0.78740157480314965" bottom="0.39370078740157483" header="0.51181102362204722" footer="0.11811023622047245"/>
  <pageSetup paperSize="9" orientation="portrait" r:id="rId1"/>
  <headerFooter>
    <oddHeader>&amp;LVeresegyház Város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T43"/>
  <sheetViews>
    <sheetView topLeftCell="A4" zoomScaleNormal="100" workbookViewId="0">
      <selection activeCell="P39" sqref="P39"/>
    </sheetView>
  </sheetViews>
  <sheetFormatPr defaultRowHeight="12.75"/>
  <cols>
    <col min="1" max="1" width="19.5703125" style="35" customWidth="1"/>
    <col min="2" max="2" width="6.7109375" style="35" customWidth="1"/>
    <col min="3" max="4" width="7.7109375" style="35" customWidth="1"/>
    <col min="5" max="5" width="6.85546875" style="35" bestFit="1" customWidth="1"/>
    <col min="6" max="7" width="8.140625" style="35" customWidth="1"/>
    <col min="8" max="8" width="6.85546875" style="35" bestFit="1" customWidth="1"/>
    <col min="9" max="9" width="7.7109375" style="35" customWidth="1"/>
    <col min="10" max="10" width="6.85546875" style="35" bestFit="1" customWidth="1"/>
    <col min="11" max="11" width="7.7109375" style="35" customWidth="1"/>
    <col min="12" max="12" width="6.85546875" style="35" bestFit="1" customWidth="1"/>
    <col min="13" max="13" width="7.7109375" style="35" customWidth="1"/>
    <col min="14" max="14" width="6.85546875" style="35" bestFit="1" customWidth="1"/>
    <col min="15" max="15" width="7.7109375" style="35" customWidth="1"/>
    <col min="16" max="16" width="6.85546875" style="35" bestFit="1" customWidth="1"/>
    <col min="17" max="17" width="7.7109375" style="35" customWidth="1"/>
    <col min="18" max="18" width="7.5703125" style="35" customWidth="1"/>
    <col min="19" max="19" width="8.28515625" style="35" customWidth="1"/>
    <col min="20" max="20" width="8.140625" style="35" customWidth="1"/>
    <col min="21" max="16384" width="9.140625" style="4"/>
  </cols>
  <sheetData>
    <row r="1" spans="1:20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0" s="42" customFormat="1" ht="15" customHeight="1">
      <c r="A2" s="36" t="s">
        <v>65</v>
      </c>
      <c r="B2" s="37"/>
      <c r="C2" s="38"/>
      <c r="D2" s="39" t="s">
        <v>66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</row>
    <row r="3" spans="1:20" s="42" customFormat="1" ht="15.75" customHeight="1">
      <c r="A3" s="36" t="s">
        <v>67</v>
      </c>
      <c r="B3" s="37"/>
      <c r="C3" s="38"/>
      <c r="D3" s="39" t="s">
        <v>68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>
      <c r="A4" s="34"/>
      <c r="B4" s="34"/>
      <c r="C4" s="34"/>
      <c r="D4" s="34"/>
      <c r="E4" s="43"/>
      <c r="F4" s="43"/>
      <c r="G4" s="43"/>
      <c r="H4" s="34"/>
      <c r="I4" s="34"/>
      <c r="J4" s="34"/>
      <c r="K4" s="34"/>
      <c r="L4" s="34"/>
      <c r="M4" s="34"/>
      <c r="N4" s="34"/>
      <c r="O4" s="34"/>
      <c r="R4" s="44"/>
      <c r="S4" s="34"/>
      <c r="T4" s="44" t="s">
        <v>69</v>
      </c>
    </row>
    <row r="5" spans="1:20" ht="14.25" customHeight="1">
      <c r="A5" s="45" t="s">
        <v>70</v>
      </c>
      <c r="B5" s="46">
        <v>2015</v>
      </c>
      <c r="C5" s="46"/>
      <c r="D5" s="46"/>
      <c r="E5" s="46">
        <v>2016</v>
      </c>
      <c r="F5" s="46"/>
      <c r="G5" s="46"/>
      <c r="H5" s="46">
        <v>2017</v>
      </c>
      <c r="I5" s="46"/>
      <c r="J5" s="46">
        <v>2018</v>
      </c>
      <c r="K5" s="46"/>
      <c r="L5" s="46">
        <v>2019</v>
      </c>
      <c r="M5" s="46"/>
      <c r="N5" s="46">
        <v>2020</v>
      </c>
      <c r="O5" s="46"/>
      <c r="P5" s="47">
        <v>2021</v>
      </c>
      <c r="Q5" s="47"/>
      <c r="R5" s="45" t="s">
        <v>71</v>
      </c>
      <c r="S5" s="45"/>
      <c r="T5" s="45"/>
    </row>
    <row r="6" spans="1:20" s="50" customFormat="1" ht="25.5" customHeight="1">
      <c r="A6" s="45"/>
      <c r="B6" s="48" t="s">
        <v>72</v>
      </c>
      <c r="C6" s="48" t="s">
        <v>73</v>
      </c>
      <c r="D6" s="48" t="s">
        <v>74</v>
      </c>
      <c r="E6" s="48" t="s">
        <v>72</v>
      </c>
      <c r="F6" s="48" t="s">
        <v>75</v>
      </c>
      <c r="G6" s="48" t="s">
        <v>76</v>
      </c>
      <c r="H6" s="48" t="s">
        <v>72</v>
      </c>
      <c r="I6" s="48" t="s">
        <v>75</v>
      </c>
      <c r="J6" s="48" t="s">
        <v>72</v>
      </c>
      <c r="K6" s="48" t="s">
        <v>75</v>
      </c>
      <c r="L6" s="48" t="s">
        <v>72</v>
      </c>
      <c r="M6" s="48" t="s">
        <v>75</v>
      </c>
      <c r="N6" s="48" t="s">
        <v>72</v>
      </c>
      <c r="O6" s="48" t="s">
        <v>75</v>
      </c>
      <c r="P6" s="48" t="s">
        <v>72</v>
      </c>
      <c r="Q6" s="48" t="s">
        <v>75</v>
      </c>
      <c r="R6" s="49" t="s">
        <v>72</v>
      </c>
      <c r="S6" s="49" t="s">
        <v>75</v>
      </c>
      <c r="T6" s="49" t="s">
        <v>76</v>
      </c>
    </row>
    <row r="7" spans="1:20">
      <c r="A7" s="51" t="s">
        <v>77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>
        <f t="shared" ref="R7:S12" si="0">SUM(E7+H7+J7+L7+N7+P7)</f>
        <v>0</v>
      </c>
      <c r="S7" s="53">
        <f t="shared" si="0"/>
        <v>0</v>
      </c>
      <c r="T7" s="53">
        <f t="shared" ref="T7:T12" si="1">SUM(G7)</f>
        <v>0</v>
      </c>
    </row>
    <row r="8" spans="1:20">
      <c r="A8" s="54" t="s">
        <v>78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5"/>
      <c r="M8" s="55"/>
      <c r="N8" s="52"/>
      <c r="O8" s="52"/>
      <c r="P8" s="52"/>
      <c r="Q8" s="52"/>
      <c r="R8" s="53">
        <f t="shared" si="0"/>
        <v>0</v>
      </c>
      <c r="S8" s="53">
        <f t="shared" si="0"/>
        <v>0</v>
      </c>
      <c r="T8" s="53">
        <f t="shared" si="1"/>
        <v>0</v>
      </c>
    </row>
    <row r="9" spans="1:20">
      <c r="A9" s="51" t="s">
        <v>79</v>
      </c>
      <c r="B9" s="52">
        <v>125978</v>
      </c>
      <c r="C9" s="52"/>
      <c r="D9" s="52"/>
      <c r="E9" s="52">
        <v>125980</v>
      </c>
      <c r="F9" s="52">
        <v>125980</v>
      </c>
      <c r="G9" s="52">
        <v>125967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3">
        <f>SUM(E9+H9+J9+L9+N9+P9)</f>
        <v>125980</v>
      </c>
      <c r="S9" s="53">
        <f t="shared" si="0"/>
        <v>125980</v>
      </c>
      <c r="T9" s="53">
        <f t="shared" si="1"/>
        <v>125967</v>
      </c>
    </row>
    <row r="10" spans="1:20">
      <c r="A10" s="56" t="s">
        <v>80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>
        <f t="shared" si="0"/>
        <v>0</v>
      </c>
      <c r="S10" s="53">
        <f t="shared" si="0"/>
        <v>0</v>
      </c>
      <c r="T10" s="53">
        <f t="shared" si="1"/>
        <v>0</v>
      </c>
    </row>
    <row r="11" spans="1:20">
      <c r="A11" s="56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5"/>
      <c r="M11" s="55"/>
      <c r="N11" s="52"/>
      <c r="O11" s="52"/>
      <c r="P11" s="52"/>
      <c r="Q11" s="52"/>
      <c r="R11" s="53">
        <f t="shared" si="0"/>
        <v>0</v>
      </c>
      <c r="S11" s="53">
        <f t="shared" si="0"/>
        <v>0</v>
      </c>
      <c r="T11" s="53">
        <f t="shared" si="1"/>
        <v>0</v>
      </c>
    </row>
    <row r="12" spans="1:20">
      <c r="A12" s="56" t="s">
        <v>82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>
        <f t="shared" si="0"/>
        <v>0</v>
      </c>
      <c r="S12" s="53">
        <f t="shared" si="0"/>
        <v>0</v>
      </c>
      <c r="T12" s="53">
        <f t="shared" si="1"/>
        <v>0</v>
      </c>
    </row>
    <row r="13" spans="1:20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>
      <c r="A14" s="57" t="s">
        <v>83</v>
      </c>
      <c r="B14" s="53">
        <f>SUM(B7:B12)</f>
        <v>125978</v>
      </c>
      <c r="C14" s="53">
        <f>SUM(C7:C12)</f>
        <v>0</v>
      </c>
      <c r="D14" s="53">
        <f>SUM(D7:D12)</f>
        <v>0</v>
      </c>
      <c r="E14" s="53">
        <f>SUM(E7:E12)</f>
        <v>125980</v>
      </c>
      <c r="F14" s="53">
        <f t="shared" ref="F14:T14" si="2">SUM(F7:F12)</f>
        <v>125980</v>
      </c>
      <c r="G14" s="53">
        <f t="shared" si="2"/>
        <v>125967</v>
      </c>
      <c r="H14" s="53">
        <f t="shared" si="2"/>
        <v>0</v>
      </c>
      <c r="I14" s="53">
        <f t="shared" si="2"/>
        <v>0</v>
      </c>
      <c r="J14" s="53">
        <f t="shared" si="2"/>
        <v>0</v>
      </c>
      <c r="K14" s="53">
        <f t="shared" si="2"/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0</v>
      </c>
      <c r="P14" s="53">
        <f t="shared" si="2"/>
        <v>0</v>
      </c>
      <c r="Q14" s="53">
        <f t="shared" si="2"/>
        <v>0</v>
      </c>
      <c r="R14" s="53">
        <f t="shared" si="2"/>
        <v>125980</v>
      </c>
      <c r="S14" s="53">
        <f t="shared" si="2"/>
        <v>125980</v>
      </c>
      <c r="T14" s="53">
        <f t="shared" si="2"/>
        <v>125967</v>
      </c>
    </row>
    <row r="15" spans="1:2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0" ht="14.25" customHeight="1">
      <c r="A16" s="45" t="s">
        <v>84</v>
      </c>
      <c r="B16" s="46">
        <v>2015</v>
      </c>
      <c r="C16" s="46"/>
      <c r="D16" s="46"/>
      <c r="E16" s="46">
        <v>2016</v>
      </c>
      <c r="F16" s="46"/>
      <c r="G16" s="46"/>
      <c r="H16" s="46">
        <v>2017</v>
      </c>
      <c r="I16" s="46"/>
      <c r="J16" s="46">
        <v>2018</v>
      </c>
      <c r="K16" s="46"/>
      <c r="L16" s="46">
        <v>2019</v>
      </c>
      <c r="M16" s="46"/>
      <c r="N16" s="46">
        <v>2020</v>
      </c>
      <c r="O16" s="46"/>
      <c r="P16" s="47">
        <v>2021</v>
      </c>
      <c r="Q16" s="47"/>
      <c r="R16" s="45" t="s">
        <v>71</v>
      </c>
      <c r="S16" s="45"/>
      <c r="T16" s="45"/>
    </row>
    <row r="17" spans="1:20" ht="26.25" customHeight="1">
      <c r="A17" s="45"/>
      <c r="B17" s="48" t="s">
        <v>72</v>
      </c>
      <c r="C17" s="48" t="s">
        <v>73</v>
      </c>
      <c r="D17" s="48" t="s">
        <v>74</v>
      </c>
      <c r="E17" s="48" t="s">
        <v>72</v>
      </c>
      <c r="F17" s="48" t="s">
        <v>75</v>
      </c>
      <c r="G17" s="48" t="s">
        <v>76</v>
      </c>
      <c r="H17" s="48" t="s">
        <v>72</v>
      </c>
      <c r="I17" s="48" t="s">
        <v>75</v>
      </c>
      <c r="J17" s="48" t="s">
        <v>72</v>
      </c>
      <c r="K17" s="48" t="s">
        <v>75</v>
      </c>
      <c r="L17" s="48" t="s">
        <v>72</v>
      </c>
      <c r="M17" s="48" t="s">
        <v>75</v>
      </c>
      <c r="N17" s="48" t="s">
        <v>72</v>
      </c>
      <c r="O17" s="48" t="s">
        <v>75</v>
      </c>
      <c r="P17" s="48" t="s">
        <v>72</v>
      </c>
      <c r="Q17" s="48" t="s">
        <v>75</v>
      </c>
      <c r="R17" s="49" t="s">
        <v>72</v>
      </c>
      <c r="S17" s="49" t="s">
        <v>75</v>
      </c>
      <c r="T17" s="49" t="s">
        <v>76</v>
      </c>
    </row>
    <row r="18" spans="1:20">
      <c r="A18" s="51" t="s">
        <v>77</v>
      </c>
      <c r="B18" s="52"/>
      <c r="C18" s="52">
        <v>6070</v>
      </c>
      <c r="D18" s="52">
        <v>6070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>
        <f>SUM(E18+H18+J18+L18+N18+P18)</f>
        <v>0</v>
      </c>
      <c r="S18" s="53">
        <f>SUM(F18+I18+K18+M18+O18+Q18)</f>
        <v>0</v>
      </c>
      <c r="T18" s="53">
        <f>SUM(G18)</f>
        <v>0</v>
      </c>
    </row>
    <row r="19" spans="1:20">
      <c r="A19" s="51" t="s">
        <v>79</v>
      </c>
      <c r="B19" s="52"/>
      <c r="C19" s="52">
        <v>148196</v>
      </c>
      <c r="D19" s="52">
        <v>148196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>
        <f>SUM(E19+H19+J19+L19+N19+P19)</f>
        <v>0</v>
      </c>
      <c r="S19" s="53">
        <f>SUM(F19+I19+K19+M19+O19+Q19)</f>
        <v>0</v>
      </c>
      <c r="T19" s="53">
        <f>SUM(G19)</f>
        <v>0</v>
      </c>
    </row>
    <row r="20" spans="1:20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>
      <c r="A21" s="57" t="s">
        <v>85</v>
      </c>
      <c r="B21" s="53">
        <f>SUM(B18:B20)</f>
        <v>0</v>
      </c>
      <c r="C21" s="53">
        <f>SUM(C18:C20)</f>
        <v>154266</v>
      </c>
      <c r="D21" s="53">
        <f>SUM(D18:D20)</f>
        <v>154266</v>
      </c>
      <c r="E21" s="53">
        <f>SUM(E18:E20)</f>
        <v>0</v>
      </c>
      <c r="F21" s="53">
        <f t="shared" ref="F21:T21" si="3">SUM(F18:F20)</f>
        <v>0</v>
      </c>
      <c r="G21" s="53">
        <f t="shared" si="3"/>
        <v>0</v>
      </c>
      <c r="H21" s="53">
        <f t="shared" si="3"/>
        <v>0</v>
      </c>
      <c r="I21" s="53">
        <f t="shared" si="3"/>
        <v>0</v>
      </c>
      <c r="J21" s="53">
        <f t="shared" si="3"/>
        <v>0</v>
      </c>
      <c r="K21" s="53">
        <f t="shared" si="3"/>
        <v>0</v>
      </c>
      <c r="L21" s="53">
        <f t="shared" si="3"/>
        <v>0</v>
      </c>
      <c r="M21" s="53">
        <f t="shared" si="3"/>
        <v>0</v>
      </c>
      <c r="N21" s="53">
        <f t="shared" si="3"/>
        <v>0</v>
      </c>
      <c r="O21" s="53">
        <f t="shared" si="3"/>
        <v>0</v>
      </c>
      <c r="P21" s="53">
        <f t="shared" si="3"/>
        <v>0</v>
      </c>
      <c r="Q21" s="53">
        <f t="shared" si="3"/>
        <v>0</v>
      </c>
      <c r="R21" s="53">
        <f t="shared" si="3"/>
        <v>0</v>
      </c>
      <c r="S21" s="53">
        <f t="shared" si="3"/>
        <v>0</v>
      </c>
      <c r="T21" s="53">
        <f t="shared" si="3"/>
        <v>0</v>
      </c>
    </row>
    <row r="24" spans="1:20" s="42" customFormat="1" ht="15" customHeight="1">
      <c r="A24" s="36" t="s">
        <v>65</v>
      </c>
      <c r="B24" s="37"/>
      <c r="C24" s="38"/>
      <c r="D24" s="39" t="s">
        <v>86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1"/>
    </row>
    <row r="25" spans="1:20" s="42" customFormat="1" ht="15.75" customHeight="1">
      <c r="A25" s="36" t="s">
        <v>67</v>
      </c>
      <c r="B25" s="37"/>
      <c r="C25" s="38"/>
      <c r="D25" s="39" t="s">
        <v>87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1"/>
    </row>
    <row r="26" spans="1:20" s="58" customForma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44" t="s">
        <v>69</v>
      </c>
    </row>
    <row r="27" spans="1:20">
      <c r="A27" s="45" t="s">
        <v>70</v>
      </c>
      <c r="B27" s="46" t="s">
        <v>88</v>
      </c>
      <c r="C27" s="46"/>
      <c r="D27" s="46"/>
      <c r="E27" s="46">
        <v>2016</v>
      </c>
      <c r="F27" s="46"/>
      <c r="G27" s="46"/>
      <c r="H27" s="46">
        <v>2017</v>
      </c>
      <c r="I27" s="46"/>
      <c r="J27" s="46">
        <v>2018</v>
      </c>
      <c r="K27" s="46"/>
      <c r="L27" s="46">
        <v>2019</v>
      </c>
      <c r="M27" s="46"/>
      <c r="N27" s="46">
        <v>2020</v>
      </c>
      <c r="O27" s="46"/>
      <c r="P27" s="47">
        <v>2021</v>
      </c>
      <c r="Q27" s="47"/>
      <c r="R27" s="45" t="s">
        <v>71</v>
      </c>
      <c r="S27" s="45"/>
      <c r="T27" s="45"/>
    </row>
    <row r="28" spans="1:20" ht="27" customHeight="1">
      <c r="A28" s="45"/>
      <c r="B28" s="48" t="s">
        <v>72</v>
      </c>
      <c r="C28" s="48" t="s">
        <v>89</v>
      </c>
      <c r="D28" s="48" t="s">
        <v>90</v>
      </c>
      <c r="E28" s="48" t="s">
        <v>72</v>
      </c>
      <c r="F28" s="48" t="s">
        <v>75</v>
      </c>
      <c r="G28" s="48" t="s">
        <v>76</v>
      </c>
      <c r="H28" s="48" t="s">
        <v>72</v>
      </c>
      <c r="I28" s="48" t="s">
        <v>75</v>
      </c>
      <c r="J28" s="48" t="s">
        <v>72</v>
      </c>
      <c r="K28" s="48" t="s">
        <v>75</v>
      </c>
      <c r="L28" s="48" t="s">
        <v>72</v>
      </c>
      <c r="M28" s="48" t="s">
        <v>75</v>
      </c>
      <c r="N28" s="48" t="s">
        <v>72</v>
      </c>
      <c r="O28" s="48" t="s">
        <v>75</v>
      </c>
      <c r="P28" s="48" t="s">
        <v>72</v>
      </c>
      <c r="Q28" s="48" t="s">
        <v>75</v>
      </c>
      <c r="R28" s="49" t="s">
        <v>72</v>
      </c>
      <c r="S28" s="49" t="s">
        <v>75</v>
      </c>
      <c r="T28" s="49" t="s">
        <v>76</v>
      </c>
    </row>
    <row r="29" spans="1:20">
      <c r="A29" s="51" t="s">
        <v>77</v>
      </c>
      <c r="B29" s="52">
        <v>11971</v>
      </c>
      <c r="C29" s="52">
        <v>13255</v>
      </c>
      <c r="D29" s="52">
        <v>13255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>
        <f t="shared" ref="R29:S34" si="4">SUM(E29+H29+J29+L29+N29+P29)</f>
        <v>0</v>
      </c>
      <c r="S29" s="53">
        <f t="shared" si="4"/>
        <v>0</v>
      </c>
      <c r="T29" s="53">
        <f t="shared" ref="T29:T34" si="5">SUM(G29)</f>
        <v>0</v>
      </c>
    </row>
    <row r="30" spans="1:20">
      <c r="A30" s="54" t="s">
        <v>78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5"/>
      <c r="M30" s="55"/>
      <c r="N30" s="52"/>
      <c r="O30" s="52"/>
      <c r="P30" s="52"/>
      <c r="Q30" s="52"/>
      <c r="R30" s="53">
        <f t="shared" si="4"/>
        <v>0</v>
      </c>
      <c r="S30" s="53">
        <f t="shared" si="4"/>
        <v>0</v>
      </c>
      <c r="T30" s="53">
        <f t="shared" si="5"/>
        <v>0</v>
      </c>
    </row>
    <row r="31" spans="1:20">
      <c r="A31" s="51" t="s">
        <v>79</v>
      </c>
      <c r="B31" s="52">
        <v>81727</v>
      </c>
      <c r="C31" s="52">
        <v>76063</v>
      </c>
      <c r="D31" s="52">
        <v>76063</v>
      </c>
      <c r="E31" s="52">
        <v>0</v>
      </c>
      <c r="F31" s="52">
        <v>4393</v>
      </c>
      <c r="G31" s="52">
        <v>4393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>
        <f t="shared" si="4"/>
        <v>0</v>
      </c>
      <c r="S31" s="53">
        <f t="shared" si="4"/>
        <v>4393</v>
      </c>
      <c r="T31" s="53">
        <f t="shared" si="5"/>
        <v>4393</v>
      </c>
    </row>
    <row r="32" spans="1:20">
      <c r="A32" s="56" t="s">
        <v>80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>
        <f t="shared" si="4"/>
        <v>0</v>
      </c>
      <c r="S32" s="53">
        <f t="shared" si="4"/>
        <v>0</v>
      </c>
      <c r="T32" s="53">
        <f t="shared" si="5"/>
        <v>0</v>
      </c>
    </row>
    <row r="33" spans="1:20">
      <c r="A33" s="56" t="s">
        <v>81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5"/>
      <c r="M33" s="55"/>
      <c r="N33" s="52"/>
      <c r="O33" s="52"/>
      <c r="P33" s="52"/>
      <c r="Q33" s="52"/>
      <c r="R33" s="53">
        <f t="shared" si="4"/>
        <v>0</v>
      </c>
      <c r="S33" s="53">
        <f t="shared" si="4"/>
        <v>0</v>
      </c>
      <c r="T33" s="53">
        <f t="shared" si="5"/>
        <v>0</v>
      </c>
    </row>
    <row r="34" spans="1:20">
      <c r="A34" s="56" t="s">
        <v>82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>
        <f t="shared" si="4"/>
        <v>0</v>
      </c>
      <c r="S34" s="53">
        <f t="shared" si="4"/>
        <v>0</v>
      </c>
      <c r="T34" s="53">
        <f t="shared" si="5"/>
        <v>0</v>
      </c>
    </row>
    <row r="35" spans="1:20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>
      <c r="A36" s="57" t="s">
        <v>83</v>
      </c>
      <c r="B36" s="53">
        <f>SUM(B29:B34)</f>
        <v>93698</v>
      </c>
      <c r="C36" s="53">
        <f>SUM(C29:C34)</f>
        <v>89318</v>
      </c>
      <c r="D36" s="53">
        <f>SUM(D29:D34)</f>
        <v>89318</v>
      </c>
      <c r="E36" s="53">
        <f>SUM(E29:E34)</f>
        <v>0</v>
      </c>
      <c r="F36" s="53">
        <f t="shared" ref="F36:T36" si="6">SUM(F29:F34)</f>
        <v>4393</v>
      </c>
      <c r="G36" s="53">
        <f t="shared" si="6"/>
        <v>4393</v>
      </c>
      <c r="H36" s="53">
        <f t="shared" si="6"/>
        <v>0</v>
      </c>
      <c r="I36" s="53">
        <f t="shared" si="6"/>
        <v>0</v>
      </c>
      <c r="J36" s="53">
        <f t="shared" si="6"/>
        <v>0</v>
      </c>
      <c r="K36" s="53">
        <f t="shared" si="6"/>
        <v>0</v>
      </c>
      <c r="L36" s="53">
        <f t="shared" si="6"/>
        <v>0</v>
      </c>
      <c r="M36" s="53">
        <f t="shared" si="6"/>
        <v>0</v>
      </c>
      <c r="N36" s="53">
        <f t="shared" si="6"/>
        <v>0</v>
      </c>
      <c r="O36" s="53">
        <f t="shared" si="6"/>
        <v>0</v>
      </c>
      <c r="P36" s="53">
        <f t="shared" si="6"/>
        <v>0</v>
      </c>
      <c r="Q36" s="53">
        <f t="shared" si="6"/>
        <v>0</v>
      </c>
      <c r="R36" s="53">
        <f t="shared" si="6"/>
        <v>0</v>
      </c>
      <c r="S36" s="53">
        <f t="shared" si="6"/>
        <v>4393</v>
      </c>
      <c r="T36" s="53">
        <f t="shared" si="6"/>
        <v>4393</v>
      </c>
    </row>
    <row r="37" spans="1:20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20">
      <c r="A38" s="45" t="s">
        <v>84</v>
      </c>
      <c r="B38" s="46" t="s">
        <v>88</v>
      </c>
      <c r="C38" s="46"/>
      <c r="D38" s="46"/>
      <c r="E38" s="46">
        <v>2016</v>
      </c>
      <c r="F38" s="46"/>
      <c r="G38" s="46"/>
      <c r="H38" s="46">
        <v>2017</v>
      </c>
      <c r="I38" s="46"/>
      <c r="J38" s="46">
        <v>2018</v>
      </c>
      <c r="K38" s="46"/>
      <c r="L38" s="46">
        <v>2019</v>
      </c>
      <c r="M38" s="46"/>
      <c r="N38" s="46">
        <v>2020</v>
      </c>
      <c r="O38" s="46"/>
      <c r="P38" s="47">
        <v>2021</v>
      </c>
      <c r="Q38" s="47"/>
      <c r="R38" s="45" t="s">
        <v>71</v>
      </c>
      <c r="S38" s="45"/>
      <c r="T38" s="45"/>
    </row>
    <row r="39" spans="1:20" ht="26.25" customHeight="1">
      <c r="A39" s="45"/>
      <c r="B39" s="48" t="s">
        <v>72</v>
      </c>
      <c r="C39" s="48" t="s">
        <v>89</v>
      </c>
      <c r="D39" s="48" t="s">
        <v>90</v>
      </c>
      <c r="E39" s="48" t="s">
        <v>72</v>
      </c>
      <c r="F39" s="48" t="s">
        <v>75</v>
      </c>
      <c r="G39" s="48" t="s">
        <v>76</v>
      </c>
      <c r="H39" s="48" t="s">
        <v>72</v>
      </c>
      <c r="I39" s="48" t="s">
        <v>75</v>
      </c>
      <c r="J39" s="48" t="s">
        <v>72</v>
      </c>
      <c r="K39" s="48" t="s">
        <v>75</v>
      </c>
      <c r="L39" s="48" t="s">
        <v>72</v>
      </c>
      <c r="M39" s="48" t="s">
        <v>75</v>
      </c>
      <c r="N39" s="48" t="s">
        <v>72</v>
      </c>
      <c r="O39" s="48" t="s">
        <v>75</v>
      </c>
      <c r="P39" s="48" t="s">
        <v>72</v>
      </c>
      <c r="Q39" s="48" t="s">
        <v>75</v>
      </c>
      <c r="R39" s="49" t="s">
        <v>72</v>
      </c>
      <c r="S39" s="49" t="s">
        <v>75</v>
      </c>
      <c r="T39" s="49" t="s">
        <v>76</v>
      </c>
    </row>
    <row r="40" spans="1:20">
      <c r="A40" s="51" t="s">
        <v>77</v>
      </c>
      <c r="B40" s="52">
        <v>11971</v>
      </c>
      <c r="C40" s="52">
        <v>13255</v>
      </c>
      <c r="D40" s="52">
        <v>13255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>
        <f>SUM(E40+H40+J40+L40+N40+P40)</f>
        <v>0</v>
      </c>
      <c r="S40" s="53">
        <f>SUM(F40+I40+K40+M40+O40+Q40)</f>
        <v>0</v>
      </c>
      <c r="T40" s="53">
        <f>SUM(G40)</f>
        <v>0</v>
      </c>
    </row>
    <row r="41" spans="1:20">
      <c r="A41" s="51" t="s">
        <v>79</v>
      </c>
      <c r="B41" s="52">
        <v>81727</v>
      </c>
      <c r="C41" s="52">
        <v>80456</v>
      </c>
      <c r="D41" s="52">
        <v>80456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>
        <f>SUM(E41+H41+J41+L41+N41+P41)</f>
        <v>0</v>
      </c>
      <c r="S41" s="53">
        <f>SUM(F41+I41+K41+M41+O41+Q41)</f>
        <v>0</v>
      </c>
      <c r="T41" s="53">
        <f>SUM(G41)</f>
        <v>0</v>
      </c>
    </row>
    <row r="42" spans="1:20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>
      <c r="A43" s="57" t="s">
        <v>85</v>
      </c>
      <c r="B43" s="53">
        <f>SUM(B40:B42)</f>
        <v>93698</v>
      </c>
      <c r="C43" s="53">
        <f>SUM(C40:C42)</f>
        <v>93711</v>
      </c>
      <c r="D43" s="53">
        <f>SUM(D40:D42)</f>
        <v>93711</v>
      </c>
      <c r="E43" s="53">
        <f>SUM(E40:E42)</f>
        <v>0</v>
      </c>
      <c r="F43" s="53">
        <f t="shared" ref="F43:T43" si="7">SUM(F40:F42)</f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</row>
  </sheetData>
  <mergeCells count="44">
    <mergeCell ref="P38:Q38"/>
    <mergeCell ref="R38:T38"/>
    <mergeCell ref="N27:O27"/>
    <mergeCell ref="P27:Q27"/>
    <mergeCell ref="R27:T27"/>
    <mergeCell ref="A38:A39"/>
    <mergeCell ref="B38:D38"/>
    <mergeCell ref="E38:G38"/>
    <mergeCell ref="H38:I38"/>
    <mergeCell ref="J38:K38"/>
    <mergeCell ref="L38:M38"/>
    <mergeCell ref="N38:O38"/>
    <mergeCell ref="A27:A28"/>
    <mergeCell ref="B27:D27"/>
    <mergeCell ref="E27:G27"/>
    <mergeCell ref="H27:I27"/>
    <mergeCell ref="J27:K27"/>
    <mergeCell ref="L27:M27"/>
    <mergeCell ref="P16:Q16"/>
    <mergeCell ref="R16:T16"/>
    <mergeCell ref="A24:C24"/>
    <mergeCell ref="D24:T24"/>
    <mergeCell ref="A25:C25"/>
    <mergeCell ref="D25:T25"/>
    <mergeCell ref="N5:O5"/>
    <mergeCell ref="P5:Q5"/>
    <mergeCell ref="R5:T5"/>
    <mergeCell ref="A16:A17"/>
    <mergeCell ref="B16:D16"/>
    <mergeCell ref="E16:G16"/>
    <mergeCell ref="H16:I16"/>
    <mergeCell ref="J16:K16"/>
    <mergeCell ref="L16:M16"/>
    <mergeCell ref="N16:O16"/>
    <mergeCell ref="A2:C2"/>
    <mergeCell ref="D2:T2"/>
    <mergeCell ref="A3:C3"/>
    <mergeCell ref="D3:T3"/>
    <mergeCell ref="A5:A6"/>
    <mergeCell ref="B5:D5"/>
    <mergeCell ref="E5:G5"/>
    <mergeCell ref="H5:I5"/>
    <mergeCell ref="J5:K5"/>
    <mergeCell ref="L5:M5"/>
  </mergeCells>
  <printOptions horizontalCentered="1"/>
  <pageMargins left="0" right="0" top="0.43307086614173229" bottom="0" header="0.11811023622047245" footer="0"/>
  <pageSetup paperSize="9" scale="90" orientation="landscape" r:id="rId1"/>
  <headerFooter>
    <oddHeader>&amp;LVeresegyház Város Önkormányzat&amp;C&amp;"Arial CE,Félkövér"
Európai Uniós forrásból finanszírozott támogatással megvalósuló programok, projektek bevételei, kiadásai&amp;R26.sz.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41"/>
  <sheetViews>
    <sheetView zoomScaleNormal="100" workbookViewId="0">
      <selection activeCell="K37" sqref="K37"/>
    </sheetView>
  </sheetViews>
  <sheetFormatPr defaultRowHeight="12.75"/>
  <cols>
    <col min="1" max="1" width="37" style="4" customWidth="1"/>
    <col min="2" max="11" width="8.5703125" style="4" customWidth="1"/>
    <col min="12" max="16384" width="9.140625" style="4"/>
  </cols>
  <sheetData>
    <row r="1" spans="1:11">
      <c r="A1" s="59"/>
      <c r="B1" s="59"/>
      <c r="C1" s="60"/>
    </row>
    <row r="2" spans="1:11">
      <c r="A2" s="61"/>
      <c r="B2" s="61"/>
      <c r="C2" s="61"/>
      <c r="J2" s="29"/>
      <c r="K2" s="29" t="s">
        <v>91</v>
      </c>
    </row>
    <row r="3" spans="1:11">
      <c r="A3" s="62" t="s">
        <v>92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63"/>
      <c r="B4" s="63"/>
      <c r="C4" s="63"/>
    </row>
    <row r="5" spans="1:11">
      <c r="A5" s="61"/>
      <c r="B5" s="61"/>
      <c r="C5" s="61"/>
    </row>
    <row r="6" spans="1:11" ht="16.5" customHeight="1">
      <c r="A6" s="64" t="s">
        <v>93</v>
      </c>
      <c r="B6" s="65" t="s">
        <v>94</v>
      </c>
      <c r="C6" s="65"/>
      <c r="D6" s="65" t="s">
        <v>95</v>
      </c>
      <c r="E6" s="65"/>
      <c r="F6" s="65" t="s">
        <v>96</v>
      </c>
      <c r="G6" s="65"/>
      <c r="H6" s="66" t="s">
        <v>97</v>
      </c>
      <c r="I6" s="66"/>
      <c r="J6" s="66"/>
      <c r="K6" s="66"/>
    </row>
    <row r="7" spans="1:11" ht="29.25" customHeight="1">
      <c r="A7" s="64"/>
      <c r="B7" s="65"/>
      <c r="C7" s="65"/>
      <c r="D7" s="65"/>
      <c r="E7" s="65"/>
      <c r="F7" s="65"/>
      <c r="G7" s="65"/>
      <c r="H7" s="67" t="s">
        <v>98</v>
      </c>
      <c r="I7" s="67"/>
      <c r="J7" s="67" t="s">
        <v>99</v>
      </c>
      <c r="K7" s="67"/>
    </row>
    <row r="8" spans="1:11" ht="14.25" customHeight="1">
      <c r="A8" s="64"/>
      <c r="B8" s="68">
        <v>42370</v>
      </c>
      <c r="C8" s="68">
        <v>42643</v>
      </c>
      <c r="D8" s="68">
        <v>42370</v>
      </c>
      <c r="E8" s="68">
        <v>42643</v>
      </c>
      <c r="F8" s="68">
        <v>42370</v>
      </c>
      <c r="G8" s="68">
        <v>42643</v>
      </c>
      <c r="H8" s="68">
        <v>42370</v>
      </c>
      <c r="I8" s="68">
        <v>42643</v>
      </c>
      <c r="J8" s="68">
        <v>42370</v>
      </c>
      <c r="K8" s="68">
        <v>42643</v>
      </c>
    </row>
    <row r="9" spans="1:11">
      <c r="A9" s="69" t="s">
        <v>100</v>
      </c>
      <c r="B9" s="70">
        <v>69</v>
      </c>
      <c r="C9" s="70">
        <v>69</v>
      </c>
      <c r="D9" s="70">
        <v>69</v>
      </c>
      <c r="E9" s="70">
        <v>69</v>
      </c>
      <c r="F9" s="70">
        <v>67</v>
      </c>
      <c r="G9" s="70">
        <v>67</v>
      </c>
      <c r="H9" s="70">
        <v>65</v>
      </c>
      <c r="I9" s="70">
        <v>65</v>
      </c>
      <c r="J9" s="70">
        <v>4</v>
      </c>
      <c r="K9" s="71">
        <v>4</v>
      </c>
    </row>
    <row r="10" spans="1:11">
      <c r="A10" s="69" t="s">
        <v>101</v>
      </c>
      <c r="B10" s="70">
        <v>10</v>
      </c>
      <c r="C10" s="70">
        <v>10</v>
      </c>
      <c r="D10" s="70">
        <v>12</v>
      </c>
      <c r="E10" s="70">
        <v>12</v>
      </c>
      <c r="F10" s="70">
        <v>10</v>
      </c>
      <c r="G10" s="70">
        <v>10</v>
      </c>
      <c r="H10" s="70">
        <v>10</v>
      </c>
      <c r="I10" s="70">
        <v>9</v>
      </c>
      <c r="J10" s="70">
        <v>0</v>
      </c>
      <c r="K10" s="71">
        <v>1</v>
      </c>
    </row>
    <row r="11" spans="1:11" ht="15" customHeight="1">
      <c r="A11" s="69" t="s">
        <v>102</v>
      </c>
      <c r="B11" s="70">
        <v>40</v>
      </c>
      <c r="C11" s="70">
        <v>40</v>
      </c>
      <c r="D11" s="70">
        <v>40</v>
      </c>
      <c r="E11" s="70">
        <v>40</v>
      </c>
      <c r="F11" s="70">
        <v>39</v>
      </c>
      <c r="G11" s="70">
        <v>39</v>
      </c>
      <c r="H11" s="70">
        <v>39</v>
      </c>
      <c r="I11" s="70">
        <v>39</v>
      </c>
      <c r="J11" s="70">
        <v>1</v>
      </c>
      <c r="K11" s="71">
        <v>1</v>
      </c>
    </row>
    <row r="12" spans="1:11" ht="15" customHeight="1">
      <c r="A12" s="69" t="s">
        <v>103</v>
      </c>
      <c r="B12" s="70">
        <v>154</v>
      </c>
      <c r="C12" s="70">
        <v>154</v>
      </c>
      <c r="D12" s="70">
        <v>162</v>
      </c>
      <c r="E12" s="70">
        <v>162</v>
      </c>
      <c r="F12" s="70">
        <v>150</v>
      </c>
      <c r="G12" s="70">
        <v>154</v>
      </c>
      <c r="H12" s="70">
        <v>153</v>
      </c>
      <c r="I12" s="70">
        <v>153</v>
      </c>
      <c r="J12" s="70">
        <v>1</v>
      </c>
      <c r="K12" s="71">
        <v>1</v>
      </c>
    </row>
    <row r="13" spans="1:11" ht="15" customHeight="1">
      <c r="A13" s="69" t="s">
        <v>104</v>
      </c>
      <c r="B13" s="70">
        <v>191</v>
      </c>
      <c r="C13" s="70">
        <v>191</v>
      </c>
      <c r="D13" s="70">
        <v>187</v>
      </c>
      <c r="E13" s="70">
        <v>187</v>
      </c>
      <c r="F13" s="70">
        <v>187</v>
      </c>
      <c r="G13" s="70">
        <v>186</v>
      </c>
      <c r="H13" s="70">
        <v>182</v>
      </c>
      <c r="I13" s="70">
        <v>177</v>
      </c>
      <c r="J13" s="70">
        <v>9</v>
      </c>
      <c r="K13" s="71">
        <v>14</v>
      </c>
    </row>
    <row r="14" spans="1:11" ht="15" customHeight="1">
      <c r="A14" s="69" t="s">
        <v>105</v>
      </c>
      <c r="B14" s="70">
        <v>23</v>
      </c>
      <c r="C14" s="70">
        <v>23</v>
      </c>
      <c r="D14" s="70">
        <v>21</v>
      </c>
      <c r="E14" s="70">
        <v>21</v>
      </c>
      <c r="F14" s="70">
        <v>21</v>
      </c>
      <c r="G14" s="70">
        <v>21</v>
      </c>
      <c r="H14" s="70">
        <v>22</v>
      </c>
      <c r="I14" s="70">
        <v>22</v>
      </c>
      <c r="J14" s="70">
        <v>1</v>
      </c>
      <c r="K14" s="71">
        <v>1</v>
      </c>
    </row>
    <row r="15" spans="1:11" ht="15" customHeight="1">
      <c r="A15" s="69" t="s">
        <v>106</v>
      </c>
      <c r="B15" s="70">
        <v>5</v>
      </c>
      <c r="C15" s="70">
        <v>5</v>
      </c>
      <c r="D15" s="70">
        <v>4</v>
      </c>
      <c r="E15" s="70">
        <v>5</v>
      </c>
      <c r="F15" s="70">
        <v>4</v>
      </c>
      <c r="G15" s="70">
        <v>5</v>
      </c>
      <c r="H15" s="70">
        <v>5</v>
      </c>
      <c r="I15" s="70">
        <v>5</v>
      </c>
      <c r="J15" s="70">
        <v>0</v>
      </c>
      <c r="K15" s="71">
        <v>0</v>
      </c>
    </row>
    <row r="16" spans="1:11" ht="15" customHeight="1">
      <c r="A16" s="69" t="s">
        <v>107</v>
      </c>
      <c r="B16" s="70">
        <v>10</v>
      </c>
      <c r="C16" s="70">
        <v>10</v>
      </c>
      <c r="D16" s="70">
        <v>9</v>
      </c>
      <c r="E16" s="70">
        <v>11</v>
      </c>
      <c r="F16" s="70">
        <v>9</v>
      </c>
      <c r="G16" s="70">
        <v>11</v>
      </c>
      <c r="H16" s="70">
        <v>10</v>
      </c>
      <c r="I16" s="70">
        <v>11</v>
      </c>
      <c r="J16" s="70">
        <v>0</v>
      </c>
      <c r="K16" s="71">
        <v>0</v>
      </c>
    </row>
    <row r="17" spans="1:11" ht="15" customHeight="1">
      <c r="A17" s="69" t="s">
        <v>108</v>
      </c>
      <c r="B17" s="70">
        <v>37</v>
      </c>
      <c r="C17" s="70">
        <v>37</v>
      </c>
      <c r="D17" s="70">
        <v>37</v>
      </c>
      <c r="E17" s="70">
        <v>37</v>
      </c>
      <c r="F17" s="70">
        <v>37</v>
      </c>
      <c r="G17" s="70">
        <v>37</v>
      </c>
      <c r="H17" s="70">
        <v>32</v>
      </c>
      <c r="I17" s="70">
        <v>31</v>
      </c>
      <c r="J17" s="70">
        <v>5</v>
      </c>
      <c r="K17" s="71">
        <v>6</v>
      </c>
    </row>
    <row r="18" spans="1:11" ht="15.75" customHeight="1">
      <c r="A18" s="72" t="s">
        <v>71</v>
      </c>
      <c r="B18" s="72">
        <f>SUM(B9:B17)</f>
        <v>539</v>
      </c>
      <c r="C18" s="72">
        <f t="shared" ref="C18:K18" si="0">SUM(C9:C17)</f>
        <v>539</v>
      </c>
      <c r="D18" s="72">
        <f t="shared" si="0"/>
        <v>541</v>
      </c>
      <c r="E18" s="72">
        <f t="shared" si="0"/>
        <v>544</v>
      </c>
      <c r="F18" s="72">
        <f t="shared" si="0"/>
        <v>524</v>
      </c>
      <c r="G18" s="72">
        <f t="shared" si="0"/>
        <v>530</v>
      </c>
      <c r="H18" s="72">
        <f t="shared" si="0"/>
        <v>518</v>
      </c>
      <c r="I18" s="72">
        <f t="shared" si="0"/>
        <v>512</v>
      </c>
      <c r="J18" s="72">
        <f t="shared" si="0"/>
        <v>21</v>
      </c>
      <c r="K18" s="72">
        <f t="shared" si="0"/>
        <v>28</v>
      </c>
    </row>
    <row r="21" spans="1:11">
      <c r="A21" s="73" t="s">
        <v>109</v>
      </c>
    </row>
    <row r="22" spans="1:11">
      <c r="A22" s="73" t="s">
        <v>110</v>
      </c>
    </row>
    <row r="23" spans="1:11">
      <c r="A23" s="73" t="s">
        <v>111</v>
      </c>
    </row>
    <row r="24" spans="1:11">
      <c r="A24" s="73" t="s">
        <v>112</v>
      </c>
    </row>
    <row r="25" spans="1:11">
      <c r="A25" s="73" t="s">
        <v>113</v>
      </c>
    </row>
    <row r="26" spans="1:11">
      <c r="A26" s="73" t="s">
        <v>114</v>
      </c>
    </row>
    <row r="27" spans="1:11">
      <c r="A27" s="73" t="s">
        <v>115</v>
      </c>
    </row>
    <row r="29" spans="1:11">
      <c r="A29" s="74" t="s">
        <v>116</v>
      </c>
      <c r="B29" s="74"/>
      <c r="C29" s="74"/>
      <c r="D29" s="74"/>
      <c r="E29" s="74"/>
      <c r="F29" s="74"/>
      <c r="G29" s="29"/>
    </row>
    <row r="30" spans="1:11">
      <c r="A30" s="2"/>
      <c r="B30" s="29"/>
      <c r="C30" s="29"/>
      <c r="D30" s="2"/>
      <c r="E30" s="2"/>
      <c r="F30" s="2"/>
      <c r="G30" s="29" t="s">
        <v>117</v>
      </c>
    </row>
    <row r="31" spans="1:11">
      <c r="A31" s="6" t="s">
        <v>118</v>
      </c>
      <c r="B31" s="6"/>
      <c r="C31" s="6"/>
      <c r="D31" s="6"/>
      <c r="E31" s="6"/>
      <c r="F31" s="6"/>
      <c r="G31" s="6"/>
      <c r="J31" s="29"/>
    </row>
    <row r="32" spans="1:11">
      <c r="A32" s="75"/>
      <c r="B32" s="75"/>
      <c r="C32" s="75"/>
      <c r="D32" s="75"/>
      <c r="E32" s="75"/>
      <c r="F32" s="75"/>
      <c r="G32" s="75"/>
    </row>
    <row r="33" spans="1:7">
      <c r="A33" s="2"/>
      <c r="B33" s="2"/>
      <c r="C33" s="2"/>
      <c r="D33" s="2"/>
      <c r="E33" s="2"/>
      <c r="F33" s="2"/>
      <c r="G33" s="2"/>
    </row>
    <row r="34" spans="1:7">
      <c r="A34" s="76" t="s">
        <v>93</v>
      </c>
      <c r="B34" s="77" t="s">
        <v>119</v>
      </c>
      <c r="C34" s="77"/>
      <c r="D34" s="77"/>
      <c r="E34" s="77"/>
      <c r="F34" s="77"/>
      <c r="G34" s="77"/>
    </row>
    <row r="35" spans="1:7">
      <c r="A35" s="78"/>
      <c r="B35" s="77" t="s">
        <v>120</v>
      </c>
      <c r="C35" s="77"/>
      <c r="D35" s="77" t="s">
        <v>121</v>
      </c>
      <c r="E35" s="77"/>
      <c r="F35" s="77" t="s">
        <v>122</v>
      </c>
      <c r="G35" s="77"/>
    </row>
    <row r="36" spans="1:7">
      <c r="A36" s="79"/>
      <c r="B36" s="68">
        <v>42370</v>
      </c>
      <c r="C36" s="68">
        <v>42643</v>
      </c>
      <c r="D36" s="68">
        <v>42370</v>
      </c>
      <c r="E36" s="68">
        <v>42643</v>
      </c>
      <c r="F36" s="68">
        <v>42370</v>
      </c>
      <c r="G36" s="68">
        <v>42643</v>
      </c>
    </row>
    <row r="37" spans="1:7" ht="15" customHeight="1">
      <c r="A37" s="80" t="s">
        <v>123</v>
      </c>
      <c r="B37" s="71"/>
      <c r="C37" s="71"/>
      <c r="D37" s="71"/>
      <c r="E37" s="71"/>
      <c r="F37" s="71">
        <v>24</v>
      </c>
      <c r="G37" s="71">
        <v>30</v>
      </c>
    </row>
    <row r="38" spans="1:7" ht="15" customHeight="1">
      <c r="A38" s="80" t="s">
        <v>108</v>
      </c>
      <c r="B38" s="71"/>
      <c r="C38" s="71"/>
      <c r="D38" s="71"/>
      <c r="E38" s="71"/>
      <c r="F38" s="71">
        <v>1</v>
      </c>
      <c r="G38" s="71">
        <v>1</v>
      </c>
    </row>
    <row r="39" spans="1:7" ht="15" customHeight="1">
      <c r="A39" s="71"/>
      <c r="B39" s="71"/>
      <c r="C39" s="71"/>
      <c r="D39" s="71"/>
      <c r="E39" s="71"/>
      <c r="F39" s="71"/>
      <c r="G39" s="71"/>
    </row>
    <row r="40" spans="1:7" ht="15" customHeight="1">
      <c r="A40" s="71"/>
      <c r="B40" s="71"/>
      <c r="C40" s="71"/>
      <c r="D40" s="71"/>
      <c r="E40" s="71"/>
      <c r="F40" s="71"/>
      <c r="G40" s="71"/>
    </row>
    <row r="41" spans="1:7" ht="15.75" customHeight="1">
      <c r="A41" s="81" t="s">
        <v>71</v>
      </c>
      <c r="B41" s="81">
        <f t="shared" ref="B41:G41" si="1">SUM(B37:B40)</f>
        <v>0</v>
      </c>
      <c r="C41" s="81">
        <f t="shared" si="1"/>
        <v>0</v>
      </c>
      <c r="D41" s="81">
        <f t="shared" si="1"/>
        <v>0</v>
      </c>
      <c r="E41" s="81">
        <f t="shared" si="1"/>
        <v>0</v>
      </c>
      <c r="F41" s="81">
        <f t="shared" si="1"/>
        <v>25</v>
      </c>
      <c r="G41" s="81">
        <f t="shared" si="1"/>
        <v>31</v>
      </c>
    </row>
  </sheetData>
  <mergeCells count="16">
    <mergeCell ref="A29:F29"/>
    <mergeCell ref="A31:G31"/>
    <mergeCell ref="A34:A36"/>
    <mergeCell ref="B34:G34"/>
    <mergeCell ref="B35:C35"/>
    <mergeCell ref="D35:E35"/>
    <mergeCell ref="F35:G35"/>
    <mergeCell ref="A1:B1"/>
    <mergeCell ref="A3:K3"/>
    <mergeCell ref="A6:A8"/>
    <mergeCell ref="B6:C7"/>
    <mergeCell ref="D6:E7"/>
    <mergeCell ref="F6:G7"/>
    <mergeCell ref="H6:K6"/>
    <mergeCell ref="H7:I7"/>
    <mergeCell ref="J7:K7"/>
  </mergeCells>
  <printOptions horizontalCentered="1"/>
  <pageMargins left="0" right="0" top="0.35433070866141736" bottom="0.31496062992125984" header="0.27559055118110237" footer="0.19685039370078741"/>
  <pageSetup paperSize="9" scale="97" orientation="landscape" r:id="rId1"/>
  <headerFooter alignWithMargins="0">
    <oddHeader>&amp;LVeresegyház Város Önkormányzat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L27"/>
  <sheetViews>
    <sheetView zoomScaleNormal="100" workbookViewId="0">
      <selection activeCell="L13" sqref="L13"/>
    </sheetView>
  </sheetViews>
  <sheetFormatPr defaultRowHeight="15"/>
  <cols>
    <col min="1" max="1" width="7.7109375" style="82" customWidth="1"/>
    <col min="2" max="2" width="22.140625" style="83" customWidth="1"/>
    <col min="3" max="3" width="12.85546875" style="84" customWidth="1"/>
    <col min="4" max="4" width="14.140625" style="83" customWidth="1"/>
    <col min="5" max="5" width="13.42578125" style="85" customWidth="1"/>
    <col min="6" max="6" width="9" style="83" customWidth="1"/>
    <col min="7" max="7" width="9.140625" style="83"/>
    <col min="8" max="8" width="9.28515625" style="84" customWidth="1"/>
    <col min="9" max="9" width="11.5703125" style="84" customWidth="1"/>
    <col min="10" max="10" width="11.7109375" style="84" customWidth="1"/>
    <col min="11" max="11" width="9.7109375" style="83" customWidth="1"/>
    <col min="12" max="12" width="12.42578125" style="83" customWidth="1"/>
    <col min="13" max="16384" width="9.140625" style="83"/>
  </cols>
  <sheetData>
    <row r="1" spans="1:12">
      <c r="K1" s="86"/>
      <c r="L1" s="87"/>
    </row>
    <row r="2" spans="1:12" ht="33.75">
      <c r="A2" s="88" t="s">
        <v>124</v>
      </c>
      <c r="B2" s="89" t="s">
        <v>125</v>
      </c>
      <c r="C2" s="90" t="s">
        <v>126</v>
      </c>
      <c r="D2" s="91" t="s">
        <v>127</v>
      </c>
      <c r="E2" s="92"/>
      <c r="F2" s="93" t="s">
        <v>128</v>
      </c>
      <c r="G2" s="93" t="s">
        <v>129</v>
      </c>
      <c r="H2" s="90" t="s">
        <v>130</v>
      </c>
      <c r="I2" s="90" t="s">
        <v>131</v>
      </c>
      <c r="J2" s="90"/>
      <c r="K2" s="94"/>
      <c r="L2" s="95"/>
    </row>
    <row r="3" spans="1:12" ht="18.75" customHeight="1">
      <c r="A3" s="96" t="s">
        <v>132</v>
      </c>
      <c r="B3" s="97" t="s">
        <v>133</v>
      </c>
      <c r="C3" s="98">
        <v>113797075</v>
      </c>
      <c r="D3" s="99" t="s">
        <v>134</v>
      </c>
      <c r="E3" s="100"/>
      <c r="F3" s="101">
        <v>40908</v>
      </c>
      <c r="G3" s="102"/>
      <c r="H3" s="98"/>
      <c r="I3" s="98">
        <v>113797075</v>
      </c>
      <c r="J3" s="98">
        <v>-113797075</v>
      </c>
      <c r="K3" s="98" t="s">
        <v>135</v>
      </c>
      <c r="L3" s="103" t="s">
        <v>136</v>
      </c>
    </row>
    <row r="4" spans="1:12" ht="18.75" customHeight="1">
      <c r="A4" s="104" t="s">
        <v>137</v>
      </c>
      <c r="B4" s="105" t="s">
        <v>138</v>
      </c>
      <c r="C4" s="106">
        <v>123894</v>
      </c>
      <c r="D4" s="107" t="s">
        <v>139</v>
      </c>
      <c r="E4" s="108" t="s">
        <v>140</v>
      </c>
      <c r="F4" s="109"/>
      <c r="G4" s="110">
        <v>42422</v>
      </c>
      <c r="H4" s="106">
        <v>5000</v>
      </c>
      <c r="I4" s="106">
        <f t="shared" ref="I4:I10" si="0">SUM(C4-H4)</f>
        <v>118894</v>
      </c>
      <c r="J4" s="106"/>
      <c r="K4" s="106"/>
      <c r="L4" s="111" t="s">
        <v>141</v>
      </c>
    </row>
    <row r="5" spans="1:12" ht="18.75" customHeight="1">
      <c r="A5" s="104">
        <v>39597</v>
      </c>
      <c r="B5" s="112" t="s">
        <v>142</v>
      </c>
      <c r="C5" s="106">
        <v>66895</v>
      </c>
      <c r="D5" s="107" t="s">
        <v>139</v>
      </c>
      <c r="E5" s="113" t="s">
        <v>140</v>
      </c>
      <c r="F5" s="109"/>
      <c r="G5" s="110"/>
      <c r="H5" s="106"/>
      <c r="I5" s="106">
        <f t="shared" si="0"/>
        <v>66895</v>
      </c>
      <c r="J5" s="106"/>
      <c r="K5" s="106"/>
      <c r="L5" s="111" t="s">
        <v>141</v>
      </c>
    </row>
    <row r="6" spans="1:12" ht="18.75" customHeight="1">
      <c r="A6" s="104">
        <v>39100</v>
      </c>
      <c r="B6" s="112" t="s">
        <v>143</v>
      </c>
      <c r="C6" s="106">
        <v>151317</v>
      </c>
      <c r="D6" s="107" t="s">
        <v>144</v>
      </c>
      <c r="E6" s="114"/>
      <c r="F6" s="110"/>
      <c r="G6" s="110"/>
      <c r="H6" s="106"/>
      <c r="I6" s="106">
        <f t="shared" si="0"/>
        <v>151317</v>
      </c>
      <c r="J6" s="106"/>
      <c r="K6" s="106"/>
      <c r="L6" s="111" t="s">
        <v>141</v>
      </c>
    </row>
    <row r="7" spans="1:12" ht="18.75" customHeight="1">
      <c r="A7" s="104" t="s">
        <v>145</v>
      </c>
      <c r="B7" s="112" t="s">
        <v>146</v>
      </c>
      <c r="C7" s="106">
        <v>9000000</v>
      </c>
      <c r="D7" s="107" t="s">
        <v>144</v>
      </c>
      <c r="E7" s="114"/>
      <c r="F7" s="109"/>
      <c r="G7" s="110"/>
      <c r="H7" s="106"/>
      <c r="I7" s="106">
        <f t="shared" si="0"/>
        <v>9000000</v>
      </c>
      <c r="J7" s="106"/>
      <c r="K7" s="106"/>
      <c r="L7" s="111" t="s">
        <v>147</v>
      </c>
    </row>
    <row r="8" spans="1:12" ht="18.75" customHeight="1">
      <c r="A8" s="104">
        <v>37232</v>
      </c>
      <c r="B8" s="112" t="s">
        <v>148</v>
      </c>
      <c r="C8" s="106">
        <v>7692183</v>
      </c>
      <c r="D8" s="107" t="s">
        <v>144</v>
      </c>
      <c r="E8" s="114"/>
      <c r="F8" s="109"/>
      <c r="G8" s="110"/>
      <c r="H8" s="106"/>
      <c r="I8" s="106">
        <f t="shared" si="0"/>
        <v>7692183</v>
      </c>
      <c r="J8" s="106"/>
      <c r="K8" s="107" t="s">
        <v>149</v>
      </c>
      <c r="L8" s="111" t="s">
        <v>150</v>
      </c>
    </row>
    <row r="9" spans="1:12" s="115" customFormat="1" ht="18.75" customHeight="1">
      <c r="A9" s="104">
        <v>40268</v>
      </c>
      <c r="B9" s="112" t="s">
        <v>151</v>
      </c>
      <c r="C9" s="106">
        <v>38240</v>
      </c>
      <c r="D9" s="107" t="s">
        <v>139</v>
      </c>
      <c r="E9" s="114" t="s">
        <v>152</v>
      </c>
      <c r="F9" s="110"/>
      <c r="G9" s="110"/>
      <c r="H9" s="106"/>
      <c r="I9" s="106">
        <f t="shared" si="0"/>
        <v>38240</v>
      </c>
      <c r="J9" s="106"/>
      <c r="K9" s="106"/>
      <c r="L9" s="111" t="s">
        <v>141</v>
      </c>
    </row>
    <row r="10" spans="1:12" ht="18.75" customHeight="1">
      <c r="A10" s="104">
        <v>41101</v>
      </c>
      <c r="B10" s="112" t="s">
        <v>153</v>
      </c>
      <c r="C10" s="106">
        <v>3790000</v>
      </c>
      <c r="D10" s="107" t="s">
        <v>154</v>
      </c>
      <c r="E10" s="116"/>
      <c r="F10" s="110">
        <v>41983</v>
      </c>
      <c r="G10" s="110" t="s">
        <v>155</v>
      </c>
      <c r="H10" s="106">
        <v>500000</v>
      </c>
      <c r="I10" s="106">
        <f t="shared" si="0"/>
        <v>3290000</v>
      </c>
      <c r="J10" s="106"/>
      <c r="K10" s="106"/>
      <c r="L10" s="117" t="s">
        <v>141</v>
      </c>
    </row>
    <row r="11" spans="1:12" ht="18.75" customHeight="1">
      <c r="A11" s="104">
        <v>41251</v>
      </c>
      <c r="B11" s="112" t="s">
        <v>156</v>
      </c>
      <c r="C11" s="106">
        <v>19177000</v>
      </c>
      <c r="D11" s="107" t="s">
        <v>157</v>
      </c>
      <c r="E11" s="116"/>
      <c r="F11" s="109"/>
      <c r="G11" s="110"/>
      <c r="H11" s="106"/>
      <c r="I11" s="106">
        <v>19177000</v>
      </c>
      <c r="J11" s="106">
        <v>-19177000</v>
      </c>
      <c r="K11" s="106" t="s">
        <v>135</v>
      </c>
      <c r="L11" s="111" t="s">
        <v>150</v>
      </c>
    </row>
    <row r="12" spans="1:12" ht="18.75" customHeight="1">
      <c r="A12" s="118">
        <v>42356</v>
      </c>
      <c r="B12" s="119" t="s">
        <v>158</v>
      </c>
      <c r="C12" s="120">
        <v>12000000</v>
      </c>
      <c r="D12" s="121" t="s">
        <v>159</v>
      </c>
      <c r="E12" s="122" t="s">
        <v>160</v>
      </c>
      <c r="F12" s="123">
        <v>42385</v>
      </c>
      <c r="G12" s="124">
        <v>42373</v>
      </c>
      <c r="H12" s="120">
        <v>12000000</v>
      </c>
      <c r="I12" s="120">
        <f>SUM(C12-H12)</f>
        <v>0</v>
      </c>
      <c r="J12" s="120"/>
      <c r="K12" s="120"/>
      <c r="L12" s="125"/>
    </row>
    <row r="13" spans="1:12" ht="18.75" customHeight="1">
      <c r="A13" s="126" t="s">
        <v>161</v>
      </c>
      <c r="B13" s="127"/>
      <c r="C13" s="128">
        <f>SUM(C3:C12)</f>
        <v>165836604</v>
      </c>
      <c r="D13" s="129"/>
      <c r="E13" s="130"/>
      <c r="F13" s="101"/>
      <c r="G13" s="131"/>
      <c r="H13" s="128"/>
      <c r="I13" s="128"/>
      <c r="J13" s="128"/>
      <c r="K13" s="128">
        <f>SUM(I13:J13)</f>
        <v>0</v>
      </c>
      <c r="L13" s="132"/>
    </row>
    <row r="14" spans="1:12" s="115" customFormat="1" ht="18.75" customHeight="1">
      <c r="A14" s="133" t="s">
        <v>135</v>
      </c>
      <c r="B14" s="134"/>
      <c r="C14" s="135">
        <v>-132974075</v>
      </c>
      <c r="D14" s="136"/>
      <c r="E14" s="137"/>
      <c r="F14" s="109"/>
      <c r="G14" s="138"/>
      <c r="H14" s="135"/>
      <c r="I14" s="135"/>
      <c r="J14" s="135"/>
      <c r="K14" s="135"/>
      <c r="L14" s="139"/>
    </row>
    <row r="15" spans="1:12" s="115" customFormat="1" ht="18.75" customHeight="1" thickBot="1">
      <c r="A15" s="140" t="s">
        <v>162</v>
      </c>
      <c r="B15" s="141"/>
      <c r="C15" s="142">
        <f>SUM(C13:C14)</f>
        <v>32862529</v>
      </c>
      <c r="D15" s="143"/>
      <c r="E15" s="144"/>
      <c r="F15" s="145"/>
      <c r="G15" s="146"/>
      <c r="H15" s="142"/>
      <c r="I15" s="142"/>
      <c r="J15" s="142"/>
      <c r="K15" s="142"/>
      <c r="L15" s="147"/>
    </row>
    <row r="16" spans="1:12" s="115" customFormat="1" ht="18.75" customHeight="1">
      <c r="A16" s="148">
        <v>42488</v>
      </c>
      <c r="B16" s="149" t="s">
        <v>163</v>
      </c>
      <c r="C16" s="150">
        <v>5000000</v>
      </c>
      <c r="D16" s="151" t="s">
        <v>144</v>
      </c>
      <c r="E16" s="152"/>
      <c r="F16" s="153">
        <v>42612</v>
      </c>
      <c r="G16" s="153"/>
      <c r="H16" s="154"/>
      <c r="I16" s="150">
        <f>SUM(C16-H16)</f>
        <v>5000000</v>
      </c>
      <c r="J16" s="150"/>
      <c r="K16" s="155"/>
      <c r="L16" s="156"/>
    </row>
    <row r="17" spans="1:12" ht="18.75" customHeight="1">
      <c r="A17" s="148">
        <v>42557</v>
      </c>
      <c r="B17" s="149" t="s">
        <v>163</v>
      </c>
      <c r="C17" s="150">
        <v>10000000</v>
      </c>
      <c r="D17" s="151" t="s">
        <v>144</v>
      </c>
      <c r="E17" s="152"/>
      <c r="F17" s="153">
        <v>42612</v>
      </c>
      <c r="G17" s="153"/>
      <c r="H17" s="154"/>
      <c r="I17" s="150">
        <f>SUM(C17-H17)</f>
        <v>10000000</v>
      </c>
      <c r="J17" s="150"/>
      <c r="K17" s="155"/>
      <c r="L17" s="156"/>
    </row>
    <row r="18" spans="1:12" ht="18.75" customHeight="1">
      <c r="A18" s="96"/>
      <c r="B18" s="157"/>
      <c r="C18" s="98"/>
      <c r="D18" s="158"/>
      <c r="E18" s="100"/>
      <c r="F18" s="101"/>
      <c r="G18" s="101"/>
      <c r="H18" s="98"/>
      <c r="I18" s="98">
        <f>SUM(C16:C17)</f>
        <v>15000000</v>
      </c>
      <c r="J18" s="98" t="s">
        <v>164</v>
      </c>
      <c r="K18" s="98"/>
      <c r="L18" s="103"/>
    </row>
    <row r="19" spans="1:12" ht="18.75" customHeight="1">
      <c r="A19" s="148"/>
      <c r="B19" s="159"/>
      <c r="C19" s="150"/>
      <c r="D19" s="151"/>
      <c r="E19" s="152"/>
      <c r="F19" s="153"/>
      <c r="G19" s="153"/>
      <c r="H19" s="150"/>
      <c r="I19" s="150">
        <f>SUM(H3:H17)</f>
        <v>12505000</v>
      </c>
      <c r="J19" s="150" t="s">
        <v>165</v>
      </c>
      <c r="K19" s="150"/>
      <c r="L19" s="156"/>
    </row>
    <row r="20" spans="1:12" ht="18.75" customHeight="1">
      <c r="A20" s="148"/>
      <c r="B20" s="159"/>
      <c r="C20" s="150"/>
      <c r="D20" s="151"/>
      <c r="E20" s="152"/>
      <c r="F20" s="153"/>
      <c r="G20" s="153"/>
      <c r="H20" s="150"/>
      <c r="I20" s="150">
        <v>-3000</v>
      </c>
      <c r="J20" s="150" t="s">
        <v>166</v>
      </c>
      <c r="K20" s="160"/>
      <c r="L20" s="161"/>
    </row>
    <row r="21" spans="1:12" ht="18.75" customHeight="1">
      <c r="A21" s="104"/>
      <c r="B21" s="112"/>
      <c r="C21" s="106"/>
      <c r="D21" s="107"/>
      <c r="E21" s="162"/>
      <c r="F21" s="109"/>
      <c r="G21" s="163"/>
      <c r="H21" s="160"/>
      <c r="I21" s="150">
        <v>3000</v>
      </c>
      <c r="J21" s="150" t="s">
        <v>167</v>
      </c>
      <c r="K21" s="160"/>
      <c r="L21" s="161"/>
    </row>
    <row r="22" spans="1:12" ht="18.75" customHeight="1">
      <c r="A22" s="164"/>
      <c r="B22" s="165"/>
      <c r="C22" s="166"/>
      <c r="D22" s="167"/>
      <c r="E22" s="168"/>
      <c r="F22" s="169"/>
      <c r="G22" s="170">
        <v>42643</v>
      </c>
      <c r="H22" s="171"/>
      <c r="I22" s="166">
        <f>SUM(C15+I18-I19+I20+I21)</f>
        <v>35357529</v>
      </c>
      <c r="J22" s="172" t="s">
        <v>162</v>
      </c>
      <c r="K22" s="173"/>
      <c r="L22" s="174"/>
    </row>
    <row r="23" spans="1:12">
      <c r="A23" s="148"/>
      <c r="B23" s="149"/>
      <c r="C23" s="150"/>
      <c r="D23" s="151"/>
      <c r="E23" s="152"/>
      <c r="F23" s="175"/>
      <c r="G23" s="175"/>
      <c r="H23" s="154"/>
      <c r="I23" s="150"/>
      <c r="J23" s="150"/>
      <c r="K23" s="155"/>
      <c r="L23" s="156"/>
    </row>
    <row r="24" spans="1:12" ht="18.75" customHeight="1">
      <c r="A24" s="176">
        <v>41747</v>
      </c>
      <c r="B24" s="177" t="s">
        <v>133</v>
      </c>
      <c r="C24" s="178">
        <v>5000000</v>
      </c>
      <c r="D24" s="179" t="s">
        <v>168</v>
      </c>
      <c r="E24" s="180" t="s">
        <v>169</v>
      </c>
      <c r="F24" s="181">
        <v>42735</v>
      </c>
      <c r="G24" s="181"/>
      <c r="H24" s="178"/>
      <c r="I24" s="182">
        <f>SUM(C24-H24)</f>
        <v>5000000</v>
      </c>
      <c r="J24" s="182"/>
      <c r="K24" s="182"/>
      <c r="L24" s="183" t="s">
        <v>170</v>
      </c>
    </row>
    <row r="25" spans="1:12" ht="18.75" customHeight="1">
      <c r="A25" s="176">
        <v>41893</v>
      </c>
      <c r="B25" s="177" t="s">
        <v>133</v>
      </c>
      <c r="C25" s="178">
        <v>10000000</v>
      </c>
      <c r="D25" s="179" t="s">
        <v>168</v>
      </c>
      <c r="E25" s="180" t="s">
        <v>171</v>
      </c>
      <c r="F25" s="181">
        <v>42735</v>
      </c>
      <c r="G25" s="181"/>
      <c r="H25" s="178"/>
      <c r="I25" s="182">
        <f>SUM(C25-H25)</f>
        <v>10000000</v>
      </c>
      <c r="J25" s="182"/>
      <c r="K25" s="182"/>
      <c r="L25" s="183" t="s">
        <v>170</v>
      </c>
    </row>
    <row r="26" spans="1:12" ht="19.5">
      <c r="A26" s="176">
        <v>42349</v>
      </c>
      <c r="B26" s="177" t="s">
        <v>133</v>
      </c>
      <c r="C26" s="178">
        <v>10000000</v>
      </c>
      <c r="D26" s="179" t="s">
        <v>168</v>
      </c>
      <c r="E26" s="180" t="s">
        <v>172</v>
      </c>
      <c r="F26" s="181">
        <v>42735</v>
      </c>
      <c r="G26" s="181"/>
      <c r="H26" s="178"/>
      <c r="I26" s="182">
        <f>SUM(C26-H26)</f>
        <v>10000000</v>
      </c>
      <c r="J26" s="182"/>
      <c r="K26" s="182"/>
      <c r="L26" s="183" t="s">
        <v>170</v>
      </c>
    </row>
    <row r="27" spans="1:12" ht="19.5">
      <c r="A27" s="176">
        <v>42465</v>
      </c>
      <c r="B27" s="177" t="s">
        <v>133</v>
      </c>
      <c r="C27" s="178">
        <v>10000000</v>
      </c>
      <c r="D27" s="179" t="s">
        <v>168</v>
      </c>
      <c r="E27" s="180" t="s">
        <v>173</v>
      </c>
      <c r="F27" s="181">
        <v>43100</v>
      </c>
      <c r="G27" s="181"/>
      <c r="H27" s="178"/>
      <c r="I27" s="182">
        <f>SUM(C27-H27)</f>
        <v>10000000</v>
      </c>
      <c r="J27" s="182"/>
      <c r="K27" s="182"/>
      <c r="L27" s="183" t="s">
        <v>170</v>
      </c>
    </row>
  </sheetData>
  <mergeCells count="6">
    <mergeCell ref="D2:E2"/>
    <mergeCell ref="A13:B13"/>
    <mergeCell ref="A14:B14"/>
    <mergeCell ref="A15:B15"/>
    <mergeCell ref="G22:H22"/>
    <mergeCell ref="J22:L22"/>
  </mergeCells>
  <printOptions horizontalCentered="1"/>
  <pageMargins left="0" right="0" top="0.74803149606299213" bottom="0.55118110236220474" header="0.31496062992125984" footer="0.11811023622047245"/>
  <pageSetup paperSize="9" orientation="landscape" r:id="rId1"/>
  <headerFooter>
    <oddHeader>&amp;LVeresegyház Város Önkormányzat&amp;C&amp;"Arial CE,Félkövér"ADOTT KÖLCSÖNÖK ÁLLOMÁNYA
2016.09.30.&amp;R30.sz.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N39"/>
  <sheetViews>
    <sheetView zoomScaleNormal="100" workbookViewId="0">
      <selection activeCell="F34" sqref="F34"/>
    </sheetView>
  </sheetViews>
  <sheetFormatPr defaultRowHeight="11.25"/>
  <cols>
    <col min="1" max="1" width="10.7109375" style="235" customWidth="1"/>
    <col min="2" max="2" width="16.28515625" style="188" customWidth="1"/>
    <col min="3" max="3" width="11.7109375" style="188" customWidth="1"/>
    <col min="4" max="4" width="24.42578125" style="236" customWidth="1"/>
    <col min="5" max="5" width="8.5703125" style="237" customWidth="1"/>
    <col min="6" max="6" width="20.28515625" style="188" bestFit="1" customWidth="1"/>
    <col min="7" max="7" width="12" style="188" customWidth="1"/>
    <col min="8" max="8" width="14.28515625" style="235" customWidth="1"/>
    <col min="9" max="9" width="11.28515625" style="238" customWidth="1"/>
    <col min="10" max="10" width="34.140625" style="188" customWidth="1"/>
    <col min="11" max="11" width="13.140625" style="188" bestFit="1" customWidth="1"/>
    <col min="12" max="13" width="9.140625" style="188"/>
    <col min="14" max="14" width="10.42578125" style="189" bestFit="1" customWidth="1"/>
    <col min="15" max="16384" width="9.140625" style="188"/>
  </cols>
  <sheetData>
    <row r="1" spans="1:14" ht="33.75" customHeight="1">
      <c r="A1" s="184" t="s">
        <v>174</v>
      </c>
      <c r="B1" s="184" t="s">
        <v>175</v>
      </c>
      <c r="C1" s="185" t="s">
        <v>176</v>
      </c>
      <c r="D1" s="186"/>
      <c r="E1" s="184" t="s">
        <v>177</v>
      </c>
      <c r="F1" s="184" t="s">
        <v>128</v>
      </c>
      <c r="G1" s="184" t="s">
        <v>129</v>
      </c>
      <c r="H1" s="185" t="s">
        <v>178</v>
      </c>
      <c r="I1" s="185" t="s">
        <v>179</v>
      </c>
      <c r="J1" s="187"/>
    </row>
    <row r="2" spans="1:14" ht="12.75" customHeight="1">
      <c r="A2" s="190">
        <v>41827</v>
      </c>
      <c r="B2" s="191" t="s">
        <v>180</v>
      </c>
      <c r="C2" s="192">
        <v>100000000</v>
      </c>
      <c r="D2" s="193" t="s">
        <v>181</v>
      </c>
      <c r="E2" s="194">
        <v>0.1</v>
      </c>
      <c r="F2" s="190">
        <v>42369</v>
      </c>
      <c r="G2" s="195">
        <v>42430</v>
      </c>
      <c r="H2" s="98">
        <v>100000000</v>
      </c>
      <c r="I2" s="192">
        <f t="shared" ref="I2:I7" si="0">SUM(C2-H2)</f>
        <v>0</v>
      </c>
      <c r="J2" s="196"/>
    </row>
    <row r="3" spans="1:14" ht="12.75" customHeight="1">
      <c r="A3" s="197">
        <v>42009</v>
      </c>
      <c r="B3" s="198" t="s">
        <v>182</v>
      </c>
      <c r="C3" s="199">
        <v>49841304</v>
      </c>
      <c r="D3" s="200"/>
      <c r="E3" s="201">
        <v>3.6499999999999998E-2</v>
      </c>
      <c r="F3" s="197">
        <v>42369</v>
      </c>
      <c r="G3" s="202">
        <v>42373</v>
      </c>
      <c r="H3" s="106">
        <v>49841304</v>
      </c>
      <c r="I3" s="199">
        <f t="shared" si="0"/>
        <v>0</v>
      </c>
      <c r="J3" s="203"/>
    </row>
    <row r="4" spans="1:14" ht="12.75" customHeight="1">
      <c r="A4" s="197">
        <v>42017</v>
      </c>
      <c r="B4" s="198" t="s">
        <v>182</v>
      </c>
      <c r="C4" s="199">
        <v>200000000</v>
      </c>
      <c r="D4" s="200"/>
      <c r="E4" s="201">
        <v>3.6499999999999998E-2</v>
      </c>
      <c r="F4" s="197">
        <v>42369</v>
      </c>
      <c r="G4" s="202">
        <v>42373</v>
      </c>
      <c r="H4" s="106">
        <v>200000000</v>
      </c>
      <c r="I4" s="199">
        <f t="shared" si="0"/>
        <v>0</v>
      </c>
      <c r="J4" s="204" t="s">
        <v>183</v>
      </c>
    </row>
    <row r="5" spans="1:14" ht="12.75" customHeight="1">
      <c r="A5" s="197">
        <v>42030</v>
      </c>
      <c r="B5" s="198" t="s">
        <v>182</v>
      </c>
      <c r="C5" s="199">
        <v>100000000</v>
      </c>
      <c r="D5" s="200"/>
      <c r="E5" s="201">
        <v>3.6499999999999998E-2</v>
      </c>
      <c r="F5" s="197">
        <v>42369</v>
      </c>
      <c r="G5" s="202">
        <v>42373</v>
      </c>
      <c r="H5" s="106">
        <v>100000000</v>
      </c>
      <c r="I5" s="199">
        <f t="shared" si="0"/>
        <v>0</v>
      </c>
      <c r="J5" s="204" t="s">
        <v>183</v>
      </c>
    </row>
    <row r="6" spans="1:14" ht="12.75" customHeight="1">
      <c r="A6" s="197" t="s">
        <v>184</v>
      </c>
      <c r="B6" s="198" t="s">
        <v>182</v>
      </c>
      <c r="C6" s="199">
        <v>100000000</v>
      </c>
      <c r="D6" s="200"/>
      <c r="E6" s="201">
        <v>3.6499999999999998E-2</v>
      </c>
      <c r="F6" s="197">
        <v>42369</v>
      </c>
      <c r="G6" s="202">
        <v>42373</v>
      </c>
      <c r="H6" s="106">
        <v>100000000</v>
      </c>
      <c r="I6" s="199">
        <f t="shared" si="0"/>
        <v>0</v>
      </c>
      <c r="J6" s="204" t="s">
        <v>183</v>
      </c>
    </row>
    <row r="7" spans="1:14" ht="12.75" customHeight="1">
      <c r="A7" s="197">
        <v>42053</v>
      </c>
      <c r="B7" s="198" t="s">
        <v>182</v>
      </c>
      <c r="C7" s="199">
        <v>100000000</v>
      </c>
      <c r="D7" s="200"/>
      <c r="E7" s="201">
        <v>3.6499999999999998E-2</v>
      </c>
      <c r="F7" s="197">
        <v>42369</v>
      </c>
      <c r="G7" s="202">
        <v>42373</v>
      </c>
      <c r="H7" s="106">
        <v>100000000</v>
      </c>
      <c r="I7" s="199">
        <f t="shared" si="0"/>
        <v>0</v>
      </c>
      <c r="J7" s="204" t="s">
        <v>183</v>
      </c>
    </row>
    <row r="8" spans="1:14" ht="12.75" customHeight="1">
      <c r="A8" s="205">
        <v>42055</v>
      </c>
      <c r="B8" s="206" t="s">
        <v>182</v>
      </c>
      <c r="C8" s="207">
        <v>100000000</v>
      </c>
      <c r="D8" s="200"/>
      <c r="E8" s="208">
        <v>3.6499999999999998E-2</v>
      </c>
      <c r="F8" s="205">
        <v>42369</v>
      </c>
      <c r="G8" s="202">
        <v>42373</v>
      </c>
      <c r="H8" s="106">
        <v>76823606</v>
      </c>
      <c r="I8" s="207">
        <f>SUM(C8-H8-H9-H10)</f>
        <v>0</v>
      </c>
      <c r="J8" s="204" t="s">
        <v>183</v>
      </c>
    </row>
    <row r="9" spans="1:14" ht="12.75" customHeight="1">
      <c r="A9" s="209"/>
      <c r="B9" s="210"/>
      <c r="C9" s="210"/>
      <c r="D9" s="200"/>
      <c r="E9" s="209"/>
      <c r="F9" s="209"/>
      <c r="G9" s="202">
        <v>42374</v>
      </c>
      <c r="H9" s="106">
        <v>4031910</v>
      </c>
      <c r="I9" s="210"/>
      <c r="J9" s="204" t="s">
        <v>185</v>
      </c>
    </row>
    <row r="10" spans="1:14" s="211" customFormat="1" ht="12.75" customHeight="1">
      <c r="A10" s="209"/>
      <c r="B10" s="210"/>
      <c r="C10" s="210"/>
      <c r="D10" s="200"/>
      <c r="E10" s="209"/>
      <c r="F10" s="209"/>
      <c r="G10" s="202">
        <v>42375</v>
      </c>
      <c r="H10" s="106">
        <v>19144484</v>
      </c>
      <c r="I10" s="210"/>
      <c r="J10" s="204" t="s">
        <v>186</v>
      </c>
      <c r="N10" s="212"/>
    </row>
    <row r="11" spans="1:14" ht="12.75" customHeight="1">
      <c r="A11" s="197">
        <v>42195</v>
      </c>
      <c r="B11" s="198" t="s">
        <v>180</v>
      </c>
      <c r="C11" s="199">
        <v>150000000</v>
      </c>
      <c r="D11" s="200" t="s">
        <v>187</v>
      </c>
      <c r="E11" s="201">
        <v>0.1</v>
      </c>
      <c r="F11" s="197">
        <v>42449</v>
      </c>
      <c r="G11" s="202">
        <v>42452</v>
      </c>
      <c r="H11" s="106">
        <v>150000000</v>
      </c>
      <c r="I11" s="199">
        <f t="shared" ref="I11:I18" si="1">SUM(C11-H11)</f>
        <v>0</v>
      </c>
      <c r="J11" s="203"/>
    </row>
    <row r="12" spans="1:14" ht="12.75" customHeight="1">
      <c r="A12" s="197">
        <v>42202</v>
      </c>
      <c r="B12" s="198" t="s">
        <v>180</v>
      </c>
      <c r="C12" s="199">
        <v>150000000</v>
      </c>
      <c r="D12" s="200" t="s">
        <v>187</v>
      </c>
      <c r="E12" s="201">
        <v>0.1</v>
      </c>
      <c r="F12" s="197">
        <v>42449</v>
      </c>
      <c r="G12" s="202">
        <v>42452</v>
      </c>
      <c r="H12" s="106">
        <v>150000000</v>
      </c>
      <c r="I12" s="199">
        <f t="shared" si="1"/>
        <v>0</v>
      </c>
      <c r="J12" s="203"/>
    </row>
    <row r="13" spans="1:14" ht="12.75" customHeight="1">
      <c r="A13" s="197">
        <v>42228</v>
      </c>
      <c r="B13" s="198" t="s">
        <v>188</v>
      </c>
      <c r="C13" s="199">
        <v>100000000</v>
      </c>
      <c r="D13" s="200"/>
      <c r="E13" s="201">
        <v>3.6499999999999998E-2</v>
      </c>
      <c r="F13" s="197">
        <v>42369</v>
      </c>
      <c r="G13" s="202">
        <v>42375</v>
      </c>
      <c r="H13" s="106">
        <v>100000000</v>
      </c>
      <c r="I13" s="199">
        <f t="shared" si="1"/>
        <v>0</v>
      </c>
      <c r="J13" s="204" t="s">
        <v>186</v>
      </c>
    </row>
    <row r="14" spans="1:14" ht="12.75" customHeight="1">
      <c r="A14" s="197">
        <v>42247</v>
      </c>
      <c r="B14" s="198" t="s">
        <v>188</v>
      </c>
      <c r="C14" s="199">
        <v>100000000</v>
      </c>
      <c r="D14" s="200"/>
      <c r="E14" s="201">
        <v>3.6499999999999998E-2</v>
      </c>
      <c r="F14" s="197">
        <v>42369</v>
      </c>
      <c r="G14" s="202">
        <v>42375</v>
      </c>
      <c r="H14" s="106">
        <v>100000000</v>
      </c>
      <c r="I14" s="199">
        <f t="shared" si="1"/>
        <v>0</v>
      </c>
      <c r="J14" s="204" t="s">
        <v>186</v>
      </c>
    </row>
    <row r="15" spans="1:14" ht="12.75" customHeight="1">
      <c r="A15" s="197" t="s">
        <v>189</v>
      </c>
      <c r="B15" s="198" t="s">
        <v>180</v>
      </c>
      <c r="C15" s="199">
        <v>100000000</v>
      </c>
      <c r="D15" s="200" t="s">
        <v>190</v>
      </c>
      <c r="E15" s="201">
        <v>0.1</v>
      </c>
      <c r="F15" s="197">
        <v>42449</v>
      </c>
      <c r="G15" s="202">
        <v>42452</v>
      </c>
      <c r="H15" s="106">
        <v>100000000</v>
      </c>
      <c r="I15" s="199">
        <f t="shared" si="1"/>
        <v>0</v>
      </c>
      <c r="J15" s="204"/>
    </row>
    <row r="16" spans="1:14" ht="12.75" customHeight="1">
      <c r="A16" s="197">
        <v>42310</v>
      </c>
      <c r="B16" s="198" t="s">
        <v>188</v>
      </c>
      <c r="C16" s="199">
        <v>18000000</v>
      </c>
      <c r="D16" s="200"/>
      <c r="E16" s="201">
        <v>3.6499999999999998E-2</v>
      </c>
      <c r="F16" s="197">
        <v>42369</v>
      </c>
      <c r="G16" s="202">
        <v>42375</v>
      </c>
      <c r="H16" s="106">
        <v>18000000</v>
      </c>
      <c r="I16" s="199">
        <f t="shared" si="1"/>
        <v>0</v>
      </c>
      <c r="J16" s="204" t="s">
        <v>186</v>
      </c>
    </row>
    <row r="17" spans="1:10" ht="12.75" customHeight="1">
      <c r="A17" s="197">
        <v>42319</v>
      </c>
      <c r="B17" s="198" t="s">
        <v>180</v>
      </c>
      <c r="C17" s="199">
        <v>300000000</v>
      </c>
      <c r="D17" s="200" t="s">
        <v>191</v>
      </c>
      <c r="E17" s="201">
        <v>0.1</v>
      </c>
      <c r="F17" s="197">
        <v>42551</v>
      </c>
      <c r="G17" s="213">
        <v>42513</v>
      </c>
      <c r="H17" s="106">
        <v>300000000</v>
      </c>
      <c r="I17" s="199">
        <f t="shared" si="1"/>
        <v>0</v>
      </c>
      <c r="J17" s="214" t="s">
        <v>192</v>
      </c>
    </row>
    <row r="18" spans="1:10" ht="12.75" customHeight="1">
      <c r="A18" s="197">
        <v>42341</v>
      </c>
      <c r="B18" s="198" t="s">
        <v>180</v>
      </c>
      <c r="C18" s="199">
        <v>200000000</v>
      </c>
      <c r="D18" s="200" t="s">
        <v>193</v>
      </c>
      <c r="E18" s="201">
        <v>0.1</v>
      </c>
      <c r="F18" s="197">
        <v>42551</v>
      </c>
      <c r="G18" s="213">
        <v>42513</v>
      </c>
      <c r="H18" s="106">
        <v>200000000</v>
      </c>
      <c r="I18" s="199">
        <f t="shared" si="1"/>
        <v>0</v>
      </c>
      <c r="J18" s="215"/>
    </row>
    <row r="19" spans="1:10" ht="12.75" customHeight="1">
      <c r="A19" s="216" t="s">
        <v>194</v>
      </c>
      <c r="B19" s="217"/>
      <c r="C19" s="218">
        <f>SUM(C2:C18)</f>
        <v>1867841304</v>
      </c>
      <c r="D19" s="219"/>
      <c r="E19" s="220"/>
      <c r="F19" s="221"/>
      <c r="G19" s="216"/>
      <c r="H19" s="222">
        <f>SUM(H2:H18)</f>
        <v>1867841304</v>
      </c>
      <c r="I19" s="218">
        <f>SUM(I2:I18)</f>
        <v>0</v>
      </c>
      <c r="J19" s="223"/>
    </row>
    <row r="20" spans="1:10" ht="12.75" customHeight="1">
      <c r="A20" s="190">
        <v>42375</v>
      </c>
      <c r="B20" s="191" t="s">
        <v>188</v>
      </c>
      <c r="C20" s="98">
        <v>238060667</v>
      </c>
      <c r="D20" s="224" t="s">
        <v>195</v>
      </c>
      <c r="E20" s="225"/>
      <c r="F20" s="190">
        <v>42733</v>
      </c>
      <c r="G20" s="195"/>
      <c r="H20" s="98"/>
      <c r="I20" s="192">
        <f t="shared" ref="I20:I36" si="2">SUM(C20-H20)</f>
        <v>238060667</v>
      </c>
      <c r="J20" s="226"/>
    </row>
    <row r="21" spans="1:10" ht="12.75" customHeight="1">
      <c r="A21" s="197">
        <v>42375</v>
      </c>
      <c r="B21" s="198" t="s">
        <v>188</v>
      </c>
      <c r="C21" s="106">
        <v>200000000</v>
      </c>
      <c r="D21" s="200" t="s">
        <v>196</v>
      </c>
      <c r="E21" s="201">
        <v>3.6499999999999998E-2</v>
      </c>
      <c r="F21" s="197">
        <v>42733</v>
      </c>
      <c r="G21" s="202"/>
      <c r="H21" s="106"/>
      <c r="I21" s="199">
        <f t="shared" si="2"/>
        <v>200000000</v>
      </c>
      <c r="J21" s="227"/>
    </row>
    <row r="22" spans="1:10" ht="12.75" customHeight="1">
      <c r="A22" s="197">
        <v>42388</v>
      </c>
      <c r="B22" s="198" t="s">
        <v>188</v>
      </c>
      <c r="C22" s="106">
        <v>200000000</v>
      </c>
      <c r="D22" s="200" t="s">
        <v>196</v>
      </c>
      <c r="E22" s="201">
        <v>3.6499999999999998E-2</v>
      </c>
      <c r="F22" s="197">
        <v>42733</v>
      </c>
      <c r="G22" s="228"/>
      <c r="H22" s="135"/>
      <c r="I22" s="199">
        <f t="shared" si="2"/>
        <v>200000000</v>
      </c>
      <c r="J22" s="227"/>
    </row>
    <row r="23" spans="1:10" ht="12.75" customHeight="1">
      <c r="A23" s="197">
        <v>42403</v>
      </c>
      <c r="B23" s="198" t="s">
        <v>188</v>
      </c>
      <c r="C23" s="106">
        <v>100000000</v>
      </c>
      <c r="D23" s="200" t="s">
        <v>196</v>
      </c>
      <c r="E23" s="201">
        <v>3.6499999999999998E-2</v>
      </c>
      <c r="F23" s="197">
        <v>42733</v>
      </c>
      <c r="G23" s="228"/>
      <c r="H23" s="135"/>
      <c r="I23" s="199">
        <f t="shared" si="2"/>
        <v>100000000</v>
      </c>
      <c r="J23" s="227"/>
    </row>
    <row r="24" spans="1:10" ht="12.75" customHeight="1">
      <c r="A24" s="197">
        <v>42416</v>
      </c>
      <c r="B24" s="198" t="s">
        <v>188</v>
      </c>
      <c r="C24" s="106">
        <v>261000000</v>
      </c>
      <c r="D24" s="200" t="s">
        <v>196</v>
      </c>
      <c r="E24" s="201">
        <v>3.6499999999999998E-2</v>
      </c>
      <c r="F24" s="197">
        <v>42733</v>
      </c>
      <c r="G24" s="199"/>
      <c r="H24" s="106"/>
      <c r="I24" s="199">
        <f t="shared" si="2"/>
        <v>261000000</v>
      </c>
      <c r="J24" s="229"/>
    </row>
    <row r="25" spans="1:10" ht="12.75" customHeight="1">
      <c r="A25" s="197">
        <v>42440</v>
      </c>
      <c r="B25" s="198" t="s">
        <v>188</v>
      </c>
      <c r="C25" s="106">
        <v>100000000</v>
      </c>
      <c r="D25" s="200" t="s">
        <v>197</v>
      </c>
      <c r="E25" s="201"/>
      <c r="F25" s="197">
        <v>42733</v>
      </c>
      <c r="G25" s="199"/>
      <c r="H25" s="106"/>
      <c r="I25" s="199">
        <f t="shared" si="2"/>
        <v>100000000</v>
      </c>
      <c r="J25" s="229"/>
    </row>
    <row r="26" spans="1:10" ht="12.75" customHeight="1">
      <c r="A26" s="197">
        <v>42460</v>
      </c>
      <c r="B26" s="198" t="s">
        <v>188</v>
      </c>
      <c r="C26" s="106">
        <v>583202033</v>
      </c>
      <c r="D26" s="200" t="s">
        <v>198</v>
      </c>
      <c r="E26" s="201"/>
      <c r="F26" s="230">
        <v>42461</v>
      </c>
      <c r="G26" s="202">
        <v>42461</v>
      </c>
      <c r="H26" s="106">
        <v>583202033</v>
      </c>
      <c r="I26" s="199">
        <f t="shared" si="2"/>
        <v>0</v>
      </c>
      <c r="J26" s="229"/>
    </row>
    <row r="27" spans="1:10" ht="12.75" customHeight="1">
      <c r="A27" s="197">
        <v>42478</v>
      </c>
      <c r="B27" s="198" t="s">
        <v>188</v>
      </c>
      <c r="C27" s="106">
        <v>300000000</v>
      </c>
      <c r="D27" s="200" t="s">
        <v>197</v>
      </c>
      <c r="E27" s="201">
        <v>3.6499999999999998E-2</v>
      </c>
      <c r="F27" s="230">
        <v>42733</v>
      </c>
      <c r="G27" s="202"/>
      <c r="H27" s="106"/>
      <c r="I27" s="199">
        <f t="shared" si="2"/>
        <v>300000000</v>
      </c>
      <c r="J27" s="229"/>
    </row>
    <row r="28" spans="1:10" ht="12.75" customHeight="1">
      <c r="A28" s="197">
        <v>42494</v>
      </c>
      <c r="B28" s="198" t="s">
        <v>188</v>
      </c>
      <c r="C28" s="106">
        <v>100000000</v>
      </c>
      <c r="D28" s="200" t="s">
        <v>197</v>
      </c>
      <c r="E28" s="201">
        <v>3.6499999999999998E-2</v>
      </c>
      <c r="F28" s="230">
        <v>42733</v>
      </c>
      <c r="G28" s="202"/>
      <c r="H28" s="106"/>
      <c r="I28" s="199">
        <f t="shared" si="2"/>
        <v>100000000</v>
      </c>
      <c r="J28" s="229"/>
    </row>
    <row r="29" spans="1:10" ht="12.75" customHeight="1">
      <c r="A29" s="197">
        <v>42507</v>
      </c>
      <c r="B29" s="198" t="s">
        <v>180</v>
      </c>
      <c r="C29" s="106">
        <v>100000000</v>
      </c>
      <c r="D29" s="200" t="s">
        <v>199</v>
      </c>
      <c r="E29" s="201">
        <v>0.1</v>
      </c>
      <c r="F29" s="230">
        <v>42735</v>
      </c>
      <c r="G29" s="202"/>
      <c r="H29" s="106"/>
      <c r="I29" s="199">
        <f t="shared" si="2"/>
        <v>100000000</v>
      </c>
      <c r="J29" s="229"/>
    </row>
    <row r="30" spans="1:10" ht="12.75" customHeight="1">
      <c r="A30" s="197">
        <v>42510</v>
      </c>
      <c r="B30" s="198" t="s">
        <v>180</v>
      </c>
      <c r="C30" s="106">
        <v>100000000</v>
      </c>
      <c r="D30" s="200" t="s">
        <v>199</v>
      </c>
      <c r="E30" s="201">
        <v>0.1</v>
      </c>
      <c r="F30" s="230">
        <v>42735</v>
      </c>
      <c r="G30" s="202"/>
      <c r="H30" s="106"/>
      <c r="I30" s="199">
        <f t="shared" si="2"/>
        <v>100000000</v>
      </c>
      <c r="J30" s="229"/>
    </row>
    <row r="31" spans="1:10" ht="12.75" customHeight="1">
      <c r="A31" s="231">
        <v>42513</v>
      </c>
      <c r="B31" s="198" t="s">
        <v>180</v>
      </c>
      <c r="C31" s="106">
        <v>500000000</v>
      </c>
      <c r="D31" s="200" t="s">
        <v>199</v>
      </c>
      <c r="E31" s="201">
        <v>0.1</v>
      </c>
      <c r="F31" s="230">
        <v>42735</v>
      </c>
      <c r="G31" s="202"/>
      <c r="H31" s="106"/>
      <c r="I31" s="199">
        <f t="shared" si="2"/>
        <v>500000000</v>
      </c>
      <c r="J31" s="229" t="s">
        <v>200</v>
      </c>
    </row>
    <row r="32" spans="1:10" ht="12.75" customHeight="1">
      <c r="A32" s="231">
        <v>42550</v>
      </c>
      <c r="B32" s="198" t="s">
        <v>180</v>
      </c>
      <c r="C32" s="106">
        <v>100000000</v>
      </c>
      <c r="D32" s="200" t="s">
        <v>199</v>
      </c>
      <c r="E32" s="201">
        <v>0.1</v>
      </c>
      <c r="F32" s="230">
        <v>42735</v>
      </c>
      <c r="G32" s="202"/>
      <c r="H32" s="106"/>
      <c r="I32" s="199">
        <f t="shared" si="2"/>
        <v>100000000</v>
      </c>
      <c r="J32" s="229"/>
    </row>
    <row r="33" spans="1:10" ht="12.75" customHeight="1">
      <c r="A33" s="231">
        <v>42551</v>
      </c>
      <c r="B33" s="198" t="s">
        <v>188</v>
      </c>
      <c r="C33" s="106">
        <v>527592864</v>
      </c>
      <c r="D33" s="200" t="s">
        <v>198</v>
      </c>
      <c r="E33" s="201"/>
      <c r="F33" s="230">
        <v>42552</v>
      </c>
      <c r="G33" s="202">
        <v>42552</v>
      </c>
      <c r="H33" s="106">
        <v>527592864</v>
      </c>
      <c r="I33" s="199">
        <f t="shared" si="2"/>
        <v>0</v>
      </c>
      <c r="J33" s="229"/>
    </row>
    <row r="34" spans="1:10" ht="12.75" customHeight="1">
      <c r="A34" s="231">
        <v>42556</v>
      </c>
      <c r="B34" s="198" t="s">
        <v>180</v>
      </c>
      <c r="C34" s="106">
        <v>150000000</v>
      </c>
      <c r="D34" s="200" t="s">
        <v>199</v>
      </c>
      <c r="E34" s="201">
        <v>0.1</v>
      </c>
      <c r="F34" s="230">
        <v>42735</v>
      </c>
      <c r="G34" s="202"/>
      <c r="H34" s="106"/>
      <c r="I34" s="199">
        <f t="shared" si="2"/>
        <v>150000000</v>
      </c>
      <c r="J34" s="229"/>
    </row>
    <row r="35" spans="1:10" ht="12.75" customHeight="1">
      <c r="A35" s="231">
        <v>42559</v>
      </c>
      <c r="B35" s="198" t="s">
        <v>180</v>
      </c>
      <c r="C35" s="106">
        <v>50000000</v>
      </c>
      <c r="D35" s="200" t="s">
        <v>199</v>
      </c>
      <c r="E35" s="201">
        <v>0.1</v>
      </c>
      <c r="F35" s="230">
        <v>42735</v>
      </c>
      <c r="G35" s="202"/>
      <c r="H35" s="106"/>
      <c r="I35" s="199">
        <f t="shared" si="2"/>
        <v>50000000</v>
      </c>
      <c r="J35" s="229"/>
    </row>
    <row r="36" spans="1:10" ht="12.75" customHeight="1">
      <c r="A36" s="231">
        <v>42643</v>
      </c>
      <c r="B36" s="198" t="s">
        <v>188</v>
      </c>
      <c r="C36" s="106">
        <v>551938451</v>
      </c>
      <c r="D36" s="200" t="s">
        <v>198</v>
      </c>
      <c r="E36" s="201"/>
      <c r="F36" s="230">
        <v>42644</v>
      </c>
      <c r="G36" s="202"/>
      <c r="H36" s="106"/>
      <c r="I36" s="199">
        <f t="shared" si="2"/>
        <v>551938451</v>
      </c>
      <c r="J36" s="229"/>
    </row>
    <row r="37" spans="1:10" ht="12.75" customHeight="1">
      <c r="A37" s="197"/>
      <c r="B37" s="198" t="s">
        <v>201</v>
      </c>
      <c r="C37" s="106"/>
      <c r="D37" s="229"/>
      <c r="E37" s="232" t="s">
        <v>202</v>
      </c>
      <c r="F37" s="233"/>
      <c r="G37" s="199">
        <f>SUM(H2:H18)</f>
        <v>1867841304</v>
      </c>
      <c r="H37" s="106"/>
      <c r="I37" s="199"/>
      <c r="J37" s="229"/>
    </row>
    <row r="38" spans="1:10" ht="12.75" customHeight="1">
      <c r="A38" s="197"/>
      <c r="B38" s="198"/>
      <c r="C38" s="106"/>
      <c r="D38" s="229"/>
      <c r="E38" s="232" t="s">
        <v>203</v>
      </c>
      <c r="F38" s="233"/>
      <c r="G38" s="199">
        <f>SUM(C20:C36)</f>
        <v>4161794015</v>
      </c>
      <c r="H38" s="106"/>
      <c r="I38" s="199">
        <f>SUM(I19:I36)</f>
        <v>3050999118</v>
      </c>
      <c r="J38" s="229" t="s">
        <v>204</v>
      </c>
    </row>
    <row r="39" spans="1:10" ht="12.75" customHeight="1">
      <c r="A39" s="197"/>
      <c r="B39" s="198"/>
      <c r="C39" s="199"/>
      <c r="D39" s="229"/>
      <c r="E39" s="232" t="s">
        <v>205</v>
      </c>
      <c r="F39" s="234"/>
      <c r="G39" s="199">
        <f>SUM(H20:H36)</f>
        <v>1110794897</v>
      </c>
      <c r="H39" s="106"/>
      <c r="I39" s="199">
        <f>SUM(C19-H19+G38-G39)</f>
        <v>3050999118</v>
      </c>
      <c r="J39" s="229"/>
    </row>
  </sheetData>
  <mergeCells count="7">
    <mergeCell ref="D20:E20"/>
    <mergeCell ref="A8:A10"/>
    <mergeCell ref="B8:B10"/>
    <mergeCell ref="C8:C10"/>
    <mergeCell ref="E8:E10"/>
    <mergeCell ref="F8:F10"/>
    <mergeCell ref="I8:I10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&amp;LVeresegyház Város Önkormányzat&amp;C&amp;"Arial CE,Félkövér"FELVETT HITELEK, KÖLCSÖNÖK ÁLLOMÁNYA
2016.09.30.&amp;R31.sz.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25. mell.</vt:lpstr>
      <vt:lpstr>26. mell.</vt:lpstr>
      <vt:lpstr>28-29 mell. létszám</vt:lpstr>
      <vt:lpstr>30. mell</vt:lpstr>
      <vt:lpstr>31.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SzekerT</dc:creator>
  <cp:lastModifiedBy>SzekerT</cp:lastModifiedBy>
  <dcterms:created xsi:type="dcterms:W3CDTF">2016-11-04T10:36:41Z</dcterms:created>
  <dcterms:modified xsi:type="dcterms:W3CDTF">2016-11-04T10:38:49Z</dcterms:modified>
</cp:coreProperties>
</file>