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35" firstSheet="2" activeTab="3"/>
  </bookViews>
  <sheets>
    <sheet name="Munka2" sheetId="1" state="hidden" r:id="rId1"/>
    <sheet name="Munka3" sheetId="2" state="hidden" r:id="rId2"/>
    <sheet name="1." sheetId="3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</sheets>
  <definedNames>
    <definedName name="_xlnm.Print_Area" localSheetId="2">'1.'!$A$1:$M$35</definedName>
    <definedName name="_xlnm.Print_Area" localSheetId="7">'6.'!$A$1:$J$15</definedName>
    <definedName name="_xlnm.Print_Area" localSheetId="8">'7.'!$A$1:$F$58</definedName>
  </definedNames>
  <calcPr fullCalcOnLoad="1"/>
</workbook>
</file>

<file path=xl/sharedStrings.xml><?xml version="1.0" encoding="utf-8"?>
<sst xmlns="http://schemas.openxmlformats.org/spreadsheetml/2006/main" count="602" uniqueCount="353">
  <si>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</si>
  <si>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</si>
  <si>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</si>
  <si>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</si>
  <si>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</si>
  <si>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</si>
  <si>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</si>
  <si>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</si>
  <si>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</si>
  <si>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</si>
  <si>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</si>
  <si>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</si>
  <si>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</si>
  <si>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</si>
  <si>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</si>
  <si>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</si>
  <si>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</si>
  <si>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</si>
  <si>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</si>
  <si>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</si>
  <si>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</si>
  <si>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</si>
  <si>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</si>
  <si>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</si>
  <si>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</si>
  <si>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</si>
  <si>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</si>
  <si>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</si>
  <si>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</si>
  <si>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</si>
  <si>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</si>
  <si>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</si>
  <si>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</si>
  <si>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</si>
  <si>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</si>
  <si>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</si>
  <si>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</si>
  <si>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</si>
  <si>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</si>
  <si>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</si>
  <si>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</si>
  <si>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</si>
  <si>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</si>
  <si>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</si>
  <si>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</si>
  <si>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</si>
  <si>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</si>
  <si>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</si>
  <si>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</si>
  <si>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</si>
  <si>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</si>
  <si>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</si>
  <si>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</si>
  <si>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</si>
  <si>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</si>
  <si>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</si>
  <si>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</si>
  <si>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</si>
  <si>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</si>
  <si>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</si>
  <si>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</si>
  <si>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</si>
  <si>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</si>
  <si>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</si>
  <si>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</si>
  <si>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</si>
  <si>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</si>
  <si>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</si>
  <si>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</si>
  <si>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</si>
  <si>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</si>
  <si>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</si>
  <si>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</si>
  <si>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</si>
  <si>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</si>
  <si>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</si>
  <si>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</si>
  <si>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</si>
  <si>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</si>
  <si>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</si>
  <si>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</si>
  <si>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</si>
  <si>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</si>
  <si>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</si>
  <si>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</si>
  <si>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</si>
  <si>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</si>
  <si>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</si>
  <si>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</si>
  <si>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</si>
  <si>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</si>
  <si>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</si>
  <si>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</si>
  <si>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</si>
  <si>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</si>
  <si>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</si>
  <si>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</si>
  <si>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</si>
  <si>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</si>
  <si>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</si>
  <si>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</si>
  <si>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</si>
  <si>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</si>
  <si>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</si>
  <si>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</si>
  <si>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</si>
  <si>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</si>
  <si>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</si>
  <si>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</si>
  <si>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</si>
  <si>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</si>
  <si>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</si>
  <si>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</si>
  <si>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</si>
  <si>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</si>
  <si>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</si>
  <si>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</si>
  <si>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</si>
  <si>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</si>
  <si>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</si>
  <si>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</si>
  <si>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</si>
  <si>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</si>
  <si>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</si>
  <si>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</si>
  <si>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</si>
  <si>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</si>
  <si>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</si>
  <si>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</si>
  <si>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</si>
  <si>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</si>
  <si>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</si>
  <si>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</si>
  <si>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</si>
  <si>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</si>
  <si>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</si>
  <si>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</si>
  <si>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</si>
  <si>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</si>
  <si>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</si>
  <si>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</si>
  <si>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</si>
  <si>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</si>
  <si>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</si>
  <si>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</si>
  <si>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</si>
  <si>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</si>
  <si>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</si>
  <si>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</si>
  <si>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</si>
  <si>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</si>
  <si>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</si>
  <si>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</si>
  <si>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</si>
  <si>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</si>
  <si>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</si>
  <si>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</si>
  <si>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</si>
  <si>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</si>
  <si>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</si>
  <si>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</si>
  <si>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</si>
  <si>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</si>
  <si>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</si>
  <si>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</si>
  <si>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</si>
  <si>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</si>
  <si>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</si>
  <si>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</si>
  <si>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</si>
  <si>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</si>
  <si>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</si>
  <si>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</si>
  <si>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</si>
  <si>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</si>
  <si>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</si>
  <si>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</si>
  <si>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</si>
  <si>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</si>
  <si>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</si>
  <si>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</si>
  <si>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</si>
  <si>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</si>
  <si>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</si>
  <si>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</si>
  <si>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</si>
  <si>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</si>
  <si>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</si>
  <si>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</si>
  <si>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</si>
  <si>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</si>
  <si>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</si>
  <si>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</si>
  <si>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</si>
  <si>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</si>
  <si>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</si>
  <si>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</si>
  <si>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</si>
  <si>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</si>
  <si>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</si>
  <si>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</si>
  <si>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</si>
  <si>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</si>
  <si>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</si>
  <si>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</si>
  <si>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</si>
  <si>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</si>
  <si>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</si>
  <si>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</si>
  <si>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</si>
  <si>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</si>
  <si>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</si>
  <si>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</si>
  <si>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</si>
  <si>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</si>
  <si>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</si>
  <si>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6.sz.melléklet</t>
  </si>
  <si>
    <t>7.sz.melléklet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</si>
  <si>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</si>
  <si>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</si>
  <si>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</si>
  <si>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</si>
  <si>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</si>
  <si>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</si>
  <si>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</si>
  <si>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</si>
  <si>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</si>
  <si>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</si>
  <si>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</si>
  <si>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</si>
  <si>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</si>
  <si>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</si>
  <si>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 xml:space="preserve"> - Egyházak támogatása</t>
  </si>
  <si>
    <t>Immateriális javak beszerzése</t>
  </si>
  <si>
    <t>rendezési terv módosítása</t>
  </si>
  <si>
    <t>Duna-sziget földvásárlás</t>
  </si>
  <si>
    <t>ÁFA</t>
  </si>
  <si>
    <t>Államigazgatási feladatok</t>
  </si>
  <si>
    <t>Készletértékesítés ellenértéke</t>
  </si>
  <si>
    <t>3.7</t>
  </si>
  <si>
    <t>Felhalmozási célú önkormányzati támogatások</t>
  </si>
  <si>
    <t>Egyéb felhalmozási célú támogatások bevételei</t>
  </si>
  <si>
    <t xml:space="preserve"> -Családsegítő Társulásnak átadott pée.</t>
  </si>
  <si>
    <t>Településközpontban park kialakítása</t>
  </si>
  <si>
    <t>KEHOP Szennyvízelvezetés pályázat - építés</t>
  </si>
  <si>
    <t>Védőnő - kisértékű eszközök</t>
  </si>
  <si>
    <t>Karbantartók - kisértékű eszközök</t>
  </si>
  <si>
    <t>Mód. I.</t>
  </si>
  <si>
    <t>Eredeti ei.</t>
  </si>
  <si>
    <t>F</t>
  </si>
  <si>
    <t>Mód. I. előirányzat</t>
  </si>
  <si>
    <t>Harta Nagyközség Önkormányzata</t>
  </si>
  <si>
    <t xml:space="preserve"> - Működési célú ktgvetési tám. és kieg támogatás</t>
  </si>
  <si>
    <t>Informatikai eszközök beszerzése</t>
  </si>
  <si>
    <t>Közfoglalkoztatás - hulladékgyűjtő</t>
  </si>
  <si>
    <t>EFOP-3.9.2 pályázat - kisértékű eszközök</t>
  </si>
  <si>
    <t>Foglalkoztatással, munkanélküliséggel kapcs.ell.</t>
  </si>
  <si>
    <t>Egyéb felhalmozási célú támogatások ÁHB</t>
  </si>
  <si>
    <r>
      <t xml:space="preserve">Harta Nagyközség Önkormányzata 2019.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</si>
  <si>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2019. évi előirányzat</t>
  </si>
  <si>
    <t>2019. évi költségvetése bevételeinek előirányzat módosítása</t>
  </si>
  <si>
    <t xml:space="preserve"> - DT.hozzájárulása Hivatal működéséhez</t>
  </si>
  <si>
    <t xml:space="preserve"> - EFOP-3.9.2 pályázat támogatása </t>
  </si>
  <si>
    <t xml:space="preserve"> - EFOP-1.5.3 pályázat támogatása </t>
  </si>
  <si>
    <t xml:space="preserve"> - TOP-5.3.1 pályázat támogatása </t>
  </si>
  <si>
    <t xml:space="preserve"> - KEHOP Szennyvízelvezetés pályázat támogatása</t>
  </si>
  <si>
    <t xml:space="preserve"> - VP Konyha pályázat támogatása</t>
  </si>
  <si>
    <t xml:space="preserve"> - Mini Bölcsődei feladatokra átadott pée.</t>
  </si>
  <si>
    <t>2019. évi költségvetése kiadásainak előirányzat módosítása</t>
  </si>
  <si>
    <t xml:space="preserve"> - EU parlamenti választás</t>
  </si>
  <si>
    <t>2019 . évi költségvetése kiadásainak előirányzat módosítása</t>
  </si>
  <si>
    <t>Harta Nagyközség Önkormányzata 2019. évben tervezett tartalékai</t>
  </si>
  <si>
    <t xml:space="preserve">2019. évi tervezett előirányzat </t>
  </si>
  <si>
    <t>Rendezvények</t>
  </si>
  <si>
    <t>Harta Nagyközség Önkormányzata 2019. évi beruházási kiadásainak előirányzat módosítása</t>
  </si>
  <si>
    <t>Ravatalozó falburkolat</t>
  </si>
  <si>
    <t>Temető urnafal</t>
  </si>
  <si>
    <t>Arany J. utcai telek tereprendezése</t>
  </si>
  <si>
    <t>Szociális Központ - udvarrendezés</t>
  </si>
  <si>
    <t>TOP Szoc. Pályázat - építés</t>
  </si>
  <si>
    <t>Közfoglalkoztatás - Duna-sziget épületek bővítése</t>
  </si>
  <si>
    <t>Háziorvos - laptop</t>
  </si>
  <si>
    <t>Duna-sziget kamera</t>
  </si>
  <si>
    <t>TOP-5.3.1 pályázat informatikai eszközök</t>
  </si>
  <si>
    <t>Művelődési Ház - olajsütő</t>
  </si>
  <si>
    <t>Jogalkotás - irodai szék</t>
  </si>
  <si>
    <t>Hótoló</t>
  </si>
  <si>
    <t>Sport - bojler</t>
  </si>
  <si>
    <t>Temető -  klíma</t>
  </si>
  <si>
    <t>Háziorvos - várótermi székek, bútorok, klíma</t>
  </si>
  <si>
    <t>Foktő-Baráka hálózati szivattyú cseréje</t>
  </si>
  <si>
    <t>Háziorvos BM pályázat - kisértékű eszközök</t>
  </si>
  <si>
    <t>TOP Mini Bölcsőde pályázat - kisértékű eszközök</t>
  </si>
  <si>
    <t>TOP Szoc. Pályázat - eszközbeszerzés</t>
  </si>
  <si>
    <t>TOP-5.3.1 pályázat - fényképezőgép</t>
  </si>
  <si>
    <t>Közfoglalkoztatás - öntözőkocsi</t>
  </si>
  <si>
    <t>Közfoglalkoztatás - gépjármű</t>
  </si>
  <si>
    <t>Közfoglalkoztatás - láncfűrész</t>
  </si>
  <si>
    <t>VP Konyha pályázat - eszközbeszerzés</t>
  </si>
  <si>
    <t>kártyaolvasó</t>
  </si>
  <si>
    <t>irodai szék, polcok, szekrény</t>
  </si>
  <si>
    <t xml:space="preserve">     8.3. Lakástámogatás</t>
  </si>
  <si>
    <t>31</t>
  </si>
  <si>
    <t>Mód. II.</t>
  </si>
  <si>
    <t>G</t>
  </si>
  <si>
    <t>H</t>
  </si>
  <si>
    <t>Mód. II. előirányzat</t>
  </si>
  <si>
    <t>számítógép</t>
  </si>
  <si>
    <t xml:space="preserve"> - Magyar Falu Program-orvosi rendelő pályázat tám.</t>
  </si>
  <si>
    <t xml:space="preserve"> - Gyermekvédelmi támogatás</t>
  </si>
  <si>
    <t xml:space="preserve"> - "Mi is Gyaloglók vagyunk" pályázat támogatása</t>
  </si>
  <si>
    <t xml:space="preserve"> - JETA-Szálláshely II. ütem pályázat támogatása </t>
  </si>
  <si>
    <t xml:space="preserve"> - JETA-Rendezvénytér kialakítása pályázat támogatása </t>
  </si>
  <si>
    <t>Családi támogatások</t>
  </si>
  <si>
    <t xml:space="preserve"> - Elszámolásból származó bevétel</t>
  </si>
  <si>
    <t xml:space="preserve"> - Önkormányzati választás</t>
  </si>
  <si>
    <t>Magyar Falu Program-orvosi rendelő</t>
  </si>
  <si>
    <t>JETA-Rendezvénytér pályázat</t>
  </si>
  <si>
    <t>Kábel TV eszközök</t>
  </si>
  <si>
    <t>Mód. III.</t>
  </si>
  <si>
    <t>I</t>
  </si>
  <si>
    <t>J</t>
  </si>
  <si>
    <t>8.sz.melléklet</t>
  </si>
  <si>
    <t>Harta Nagyközség Önkormányzata 2019. évi felújítási kiadásainak előirányzat módosítása</t>
  </si>
  <si>
    <t>Felújítás megnevezése</t>
  </si>
  <si>
    <t>Ingatlanok felújítása</t>
  </si>
  <si>
    <t>Háziorvos BM pályázat - rendelő felújítás</t>
  </si>
  <si>
    <t>Kamp ház - felújítás</t>
  </si>
  <si>
    <t>Szennyvíz-átemelő szivattyú felújítása</t>
  </si>
  <si>
    <t>Csőtörések, hálózati meghibásodások javítása</t>
  </si>
  <si>
    <t>EFOP-1.5.3 pályázat - Műv.Ház udvar felújítása</t>
  </si>
  <si>
    <t>VP Konyha pályázat - felújítás</t>
  </si>
  <si>
    <t>TOP Mini Bölcsőde pályázat - felújítás</t>
  </si>
  <si>
    <t>TOP Eü pályázat - felújítás</t>
  </si>
  <si>
    <t>Egyéb tárgyi eszközök felújítása</t>
  </si>
  <si>
    <t>Baráka - vastalanító tartály felújítása</t>
  </si>
  <si>
    <t>Felújítási célú ÁFA</t>
  </si>
  <si>
    <t>FELÚJÍTÁS ÖSSZESEN:</t>
  </si>
  <si>
    <t xml:space="preserve"> - BM Konyha pályázat támogatása</t>
  </si>
  <si>
    <t>BM Konyha pályázat</t>
  </si>
  <si>
    <t>Mód. III. előirányzat</t>
  </si>
  <si>
    <t>3022/1. hrsz-ú ingatlan vásárlása</t>
  </si>
  <si>
    <t>BM Konyha pályázat - terv</t>
  </si>
  <si>
    <t>JETA Szálláshely - terv</t>
  </si>
  <si>
    <t>Mód. IV.</t>
  </si>
  <si>
    <t>K</t>
  </si>
  <si>
    <t>L</t>
  </si>
  <si>
    <t>Mód IV.</t>
  </si>
  <si>
    <t>Mód. IV. előirányzat megbontása</t>
  </si>
  <si>
    <t>Mód. IV. előirányzat bontása</t>
  </si>
  <si>
    <t>Mód. IV. előirányzat</t>
  </si>
  <si>
    <t xml:space="preserve">JETA Szálláshely pályázat </t>
  </si>
  <si>
    <t xml:space="preserve"> -BURSA Hungarica ösztöndíj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</si>
</sst>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78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sz val="13"/>
      <color indexed="8"/>
      <name val="Calibri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Arial CE"/>
      <family val="0"/>
    </font>
    <font>
      <i/>
      <sz val="13"/>
      <name val="Arial CE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7" borderId="7" applyNumberFormat="0" applyFont="0" applyAlignment="0" applyProtection="0"/>
    <xf numFmtId="0" fontId="70" fillId="28" borderId="0" applyNumberFormat="0" applyBorder="0" applyAlignment="0" applyProtection="0"/>
    <xf numFmtId="0" fontId="71" fillId="29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0" fontId="77" fillId="29" borderId="1" applyNumberFormat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6" xfId="56" applyFont="1" applyFill="1" applyBorder="1" applyAlignment="1" applyProtection="1">
      <alignment horizontal="center" vertical="center" wrapText="1"/>
      <protection/>
    </xf>
    <xf numFmtId="49" fontId="5" fillId="0" borderId="17" xfId="56" applyNumberFormat="1" applyFont="1" applyFill="1" applyBorder="1" applyAlignment="1" applyProtection="1">
      <alignment horizontal="center" vertical="center" wrapText="1"/>
      <protection/>
    </xf>
    <xf numFmtId="164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8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7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8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8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19" xfId="56" applyFont="1" applyFill="1" applyBorder="1" applyAlignment="1" applyProtection="1">
      <alignment horizontal="left" vertical="center" wrapText="1" indent="2"/>
      <protection/>
    </xf>
    <xf numFmtId="164" fontId="6" fillId="0" borderId="20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1" xfId="56" applyFont="1" applyFill="1" applyBorder="1" applyAlignment="1" applyProtection="1">
      <alignment horizontal="center" vertical="center" wrapText="1" readingOrder="1"/>
      <protection/>
    </xf>
    <xf numFmtId="0" fontId="4" fillId="0" borderId="22" xfId="56" applyFont="1" applyFill="1" applyBorder="1" applyAlignment="1" applyProtection="1">
      <alignment horizontal="center" vertical="center" wrapText="1" readingOrder="1"/>
      <protection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vertical="center" textRotation="90"/>
    </xf>
    <xf numFmtId="0" fontId="1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>
      <alignment horizontal="center" vertical="center" textRotation="90" wrapText="1"/>
    </xf>
    <xf numFmtId="164" fontId="2" fillId="0" borderId="2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9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NumberFormat="1" applyFont="1" applyFill="1" applyAlignment="1">
      <alignment vertical="center" wrapText="1"/>
    </xf>
    <xf numFmtId="0" fontId="0" fillId="0" borderId="31" xfId="0" applyFont="1" applyBorder="1" applyAlignment="1">
      <alignment horizontal="left" vertical="center" wrapText="1"/>
    </xf>
    <xf numFmtId="164" fontId="1" fillId="0" borderId="29" xfId="0" applyNumberFormat="1" applyFont="1" applyFill="1" applyBorder="1" applyAlignment="1" applyProtection="1">
      <alignment horizontal="center" vertical="center" wrapText="1"/>
      <protection/>
    </xf>
    <xf numFmtId="164" fontId="29" fillId="0" borderId="32" xfId="0" applyNumberFormat="1" applyFont="1" applyFill="1" applyBorder="1" applyAlignment="1" applyProtection="1">
      <alignment horizontal="right" vertical="center" wrapText="1"/>
      <protection/>
    </xf>
    <xf numFmtId="164" fontId="29" fillId="0" borderId="29" xfId="0" applyNumberFormat="1" applyFont="1" applyFill="1" applyBorder="1" applyAlignment="1" applyProtection="1">
      <alignment horizontal="right" vertical="center" wrapText="1"/>
      <protection/>
    </xf>
    <xf numFmtId="164" fontId="1" fillId="0" borderId="33" xfId="0" applyNumberFormat="1" applyFont="1" applyFill="1" applyBorder="1" applyAlignment="1" applyProtection="1">
      <alignment horizontal="right" vertical="center" wrapText="1"/>
      <protection/>
    </xf>
    <xf numFmtId="164" fontId="1" fillId="0" borderId="34" xfId="0" applyNumberFormat="1" applyFont="1" applyFill="1" applyBorder="1" applyAlignment="1" applyProtection="1">
      <alignment horizontal="center" vertical="center" wrapText="1"/>
      <protection/>
    </xf>
    <xf numFmtId="164" fontId="29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164" fontId="6" fillId="0" borderId="36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1" xfId="56" applyFont="1" applyFill="1" applyBorder="1" applyAlignment="1" applyProtection="1">
      <alignment horizontal="center" vertical="center" wrapText="1"/>
      <protection/>
    </xf>
    <xf numFmtId="3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Font="1" applyBorder="1" applyAlignment="1">
      <alignment horizontal="center" vertical="top"/>
    </xf>
    <xf numFmtId="0" fontId="19" fillId="0" borderId="31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10" xfId="0" applyFont="1" applyBorder="1" applyAlignment="1">
      <alignment vertical="center" textRotation="90"/>
    </xf>
    <xf numFmtId="0" fontId="19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3" fontId="31" fillId="0" borderId="10" xfId="0" applyNumberFormat="1" applyFont="1" applyBorder="1" applyAlignment="1">
      <alignment horizontal="right"/>
    </xf>
    <xf numFmtId="49" fontId="33" fillId="0" borderId="10" xfId="0" applyNumberFormat="1" applyFont="1" applyBorder="1" applyAlignment="1">
      <alignment/>
    </xf>
    <xf numFmtId="49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49" fontId="32" fillId="0" borderId="10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8" fillId="0" borderId="10" xfId="0" applyFont="1" applyBorder="1" applyAlignment="1">
      <alignment horizontal="center"/>
    </xf>
    <xf numFmtId="3" fontId="33" fillId="0" borderId="10" xfId="0" applyNumberFormat="1" applyFont="1" applyBorder="1" applyAlignment="1">
      <alignment horizontal="left"/>
    </xf>
    <xf numFmtId="3" fontId="38" fillId="0" borderId="10" xfId="0" applyNumberFormat="1" applyFont="1" applyBorder="1" applyAlignment="1">
      <alignment/>
    </xf>
    <xf numFmtId="0" fontId="19" fillId="0" borderId="16" xfId="0" applyFont="1" applyBorder="1" applyAlignment="1" applyProtection="1">
      <alignment horizontal="center" vertical="center" textRotation="90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3" fontId="38" fillId="0" borderId="19" xfId="0" applyNumberFormat="1" applyFont="1" applyBorder="1" applyAlignment="1">
      <alignment/>
    </xf>
    <xf numFmtId="164" fontId="39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Fill="1" applyBorder="1" applyAlignment="1">
      <alignment horizontal="center" vertical="center" wrapText="1"/>
    </xf>
    <xf numFmtId="49" fontId="5" fillId="0" borderId="40" xfId="56" applyNumberFormat="1" applyFont="1" applyFill="1" applyBorder="1" applyAlignment="1" applyProtection="1">
      <alignment horizontal="center" vertical="center" wrapText="1"/>
      <protection/>
    </xf>
    <xf numFmtId="0" fontId="4" fillId="0" borderId="41" xfId="56" applyFont="1" applyFill="1" applyBorder="1" applyAlignment="1" applyProtection="1">
      <alignment horizontal="center" vertical="center" wrapText="1"/>
      <protection/>
    </xf>
    <xf numFmtId="0" fontId="4" fillId="0" borderId="42" xfId="56" applyFont="1" applyFill="1" applyBorder="1" applyAlignment="1" applyProtection="1">
      <alignment horizontal="center" vertical="center" wrapText="1"/>
      <protection/>
    </xf>
    <xf numFmtId="0" fontId="4" fillId="0" borderId="18" xfId="56" applyFont="1" applyFill="1" applyBorder="1" applyAlignment="1" applyProtection="1">
      <alignment horizontal="center" vertical="center" wrapText="1"/>
      <protection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25" xfId="0" applyFont="1" applyBorder="1" applyAlignment="1">
      <alignment horizontal="center"/>
    </xf>
    <xf numFmtId="0" fontId="40" fillId="0" borderId="25" xfId="0" applyFont="1" applyBorder="1" applyAlignment="1">
      <alignment/>
    </xf>
    <xf numFmtId="0" fontId="40" fillId="0" borderId="25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1" fillId="0" borderId="45" xfId="0" applyFont="1" applyBorder="1" applyAlignment="1">
      <alignment/>
    </xf>
    <xf numFmtId="3" fontId="41" fillId="0" borderId="45" xfId="0" applyNumberFormat="1" applyFont="1" applyBorder="1" applyAlignment="1">
      <alignment/>
    </xf>
    <xf numFmtId="0" fontId="40" fillId="0" borderId="29" xfId="0" applyFont="1" applyBorder="1" applyAlignment="1">
      <alignment/>
    </xf>
    <xf numFmtId="3" fontId="40" fillId="0" borderId="29" xfId="0" applyNumberFormat="1" applyFont="1" applyBorder="1" applyAlignment="1">
      <alignment/>
    </xf>
    <xf numFmtId="0" fontId="41" fillId="0" borderId="29" xfId="0" applyFont="1" applyBorder="1" applyAlignment="1">
      <alignment/>
    </xf>
    <xf numFmtId="3" fontId="41" fillId="0" borderId="29" xfId="0" applyNumberFormat="1" applyFont="1" applyBorder="1" applyAlignment="1">
      <alignment/>
    </xf>
    <xf numFmtId="0" fontId="40" fillId="0" borderId="35" xfId="0" applyFont="1" applyBorder="1" applyAlignment="1">
      <alignment/>
    </xf>
    <xf numFmtId="3" fontId="40" fillId="0" borderId="35" xfId="0" applyNumberFormat="1" applyFont="1" applyBorder="1" applyAlignment="1">
      <alignment/>
    </xf>
    <xf numFmtId="0" fontId="40" fillId="0" borderId="0" xfId="0" applyFont="1" applyAlignment="1">
      <alignment horizontal="right"/>
    </xf>
    <xf numFmtId="3" fontId="41" fillId="0" borderId="25" xfId="0" applyNumberFormat="1" applyFont="1" applyBorder="1" applyAlignment="1">
      <alignment/>
    </xf>
    <xf numFmtId="0" fontId="41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8" xfId="0" applyFont="1" applyBorder="1" applyAlignment="1">
      <alignment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3" fillId="0" borderId="46" xfId="0" applyFont="1" applyBorder="1" applyAlignment="1">
      <alignment vertical="center" textRotation="90"/>
    </xf>
    <xf numFmtId="0" fontId="13" fillId="0" borderId="47" xfId="0" applyFont="1" applyBorder="1" applyAlignment="1">
      <alignment vertical="center" textRotation="90"/>
    </xf>
    <xf numFmtId="0" fontId="33" fillId="0" borderId="0" xfId="0" applyFont="1" applyAlignment="1">
      <alignment/>
    </xf>
    <xf numFmtId="0" fontId="19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14" fillId="0" borderId="46" xfId="0" applyFont="1" applyBorder="1" applyAlignment="1">
      <alignment vertical="center" textRotation="90"/>
    </xf>
    <xf numFmtId="0" fontId="14" fillId="0" borderId="47" xfId="0" applyFont="1" applyBorder="1" applyAlignment="1">
      <alignment vertical="center" textRotation="90"/>
    </xf>
    <xf numFmtId="0" fontId="30" fillId="0" borderId="50" xfId="0" applyFont="1" applyBorder="1" applyAlignment="1">
      <alignment horizontal="center" vertical="center"/>
    </xf>
    <xf numFmtId="3" fontId="37" fillId="0" borderId="12" xfId="0" applyNumberFormat="1" applyFont="1" applyBorder="1" applyAlignment="1">
      <alignment vertical="center" wrapText="1"/>
    </xf>
    <xf numFmtId="3" fontId="37" fillId="0" borderId="24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3" fontId="19" fillId="0" borderId="53" xfId="0" applyNumberFormat="1" applyFont="1" applyBorder="1" applyAlignment="1">
      <alignment vertical="center" wrapText="1"/>
    </xf>
    <xf numFmtId="0" fontId="38" fillId="0" borderId="54" xfId="0" applyFont="1" applyBorder="1" applyAlignment="1">
      <alignment vertical="center" wrapText="1"/>
    </xf>
    <xf numFmtId="0" fontId="19" fillId="0" borderId="5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0" fontId="37" fillId="0" borderId="24" xfId="0" applyFont="1" applyBorder="1" applyAlignment="1">
      <alignment horizontal="right" vertical="center" wrapText="1"/>
    </xf>
    <xf numFmtId="0" fontId="37" fillId="0" borderId="24" xfId="0" applyFont="1" applyBorder="1" applyAlignment="1">
      <alignment vertical="center" wrapText="1"/>
    </xf>
    <xf numFmtId="3" fontId="33" fillId="0" borderId="12" xfId="0" applyNumberFormat="1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38" xfId="0" applyFont="1" applyBorder="1" applyAlignment="1">
      <alignment vertical="center" wrapText="1"/>
    </xf>
    <xf numFmtId="3" fontId="37" fillId="0" borderId="38" xfId="0" applyNumberFormat="1" applyFont="1" applyBorder="1" applyAlignment="1">
      <alignment vertical="center" wrapText="1"/>
    </xf>
    <xf numFmtId="0" fontId="37" fillId="0" borderId="5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33" fillId="0" borderId="24" xfId="0" applyNumberFormat="1" applyFont="1" applyBorder="1" applyAlignment="1">
      <alignment horizontal="right" vertical="center" wrapText="1"/>
    </xf>
    <xf numFmtId="3" fontId="19" fillId="0" borderId="24" xfId="0" applyNumberFormat="1" applyFont="1" applyBorder="1" applyAlignment="1">
      <alignment vertical="center" wrapText="1"/>
    </xf>
    <xf numFmtId="3" fontId="33" fillId="0" borderId="24" xfId="0" applyNumberFormat="1" applyFont="1" applyBorder="1" applyAlignment="1">
      <alignment vertical="center" wrapText="1"/>
    </xf>
    <xf numFmtId="3" fontId="19" fillId="0" borderId="54" xfId="0" applyNumberFormat="1" applyFont="1" applyBorder="1" applyAlignment="1">
      <alignment vertical="center" wrapText="1"/>
    </xf>
    <xf numFmtId="0" fontId="38" fillId="0" borderId="58" xfId="0" applyFont="1" applyBorder="1" applyAlignment="1">
      <alignment vertical="center" wrapText="1"/>
    </xf>
    <xf numFmtId="0" fontId="37" fillId="0" borderId="38" xfId="0" applyFont="1" applyBorder="1" applyAlignment="1">
      <alignment horizontal="right" vertical="center" wrapText="1"/>
    </xf>
    <xf numFmtId="0" fontId="37" fillId="0" borderId="38" xfId="0" applyFont="1" applyBorder="1" applyAlignment="1">
      <alignment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28" fillId="0" borderId="59" xfId="0" applyNumberFormat="1" applyFont="1" applyFill="1" applyBorder="1" applyAlignment="1" applyProtection="1">
      <alignment horizontal="left" vertical="center" wrapText="1"/>
      <protection/>
    </xf>
    <xf numFmtId="0" fontId="11" fillId="0" borderId="56" xfId="0" applyFont="1" applyBorder="1" applyAlignment="1">
      <alignment horizontal="left" vertical="center" wrapText="1"/>
    </xf>
    <xf numFmtId="164" fontId="28" fillId="0" borderId="60" xfId="0" applyNumberFormat="1" applyFont="1" applyFill="1" applyBorder="1" applyAlignment="1" applyProtection="1">
      <alignment horizontal="left" vertical="center" wrapText="1"/>
      <protection/>
    </xf>
    <xf numFmtId="0" fontId="11" fillId="0" borderId="61" xfId="0" applyFont="1" applyBorder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42.8515625" style="0" customWidth="1"/>
    <col min="3" max="3" width="23.7109375" style="0" customWidth="1"/>
    <col min="4" max="4" width="19.57421875" style="0" customWidth="1"/>
    <col min="5" max="5" width="24.00390625" style="0" customWidth="1"/>
    <col min="6" max="6" width="22.140625" style="0" customWidth="1"/>
  </cols>
  <sheetData>
    <row r="1" spans="1:6" ht="15.75">
      <c r="A1" s="171"/>
      <c r="B1" s="171"/>
      <c r="C1" s="171"/>
      <c r="D1" s="171"/>
      <c r="F1" s="187" t="s">
        <v>322</v>
      </c>
    </row>
    <row r="2" spans="1:5" ht="15.75">
      <c r="A2" s="171"/>
      <c r="B2" s="171"/>
      <c r="C2" s="171"/>
      <c r="D2" s="171"/>
      <c r="E2" s="171"/>
    </row>
    <row r="3" spans="1:5" ht="15.75">
      <c r="A3" s="254" t="s">
        <v>323</v>
      </c>
      <c r="B3" s="254"/>
      <c r="C3" s="254"/>
      <c r="D3" s="254"/>
      <c r="E3" s="254"/>
    </row>
    <row r="4" spans="1:5" ht="15.75">
      <c r="A4" s="171"/>
      <c r="B4" s="171"/>
      <c r="C4" s="171"/>
      <c r="D4" s="171"/>
      <c r="E4" s="171"/>
    </row>
    <row r="5" spans="1:6" ht="16.5" thickBot="1">
      <c r="A5" s="171"/>
      <c r="B5" s="171"/>
      <c r="C5" s="171"/>
      <c r="D5" s="171"/>
      <c r="F5" s="172" t="s">
        <v>33</v>
      </c>
    </row>
    <row r="6" spans="1:6" ht="30.75" customHeight="1" thickBot="1">
      <c r="A6" s="189" t="s">
        <v>166</v>
      </c>
      <c r="B6" s="189" t="s">
        <v>324</v>
      </c>
      <c r="C6" s="189" t="s">
        <v>259</v>
      </c>
      <c r="D6" s="189" t="s">
        <v>247</v>
      </c>
      <c r="E6" s="189" t="s">
        <v>319</v>
      </c>
      <c r="F6" s="189" t="s">
        <v>344</v>
      </c>
    </row>
    <row r="7" spans="1:6" ht="16.5" thickBot="1">
      <c r="A7" s="174"/>
      <c r="B7" s="173" t="s">
        <v>6</v>
      </c>
      <c r="C7" s="173" t="s">
        <v>7</v>
      </c>
      <c r="D7" s="173" t="s">
        <v>8</v>
      </c>
      <c r="E7" s="173" t="s">
        <v>9</v>
      </c>
      <c r="F7" s="173" t="s">
        <v>106</v>
      </c>
    </row>
    <row r="8" spans="1:6" ht="15.75">
      <c r="A8" s="176">
        <v>1</v>
      </c>
      <c r="B8" s="179" t="s">
        <v>325</v>
      </c>
      <c r="C8" s="180">
        <f>SUM(C9:C18)</f>
        <v>72736</v>
      </c>
      <c r="D8" s="180">
        <f>SUM(D9:D18)</f>
        <v>70336</v>
      </c>
      <c r="E8" s="180">
        <f>SUM(E9:E18)</f>
        <v>71430</v>
      </c>
      <c r="F8" s="180">
        <f>SUM(F9:F18)</f>
        <v>72555</v>
      </c>
    </row>
    <row r="9" spans="1:6" ht="15.75">
      <c r="A9" s="177">
        <v>2</v>
      </c>
      <c r="B9" s="181" t="s">
        <v>326</v>
      </c>
      <c r="C9" s="182">
        <v>8275</v>
      </c>
      <c r="D9" s="182">
        <v>8275</v>
      </c>
      <c r="E9" s="182">
        <v>8275</v>
      </c>
      <c r="F9" s="182">
        <v>8275</v>
      </c>
    </row>
    <row r="10" spans="1:6" ht="15.75">
      <c r="A10" s="177">
        <v>3</v>
      </c>
      <c r="B10" s="181" t="s">
        <v>327</v>
      </c>
      <c r="C10" s="182">
        <v>6300</v>
      </c>
      <c r="D10" s="182">
        <v>3900</v>
      </c>
      <c r="E10" s="182">
        <v>3900</v>
      </c>
      <c r="F10" s="182">
        <v>3900</v>
      </c>
    </row>
    <row r="11" spans="1:6" ht="15.75">
      <c r="A11" s="177">
        <v>4</v>
      </c>
      <c r="B11" s="181" t="s">
        <v>328</v>
      </c>
      <c r="C11" s="181">
        <v>500</v>
      </c>
      <c r="D11" s="181">
        <v>500</v>
      </c>
      <c r="E11" s="181">
        <v>500</v>
      </c>
      <c r="F11" s="181">
        <v>500</v>
      </c>
    </row>
    <row r="12" spans="1:6" ht="15.75">
      <c r="A12" s="177">
        <v>5</v>
      </c>
      <c r="B12" s="181" t="s">
        <v>329</v>
      </c>
      <c r="C12" s="182">
        <v>1000</v>
      </c>
      <c r="D12" s="182">
        <v>1000</v>
      </c>
      <c r="E12" s="182">
        <v>1000</v>
      </c>
      <c r="F12" s="182">
        <v>1000</v>
      </c>
    </row>
    <row r="13" spans="1:6" ht="15.75">
      <c r="A13" s="177">
        <v>6</v>
      </c>
      <c r="B13" s="181" t="s">
        <v>330</v>
      </c>
      <c r="C13" s="182">
        <v>2381</v>
      </c>
      <c r="D13" s="182">
        <v>2381</v>
      </c>
      <c r="E13" s="182">
        <v>2381</v>
      </c>
      <c r="F13" s="182">
        <v>2381</v>
      </c>
    </row>
    <row r="14" spans="1:6" ht="15.75">
      <c r="A14" s="177">
        <v>7</v>
      </c>
      <c r="B14" s="181" t="s">
        <v>331</v>
      </c>
      <c r="C14" s="182">
        <v>3236</v>
      </c>
      <c r="D14" s="182">
        <v>3236</v>
      </c>
      <c r="E14" s="182">
        <v>3236</v>
      </c>
      <c r="F14" s="182">
        <v>3236</v>
      </c>
    </row>
    <row r="15" spans="1:6" ht="15.75">
      <c r="A15" s="177">
        <v>8</v>
      </c>
      <c r="B15" s="181" t="s">
        <v>332</v>
      </c>
      <c r="C15" s="182">
        <v>3281</v>
      </c>
      <c r="D15" s="182">
        <v>3281</v>
      </c>
      <c r="E15" s="182">
        <v>3281</v>
      </c>
      <c r="F15" s="182">
        <v>3281</v>
      </c>
    </row>
    <row r="16" spans="1:6" ht="15.75">
      <c r="A16" s="177">
        <v>9</v>
      </c>
      <c r="B16" s="181" t="s">
        <v>333</v>
      </c>
      <c r="C16" s="182">
        <v>47763</v>
      </c>
      <c r="D16" s="182">
        <v>47763</v>
      </c>
      <c r="E16" s="182">
        <v>47763</v>
      </c>
      <c r="F16" s="182">
        <v>47763</v>
      </c>
    </row>
    <row r="17" spans="1:6" ht="15.75">
      <c r="A17" s="177">
        <v>10</v>
      </c>
      <c r="B17" s="181" t="s">
        <v>342</v>
      </c>
      <c r="C17" s="182">
        <v>0</v>
      </c>
      <c r="D17" s="182">
        <v>0</v>
      </c>
      <c r="E17" s="182">
        <v>171</v>
      </c>
      <c r="F17" s="182">
        <v>1296</v>
      </c>
    </row>
    <row r="18" spans="1:6" ht="15.75">
      <c r="A18" s="177">
        <v>11</v>
      </c>
      <c r="B18" s="181" t="s">
        <v>343</v>
      </c>
      <c r="C18" s="182">
        <v>0</v>
      </c>
      <c r="D18" s="182">
        <v>0</v>
      </c>
      <c r="E18" s="182">
        <v>923</v>
      </c>
      <c r="F18" s="182">
        <v>923</v>
      </c>
    </row>
    <row r="19" spans="1:6" ht="15.75">
      <c r="A19" s="177">
        <v>12</v>
      </c>
      <c r="B19" s="183" t="s">
        <v>334</v>
      </c>
      <c r="C19" s="183">
        <f>SUM(C20)</f>
        <v>196</v>
      </c>
      <c r="D19" s="183">
        <f>SUM(D20)</f>
        <v>196</v>
      </c>
      <c r="E19" s="183">
        <f>SUM(E20)</f>
        <v>196</v>
      </c>
      <c r="F19" s="183">
        <f>SUM(F20)</f>
        <v>196</v>
      </c>
    </row>
    <row r="20" spans="1:6" ht="15.75">
      <c r="A20" s="177">
        <v>13</v>
      </c>
      <c r="B20" s="181" t="s">
        <v>335</v>
      </c>
      <c r="C20" s="181">
        <v>196</v>
      </c>
      <c r="D20" s="181">
        <v>196</v>
      </c>
      <c r="E20" s="181">
        <v>196</v>
      </c>
      <c r="F20" s="181">
        <v>196</v>
      </c>
    </row>
    <row r="21" spans="1:6" ht="15.75">
      <c r="A21" s="177">
        <v>14</v>
      </c>
      <c r="B21" s="183" t="s">
        <v>336</v>
      </c>
      <c r="C21" s="184">
        <f>SUM(C22)</f>
        <v>19690</v>
      </c>
      <c r="D21" s="184">
        <f>SUM(D22)</f>
        <v>19042</v>
      </c>
      <c r="E21" s="184">
        <f>SUM(E22)</f>
        <v>19338</v>
      </c>
      <c r="F21" s="184">
        <f>SUM(F22)</f>
        <v>19338</v>
      </c>
    </row>
    <row r="22" spans="1:6" ht="16.5" thickBot="1">
      <c r="A22" s="178">
        <v>15</v>
      </c>
      <c r="B22" s="185" t="s">
        <v>236</v>
      </c>
      <c r="C22" s="186">
        <v>19690</v>
      </c>
      <c r="D22" s="186">
        <v>19042</v>
      </c>
      <c r="E22" s="186">
        <v>19338</v>
      </c>
      <c r="F22" s="186">
        <v>19338</v>
      </c>
    </row>
    <row r="23" spans="1:6" ht="16.5" thickBot="1">
      <c r="A23" s="175">
        <v>16</v>
      </c>
      <c r="B23" s="173" t="s">
        <v>337</v>
      </c>
      <c r="C23" s="188">
        <f>SUM(C8+C19+C21)</f>
        <v>92622</v>
      </c>
      <c r="D23" s="188">
        <f>SUM(D8+D19+D21)</f>
        <v>89574</v>
      </c>
      <c r="E23" s="188">
        <f>SUM(E8+E19+E21)</f>
        <v>90964</v>
      </c>
      <c r="F23" s="188">
        <f>SUM(F8+F19+F21)</f>
        <v>92089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E1">
      <selection activeCell="G30" sqref="G30"/>
    </sheetView>
  </sheetViews>
  <sheetFormatPr defaultColWidth="9.140625" defaultRowHeight="15"/>
  <cols>
    <col min="2" max="2" width="48.00390625" style="0" customWidth="1"/>
    <col min="3" max="3" width="15.28125" style="0" customWidth="1"/>
    <col min="4" max="4" width="15.7109375" style="0" customWidth="1"/>
    <col min="5" max="6" width="15.421875" style="0" customWidth="1"/>
    <col min="7" max="7" width="14.57421875" style="12" customWidth="1"/>
    <col min="8" max="8" width="43.00390625" style="10" customWidth="1"/>
    <col min="9" max="11" width="15.140625" style="10" customWidth="1"/>
    <col min="12" max="12" width="13.140625" style="10" customWidth="1"/>
    <col min="13" max="13" width="13.140625" style="0" customWidth="1"/>
  </cols>
  <sheetData>
    <row r="1" spans="1:13" ht="13.5" customHeight="1">
      <c r="A1" s="190" t="s">
        <v>258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8" customHeight="1" thickBot="1">
      <c r="A2" s="1" t="s">
        <v>0</v>
      </c>
      <c r="B2" s="1"/>
      <c r="C2" s="1"/>
      <c r="D2" s="1"/>
      <c r="E2" s="1"/>
      <c r="F2" s="1"/>
      <c r="G2" s="13" t="s">
        <v>33</v>
      </c>
      <c r="H2" s="19" t="s">
        <v>3</v>
      </c>
      <c r="I2" s="19"/>
      <c r="J2" s="19"/>
      <c r="K2" s="19"/>
      <c r="L2" s="11" t="s">
        <v>107</v>
      </c>
      <c r="M2" s="11" t="s">
        <v>107</v>
      </c>
    </row>
    <row r="3" spans="1:13" ht="22.5" customHeight="1">
      <c r="A3" s="21" t="s">
        <v>1</v>
      </c>
      <c r="B3" s="7" t="s">
        <v>2</v>
      </c>
      <c r="C3" s="20" t="s">
        <v>259</v>
      </c>
      <c r="D3" s="20" t="s">
        <v>247</v>
      </c>
      <c r="E3" s="20" t="s">
        <v>303</v>
      </c>
      <c r="F3" s="20" t="s">
        <v>319</v>
      </c>
      <c r="G3" s="20" t="s">
        <v>344</v>
      </c>
      <c r="H3" s="7" t="s">
        <v>4</v>
      </c>
      <c r="I3" s="20" t="s">
        <v>259</v>
      </c>
      <c r="J3" s="41" t="s">
        <v>247</v>
      </c>
      <c r="K3" s="41" t="s">
        <v>303</v>
      </c>
      <c r="L3" s="41" t="s">
        <v>319</v>
      </c>
      <c r="M3" s="41" t="s">
        <v>344</v>
      </c>
    </row>
    <row r="4" spans="1:13" ht="11.25" customHeight="1">
      <c r="A4" s="15"/>
      <c r="B4" s="166" t="s">
        <v>6</v>
      </c>
      <c r="C4" s="167" t="s">
        <v>7</v>
      </c>
      <c r="D4" s="16" t="s">
        <v>8</v>
      </c>
      <c r="E4" s="168" t="s">
        <v>9</v>
      </c>
      <c r="F4" s="106" t="s">
        <v>106</v>
      </c>
      <c r="G4" s="106" t="s">
        <v>249</v>
      </c>
      <c r="H4" s="42" t="s">
        <v>304</v>
      </c>
      <c r="I4" s="42" t="s">
        <v>305</v>
      </c>
      <c r="J4" s="42" t="s">
        <v>320</v>
      </c>
      <c r="K4" s="42" t="s">
        <v>321</v>
      </c>
      <c r="L4" s="42" t="s">
        <v>345</v>
      </c>
      <c r="M4" s="42" t="s">
        <v>346</v>
      </c>
    </row>
    <row r="5" spans="1:13" ht="15" customHeight="1">
      <c r="A5" s="22" t="s">
        <v>74</v>
      </c>
      <c r="B5" s="6" t="s">
        <v>34</v>
      </c>
      <c r="C5" s="25">
        <f>SUM(C6+C7)</f>
        <v>233022</v>
      </c>
      <c r="D5" s="25">
        <f>SUM(D6+D7)</f>
        <v>279312</v>
      </c>
      <c r="E5" s="25">
        <f>SUM(E6+E7)</f>
        <v>293731</v>
      </c>
      <c r="F5" s="25">
        <f>SUM(F6+F7)</f>
        <v>294528</v>
      </c>
      <c r="G5" s="25">
        <f>SUM(G6+G7)</f>
        <v>303139</v>
      </c>
      <c r="H5" s="6" t="s">
        <v>10</v>
      </c>
      <c r="I5" s="43">
        <v>127811</v>
      </c>
      <c r="J5" s="43">
        <v>156888</v>
      </c>
      <c r="K5" s="43">
        <v>165435</v>
      </c>
      <c r="L5" s="43">
        <v>166162</v>
      </c>
      <c r="M5" s="43">
        <v>166162</v>
      </c>
    </row>
    <row r="6" spans="1:13" ht="15" customHeight="1">
      <c r="A6" s="22" t="s">
        <v>20</v>
      </c>
      <c r="B6" s="2" t="s">
        <v>35</v>
      </c>
      <c r="C6" s="25">
        <v>149575</v>
      </c>
      <c r="D6" s="25">
        <v>160191</v>
      </c>
      <c r="E6" s="25">
        <v>168529</v>
      </c>
      <c r="F6" s="25">
        <v>168985</v>
      </c>
      <c r="G6" s="25">
        <v>178301</v>
      </c>
      <c r="H6" s="6" t="s">
        <v>45</v>
      </c>
      <c r="I6" s="43">
        <v>24526</v>
      </c>
      <c r="J6" s="43">
        <v>27647</v>
      </c>
      <c r="K6" s="43">
        <v>29243</v>
      </c>
      <c r="L6" s="43">
        <v>29285</v>
      </c>
      <c r="M6" s="43">
        <v>29285</v>
      </c>
    </row>
    <row r="7" spans="1:13" ht="15" customHeight="1">
      <c r="A7" s="22" t="s">
        <v>21</v>
      </c>
      <c r="B7" s="2" t="s">
        <v>36</v>
      </c>
      <c r="C7" s="25">
        <v>83447</v>
      </c>
      <c r="D7" s="25">
        <v>119121</v>
      </c>
      <c r="E7" s="25">
        <v>125202</v>
      </c>
      <c r="F7" s="25">
        <v>125543</v>
      </c>
      <c r="G7" s="25">
        <v>124838</v>
      </c>
      <c r="H7" s="6" t="s">
        <v>11</v>
      </c>
      <c r="I7" s="43">
        <v>158773</v>
      </c>
      <c r="J7" s="43">
        <v>164619</v>
      </c>
      <c r="K7" s="43">
        <v>168937</v>
      </c>
      <c r="L7" s="43">
        <v>168518</v>
      </c>
      <c r="M7" s="43">
        <v>169237</v>
      </c>
    </row>
    <row r="8" spans="1:13" s="30" customFormat="1" ht="13.5" customHeight="1">
      <c r="A8" s="22" t="s">
        <v>22</v>
      </c>
      <c r="B8" s="6" t="s">
        <v>37</v>
      </c>
      <c r="C8" s="91">
        <v>146408</v>
      </c>
      <c r="D8" s="91">
        <v>156380</v>
      </c>
      <c r="E8" s="91">
        <v>186380</v>
      </c>
      <c r="F8" s="91">
        <v>222730</v>
      </c>
      <c r="G8" s="91">
        <v>222730</v>
      </c>
      <c r="H8" s="6" t="s">
        <v>12</v>
      </c>
      <c r="I8" s="43">
        <v>11488</v>
      </c>
      <c r="J8" s="43">
        <v>11488</v>
      </c>
      <c r="K8" s="43">
        <v>11853</v>
      </c>
      <c r="L8" s="43">
        <v>12194</v>
      </c>
      <c r="M8" s="43">
        <v>13488</v>
      </c>
    </row>
    <row r="9" spans="1:13" ht="12.75" customHeight="1">
      <c r="A9" s="22" t="s">
        <v>23</v>
      </c>
      <c r="B9" s="6" t="s">
        <v>38</v>
      </c>
      <c r="C9" s="25">
        <f>SUM(C10:C12)</f>
        <v>126160</v>
      </c>
      <c r="D9" s="25">
        <f>SUM(D10:D12)</f>
        <v>126160</v>
      </c>
      <c r="E9" s="25">
        <f>SUM(E10:E12)</f>
        <v>126160</v>
      </c>
      <c r="F9" s="25">
        <f>SUM(F10:F12)</f>
        <v>126160</v>
      </c>
      <c r="G9" s="25">
        <v>126180</v>
      </c>
      <c r="H9" s="6" t="s">
        <v>46</v>
      </c>
      <c r="I9" s="43">
        <f>SUM(I10:I13)</f>
        <v>124378</v>
      </c>
      <c r="J9" s="43">
        <f>SUM(J10:J13)</f>
        <v>112074</v>
      </c>
      <c r="K9" s="43">
        <f>SUM(K10:K13)</f>
        <v>160944</v>
      </c>
      <c r="L9" s="43">
        <f>SUM(L10:L13)</f>
        <v>195710</v>
      </c>
      <c r="M9" s="43">
        <f>SUM(M10:M13)</f>
        <v>200409</v>
      </c>
    </row>
    <row r="10" spans="1:13" ht="12" customHeight="1">
      <c r="A10" s="22" t="s">
        <v>24</v>
      </c>
      <c r="B10" s="2" t="s">
        <v>39</v>
      </c>
      <c r="C10" s="24">
        <v>22500</v>
      </c>
      <c r="D10" s="24">
        <v>22500</v>
      </c>
      <c r="E10" s="24">
        <v>22500</v>
      </c>
      <c r="F10" s="24">
        <v>22500</v>
      </c>
      <c r="G10" s="24">
        <v>22500</v>
      </c>
      <c r="H10" s="2" t="s">
        <v>47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</row>
    <row r="11" spans="1:13" ht="12" customHeight="1">
      <c r="A11" s="22" t="s">
        <v>25</v>
      </c>
      <c r="B11" s="2" t="s">
        <v>111</v>
      </c>
      <c r="C11" s="24">
        <v>103300</v>
      </c>
      <c r="D11" s="24">
        <v>103300</v>
      </c>
      <c r="E11" s="24">
        <v>103300</v>
      </c>
      <c r="F11" s="24">
        <v>103300</v>
      </c>
      <c r="G11" s="24">
        <v>103300</v>
      </c>
      <c r="H11" s="2" t="s">
        <v>48</v>
      </c>
      <c r="I11" s="43">
        <v>67441</v>
      </c>
      <c r="J11" s="43">
        <v>70034</v>
      </c>
      <c r="K11" s="43">
        <v>71193</v>
      </c>
      <c r="L11" s="43">
        <v>74803</v>
      </c>
      <c r="M11" s="43">
        <v>79364</v>
      </c>
    </row>
    <row r="12" spans="1:13" ht="12.75" customHeight="1">
      <c r="A12" s="22" t="s">
        <v>26</v>
      </c>
      <c r="B12" s="2" t="s">
        <v>40</v>
      </c>
      <c r="C12" s="24">
        <v>360</v>
      </c>
      <c r="D12" s="24">
        <v>360</v>
      </c>
      <c r="E12" s="24">
        <v>360</v>
      </c>
      <c r="F12" s="24">
        <v>360</v>
      </c>
      <c r="G12" s="24">
        <v>360</v>
      </c>
      <c r="H12" s="2" t="s">
        <v>49</v>
      </c>
      <c r="I12" s="45">
        <v>12900</v>
      </c>
      <c r="J12" s="45">
        <v>13400</v>
      </c>
      <c r="K12" s="45">
        <v>14900</v>
      </c>
      <c r="L12" s="45">
        <v>16000</v>
      </c>
      <c r="M12" s="45">
        <v>16918</v>
      </c>
    </row>
    <row r="13" spans="1:13" ht="14.25" customHeight="1">
      <c r="A13" s="22" t="s">
        <v>27</v>
      </c>
      <c r="B13" s="6" t="s">
        <v>41</v>
      </c>
      <c r="C13" s="25">
        <v>11664</v>
      </c>
      <c r="D13" s="25">
        <v>11664</v>
      </c>
      <c r="E13" s="25">
        <v>11664</v>
      </c>
      <c r="F13" s="25">
        <v>11664</v>
      </c>
      <c r="G13" s="25">
        <v>11644</v>
      </c>
      <c r="H13" s="2" t="s">
        <v>50</v>
      </c>
      <c r="I13" s="45">
        <v>44037</v>
      </c>
      <c r="J13" s="45">
        <v>28640</v>
      </c>
      <c r="K13" s="45">
        <v>74851</v>
      </c>
      <c r="L13" s="45">
        <v>104907</v>
      </c>
      <c r="M13" s="45">
        <v>104127</v>
      </c>
    </row>
    <row r="14" spans="1:13" ht="13.5" customHeight="1">
      <c r="A14" s="22" t="s">
        <v>28</v>
      </c>
      <c r="B14" s="6" t="s">
        <v>42</v>
      </c>
      <c r="C14" s="31">
        <v>778</v>
      </c>
      <c r="D14" s="31">
        <v>778</v>
      </c>
      <c r="E14" s="31">
        <v>778</v>
      </c>
      <c r="F14" s="31">
        <v>778</v>
      </c>
      <c r="G14" s="31">
        <v>778</v>
      </c>
      <c r="H14" s="6" t="s">
        <v>51</v>
      </c>
      <c r="I14" s="46">
        <v>229562</v>
      </c>
      <c r="J14" s="46">
        <v>242582</v>
      </c>
      <c r="K14" s="46">
        <v>243202</v>
      </c>
      <c r="L14" s="46">
        <v>243502</v>
      </c>
      <c r="M14" s="46">
        <v>244276</v>
      </c>
    </row>
    <row r="15" spans="1:13" ht="14.25" customHeight="1">
      <c r="A15" s="22" t="s">
        <v>29</v>
      </c>
      <c r="B15" s="6" t="s">
        <v>43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6" t="s">
        <v>52</v>
      </c>
      <c r="I15" s="46">
        <v>92622</v>
      </c>
      <c r="J15" s="46">
        <v>89574</v>
      </c>
      <c r="K15" s="46">
        <v>89574</v>
      </c>
      <c r="L15" s="46">
        <v>90964</v>
      </c>
      <c r="M15" s="46">
        <v>92089</v>
      </c>
    </row>
    <row r="16" spans="1:13" ht="13.5" customHeight="1">
      <c r="A16" s="22" t="s">
        <v>5</v>
      </c>
      <c r="B16" s="6" t="s">
        <v>44</v>
      </c>
      <c r="C16" s="28">
        <v>39995</v>
      </c>
      <c r="D16" s="28">
        <v>39995</v>
      </c>
      <c r="E16" s="28">
        <v>59892</v>
      </c>
      <c r="F16" s="28">
        <v>59892</v>
      </c>
      <c r="G16" s="28">
        <v>59892</v>
      </c>
      <c r="H16" s="6" t="s">
        <v>58</v>
      </c>
      <c r="I16" s="43">
        <f>SUM(I17:I19)</f>
        <v>2700</v>
      </c>
      <c r="J16" s="43">
        <f>SUM(J17:J19)</f>
        <v>2700</v>
      </c>
      <c r="K16" s="43">
        <f>SUM(K17:K19)</f>
        <v>2700</v>
      </c>
      <c r="L16" s="43">
        <f>SUM(L17:L19)</f>
        <v>2700</v>
      </c>
      <c r="M16" s="43">
        <f>SUM(M17:M19)</f>
        <v>2700</v>
      </c>
    </row>
    <row r="17" spans="1:13" ht="13.5" customHeight="1">
      <c r="A17" s="22" t="s">
        <v>30</v>
      </c>
      <c r="B17" s="2"/>
      <c r="C17" s="24"/>
      <c r="D17" s="24"/>
      <c r="E17" s="24"/>
      <c r="F17" s="24"/>
      <c r="G17" s="24"/>
      <c r="H17" s="2" t="s">
        <v>53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 ht="13.5" customHeight="1">
      <c r="A18" s="22" t="s">
        <v>31</v>
      </c>
      <c r="B18" s="2"/>
      <c r="C18" s="24"/>
      <c r="D18" s="24"/>
      <c r="E18" s="24"/>
      <c r="F18" s="24"/>
      <c r="G18" s="24"/>
      <c r="H18" s="2" t="s">
        <v>54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 ht="13.5" customHeight="1">
      <c r="A19" s="22" t="s">
        <v>32</v>
      </c>
      <c r="B19" s="2"/>
      <c r="C19" s="24"/>
      <c r="D19" s="24"/>
      <c r="E19" s="24"/>
      <c r="F19" s="24"/>
      <c r="G19" s="24"/>
      <c r="H19" s="2" t="s">
        <v>301</v>
      </c>
      <c r="I19" s="45">
        <v>2700</v>
      </c>
      <c r="J19" s="45">
        <v>2700</v>
      </c>
      <c r="K19" s="45">
        <v>2700</v>
      </c>
      <c r="L19" s="45">
        <v>2700</v>
      </c>
      <c r="M19" s="45">
        <v>2700</v>
      </c>
    </row>
    <row r="20" spans="1:13" ht="12.75" customHeight="1">
      <c r="A20" s="22" t="s">
        <v>75</v>
      </c>
      <c r="B20" s="17" t="s">
        <v>55</v>
      </c>
      <c r="C20" s="23">
        <f>SUM(C5+C9+C13+C15)</f>
        <v>370846</v>
      </c>
      <c r="D20" s="23">
        <f>SUM(D5+D9+D13+D15)</f>
        <v>417136</v>
      </c>
      <c r="E20" s="23">
        <f>SUM(E5+E9+E13+E15)</f>
        <v>431555</v>
      </c>
      <c r="F20" s="23">
        <f>SUM(F5+F9+F13+F15)</f>
        <v>432352</v>
      </c>
      <c r="G20" s="23">
        <f>SUM(G5+G9+G13+G15)</f>
        <v>440963</v>
      </c>
      <c r="H20" s="17" t="s">
        <v>57</v>
      </c>
      <c r="I20" s="47">
        <f>SUM(I5:I9)</f>
        <v>446976</v>
      </c>
      <c r="J20" s="47">
        <f>SUM(J5:J9)</f>
        <v>472716</v>
      </c>
      <c r="K20" s="47">
        <f>SUM(K5:K9)</f>
        <v>536412</v>
      </c>
      <c r="L20" s="47">
        <f>SUM(L5:L9)</f>
        <v>571869</v>
      </c>
      <c r="M20" s="47">
        <f>SUM(M5:M9)</f>
        <v>578581</v>
      </c>
    </row>
    <row r="21" spans="1:13" ht="13.5" customHeight="1">
      <c r="A21" s="32">
        <v>17</v>
      </c>
      <c r="B21" s="17" t="s">
        <v>56</v>
      </c>
      <c r="C21" s="23">
        <f>SUM(C8+C14+C16)</f>
        <v>187181</v>
      </c>
      <c r="D21" s="23">
        <f>SUM(D8+D14+D16)</f>
        <v>197153</v>
      </c>
      <c r="E21" s="23">
        <f>SUM(E8+E14+E16)</f>
        <v>247050</v>
      </c>
      <c r="F21" s="23">
        <f>SUM(F8+F14+F16)</f>
        <v>283400</v>
      </c>
      <c r="G21" s="23">
        <f>SUM(G8+G14+G16)</f>
        <v>283400</v>
      </c>
      <c r="H21" s="17" t="s">
        <v>59</v>
      </c>
      <c r="I21" s="47">
        <f>SUM(I14:I16)</f>
        <v>324884</v>
      </c>
      <c r="J21" s="47">
        <f>SUM(J14:J16)</f>
        <v>334856</v>
      </c>
      <c r="K21" s="47">
        <f>SUM(K14:K16)</f>
        <v>335476</v>
      </c>
      <c r="L21" s="47">
        <f>SUM(L14:L16)</f>
        <v>337166</v>
      </c>
      <c r="M21" s="47">
        <f>SUM(M14:M16)</f>
        <v>339065</v>
      </c>
    </row>
    <row r="22" spans="1:13" s="35" customFormat="1" ht="12.75" customHeight="1">
      <c r="A22" s="22" t="s">
        <v>76</v>
      </c>
      <c r="B22" s="33" t="s">
        <v>60</v>
      </c>
      <c r="C22" s="34">
        <f>SUM(C20+C21)</f>
        <v>558027</v>
      </c>
      <c r="D22" s="34">
        <f>SUM(D20+D21)</f>
        <v>614289</v>
      </c>
      <c r="E22" s="34">
        <f>SUM(E20+E21)</f>
        <v>678605</v>
      </c>
      <c r="F22" s="34">
        <f>SUM(F20+F21)</f>
        <v>715752</v>
      </c>
      <c r="G22" s="34">
        <f>SUM(G20+G21)</f>
        <v>724363</v>
      </c>
      <c r="H22" s="33" t="s">
        <v>61</v>
      </c>
      <c r="I22" s="48">
        <f>SUM(I20+I21)</f>
        <v>771860</v>
      </c>
      <c r="J22" s="48">
        <f>SUM(J20+J21)</f>
        <v>807572</v>
      </c>
      <c r="K22" s="48">
        <f>SUM(K20+K21)</f>
        <v>871888</v>
      </c>
      <c r="L22" s="48">
        <f>SUM(L20+L21)</f>
        <v>909035</v>
      </c>
      <c r="M22" s="48">
        <f>SUM(M20+M21)</f>
        <v>917646</v>
      </c>
    </row>
    <row r="23" spans="1:13" ht="14.25" customHeight="1">
      <c r="A23" s="22" t="s">
        <v>77</v>
      </c>
      <c r="B23" s="8"/>
      <c r="C23" s="26"/>
      <c r="D23" s="26"/>
      <c r="E23" s="26"/>
      <c r="F23" s="26"/>
      <c r="G23" s="26"/>
      <c r="H23" s="9" t="s">
        <v>13</v>
      </c>
      <c r="I23" s="46">
        <v>5983</v>
      </c>
      <c r="J23" s="46">
        <v>5983</v>
      </c>
      <c r="K23" s="46">
        <v>5983</v>
      </c>
      <c r="L23" s="46">
        <v>5983</v>
      </c>
      <c r="M23" s="46">
        <v>5983</v>
      </c>
    </row>
    <row r="24" spans="1:13" ht="13.5" customHeight="1">
      <c r="A24" s="22" t="s">
        <v>78</v>
      </c>
      <c r="B24" s="3"/>
      <c r="C24" s="25"/>
      <c r="D24" s="25"/>
      <c r="E24" s="25"/>
      <c r="F24" s="25"/>
      <c r="G24" s="25"/>
      <c r="H24" s="4" t="s">
        <v>14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</row>
    <row r="25" spans="1:13" ht="13.5" customHeight="1">
      <c r="A25" s="22" t="s">
        <v>79</v>
      </c>
      <c r="B25" s="3"/>
      <c r="C25" s="25"/>
      <c r="D25" s="25"/>
      <c r="E25" s="25"/>
      <c r="F25" s="25"/>
      <c r="G25" s="25"/>
      <c r="H25" s="33" t="s">
        <v>15</v>
      </c>
      <c r="I25" s="92">
        <f>SUM(I23:I24)</f>
        <v>5983</v>
      </c>
      <c r="J25" s="92">
        <v>5983</v>
      </c>
      <c r="K25" s="92">
        <v>5983</v>
      </c>
      <c r="L25" s="92">
        <v>5983</v>
      </c>
      <c r="M25" s="92">
        <v>5983</v>
      </c>
    </row>
    <row r="26" spans="1:13" ht="20.25" customHeight="1">
      <c r="A26" s="22" t="s">
        <v>80</v>
      </c>
      <c r="B26" s="18" t="s">
        <v>73</v>
      </c>
      <c r="C26" s="23">
        <f>SUM(C27)</f>
        <v>219816</v>
      </c>
      <c r="D26" s="23">
        <f>SUM(D27)</f>
        <v>199266</v>
      </c>
      <c r="E26" s="23">
        <f>SUM(E27)</f>
        <v>199266</v>
      </c>
      <c r="F26" s="23">
        <f>SUM(F27)</f>
        <v>199266</v>
      </c>
      <c r="G26" s="23">
        <f>SUM(G27)</f>
        <v>199266</v>
      </c>
      <c r="H26" s="36" t="s">
        <v>16</v>
      </c>
      <c r="I26" s="50">
        <f>SUM(C22-I22)</f>
        <v>-213833</v>
      </c>
      <c r="J26" s="50">
        <f>SUM(D22-J22)</f>
        <v>-193283</v>
      </c>
      <c r="K26" s="50">
        <f>SUM(E22-K22)</f>
        <v>-193283</v>
      </c>
      <c r="L26" s="50">
        <f>F22-L22</f>
        <v>-193283</v>
      </c>
      <c r="M26" s="50">
        <f>G22-M22</f>
        <v>-193283</v>
      </c>
    </row>
    <row r="27" spans="1:13" ht="15.75" customHeight="1">
      <c r="A27" s="22" t="s">
        <v>81</v>
      </c>
      <c r="B27" s="18" t="s">
        <v>62</v>
      </c>
      <c r="C27" s="23">
        <f>SUM(C28+C29)</f>
        <v>219816</v>
      </c>
      <c r="D27" s="23">
        <f>SUM(D28+D29)</f>
        <v>199266</v>
      </c>
      <c r="E27" s="23">
        <f>SUM(E28+E29)</f>
        <v>199266</v>
      </c>
      <c r="F27" s="23">
        <f>SUM(F28+F29)</f>
        <v>199266</v>
      </c>
      <c r="G27" s="23">
        <f>SUM(G28+G29)</f>
        <v>199266</v>
      </c>
      <c r="H27" s="104" t="s">
        <v>17</v>
      </c>
      <c r="I27" s="24">
        <f aca="true" t="shared" si="0" ref="I27:K28">SUM(C20-I20)</f>
        <v>-76130</v>
      </c>
      <c r="J27" s="24">
        <f t="shared" si="0"/>
        <v>-55580</v>
      </c>
      <c r="K27" s="51">
        <f t="shared" si="0"/>
        <v>-104857</v>
      </c>
      <c r="L27" s="51">
        <f>F20-L20</f>
        <v>-139517</v>
      </c>
      <c r="M27" s="51">
        <f>G20-M20</f>
        <v>-137618</v>
      </c>
    </row>
    <row r="28" spans="1:13" ht="12.75" customHeight="1">
      <c r="A28" s="22" t="s">
        <v>82</v>
      </c>
      <c r="B28" s="3" t="s">
        <v>63</v>
      </c>
      <c r="C28" s="25">
        <v>82113</v>
      </c>
      <c r="D28" s="25">
        <v>61563</v>
      </c>
      <c r="E28" s="25">
        <v>110840</v>
      </c>
      <c r="F28" s="25">
        <v>145500</v>
      </c>
      <c r="G28" s="25">
        <v>143601</v>
      </c>
      <c r="H28" s="2" t="s">
        <v>18</v>
      </c>
      <c r="I28" s="45">
        <f t="shared" si="0"/>
        <v>-137703</v>
      </c>
      <c r="J28" s="45">
        <f t="shared" si="0"/>
        <v>-137703</v>
      </c>
      <c r="K28" s="45">
        <f t="shared" si="0"/>
        <v>-88426</v>
      </c>
      <c r="L28" s="45">
        <f>F21-L21</f>
        <v>-53766</v>
      </c>
      <c r="M28" s="45">
        <f>G21-M21</f>
        <v>-55665</v>
      </c>
    </row>
    <row r="29" spans="1:13" ht="12.75" customHeight="1">
      <c r="A29" s="22" t="s">
        <v>83</v>
      </c>
      <c r="B29" s="3" t="s">
        <v>64</v>
      </c>
      <c r="C29" s="26">
        <v>137703</v>
      </c>
      <c r="D29" s="26">
        <v>137703</v>
      </c>
      <c r="E29" s="26">
        <v>88426</v>
      </c>
      <c r="F29" s="26">
        <v>53766</v>
      </c>
      <c r="G29" s="26">
        <v>55665</v>
      </c>
      <c r="H29" s="2"/>
      <c r="I29" s="45"/>
      <c r="J29" s="45"/>
      <c r="K29" s="45"/>
      <c r="L29" s="45"/>
      <c r="M29" s="45"/>
    </row>
    <row r="30" spans="1:13" ht="12.75" customHeight="1">
      <c r="A30" s="22" t="s">
        <v>84</v>
      </c>
      <c r="B30" s="18" t="s">
        <v>71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"/>
      <c r="I30" s="45"/>
      <c r="J30" s="45"/>
      <c r="K30" s="45"/>
      <c r="L30" s="45"/>
      <c r="M30" s="45"/>
    </row>
    <row r="31" spans="1:13" ht="15.75" customHeight="1">
      <c r="A31" s="22" t="s">
        <v>85</v>
      </c>
      <c r="B31" s="3" t="s">
        <v>65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"/>
      <c r="I31" s="45"/>
      <c r="J31" s="45"/>
      <c r="K31" s="45"/>
      <c r="L31" s="45"/>
      <c r="M31" s="45"/>
    </row>
    <row r="32" spans="1:13" ht="12.75" customHeight="1">
      <c r="A32" s="32">
        <v>28</v>
      </c>
      <c r="B32" s="3" t="s">
        <v>66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"/>
      <c r="I32" s="45"/>
      <c r="J32" s="45"/>
      <c r="K32" s="45"/>
      <c r="L32" s="45"/>
      <c r="M32" s="45"/>
    </row>
    <row r="33" spans="1:13" s="35" customFormat="1" ht="13.5" customHeight="1">
      <c r="A33" s="22" t="s">
        <v>86</v>
      </c>
      <c r="B33" s="37" t="s">
        <v>72</v>
      </c>
      <c r="C33" s="38">
        <f>SUM(C22+C26)</f>
        <v>777843</v>
      </c>
      <c r="D33" s="38">
        <f>SUM(D22+D26)</f>
        <v>813555</v>
      </c>
      <c r="E33" s="38">
        <f>SUM(E22+E26)</f>
        <v>877871</v>
      </c>
      <c r="F33" s="38">
        <f>SUM(F22+F26)</f>
        <v>915018</v>
      </c>
      <c r="G33" s="38">
        <f>SUM(G22+G26)</f>
        <v>923629</v>
      </c>
      <c r="H33" s="37" t="s">
        <v>19</v>
      </c>
      <c r="I33" s="52">
        <f>SUM(I22+I25)</f>
        <v>777843</v>
      </c>
      <c r="J33" s="52">
        <f>SUM(J22+J25)</f>
        <v>813555</v>
      </c>
      <c r="K33" s="52">
        <f>SUM(K22+K25)</f>
        <v>877871</v>
      </c>
      <c r="L33" s="52">
        <f>SUM(L22+L25)</f>
        <v>915018</v>
      </c>
      <c r="M33" s="52">
        <f>SUM(M22+M25)</f>
        <v>923629</v>
      </c>
    </row>
    <row r="34" spans="1:13" ht="13.5" customHeight="1">
      <c r="A34" s="22" t="s">
        <v>87</v>
      </c>
      <c r="B34" s="6" t="s">
        <v>67</v>
      </c>
      <c r="C34" s="27">
        <f>SUM(C20+C28)</f>
        <v>452959</v>
      </c>
      <c r="D34" s="27">
        <f>SUM(D20+D28)</f>
        <v>478699</v>
      </c>
      <c r="E34" s="27">
        <f aca="true" t="shared" si="1" ref="E34:G35">SUM(E20+E28)</f>
        <v>542395</v>
      </c>
      <c r="F34" s="27">
        <f t="shared" si="1"/>
        <v>577852</v>
      </c>
      <c r="G34" s="27">
        <f t="shared" si="1"/>
        <v>584564</v>
      </c>
      <c r="H34" s="6" t="s">
        <v>69</v>
      </c>
      <c r="I34" s="45">
        <f aca="true" t="shared" si="2" ref="I34:L35">SUM(I20+I23)</f>
        <v>452959</v>
      </c>
      <c r="J34" s="45">
        <f t="shared" si="2"/>
        <v>478699</v>
      </c>
      <c r="K34" s="45">
        <f>SUM(K20+K23)</f>
        <v>542395</v>
      </c>
      <c r="L34" s="45">
        <f t="shared" si="2"/>
        <v>577852</v>
      </c>
      <c r="M34" s="45">
        <f>SUM(M20+M23)</f>
        <v>584564</v>
      </c>
    </row>
    <row r="35" spans="1:13" ht="13.5" customHeight="1" thickBot="1">
      <c r="A35" s="165" t="s">
        <v>302</v>
      </c>
      <c r="B35" s="39" t="s">
        <v>68</v>
      </c>
      <c r="C35" s="40">
        <f>SUM(C21+C29)</f>
        <v>324884</v>
      </c>
      <c r="D35" s="40">
        <f>SUM(D21+D29)</f>
        <v>334856</v>
      </c>
      <c r="E35" s="40">
        <f t="shared" si="1"/>
        <v>335476</v>
      </c>
      <c r="F35" s="40">
        <f t="shared" si="1"/>
        <v>337166</v>
      </c>
      <c r="G35" s="40">
        <f t="shared" si="1"/>
        <v>339065</v>
      </c>
      <c r="H35" s="39" t="s">
        <v>70</v>
      </c>
      <c r="I35" s="105">
        <f t="shared" si="2"/>
        <v>324884</v>
      </c>
      <c r="J35" s="105">
        <f t="shared" si="2"/>
        <v>334856</v>
      </c>
      <c r="K35" s="105">
        <f>SUM(K21+K24)</f>
        <v>335476</v>
      </c>
      <c r="L35" s="105">
        <f t="shared" si="2"/>
        <v>337166</v>
      </c>
      <c r="M35" s="105">
        <f>SUM(M21+M24)</f>
        <v>339065</v>
      </c>
    </row>
    <row r="36" spans="1:7" ht="12.75" customHeight="1">
      <c r="A36" s="5"/>
      <c r="B36" s="5"/>
      <c r="C36" s="5"/>
      <c r="D36" s="5"/>
      <c r="E36" s="5"/>
      <c r="F36" s="5"/>
      <c r="G36" s="14"/>
    </row>
  </sheetData>
  <sheetProtection/>
  <mergeCells count="1">
    <mergeCell ref="A1:M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K1">
      <selection activeCell="P5" sqref="P5:R5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5.421875" style="0" customWidth="1"/>
    <col min="11" max="11" width="19.421875" style="0" customWidth="1"/>
    <col min="12" max="12" width="17.7109375" style="0" customWidth="1"/>
    <col min="13" max="14" width="17.140625" style="0" customWidth="1"/>
    <col min="15" max="15" width="14.8515625" style="0" customWidth="1"/>
    <col min="16" max="16" width="14.421875" style="0" customWidth="1"/>
    <col min="17" max="17" width="13.8515625" style="0" customWidth="1"/>
    <col min="18" max="18" width="17.8515625" style="0" customWidth="1"/>
  </cols>
  <sheetData>
    <row r="1" spans="8:19" ht="15"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53"/>
    </row>
    <row r="2" spans="8:18" s="53" customFormat="1" ht="19.5" customHeight="1">
      <c r="H2" s="208" t="s">
        <v>251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8:18" ht="16.5">
      <c r="H3" s="209" t="s">
        <v>260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8:18" ht="20.25" customHeight="1">
      <c r="H4" s="109"/>
      <c r="I4" s="109"/>
      <c r="J4" s="109"/>
      <c r="K4" s="109"/>
      <c r="L4" s="109"/>
      <c r="M4" s="109"/>
      <c r="N4" s="109"/>
      <c r="O4" s="109"/>
      <c r="P4" s="109" t="s">
        <v>33</v>
      </c>
      <c r="Q4" s="109"/>
      <c r="R4" s="110" t="s">
        <v>108</v>
      </c>
    </row>
    <row r="5" spans="1:18" s="58" customFormat="1" ht="16.5">
      <c r="A5" s="212" t="s">
        <v>166</v>
      </c>
      <c r="B5" s="54"/>
      <c r="C5" s="54"/>
      <c r="D5" s="54"/>
      <c r="E5" s="54"/>
      <c r="F5" s="54"/>
      <c r="G5" s="54"/>
      <c r="H5" s="200" t="s">
        <v>219</v>
      </c>
      <c r="I5" s="200"/>
      <c r="J5" s="201"/>
      <c r="K5" s="191" t="s">
        <v>248</v>
      </c>
      <c r="L5" s="191" t="s">
        <v>247</v>
      </c>
      <c r="M5" s="191" t="s">
        <v>303</v>
      </c>
      <c r="N5" s="191" t="s">
        <v>319</v>
      </c>
      <c r="O5" s="191" t="s">
        <v>347</v>
      </c>
      <c r="P5" s="204" t="s">
        <v>348</v>
      </c>
      <c r="Q5" s="210"/>
      <c r="R5" s="211"/>
    </row>
    <row r="6" spans="1:18" s="55" customFormat="1" ht="45.75" customHeight="1">
      <c r="A6" s="213"/>
      <c r="B6" s="54"/>
      <c r="C6" s="54"/>
      <c r="D6" s="54"/>
      <c r="E6" s="54"/>
      <c r="F6" s="54"/>
      <c r="G6" s="54"/>
      <c r="H6" s="202"/>
      <c r="I6" s="202"/>
      <c r="J6" s="203"/>
      <c r="K6" s="192"/>
      <c r="L6" s="192"/>
      <c r="M6" s="192"/>
      <c r="N6" s="192"/>
      <c r="O6" s="192"/>
      <c r="P6" s="111" t="s">
        <v>88</v>
      </c>
      <c r="Q6" s="111" t="s">
        <v>89</v>
      </c>
      <c r="R6" s="111" t="s">
        <v>237</v>
      </c>
    </row>
    <row r="7" spans="1:18" s="55" customFormat="1" ht="17.25">
      <c r="A7" s="63"/>
      <c r="B7" s="54"/>
      <c r="C7" s="54"/>
      <c r="D7" s="54"/>
      <c r="E7" s="54"/>
      <c r="F7" s="54"/>
      <c r="G7" s="54"/>
      <c r="H7" s="204" t="s">
        <v>6</v>
      </c>
      <c r="I7" s="205"/>
      <c r="J7" s="206"/>
      <c r="K7" s="111" t="s">
        <v>7</v>
      </c>
      <c r="L7" s="111" t="s">
        <v>8</v>
      </c>
      <c r="M7" s="111" t="s">
        <v>9</v>
      </c>
      <c r="N7" s="111" t="s">
        <v>106</v>
      </c>
      <c r="O7" s="111" t="s">
        <v>249</v>
      </c>
      <c r="P7" s="111" t="s">
        <v>304</v>
      </c>
      <c r="Q7" s="111" t="s">
        <v>305</v>
      </c>
      <c r="R7" s="111" t="s">
        <v>320</v>
      </c>
    </row>
    <row r="8" spans="1:18" s="59" customFormat="1" ht="16.5">
      <c r="A8" s="66">
        <v>1</v>
      </c>
      <c r="H8" s="196" t="s">
        <v>102</v>
      </c>
      <c r="I8" s="197"/>
      <c r="J8" s="198"/>
      <c r="K8" s="115">
        <f aca="true" t="shared" si="0" ref="K8:R8">SUM(K9+K27+K40)</f>
        <v>364856</v>
      </c>
      <c r="L8" s="115">
        <f t="shared" si="0"/>
        <v>409441</v>
      </c>
      <c r="M8" s="115">
        <f>SUM(M9+M27+M40)</f>
        <v>421496</v>
      </c>
      <c r="N8" s="115">
        <f>SUM(N9+N27+N40)</f>
        <v>422293</v>
      </c>
      <c r="O8" s="115">
        <f t="shared" si="0"/>
        <v>430904</v>
      </c>
      <c r="P8" s="115">
        <f t="shared" si="0"/>
        <v>377767</v>
      </c>
      <c r="Q8" s="115">
        <f t="shared" si="0"/>
        <v>53136</v>
      </c>
      <c r="R8" s="115">
        <f t="shared" si="0"/>
        <v>0</v>
      </c>
    </row>
    <row r="9" spans="1:18" s="61" customFormat="1" ht="17.25">
      <c r="A9" s="65">
        <v>2</v>
      </c>
      <c r="H9" s="116" t="s">
        <v>91</v>
      </c>
      <c r="I9" s="117"/>
      <c r="J9" s="117" t="s">
        <v>110</v>
      </c>
      <c r="K9" s="118">
        <f aca="true" t="shared" si="1" ref="K9:Q9">SUM(K10+K16)</f>
        <v>233022</v>
      </c>
      <c r="L9" s="118">
        <f t="shared" si="1"/>
        <v>277607</v>
      </c>
      <c r="M9" s="118">
        <f t="shared" si="1"/>
        <v>289662</v>
      </c>
      <c r="N9" s="118">
        <f>SUM(N10+N16)</f>
        <v>290459</v>
      </c>
      <c r="O9" s="118">
        <f t="shared" si="1"/>
        <v>299070</v>
      </c>
      <c r="P9" s="118">
        <f t="shared" si="1"/>
        <v>247287</v>
      </c>
      <c r="Q9" s="118">
        <f t="shared" si="1"/>
        <v>51782</v>
      </c>
      <c r="R9" s="118">
        <f>SUM(R10:R28)</f>
        <v>0</v>
      </c>
    </row>
    <row r="10" spans="1:18" s="62" customFormat="1" ht="16.5">
      <c r="A10" s="64">
        <v>3</v>
      </c>
      <c r="H10" s="119"/>
      <c r="I10" s="120" t="s">
        <v>172</v>
      </c>
      <c r="J10" s="119" t="s">
        <v>158</v>
      </c>
      <c r="K10" s="121">
        <f aca="true" t="shared" si="2" ref="K10:R10">SUM(K11:K15)</f>
        <v>149575</v>
      </c>
      <c r="L10" s="121">
        <f t="shared" si="2"/>
        <v>160191</v>
      </c>
      <c r="M10" s="121">
        <f>SUM(M11:M15)</f>
        <v>168529</v>
      </c>
      <c r="N10" s="121">
        <f>SUM(N11:N15)</f>
        <v>168985</v>
      </c>
      <c r="O10" s="121">
        <f t="shared" si="2"/>
        <v>178301</v>
      </c>
      <c r="P10" s="121">
        <f t="shared" si="2"/>
        <v>178300</v>
      </c>
      <c r="Q10" s="121">
        <f t="shared" si="2"/>
        <v>0</v>
      </c>
      <c r="R10" s="121">
        <f t="shared" si="2"/>
        <v>0</v>
      </c>
    </row>
    <row r="11" spans="1:18" s="62" customFormat="1" ht="16.5">
      <c r="A11" s="64">
        <v>4</v>
      </c>
      <c r="H11" s="119"/>
      <c r="I11" s="120"/>
      <c r="J11" s="122" t="s">
        <v>159</v>
      </c>
      <c r="K11" s="123">
        <v>79744</v>
      </c>
      <c r="L11" s="123">
        <v>79744</v>
      </c>
      <c r="M11" s="123">
        <v>80049</v>
      </c>
      <c r="N11" s="123">
        <v>80049</v>
      </c>
      <c r="O11" s="123">
        <v>81578</v>
      </c>
      <c r="P11" s="123">
        <v>81578</v>
      </c>
      <c r="Q11" s="123">
        <v>0</v>
      </c>
      <c r="R11" s="123">
        <v>0</v>
      </c>
    </row>
    <row r="12" spans="1:18" s="62" customFormat="1" ht="16.5">
      <c r="A12" s="64">
        <v>5</v>
      </c>
      <c r="H12" s="119"/>
      <c r="I12" s="120"/>
      <c r="J12" s="122" t="s">
        <v>160</v>
      </c>
      <c r="K12" s="123">
        <v>65627</v>
      </c>
      <c r="L12" s="123">
        <v>67355</v>
      </c>
      <c r="M12" s="123">
        <v>70387</v>
      </c>
      <c r="N12" s="123">
        <v>70843</v>
      </c>
      <c r="O12" s="123">
        <v>78489</v>
      </c>
      <c r="P12" s="123">
        <v>78488</v>
      </c>
      <c r="Q12" s="123">
        <v>0</v>
      </c>
      <c r="R12" s="123">
        <v>0</v>
      </c>
    </row>
    <row r="13" spans="1:18" s="62" customFormat="1" ht="16.5">
      <c r="A13" s="64">
        <v>6</v>
      </c>
      <c r="H13" s="119"/>
      <c r="I13" s="120"/>
      <c r="J13" s="122" t="s">
        <v>161</v>
      </c>
      <c r="K13" s="123">
        <v>4204</v>
      </c>
      <c r="L13" s="123">
        <v>4204</v>
      </c>
      <c r="M13" s="123">
        <v>4204</v>
      </c>
      <c r="N13" s="123">
        <v>4204</v>
      </c>
      <c r="O13" s="123">
        <v>4345</v>
      </c>
      <c r="P13" s="123">
        <v>4345</v>
      </c>
      <c r="Q13" s="123">
        <v>0</v>
      </c>
      <c r="R13" s="123">
        <v>0</v>
      </c>
    </row>
    <row r="14" spans="1:18" s="62" customFormat="1" ht="16.5">
      <c r="A14" s="64">
        <v>7</v>
      </c>
      <c r="H14" s="119"/>
      <c r="I14" s="120"/>
      <c r="J14" s="122" t="s">
        <v>252</v>
      </c>
      <c r="K14" s="123">
        <v>0</v>
      </c>
      <c r="L14" s="123">
        <v>8888</v>
      </c>
      <c r="M14" s="123">
        <v>12328</v>
      </c>
      <c r="N14" s="123">
        <v>12328</v>
      </c>
      <c r="O14" s="123">
        <v>12328</v>
      </c>
      <c r="P14" s="123">
        <v>12328</v>
      </c>
      <c r="Q14" s="123">
        <v>0</v>
      </c>
      <c r="R14" s="123">
        <v>0</v>
      </c>
    </row>
    <row r="15" spans="1:18" s="62" customFormat="1" ht="16.5">
      <c r="A15" s="64"/>
      <c r="H15" s="119"/>
      <c r="I15" s="120"/>
      <c r="J15" s="122" t="s">
        <v>314</v>
      </c>
      <c r="K15" s="123">
        <v>0</v>
      </c>
      <c r="L15" s="123">
        <v>0</v>
      </c>
      <c r="M15" s="123">
        <v>1561</v>
      </c>
      <c r="N15" s="123">
        <v>1561</v>
      </c>
      <c r="O15" s="123">
        <v>1561</v>
      </c>
      <c r="P15" s="123">
        <v>1561</v>
      </c>
      <c r="Q15" s="123"/>
      <c r="R15" s="123"/>
    </row>
    <row r="16" spans="1:18" s="62" customFormat="1" ht="16.5">
      <c r="A16" s="64">
        <v>8</v>
      </c>
      <c r="H16" s="119"/>
      <c r="I16" s="120" t="s">
        <v>173</v>
      </c>
      <c r="J16" s="119" t="s">
        <v>162</v>
      </c>
      <c r="K16" s="121">
        <f aca="true" t="shared" si="3" ref="K16:R16">SUM(K17:K26)</f>
        <v>83447</v>
      </c>
      <c r="L16" s="121">
        <f t="shared" si="3"/>
        <v>117416</v>
      </c>
      <c r="M16" s="121">
        <f>SUM(M17:M26)</f>
        <v>121133</v>
      </c>
      <c r="N16" s="121">
        <f>SUM(N17:N26)</f>
        <v>121474</v>
      </c>
      <c r="O16" s="121">
        <f t="shared" si="3"/>
        <v>120769</v>
      </c>
      <c r="P16" s="121">
        <f t="shared" si="3"/>
        <v>68987</v>
      </c>
      <c r="Q16" s="121">
        <f t="shared" si="3"/>
        <v>51782</v>
      </c>
      <c r="R16" s="121">
        <f t="shared" si="3"/>
        <v>0</v>
      </c>
    </row>
    <row r="17" spans="1:18" s="62" customFormat="1" ht="16.5">
      <c r="A17" s="64">
        <v>9</v>
      </c>
      <c r="H17" s="119"/>
      <c r="I17" s="120"/>
      <c r="J17" s="122" t="s">
        <v>163</v>
      </c>
      <c r="K17" s="123">
        <v>18520</v>
      </c>
      <c r="L17" s="123">
        <v>18520</v>
      </c>
      <c r="M17" s="123">
        <v>18520</v>
      </c>
      <c r="N17" s="123">
        <v>18520</v>
      </c>
      <c r="O17" s="123">
        <v>18520</v>
      </c>
      <c r="P17" s="123">
        <v>18520</v>
      </c>
      <c r="Q17" s="123">
        <v>0</v>
      </c>
      <c r="R17" s="123">
        <v>0</v>
      </c>
    </row>
    <row r="18" spans="1:18" s="62" customFormat="1" ht="16.5">
      <c r="A18" s="64">
        <v>10</v>
      </c>
      <c r="H18" s="119"/>
      <c r="I18" s="120"/>
      <c r="J18" s="122" t="s">
        <v>170</v>
      </c>
      <c r="K18" s="123">
        <v>2160</v>
      </c>
      <c r="L18" s="123">
        <v>2160</v>
      </c>
      <c r="M18" s="123">
        <v>2160</v>
      </c>
      <c r="N18" s="123">
        <v>2160</v>
      </c>
      <c r="O18" s="123">
        <v>2160</v>
      </c>
      <c r="P18" s="123">
        <v>0</v>
      </c>
      <c r="Q18" s="123">
        <v>2160</v>
      </c>
      <c r="R18" s="123">
        <v>0</v>
      </c>
    </row>
    <row r="19" spans="1:18" s="62" customFormat="1" ht="16.5">
      <c r="A19" s="64">
        <v>11</v>
      </c>
      <c r="H19" s="119"/>
      <c r="I19" s="120"/>
      <c r="J19" s="122" t="s">
        <v>261</v>
      </c>
      <c r="K19" s="123">
        <v>2647</v>
      </c>
      <c r="L19" s="123">
        <v>2647</v>
      </c>
      <c r="M19" s="123">
        <v>2647</v>
      </c>
      <c r="N19" s="123">
        <v>2647</v>
      </c>
      <c r="O19" s="123">
        <v>2647</v>
      </c>
      <c r="P19" s="123">
        <v>2647</v>
      </c>
      <c r="Q19" s="123">
        <v>0</v>
      </c>
      <c r="R19" s="123">
        <v>0</v>
      </c>
    </row>
    <row r="20" spans="1:18" s="62" customFormat="1" ht="16.5">
      <c r="A20" s="64">
        <v>12</v>
      </c>
      <c r="H20" s="119"/>
      <c r="I20" s="120"/>
      <c r="J20" s="122" t="s">
        <v>171</v>
      </c>
      <c r="K20" s="123">
        <v>8024</v>
      </c>
      <c r="L20" s="123">
        <v>41993</v>
      </c>
      <c r="M20" s="123">
        <v>44962</v>
      </c>
      <c r="N20" s="123">
        <v>44962</v>
      </c>
      <c r="O20" s="123">
        <v>44963</v>
      </c>
      <c r="P20" s="123">
        <v>44963</v>
      </c>
      <c r="Q20" s="123">
        <v>0</v>
      </c>
      <c r="R20" s="123">
        <v>0</v>
      </c>
    </row>
    <row r="21" spans="1:18" s="62" customFormat="1" ht="16.5">
      <c r="A21" s="64">
        <v>13</v>
      </c>
      <c r="H21" s="119"/>
      <c r="I21" s="120"/>
      <c r="J21" s="122" t="s">
        <v>262</v>
      </c>
      <c r="K21" s="123">
        <v>10608</v>
      </c>
      <c r="L21" s="123">
        <v>10608</v>
      </c>
      <c r="M21" s="123">
        <v>10608</v>
      </c>
      <c r="N21" s="123">
        <v>10608</v>
      </c>
      <c r="O21" s="123">
        <v>10608</v>
      </c>
      <c r="P21" s="123">
        <v>0</v>
      </c>
      <c r="Q21" s="123">
        <v>10608</v>
      </c>
      <c r="R21" s="123">
        <v>0</v>
      </c>
    </row>
    <row r="22" spans="1:18" s="62" customFormat="1" ht="16.5">
      <c r="A22" s="64">
        <v>14</v>
      </c>
      <c r="H22" s="119"/>
      <c r="I22" s="120"/>
      <c r="J22" s="122" t="s">
        <v>263</v>
      </c>
      <c r="K22" s="123">
        <v>34718</v>
      </c>
      <c r="L22" s="123">
        <v>34718</v>
      </c>
      <c r="M22" s="123">
        <v>34718</v>
      </c>
      <c r="N22" s="123">
        <v>34718</v>
      </c>
      <c r="O22" s="123">
        <v>34718</v>
      </c>
      <c r="P22" s="123">
        <v>0</v>
      </c>
      <c r="Q22" s="123">
        <v>34718</v>
      </c>
      <c r="R22" s="123">
        <v>0</v>
      </c>
    </row>
    <row r="23" spans="1:18" s="62" customFormat="1" ht="16.5">
      <c r="A23" s="64">
        <v>15</v>
      </c>
      <c r="H23" s="119"/>
      <c r="I23" s="120"/>
      <c r="J23" s="122" t="s">
        <v>264</v>
      </c>
      <c r="K23" s="123">
        <v>3913</v>
      </c>
      <c r="L23" s="123">
        <v>3913</v>
      </c>
      <c r="M23" s="123">
        <v>3913</v>
      </c>
      <c r="N23" s="123">
        <v>3913</v>
      </c>
      <c r="O23" s="123">
        <v>3913</v>
      </c>
      <c r="P23" s="123">
        <v>0</v>
      </c>
      <c r="Q23" s="123">
        <v>3913</v>
      </c>
      <c r="R23" s="123">
        <v>0</v>
      </c>
    </row>
    <row r="24" spans="1:18" s="62" customFormat="1" ht="16.5">
      <c r="A24" s="64">
        <v>16</v>
      </c>
      <c r="H24" s="119"/>
      <c r="I24" s="120"/>
      <c r="J24" s="122" t="s">
        <v>265</v>
      </c>
      <c r="K24" s="123">
        <v>2857</v>
      </c>
      <c r="L24" s="123">
        <v>2857</v>
      </c>
      <c r="M24" s="123">
        <v>2857</v>
      </c>
      <c r="N24" s="123">
        <v>2857</v>
      </c>
      <c r="O24" s="123">
        <v>2857</v>
      </c>
      <c r="P24" s="123">
        <v>2857</v>
      </c>
      <c r="Q24" s="123">
        <v>0</v>
      </c>
      <c r="R24" s="123">
        <v>0</v>
      </c>
    </row>
    <row r="25" spans="1:18" s="62" customFormat="1" ht="16.5">
      <c r="A25" s="64">
        <v>17</v>
      </c>
      <c r="H25" s="119"/>
      <c r="I25" s="120"/>
      <c r="J25" s="122" t="s">
        <v>310</v>
      </c>
      <c r="K25" s="123">
        <v>0</v>
      </c>
      <c r="L25" s="123">
        <v>0</v>
      </c>
      <c r="M25" s="123">
        <v>383</v>
      </c>
      <c r="N25" s="123">
        <v>383</v>
      </c>
      <c r="O25" s="123">
        <v>383</v>
      </c>
      <c r="P25" s="123">
        <v>0</v>
      </c>
      <c r="Q25" s="123">
        <v>383</v>
      </c>
      <c r="R25" s="123">
        <v>0</v>
      </c>
    </row>
    <row r="26" spans="1:18" s="62" customFormat="1" ht="16.5">
      <c r="A26" s="64">
        <v>18</v>
      </c>
      <c r="H26" s="119"/>
      <c r="I26" s="120"/>
      <c r="J26" s="122" t="s">
        <v>309</v>
      </c>
      <c r="K26" s="123">
        <v>0</v>
      </c>
      <c r="L26" s="123">
        <v>0</v>
      </c>
      <c r="M26" s="123">
        <v>365</v>
      </c>
      <c r="N26" s="123">
        <v>706</v>
      </c>
      <c r="O26" s="123">
        <v>0</v>
      </c>
      <c r="P26" s="123">
        <v>0</v>
      </c>
      <c r="Q26" s="123">
        <v>0</v>
      </c>
      <c r="R26" s="123">
        <v>0</v>
      </c>
    </row>
    <row r="27" spans="1:18" s="61" customFormat="1" ht="17.25">
      <c r="A27" s="64">
        <v>19</v>
      </c>
      <c r="H27" s="116" t="s">
        <v>93</v>
      </c>
      <c r="I27" s="116"/>
      <c r="J27" s="117" t="s">
        <v>103</v>
      </c>
      <c r="K27" s="118">
        <f aca="true" t="shared" si="4" ref="K27:R27">SUM(K28+K31+K34+K36+K38)</f>
        <v>126100</v>
      </c>
      <c r="L27" s="118">
        <f t="shared" si="4"/>
        <v>126100</v>
      </c>
      <c r="M27" s="118">
        <f>SUM(M28+M31+M34+M36+M38)</f>
        <v>126100</v>
      </c>
      <c r="N27" s="118">
        <f>SUM(N28+N31+N34+N36+N38)</f>
        <v>126100</v>
      </c>
      <c r="O27" s="118">
        <f t="shared" si="4"/>
        <v>126100</v>
      </c>
      <c r="P27" s="118">
        <f t="shared" si="4"/>
        <v>126100</v>
      </c>
      <c r="Q27" s="118">
        <f t="shared" si="4"/>
        <v>0</v>
      </c>
      <c r="R27" s="118">
        <f t="shared" si="4"/>
        <v>0</v>
      </c>
    </row>
    <row r="28" spans="1:18" s="62" customFormat="1" ht="16.5">
      <c r="A28" s="64">
        <v>20</v>
      </c>
      <c r="H28" s="119"/>
      <c r="I28" s="120" t="s">
        <v>179</v>
      </c>
      <c r="J28" s="119" t="s">
        <v>174</v>
      </c>
      <c r="K28" s="121">
        <f aca="true" t="shared" si="5" ref="K28:R28">SUM(K29:K30)</f>
        <v>22500</v>
      </c>
      <c r="L28" s="121">
        <f t="shared" si="5"/>
        <v>22500</v>
      </c>
      <c r="M28" s="121">
        <f>SUM(M29:M30)</f>
        <v>22500</v>
      </c>
      <c r="N28" s="121">
        <f>SUM(N29:N30)</f>
        <v>22500</v>
      </c>
      <c r="O28" s="121">
        <f t="shared" si="5"/>
        <v>22500</v>
      </c>
      <c r="P28" s="121">
        <f t="shared" si="5"/>
        <v>22500</v>
      </c>
      <c r="Q28" s="121">
        <f t="shared" si="5"/>
        <v>0</v>
      </c>
      <c r="R28" s="121">
        <f t="shared" si="5"/>
        <v>0</v>
      </c>
    </row>
    <row r="29" spans="1:18" s="57" customFormat="1" ht="16.5">
      <c r="A29" s="64">
        <v>21</v>
      </c>
      <c r="H29" s="122"/>
      <c r="I29" s="124"/>
      <c r="J29" s="122" t="s">
        <v>175</v>
      </c>
      <c r="K29" s="123">
        <v>11500</v>
      </c>
      <c r="L29" s="123">
        <v>11500</v>
      </c>
      <c r="M29" s="123">
        <v>11500</v>
      </c>
      <c r="N29" s="123">
        <v>11500</v>
      </c>
      <c r="O29" s="123">
        <v>11500</v>
      </c>
      <c r="P29" s="123">
        <v>11500</v>
      </c>
      <c r="Q29" s="123">
        <v>0</v>
      </c>
      <c r="R29" s="123">
        <v>0</v>
      </c>
    </row>
    <row r="30" spans="1:18" s="57" customFormat="1" ht="16.5">
      <c r="A30" s="64">
        <v>22</v>
      </c>
      <c r="H30" s="122"/>
      <c r="I30" s="124"/>
      <c r="J30" s="122" t="s">
        <v>230</v>
      </c>
      <c r="K30" s="123">
        <v>11000</v>
      </c>
      <c r="L30" s="123">
        <v>11000</v>
      </c>
      <c r="M30" s="123">
        <v>11000</v>
      </c>
      <c r="N30" s="123">
        <v>11000</v>
      </c>
      <c r="O30" s="123">
        <v>11000</v>
      </c>
      <c r="P30" s="123">
        <v>11000</v>
      </c>
      <c r="Q30" s="123">
        <v>0</v>
      </c>
      <c r="R30" s="123">
        <v>0</v>
      </c>
    </row>
    <row r="31" spans="1:18" s="57" customFormat="1" ht="16.5">
      <c r="A31" s="64">
        <v>23</v>
      </c>
      <c r="H31" s="122"/>
      <c r="I31" s="120" t="s">
        <v>180</v>
      </c>
      <c r="J31" s="119" t="s">
        <v>176</v>
      </c>
      <c r="K31" s="121">
        <f aca="true" t="shared" si="6" ref="K31:P31">SUM(K32+K33)</f>
        <v>90000</v>
      </c>
      <c r="L31" s="121">
        <f t="shared" si="6"/>
        <v>90000</v>
      </c>
      <c r="M31" s="121">
        <f t="shared" si="6"/>
        <v>90000</v>
      </c>
      <c r="N31" s="121">
        <f t="shared" si="6"/>
        <v>90000</v>
      </c>
      <c r="O31" s="121">
        <f t="shared" si="6"/>
        <v>90000</v>
      </c>
      <c r="P31" s="121">
        <f t="shared" si="6"/>
        <v>90000</v>
      </c>
      <c r="Q31" s="121">
        <f>SUM(Q32:Q34)</f>
        <v>0</v>
      </c>
      <c r="R31" s="121">
        <f>SUM(R32:R34)</f>
        <v>0</v>
      </c>
    </row>
    <row r="32" spans="1:18" s="57" customFormat="1" ht="16.5">
      <c r="A32" s="64">
        <v>24</v>
      </c>
      <c r="H32" s="122"/>
      <c r="I32" s="124"/>
      <c r="J32" s="122" t="s">
        <v>177</v>
      </c>
      <c r="K32" s="123">
        <v>90000</v>
      </c>
      <c r="L32" s="123">
        <v>90000</v>
      </c>
      <c r="M32" s="123">
        <v>90000</v>
      </c>
      <c r="N32" s="123">
        <v>90000</v>
      </c>
      <c r="O32" s="123">
        <v>90000</v>
      </c>
      <c r="P32" s="123">
        <v>90000</v>
      </c>
      <c r="Q32" s="123">
        <v>0</v>
      </c>
      <c r="R32" s="123">
        <v>0</v>
      </c>
    </row>
    <row r="33" spans="1:18" s="57" customFormat="1" ht="16.5">
      <c r="A33" s="64">
        <v>25</v>
      </c>
      <c r="H33" s="122"/>
      <c r="I33" s="124"/>
      <c r="J33" s="122" t="s">
        <v>178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</row>
    <row r="34" spans="1:18" s="57" customFormat="1" ht="16.5">
      <c r="A34" s="64">
        <v>26</v>
      </c>
      <c r="H34" s="122"/>
      <c r="I34" s="120" t="s">
        <v>181</v>
      </c>
      <c r="J34" s="119" t="s">
        <v>182</v>
      </c>
      <c r="K34" s="121">
        <f aca="true" t="shared" si="7" ref="K34:P34">SUM(K35)</f>
        <v>13000</v>
      </c>
      <c r="L34" s="121">
        <f t="shared" si="7"/>
        <v>13000</v>
      </c>
      <c r="M34" s="121">
        <f t="shared" si="7"/>
        <v>13000</v>
      </c>
      <c r="N34" s="121">
        <f t="shared" si="7"/>
        <v>13000</v>
      </c>
      <c r="O34" s="121">
        <f t="shared" si="7"/>
        <v>13000</v>
      </c>
      <c r="P34" s="121">
        <f t="shared" si="7"/>
        <v>13000</v>
      </c>
      <c r="Q34" s="121">
        <v>0</v>
      </c>
      <c r="R34" s="121">
        <v>0</v>
      </c>
    </row>
    <row r="35" spans="1:18" s="57" customFormat="1" ht="16.5">
      <c r="A35" s="64">
        <v>27</v>
      </c>
      <c r="H35" s="122"/>
      <c r="I35" s="120"/>
      <c r="J35" s="122" t="s">
        <v>183</v>
      </c>
      <c r="K35" s="123">
        <v>13000</v>
      </c>
      <c r="L35" s="123">
        <v>13000</v>
      </c>
      <c r="M35" s="123">
        <v>13000</v>
      </c>
      <c r="N35" s="123">
        <v>13000</v>
      </c>
      <c r="O35" s="123">
        <v>13000</v>
      </c>
      <c r="P35" s="123">
        <v>13000</v>
      </c>
      <c r="Q35" s="123">
        <v>0</v>
      </c>
      <c r="R35" s="123">
        <v>0</v>
      </c>
    </row>
    <row r="36" spans="1:18" s="57" customFormat="1" ht="16.5">
      <c r="A36" s="64">
        <v>28</v>
      </c>
      <c r="H36" s="122"/>
      <c r="I36" s="120" t="s">
        <v>184</v>
      </c>
      <c r="J36" s="119" t="s">
        <v>185</v>
      </c>
      <c r="K36" s="121">
        <f aca="true" t="shared" si="8" ref="K36:R36">SUM(K37)</f>
        <v>300</v>
      </c>
      <c r="L36" s="121">
        <f t="shared" si="8"/>
        <v>300</v>
      </c>
      <c r="M36" s="121">
        <f t="shared" si="8"/>
        <v>300</v>
      </c>
      <c r="N36" s="121">
        <f t="shared" si="8"/>
        <v>300</v>
      </c>
      <c r="O36" s="121">
        <f t="shared" si="8"/>
        <v>300</v>
      </c>
      <c r="P36" s="121">
        <f t="shared" si="8"/>
        <v>300</v>
      </c>
      <c r="Q36" s="121">
        <f t="shared" si="8"/>
        <v>0</v>
      </c>
      <c r="R36" s="121">
        <f t="shared" si="8"/>
        <v>0</v>
      </c>
    </row>
    <row r="37" spans="1:18" s="57" customFormat="1" ht="16.5">
      <c r="A37" s="64">
        <v>29</v>
      </c>
      <c r="H37" s="122"/>
      <c r="I37" s="120"/>
      <c r="J37" s="122" t="s">
        <v>186</v>
      </c>
      <c r="K37" s="123">
        <v>300</v>
      </c>
      <c r="L37" s="123">
        <v>300</v>
      </c>
      <c r="M37" s="123">
        <v>300</v>
      </c>
      <c r="N37" s="123">
        <v>300</v>
      </c>
      <c r="O37" s="123">
        <v>300</v>
      </c>
      <c r="P37" s="123">
        <v>300</v>
      </c>
      <c r="Q37" s="123">
        <v>0</v>
      </c>
      <c r="R37" s="123">
        <v>0</v>
      </c>
    </row>
    <row r="38" spans="1:18" s="57" customFormat="1" ht="16.5">
      <c r="A38" s="64">
        <v>30</v>
      </c>
      <c r="H38" s="122"/>
      <c r="I38" s="120" t="s">
        <v>187</v>
      </c>
      <c r="J38" s="119" t="s">
        <v>188</v>
      </c>
      <c r="K38" s="121">
        <f aca="true" t="shared" si="9" ref="K38:P38">SUM(K39)</f>
        <v>300</v>
      </c>
      <c r="L38" s="121">
        <f t="shared" si="9"/>
        <v>300</v>
      </c>
      <c r="M38" s="121">
        <f t="shared" si="9"/>
        <v>300</v>
      </c>
      <c r="N38" s="121">
        <f t="shared" si="9"/>
        <v>300</v>
      </c>
      <c r="O38" s="121">
        <f t="shared" si="9"/>
        <v>300</v>
      </c>
      <c r="P38" s="121">
        <f t="shared" si="9"/>
        <v>300</v>
      </c>
      <c r="Q38" s="121">
        <v>0</v>
      </c>
      <c r="R38" s="121">
        <v>0</v>
      </c>
    </row>
    <row r="39" spans="1:18" s="57" customFormat="1" ht="16.5">
      <c r="A39" s="64">
        <v>31</v>
      </c>
      <c r="H39" s="122"/>
      <c r="I39" s="120"/>
      <c r="J39" s="122" t="s">
        <v>189</v>
      </c>
      <c r="K39" s="123">
        <v>300</v>
      </c>
      <c r="L39" s="123">
        <v>300</v>
      </c>
      <c r="M39" s="123">
        <v>300</v>
      </c>
      <c r="N39" s="123">
        <v>300</v>
      </c>
      <c r="O39" s="123">
        <v>300</v>
      </c>
      <c r="P39" s="123">
        <v>300</v>
      </c>
      <c r="Q39" s="123">
        <v>0</v>
      </c>
      <c r="R39" s="123">
        <v>0</v>
      </c>
    </row>
    <row r="40" spans="1:18" s="61" customFormat="1" ht="17.25">
      <c r="A40" s="64">
        <v>32</v>
      </c>
      <c r="H40" s="116" t="s">
        <v>95</v>
      </c>
      <c r="I40" s="116"/>
      <c r="J40" s="117" t="s">
        <v>190</v>
      </c>
      <c r="K40" s="118">
        <f aca="true" t="shared" si="10" ref="K40:Q40">SUM(K41:K47)</f>
        <v>5734</v>
      </c>
      <c r="L40" s="118">
        <f t="shared" si="10"/>
        <v>5734</v>
      </c>
      <c r="M40" s="118">
        <f t="shared" si="10"/>
        <v>5734</v>
      </c>
      <c r="N40" s="118">
        <f>SUM(N41:N47)</f>
        <v>5734</v>
      </c>
      <c r="O40" s="118">
        <f t="shared" si="10"/>
        <v>5734</v>
      </c>
      <c r="P40" s="118">
        <f t="shared" si="10"/>
        <v>4380</v>
      </c>
      <c r="Q40" s="118">
        <f t="shared" si="10"/>
        <v>1354</v>
      </c>
      <c r="R40" s="118">
        <f>SUM(R42:R47)</f>
        <v>0</v>
      </c>
    </row>
    <row r="41" spans="1:18" s="61" customFormat="1" ht="17.25">
      <c r="A41" s="64">
        <v>33</v>
      </c>
      <c r="H41" s="116"/>
      <c r="I41" s="120" t="s">
        <v>112</v>
      </c>
      <c r="J41" s="119" t="s">
        <v>238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</row>
    <row r="42" spans="1:18" s="57" customFormat="1" ht="16.5">
      <c r="A42" s="64">
        <v>34</v>
      </c>
      <c r="H42" s="122"/>
      <c r="I42" s="120" t="s">
        <v>116</v>
      </c>
      <c r="J42" s="119" t="s">
        <v>191</v>
      </c>
      <c r="K42" s="121">
        <v>5300</v>
      </c>
      <c r="L42" s="121">
        <v>5300</v>
      </c>
      <c r="M42" s="121">
        <v>5300</v>
      </c>
      <c r="N42" s="121">
        <v>5300</v>
      </c>
      <c r="O42" s="121">
        <v>5300</v>
      </c>
      <c r="P42" s="121">
        <v>4080</v>
      </c>
      <c r="Q42" s="121">
        <v>1220</v>
      </c>
      <c r="R42" s="121">
        <v>0</v>
      </c>
    </row>
    <row r="43" spans="1:18" s="57" customFormat="1" ht="16.5">
      <c r="A43" s="64">
        <v>35</v>
      </c>
      <c r="H43" s="122"/>
      <c r="I43" s="120" t="s">
        <v>120</v>
      </c>
      <c r="J43" s="119" t="s">
        <v>192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</row>
    <row r="44" spans="1:18" s="57" customFormat="1" ht="16.5">
      <c r="A44" s="64">
        <v>36</v>
      </c>
      <c r="H44" s="122"/>
      <c r="I44" s="120" t="s">
        <v>129</v>
      </c>
      <c r="J44" s="119" t="s">
        <v>193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</row>
    <row r="45" spans="1:18" s="57" customFormat="1" ht="16.5">
      <c r="A45" s="64">
        <v>37</v>
      </c>
      <c r="H45" s="122"/>
      <c r="I45" s="120" t="s">
        <v>132</v>
      </c>
      <c r="J45" s="119" t="s">
        <v>194</v>
      </c>
      <c r="K45" s="121">
        <v>380</v>
      </c>
      <c r="L45" s="121">
        <v>380</v>
      </c>
      <c r="M45" s="121">
        <v>380</v>
      </c>
      <c r="N45" s="121">
        <v>380</v>
      </c>
      <c r="O45" s="121">
        <v>380</v>
      </c>
      <c r="P45" s="121">
        <v>246</v>
      </c>
      <c r="Q45" s="121">
        <v>134</v>
      </c>
      <c r="R45" s="121">
        <v>0</v>
      </c>
    </row>
    <row r="46" spans="1:18" s="57" customFormat="1" ht="16.5">
      <c r="A46" s="64">
        <v>38</v>
      </c>
      <c r="H46" s="122"/>
      <c r="I46" s="120" t="s">
        <v>223</v>
      </c>
      <c r="J46" s="119" t="s">
        <v>224</v>
      </c>
      <c r="K46" s="121">
        <v>1</v>
      </c>
      <c r="L46" s="121">
        <v>1</v>
      </c>
      <c r="M46" s="121">
        <v>1</v>
      </c>
      <c r="N46" s="121">
        <v>1</v>
      </c>
      <c r="O46" s="121">
        <v>1</v>
      </c>
      <c r="P46" s="121">
        <v>1</v>
      </c>
      <c r="Q46" s="121">
        <v>0</v>
      </c>
      <c r="R46" s="121">
        <v>0</v>
      </c>
    </row>
    <row r="47" spans="1:18" s="57" customFormat="1" ht="16.5">
      <c r="A47" s="64">
        <v>39</v>
      </c>
      <c r="H47" s="122"/>
      <c r="I47" s="120" t="s">
        <v>239</v>
      </c>
      <c r="J47" s="119" t="s">
        <v>104</v>
      </c>
      <c r="K47" s="121">
        <v>53</v>
      </c>
      <c r="L47" s="121">
        <v>53</v>
      </c>
      <c r="M47" s="121">
        <v>53</v>
      </c>
      <c r="N47" s="121">
        <v>53</v>
      </c>
      <c r="O47" s="121">
        <v>53</v>
      </c>
      <c r="P47" s="121">
        <v>53</v>
      </c>
      <c r="Q47" s="121">
        <v>0</v>
      </c>
      <c r="R47" s="121">
        <v>0</v>
      </c>
    </row>
    <row r="48" spans="1:18" s="56" customFormat="1" ht="16.5">
      <c r="A48" s="64">
        <v>40</v>
      </c>
      <c r="H48" s="196" t="s">
        <v>105</v>
      </c>
      <c r="I48" s="197"/>
      <c r="J48" s="198"/>
      <c r="K48" s="125">
        <f aca="true" t="shared" si="11" ref="K48:R48">SUM(K49+K60+K62)</f>
        <v>187181</v>
      </c>
      <c r="L48" s="125">
        <f t="shared" si="11"/>
        <v>197153</v>
      </c>
      <c r="M48" s="125">
        <f>SUM(M49+M60+M62)</f>
        <v>247050</v>
      </c>
      <c r="N48" s="125">
        <f>SUM(N49+N60+N62)</f>
        <v>283400</v>
      </c>
      <c r="O48" s="125">
        <f t="shared" si="11"/>
        <v>283400</v>
      </c>
      <c r="P48" s="125">
        <f t="shared" si="11"/>
        <v>217691</v>
      </c>
      <c r="Q48" s="125">
        <f t="shared" si="11"/>
        <v>65709</v>
      </c>
      <c r="R48" s="125">
        <f t="shared" si="11"/>
        <v>0</v>
      </c>
    </row>
    <row r="49" spans="1:18" s="57" customFormat="1" ht="17.25">
      <c r="A49" s="64">
        <v>41</v>
      </c>
      <c r="H49" s="116" t="s">
        <v>91</v>
      </c>
      <c r="I49" s="122"/>
      <c r="J49" s="126" t="s">
        <v>195</v>
      </c>
      <c r="K49" s="118">
        <f aca="true" t="shared" si="12" ref="K49:R49">SUM(K50:K51)</f>
        <v>146408</v>
      </c>
      <c r="L49" s="118">
        <f t="shared" si="12"/>
        <v>156380</v>
      </c>
      <c r="M49" s="118">
        <f>SUM(M50:M51)</f>
        <v>186380</v>
      </c>
      <c r="N49" s="118">
        <f>SUM(N50:N51)</f>
        <v>222730</v>
      </c>
      <c r="O49" s="118">
        <f t="shared" si="12"/>
        <v>222730</v>
      </c>
      <c r="P49" s="118">
        <f t="shared" si="12"/>
        <v>216913</v>
      </c>
      <c r="Q49" s="118">
        <f t="shared" si="12"/>
        <v>5817</v>
      </c>
      <c r="R49" s="118">
        <f t="shared" si="12"/>
        <v>0</v>
      </c>
    </row>
    <row r="50" spans="1:18" s="62" customFormat="1" ht="16.5">
      <c r="A50" s="64">
        <v>42</v>
      </c>
      <c r="H50" s="119"/>
      <c r="I50" s="120" t="s">
        <v>172</v>
      </c>
      <c r="J50" s="119" t="s">
        <v>240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</row>
    <row r="51" spans="1:18" s="62" customFormat="1" ht="16.5">
      <c r="A51" s="64">
        <v>43</v>
      </c>
      <c r="H51" s="119"/>
      <c r="I51" s="120" t="s">
        <v>173</v>
      </c>
      <c r="J51" s="119" t="s">
        <v>241</v>
      </c>
      <c r="K51" s="121">
        <f>SUM(K52:K59)</f>
        <v>146408</v>
      </c>
      <c r="L51" s="121">
        <f aca="true" t="shared" si="13" ref="L51:R51">SUM(L52:L59)</f>
        <v>156380</v>
      </c>
      <c r="M51" s="121">
        <f t="shared" si="13"/>
        <v>186380</v>
      </c>
      <c r="N51" s="121">
        <f>SUM(N52:N59)</f>
        <v>222730</v>
      </c>
      <c r="O51" s="121">
        <f t="shared" si="13"/>
        <v>222730</v>
      </c>
      <c r="P51" s="121">
        <f t="shared" si="13"/>
        <v>216913</v>
      </c>
      <c r="Q51" s="121">
        <f t="shared" si="13"/>
        <v>5817</v>
      </c>
      <c r="R51" s="121">
        <f t="shared" si="13"/>
        <v>0</v>
      </c>
    </row>
    <row r="52" spans="1:18" s="62" customFormat="1" ht="16.5">
      <c r="A52" s="64">
        <v>44</v>
      </c>
      <c r="H52" s="119"/>
      <c r="I52" s="120"/>
      <c r="J52" s="122" t="s">
        <v>262</v>
      </c>
      <c r="K52" s="123">
        <v>1606</v>
      </c>
      <c r="L52" s="123">
        <v>1606</v>
      </c>
      <c r="M52" s="123">
        <v>1606</v>
      </c>
      <c r="N52" s="123">
        <v>1606</v>
      </c>
      <c r="O52" s="123">
        <v>1606</v>
      </c>
      <c r="P52" s="123">
        <v>0</v>
      </c>
      <c r="Q52" s="123">
        <v>1606</v>
      </c>
      <c r="R52" s="123">
        <v>0</v>
      </c>
    </row>
    <row r="53" spans="1:18" s="62" customFormat="1" ht="16.5">
      <c r="A53" s="64">
        <v>45</v>
      </c>
      <c r="H53" s="119"/>
      <c r="I53" s="120"/>
      <c r="J53" s="122" t="s">
        <v>263</v>
      </c>
      <c r="K53" s="123">
        <v>3024</v>
      </c>
      <c r="L53" s="123">
        <v>3024</v>
      </c>
      <c r="M53" s="123">
        <v>3024</v>
      </c>
      <c r="N53" s="123">
        <v>3024</v>
      </c>
      <c r="O53" s="123">
        <v>3024</v>
      </c>
      <c r="P53" s="123">
        <v>0</v>
      </c>
      <c r="Q53" s="123">
        <v>3024</v>
      </c>
      <c r="R53" s="123">
        <v>0</v>
      </c>
    </row>
    <row r="54" spans="1:18" s="62" customFormat="1" ht="16.5">
      <c r="A54" s="64">
        <v>46</v>
      </c>
      <c r="H54" s="119"/>
      <c r="I54" s="120"/>
      <c r="J54" s="122" t="s">
        <v>264</v>
      </c>
      <c r="K54" s="123">
        <v>1187</v>
      </c>
      <c r="L54" s="123">
        <v>1187</v>
      </c>
      <c r="M54" s="123">
        <v>1187</v>
      </c>
      <c r="N54" s="123">
        <v>1187</v>
      </c>
      <c r="O54" s="123">
        <v>1187</v>
      </c>
      <c r="P54" s="123">
        <v>0</v>
      </c>
      <c r="Q54" s="123">
        <v>1187</v>
      </c>
      <c r="R54" s="123">
        <v>0</v>
      </c>
    </row>
    <row r="55" spans="1:18" s="62" customFormat="1" ht="16.5">
      <c r="A55" s="64">
        <v>47</v>
      </c>
      <c r="H55" s="119"/>
      <c r="I55" s="120"/>
      <c r="J55" s="122" t="s">
        <v>265</v>
      </c>
      <c r="K55" s="123">
        <v>120592</v>
      </c>
      <c r="L55" s="123">
        <v>120592</v>
      </c>
      <c r="M55" s="123">
        <v>120592</v>
      </c>
      <c r="N55" s="123">
        <v>120592</v>
      </c>
      <c r="O55" s="123">
        <v>120592</v>
      </c>
      <c r="P55" s="123">
        <v>120592</v>
      </c>
      <c r="Q55" s="123">
        <v>0</v>
      </c>
      <c r="R55" s="123">
        <v>0</v>
      </c>
    </row>
    <row r="56" spans="1:18" s="62" customFormat="1" ht="16.5">
      <c r="A56" s="64">
        <v>48</v>
      </c>
      <c r="H56" s="119"/>
      <c r="I56" s="120"/>
      <c r="J56" s="122" t="s">
        <v>266</v>
      </c>
      <c r="K56" s="123">
        <v>19999</v>
      </c>
      <c r="L56" s="123">
        <v>19999</v>
      </c>
      <c r="M56" s="123">
        <v>19999</v>
      </c>
      <c r="N56" s="123">
        <v>19999</v>
      </c>
      <c r="O56" s="123">
        <v>19999</v>
      </c>
      <c r="P56" s="123">
        <v>19999</v>
      </c>
      <c r="Q56" s="123">
        <v>0</v>
      </c>
      <c r="R56" s="123">
        <v>0</v>
      </c>
    </row>
    <row r="57" spans="1:18" s="62" customFormat="1" ht="16.5">
      <c r="A57" s="64">
        <v>49</v>
      </c>
      <c r="H57" s="119"/>
      <c r="I57" s="120"/>
      <c r="J57" s="122" t="s">
        <v>171</v>
      </c>
      <c r="K57" s="123">
        <v>0</v>
      </c>
      <c r="L57" s="123">
        <v>9972</v>
      </c>
      <c r="M57" s="123">
        <v>9972</v>
      </c>
      <c r="N57" s="123">
        <v>9972</v>
      </c>
      <c r="O57" s="123">
        <v>9972</v>
      </c>
      <c r="P57" s="123">
        <v>9972</v>
      </c>
      <c r="Q57" s="123">
        <v>0</v>
      </c>
      <c r="R57" s="123">
        <v>0</v>
      </c>
    </row>
    <row r="58" spans="1:18" s="62" customFormat="1" ht="16.5">
      <c r="A58" s="64">
        <v>50</v>
      </c>
      <c r="H58" s="119"/>
      <c r="I58" s="120"/>
      <c r="J58" s="122" t="s">
        <v>308</v>
      </c>
      <c r="K58" s="123">
        <v>0</v>
      </c>
      <c r="L58" s="123">
        <v>0</v>
      </c>
      <c r="M58" s="123">
        <v>30000</v>
      </c>
      <c r="N58" s="123">
        <v>30000</v>
      </c>
      <c r="O58" s="123">
        <v>30000</v>
      </c>
      <c r="P58" s="123">
        <v>30000</v>
      </c>
      <c r="Q58" s="123">
        <v>0</v>
      </c>
      <c r="R58" s="123">
        <v>0</v>
      </c>
    </row>
    <row r="59" spans="1:18" s="62" customFormat="1" ht="16.5">
      <c r="A59" s="64">
        <v>51</v>
      </c>
      <c r="H59" s="119"/>
      <c r="I59" s="120"/>
      <c r="J59" s="122" t="s">
        <v>338</v>
      </c>
      <c r="K59" s="123">
        <v>0</v>
      </c>
      <c r="L59" s="123">
        <v>0</v>
      </c>
      <c r="M59" s="123">
        <v>0</v>
      </c>
      <c r="N59" s="123">
        <v>36350</v>
      </c>
      <c r="O59" s="123">
        <v>36350</v>
      </c>
      <c r="P59" s="123">
        <v>36350</v>
      </c>
      <c r="Q59" s="123">
        <v>0</v>
      </c>
      <c r="R59" s="123">
        <v>0</v>
      </c>
    </row>
    <row r="60" spans="1:18" s="61" customFormat="1" ht="17.25">
      <c r="A60" s="64">
        <v>52</v>
      </c>
      <c r="H60" s="116" t="s">
        <v>93</v>
      </c>
      <c r="I60" s="117"/>
      <c r="J60" s="117" t="s">
        <v>196</v>
      </c>
      <c r="K60" s="118">
        <f aca="true" t="shared" si="14" ref="K60:R60">SUM(K61)</f>
        <v>778</v>
      </c>
      <c r="L60" s="118">
        <f t="shared" si="14"/>
        <v>778</v>
      </c>
      <c r="M60" s="118">
        <f t="shared" si="14"/>
        <v>778</v>
      </c>
      <c r="N60" s="118">
        <f t="shared" si="14"/>
        <v>778</v>
      </c>
      <c r="O60" s="118">
        <f t="shared" si="14"/>
        <v>778</v>
      </c>
      <c r="P60" s="118">
        <f t="shared" si="14"/>
        <v>778</v>
      </c>
      <c r="Q60" s="118">
        <f t="shared" si="14"/>
        <v>0</v>
      </c>
      <c r="R60" s="118">
        <f t="shared" si="14"/>
        <v>0</v>
      </c>
    </row>
    <row r="61" spans="1:18" s="57" customFormat="1" ht="16.5">
      <c r="A61" s="64">
        <v>53</v>
      </c>
      <c r="H61" s="122"/>
      <c r="I61" s="120" t="s">
        <v>179</v>
      </c>
      <c r="J61" s="119" t="s">
        <v>197</v>
      </c>
      <c r="K61" s="123">
        <v>778</v>
      </c>
      <c r="L61" s="123">
        <v>778</v>
      </c>
      <c r="M61" s="123">
        <v>778</v>
      </c>
      <c r="N61" s="123">
        <v>778</v>
      </c>
      <c r="O61" s="123">
        <v>778</v>
      </c>
      <c r="P61" s="123">
        <v>778</v>
      </c>
      <c r="Q61" s="123">
        <v>0</v>
      </c>
      <c r="R61" s="123">
        <v>0</v>
      </c>
    </row>
    <row r="62" spans="1:18" s="57" customFormat="1" ht="17.25">
      <c r="A62" s="64">
        <v>54</v>
      </c>
      <c r="H62" s="116" t="s">
        <v>95</v>
      </c>
      <c r="I62" s="117"/>
      <c r="J62" s="117" t="s">
        <v>198</v>
      </c>
      <c r="K62" s="118">
        <f aca="true" t="shared" si="15" ref="K62:R62">SUM(K63)</f>
        <v>39995</v>
      </c>
      <c r="L62" s="118">
        <f t="shared" si="15"/>
        <v>39995</v>
      </c>
      <c r="M62" s="118">
        <f t="shared" si="15"/>
        <v>59892</v>
      </c>
      <c r="N62" s="118">
        <f t="shared" si="15"/>
        <v>59892</v>
      </c>
      <c r="O62" s="118">
        <f t="shared" si="15"/>
        <v>59892</v>
      </c>
      <c r="P62" s="118">
        <f t="shared" si="15"/>
        <v>0</v>
      </c>
      <c r="Q62" s="118">
        <f t="shared" si="15"/>
        <v>59892</v>
      </c>
      <c r="R62" s="118">
        <f t="shared" si="15"/>
        <v>0</v>
      </c>
    </row>
    <row r="63" spans="1:18" s="57" customFormat="1" ht="17.25">
      <c r="A63" s="64">
        <v>55</v>
      </c>
      <c r="H63" s="116"/>
      <c r="I63" s="120" t="s">
        <v>112</v>
      </c>
      <c r="J63" s="119" t="s">
        <v>199</v>
      </c>
      <c r="K63" s="121">
        <f aca="true" t="shared" si="16" ref="K63:R63">SUM(K64:K65)</f>
        <v>39995</v>
      </c>
      <c r="L63" s="121">
        <f t="shared" si="16"/>
        <v>39995</v>
      </c>
      <c r="M63" s="121">
        <f>SUM(M64:M65)</f>
        <v>59892</v>
      </c>
      <c r="N63" s="121">
        <f>SUM(N64:N65)</f>
        <v>59892</v>
      </c>
      <c r="O63" s="121">
        <f t="shared" si="16"/>
        <v>59892</v>
      </c>
      <c r="P63" s="121">
        <f t="shared" si="16"/>
        <v>0</v>
      </c>
      <c r="Q63" s="121">
        <f t="shared" si="16"/>
        <v>59892</v>
      </c>
      <c r="R63" s="121">
        <f t="shared" si="16"/>
        <v>0</v>
      </c>
    </row>
    <row r="64" spans="1:18" s="57" customFormat="1" ht="17.25">
      <c r="A64" s="64">
        <v>56</v>
      </c>
      <c r="H64" s="116"/>
      <c r="I64" s="117"/>
      <c r="J64" s="122" t="s">
        <v>311</v>
      </c>
      <c r="K64" s="123">
        <v>39995</v>
      </c>
      <c r="L64" s="123">
        <v>39995</v>
      </c>
      <c r="M64" s="123">
        <v>39995</v>
      </c>
      <c r="N64" s="123">
        <v>39995</v>
      </c>
      <c r="O64" s="123">
        <v>39995</v>
      </c>
      <c r="P64" s="123">
        <v>0</v>
      </c>
      <c r="Q64" s="123">
        <v>39995</v>
      </c>
      <c r="R64" s="123">
        <v>0</v>
      </c>
    </row>
    <row r="65" spans="1:18" s="57" customFormat="1" ht="16.5">
      <c r="A65" s="64">
        <v>57</v>
      </c>
      <c r="H65" s="122"/>
      <c r="I65" s="120"/>
      <c r="J65" s="122" t="s">
        <v>312</v>
      </c>
      <c r="K65" s="123">
        <v>0</v>
      </c>
      <c r="L65" s="123">
        <v>0</v>
      </c>
      <c r="M65" s="123">
        <v>19897</v>
      </c>
      <c r="N65" s="123">
        <v>19897</v>
      </c>
      <c r="O65" s="123">
        <v>19897</v>
      </c>
      <c r="P65" s="123">
        <v>0</v>
      </c>
      <c r="Q65" s="123">
        <v>19897</v>
      </c>
      <c r="R65" s="123">
        <v>0</v>
      </c>
    </row>
    <row r="66" spans="1:18" s="60" customFormat="1" ht="21" customHeight="1">
      <c r="A66" s="64">
        <v>58</v>
      </c>
      <c r="H66" s="193" t="s">
        <v>200</v>
      </c>
      <c r="I66" s="194"/>
      <c r="J66" s="199"/>
      <c r="K66" s="125">
        <f aca="true" t="shared" si="17" ref="K66:R66">SUM(K8,K48)</f>
        <v>552037</v>
      </c>
      <c r="L66" s="125">
        <f t="shared" si="17"/>
        <v>606594</v>
      </c>
      <c r="M66" s="125">
        <f>SUM(M8,M48)</f>
        <v>668546</v>
      </c>
      <c r="N66" s="125">
        <f>SUM(N8,N48)</f>
        <v>705693</v>
      </c>
      <c r="O66" s="125">
        <f t="shared" si="17"/>
        <v>714304</v>
      </c>
      <c r="P66" s="125">
        <f t="shared" si="17"/>
        <v>595458</v>
      </c>
      <c r="Q66" s="125">
        <f t="shared" si="17"/>
        <v>118845</v>
      </c>
      <c r="R66" s="125">
        <f t="shared" si="17"/>
        <v>0</v>
      </c>
    </row>
    <row r="67" spans="1:18" s="58" customFormat="1" ht="16.5">
      <c r="A67" s="64">
        <v>59</v>
      </c>
      <c r="H67" s="112" t="s">
        <v>202</v>
      </c>
      <c r="I67" s="113"/>
      <c r="J67" s="114"/>
      <c r="K67" s="125"/>
      <c r="L67" s="125"/>
      <c r="M67" s="125"/>
      <c r="N67" s="125"/>
      <c r="O67" s="125"/>
      <c r="P67" s="125"/>
      <c r="Q67" s="125"/>
      <c r="R67" s="125"/>
    </row>
    <row r="68" spans="1:18" s="58" customFormat="1" ht="17.25">
      <c r="A68" s="64">
        <v>60</v>
      </c>
      <c r="H68" s="127" t="s">
        <v>91</v>
      </c>
      <c r="I68" s="128"/>
      <c r="J68" s="129" t="s">
        <v>201</v>
      </c>
      <c r="K68" s="130">
        <v>219288</v>
      </c>
      <c r="L68" s="130">
        <v>198738</v>
      </c>
      <c r="M68" s="130">
        <v>198738</v>
      </c>
      <c r="N68" s="130">
        <v>198738</v>
      </c>
      <c r="O68" s="130">
        <v>198738</v>
      </c>
      <c r="P68" s="130">
        <v>105303</v>
      </c>
      <c r="Q68" s="130">
        <v>93435</v>
      </c>
      <c r="R68" s="130">
        <v>0</v>
      </c>
    </row>
    <row r="69" spans="1:18" s="57" customFormat="1" ht="14.25" customHeight="1">
      <c r="A69" s="64">
        <v>61</v>
      </c>
      <c r="B69" s="58"/>
      <c r="C69" s="58"/>
      <c r="D69" s="58"/>
      <c r="E69" s="58"/>
      <c r="F69" s="58"/>
      <c r="G69" s="58"/>
      <c r="H69" s="193" t="s">
        <v>203</v>
      </c>
      <c r="I69" s="194"/>
      <c r="J69" s="195"/>
      <c r="K69" s="125">
        <f aca="true" t="shared" si="18" ref="K69:R69">SUM(K68)</f>
        <v>219288</v>
      </c>
      <c r="L69" s="125">
        <f t="shared" si="18"/>
        <v>198738</v>
      </c>
      <c r="M69" s="125">
        <f>SUM(M68)</f>
        <v>198738</v>
      </c>
      <c r="N69" s="125">
        <f>SUM(N68)</f>
        <v>198738</v>
      </c>
      <c r="O69" s="125">
        <f t="shared" si="18"/>
        <v>198738</v>
      </c>
      <c r="P69" s="125">
        <f t="shared" si="18"/>
        <v>105303</v>
      </c>
      <c r="Q69" s="125">
        <f t="shared" si="18"/>
        <v>93435</v>
      </c>
      <c r="R69" s="125">
        <f t="shared" si="18"/>
        <v>0</v>
      </c>
    </row>
    <row r="70" spans="1:18" s="57" customFormat="1" ht="16.5">
      <c r="A70" s="64">
        <v>62</v>
      </c>
      <c r="B70" s="58"/>
      <c r="C70" s="58"/>
      <c r="D70" s="58"/>
      <c r="E70" s="58"/>
      <c r="F70" s="58"/>
      <c r="G70" s="58"/>
      <c r="H70" s="193" t="s">
        <v>204</v>
      </c>
      <c r="I70" s="194"/>
      <c r="J70" s="195"/>
      <c r="K70" s="125">
        <f aca="true" t="shared" si="19" ref="K70:R70">SUM(K66+K69)</f>
        <v>771325</v>
      </c>
      <c r="L70" s="125">
        <f t="shared" si="19"/>
        <v>805332</v>
      </c>
      <c r="M70" s="125">
        <f>SUM(M66+M69)</f>
        <v>867284</v>
      </c>
      <c r="N70" s="125">
        <f>SUM(N66+N69)</f>
        <v>904431</v>
      </c>
      <c r="O70" s="125">
        <f t="shared" si="19"/>
        <v>913042</v>
      </c>
      <c r="P70" s="125">
        <f t="shared" si="19"/>
        <v>700761</v>
      </c>
      <c r="Q70" s="125">
        <f t="shared" si="19"/>
        <v>212280</v>
      </c>
      <c r="R70" s="125">
        <f t="shared" si="19"/>
        <v>0</v>
      </c>
    </row>
    <row r="71" spans="8:22" ht="17.25"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V71" s="55"/>
    </row>
  </sheetData>
  <sheetProtection/>
  <mergeCells count="17">
    <mergeCell ref="H1:R1"/>
    <mergeCell ref="H2:R2"/>
    <mergeCell ref="H3:R3"/>
    <mergeCell ref="P5:R5"/>
    <mergeCell ref="A5:A6"/>
    <mergeCell ref="K5:K6"/>
    <mergeCell ref="O5:O6"/>
    <mergeCell ref="L5:L6"/>
    <mergeCell ref="M5:M6"/>
    <mergeCell ref="N5:N6"/>
    <mergeCell ref="H69:J69"/>
    <mergeCell ref="H70:J70"/>
    <mergeCell ref="H8:J8"/>
    <mergeCell ref="H48:J48"/>
    <mergeCell ref="H66:J66"/>
    <mergeCell ref="H5:J6"/>
    <mergeCell ref="H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21">
      <selection activeCell="O9" sqref="O9"/>
    </sheetView>
  </sheetViews>
  <sheetFormatPr defaultColWidth="9.140625" defaultRowHeight="15"/>
  <cols>
    <col min="1" max="1" width="4.8515625" style="131" customWidth="1"/>
    <col min="2" max="6" width="9.140625" style="131" hidden="1" customWidth="1"/>
    <col min="7" max="7" width="0.85546875" style="131" hidden="1" customWidth="1"/>
    <col min="8" max="8" width="3.57421875" style="131" bestFit="1" customWidth="1"/>
    <col min="9" max="9" width="4.421875" style="131" customWidth="1"/>
    <col min="10" max="10" width="49.8515625" style="131" customWidth="1"/>
    <col min="11" max="11" width="18.8515625" style="131" customWidth="1"/>
    <col min="12" max="14" width="17.7109375" style="131" customWidth="1"/>
    <col min="15" max="15" width="15.8515625" style="131" customWidth="1"/>
    <col min="16" max="16" width="12.8515625" style="131" customWidth="1"/>
    <col min="17" max="17" width="12.7109375" style="131" customWidth="1"/>
    <col min="18" max="18" width="18.421875" style="131" customWidth="1"/>
    <col min="19" max="16384" width="9.140625" style="131" customWidth="1"/>
  </cols>
  <sheetData>
    <row r="1" spans="8:19" ht="17.25"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32"/>
    </row>
    <row r="2" spans="8:18" s="132" customFormat="1" ht="19.5" customHeight="1">
      <c r="H2" s="208" t="s">
        <v>251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8:18" ht="17.25">
      <c r="H3" s="209" t="s">
        <v>268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8:18" ht="20.25" customHeight="1">
      <c r="H4" s="109"/>
      <c r="I4" s="109"/>
      <c r="J4" s="109"/>
      <c r="K4" s="109"/>
      <c r="L4" s="109"/>
      <c r="M4" s="109"/>
      <c r="N4" s="109"/>
      <c r="O4" s="109"/>
      <c r="P4" s="109" t="s">
        <v>33</v>
      </c>
      <c r="Q4" s="109"/>
      <c r="R4" s="110" t="s">
        <v>220</v>
      </c>
    </row>
    <row r="5" spans="1:18" s="55" customFormat="1" ht="14.25" customHeight="1">
      <c r="A5" s="217" t="s">
        <v>166</v>
      </c>
      <c r="H5" s="200" t="s">
        <v>218</v>
      </c>
      <c r="I5" s="200"/>
      <c r="J5" s="201"/>
      <c r="K5" s="215" t="s">
        <v>248</v>
      </c>
      <c r="L5" s="191" t="s">
        <v>247</v>
      </c>
      <c r="M5" s="191" t="s">
        <v>303</v>
      </c>
      <c r="N5" s="191" t="s">
        <v>319</v>
      </c>
      <c r="O5" s="191" t="s">
        <v>347</v>
      </c>
      <c r="P5" s="204" t="s">
        <v>348</v>
      </c>
      <c r="Q5" s="210"/>
      <c r="R5" s="211"/>
    </row>
    <row r="6" spans="1:18" s="55" customFormat="1" ht="45.75" customHeight="1">
      <c r="A6" s="218"/>
      <c r="H6" s="202"/>
      <c r="I6" s="202"/>
      <c r="J6" s="203"/>
      <c r="K6" s="216"/>
      <c r="L6" s="192"/>
      <c r="M6" s="192"/>
      <c r="N6" s="192"/>
      <c r="O6" s="192"/>
      <c r="P6" s="111" t="s">
        <v>88</v>
      </c>
      <c r="Q6" s="111" t="s">
        <v>89</v>
      </c>
      <c r="R6" s="111" t="s">
        <v>237</v>
      </c>
    </row>
    <row r="7" spans="1:18" s="55" customFormat="1" ht="17.25">
      <c r="A7" s="133"/>
      <c r="H7" s="204" t="s">
        <v>6</v>
      </c>
      <c r="I7" s="205"/>
      <c r="J7" s="206"/>
      <c r="K7" s="111" t="s">
        <v>7</v>
      </c>
      <c r="L7" s="111" t="s">
        <v>8</v>
      </c>
      <c r="M7" s="134" t="s">
        <v>9</v>
      </c>
      <c r="N7" s="111" t="s">
        <v>106</v>
      </c>
      <c r="O7" s="111" t="s">
        <v>249</v>
      </c>
      <c r="P7" s="111" t="s">
        <v>304</v>
      </c>
      <c r="Q7" s="111" t="s">
        <v>305</v>
      </c>
      <c r="R7" s="111" t="s">
        <v>320</v>
      </c>
    </row>
    <row r="8" spans="1:18" s="136" customFormat="1" ht="16.5">
      <c r="A8" s="135">
        <v>1</v>
      </c>
      <c r="H8" s="196" t="s">
        <v>90</v>
      </c>
      <c r="I8" s="197"/>
      <c r="J8" s="198"/>
      <c r="K8" s="125">
        <f aca="true" t="shared" si="0" ref="K8:Q8">SUM(K9+K10+K11+K33+K39)</f>
        <v>370587</v>
      </c>
      <c r="L8" s="125">
        <f t="shared" si="0"/>
        <v>394424</v>
      </c>
      <c r="M8" s="125">
        <f t="shared" si="0"/>
        <v>455688</v>
      </c>
      <c r="N8" s="125">
        <f t="shared" si="0"/>
        <v>490795</v>
      </c>
      <c r="O8" s="125">
        <f t="shared" si="0"/>
        <v>497507</v>
      </c>
      <c r="P8" s="125">
        <f t="shared" si="0"/>
        <v>291822</v>
      </c>
      <c r="Q8" s="125">
        <f t="shared" si="0"/>
        <v>205685</v>
      </c>
      <c r="R8" s="125">
        <f>SUM(R9:R39)</f>
        <v>0</v>
      </c>
    </row>
    <row r="9" spans="1:18" s="90" customFormat="1" ht="17.25">
      <c r="A9" s="135">
        <v>2</v>
      </c>
      <c r="H9" s="116" t="s">
        <v>91</v>
      </c>
      <c r="I9" s="122"/>
      <c r="J9" s="117" t="s">
        <v>92</v>
      </c>
      <c r="K9" s="137">
        <v>72528</v>
      </c>
      <c r="L9" s="137">
        <v>100079</v>
      </c>
      <c r="M9" s="137">
        <v>106680</v>
      </c>
      <c r="N9" s="137">
        <v>106680</v>
      </c>
      <c r="O9" s="137">
        <v>106680</v>
      </c>
      <c r="P9" s="137">
        <v>77381</v>
      </c>
      <c r="Q9" s="118">
        <v>29299</v>
      </c>
      <c r="R9" s="118">
        <v>0</v>
      </c>
    </row>
    <row r="10" spans="1:18" s="90" customFormat="1" ht="17.25">
      <c r="A10" s="135">
        <v>3</v>
      </c>
      <c r="H10" s="116" t="s">
        <v>93</v>
      </c>
      <c r="I10" s="122"/>
      <c r="J10" s="117" t="s">
        <v>94</v>
      </c>
      <c r="K10" s="118">
        <v>13229</v>
      </c>
      <c r="L10" s="118">
        <v>16015</v>
      </c>
      <c r="M10" s="118">
        <v>17174</v>
      </c>
      <c r="N10" s="118">
        <v>17174</v>
      </c>
      <c r="O10" s="118">
        <v>17174</v>
      </c>
      <c r="P10" s="118">
        <v>12028</v>
      </c>
      <c r="Q10" s="118">
        <v>5146</v>
      </c>
      <c r="R10" s="118">
        <v>0</v>
      </c>
    </row>
    <row r="11" spans="1:18" s="90" customFormat="1" ht="17.25">
      <c r="A11" s="135">
        <v>4</v>
      </c>
      <c r="H11" s="116" t="s">
        <v>95</v>
      </c>
      <c r="I11" s="122"/>
      <c r="J11" s="117" t="s">
        <v>96</v>
      </c>
      <c r="K11" s="118">
        <f aca="true" t="shared" si="1" ref="K11:Q11">SUM(K12+K15+K18+K26+K29)</f>
        <v>148964</v>
      </c>
      <c r="L11" s="118">
        <f t="shared" si="1"/>
        <v>154768</v>
      </c>
      <c r="M11" s="118">
        <f t="shared" si="1"/>
        <v>159037</v>
      </c>
      <c r="N11" s="118">
        <f t="shared" si="1"/>
        <v>159037</v>
      </c>
      <c r="O11" s="118">
        <f t="shared" si="1"/>
        <v>159756</v>
      </c>
      <c r="P11" s="118">
        <f t="shared" si="1"/>
        <v>106561</v>
      </c>
      <c r="Q11" s="118">
        <f t="shared" si="1"/>
        <v>53195</v>
      </c>
      <c r="R11" s="118">
        <v>0</v>
      </c>
    </row>
    <row r="12" spans="1:18" s="90" customFormat="1" ht="16.5">
      <c r="A12" s="135">
        <v>5</v>
      </c>
      <c r="H12" s="122"/>
      <c r="I12" s="120" t="s">
        <v>112</v>
      </c>
      <c r="J12" s="119" t="s">
        <v>113</v>
      </c>
      <c r="K12" s="121">
        <f aca="true" t="shared" si="2" ref="K12:R12">SUM(K13+K14)</f>
        <v>28146</v>
      </c>
      <c r="L12" s="121">
        <f t="shared" si="2"/>
        <v>32549</v>
      </c>
      <c r="M12" s="121">
        <f>SUM(M13+M14)</f>
        <v>35802</v>
      </c>
      <c r="N12" s="121">
        <f>SUM(N13+N14)</f>
        <v>35802</v>
      </c>
      <c r="O12" s="121">
        <f t="shared" si="2"/>
        <v>30952</v>
      </c>
      <c r="P12" s="121">
        <f t="shared" si="2"/>
        <v>24753</v>
      </c>
      <c r="Q12" s="121">
        <f t="shared" si="2"/>
        <v>6199</v>
      </c>
      <c r="R12" s="121">
        <f t="shared" si="2"/>
        <v>0</v>
      </c>
    </row>
    <row r="13" spans="1:18" s="90" customFormat="1" ht="16.5">
      <c r="A13" s="135">
        <v>6</v>
      </c>
      <c r="H13" s="122"/>
      <c r="I13" s="138"/>
      <c r="J13" s="122" t="s">
        <v>114</v>
      </c>
      <c r="K13" s="123">
        <v>1933</v>
      </c>
      <c r="L13" s="123">
        <v>1933</v>
      </c>
      <c r="M13" s="123">
        <v>1933</v>
      </c>
      <c r="N13" s="123">
        <v>1933</v>
      </c>
      <c r="O13" s="123">
        <v>2083</v>
      </c>
      <c r="P13" s="123">
        <v>420</v>
      </c>
      <c r="Q13" s="123">
        <v>1663</v>
      </c>
      <c r="R13" s="123">
        <v>0</v>
      </c>
    </row>
    <row r="14" spans="1:18" s="90" customFormat="1" ht="16.5">
      <c r="A14" s="135">
        <v>7</v>
      </c>
      <c r="H14" s="122"/>
      <c r="I14" s="138"/>
      <c r="J14" s="122" t="s">
        <v>115</v>
      </c>
      <c r="K14" s="123">
        <v>26213</v>
      </c>
      <c r="L14" s="123">
        <v>30616</v>
      </c>
      <c r="M14" s="123">
        <v>33869</v>
      </c>
      <c r="N14" s="123">
        <v>33869</v>
      </c>
      <c r="O14" s="123">
        <v>28869</v>
      </c>
      <c r="P14" s="123">
        <v>24333</v>
      </c>
      <c r="Q14" s="123">
        <v>4536</v>
      </c>
      <c r="R14" s="123">
        <v>0</v>
      </c>
    </row>
    <row r="15" spans="1:18" s="90" customFormat="1" ht="16.5">
      <c r="A15" s="135">
        <v>8</v>
      </c>
      <c r="H15" s="122"/>
      <c r="I15" s="120" t="s">
        <v>116</v>
      </c>
      <c r="J15" s="119" t="s">
        <v>117</v>
      </c>
      <c r="K15" s="121">
        <f aca="true" t="shared" si="3" ref="K15:R15">SUM(K16+K17)</f>
        <v>1838</v>
      </c>
      <c r="L15" s="121">
        <f t="shared" si="3"/>
        <v>1838</v>
      </c>
      <c r="M15" s="121">
        <f>SUM(M16+M17)</f>
        <v>1998</v>
      </c>
      <c r="N15" s="121">
        <f>SUM(N16+N17)</f>
        <v>1998</v>
      </c>
      <c r="O15" s="121">
        <f t="shared" si="3"/>
        <v>2608</v>
      </c>
      <c r="P15" s="121">
        <v>2552</v>
      </c>
      <c r="Q15" s="121">
        <f t="shared" si="3"/>
        <v>56</v>
      </c>
      <c r="R15" s="121">
        <f t="shared" si="3"/>
        <v>0</v>
      </c>
    </row>
    <row r="16" spans="1:18" s="90" customFormat="1" ht="16.5">
      <c r="A16" s="135">
        <v>9</v>
      </c>
      <c r="H16" s="122"/>
      <c r="I16" s="139"/>
      <c r="J16" s="122" t="s">
        <v>118</v>
      </c>
      <c r="K16" s="123">
        <v>1488</v>
      </c>
      <c r="L16" s="123">
        <v>1488</v>
      </c>
      <c r="M16" s="123">
        <v>1483</v>
      </c>
      <c r="N16" s="123">
        <v>1483</v>
      </c>
      <c r="O16" s="123">
        <v>1928</v>
      </c>
      <c r="P16" s="123">
        <v>1872</v>
      </c>
      <c r="Q16" s="123">
        <v>56</v>
      </c>
      <c r="R16" s="123">
        <v>0</v>
      </c>
    </row>
    <row r="17" spans="1:18" s="90" customFormat="1" ht="16.5">
      <c r="A17" s="135">
        <v>10</v>
      </c>
      <c r="H17" s="122"/>
      <c r="I17" s="139"/>
      <c r="J17" s="122" t="s">
        <v>119</v>
      </c>
      <c r="K17" s="123">
        <v>350</v>
      </c>
      <c r="L17" s="123">
        <v>350</v>
      </c>
      <c r="M17" s="123">
        <v>515</v>
      </c>
      <c r="N17" s="123">
        <v>515</v>
      </c>
      <c r="O17" s="123">
        <v>680</v>
      </c>
      <c r="P17" s="123">
        <v>680</v>
      </c>
      <c r="Q17" s="123">
        <v>0</v>
      </c>
      <c r="R17" s="123">
        <v>0</v>
      </c>
    </row>
    <row r="18" spans="1:18" s="90" customFormat="1" ht="16.5">
      <c r="A18" s="135">
        <v>11</v>
      </c>
      <c r="H18" s="122"/>
      <c r="I18" s="120" t="s">
        <v>120</v>
      </c>
      <c r="J18" s="119" t="s">
        <v>121</v>
      </c>
      <c r="K18" s="121">
        <f aca="true" t="shared" si="4" ref="K18:R18">SUM(K19:K25)</f>
        <v>81500</v>
      </c>
      <c r="L18" s="121">
        <f t="shared" si="4"/>
        <v>81657</v>
      </c>
      <c r="M18" s="121">
        <f>SUM(M19:M25)</f>
        <v>81560</v>
      </c>
      <c r="N18" s="121">
        <f>SUM(N19:N25)</f>
        <v>81560</v>
      </c>
      <c r="O18" s="121">
        <f t="shared" si="4"/>
        <v>86250</v>
      </c>
      <c r="P18" s="121">
        <f t="shared" si="4"/>
        <v>46437</v>
      </c>
      <c r="Q18" s="121">
        <f t="shared" si="4"/>
        <v>39813</v>
      </c>
      <c r="R18" s="121">
        <f t="shared" si="4"/>
        <v>0</v>
      </c>
    </row>
    <row r="19" spans="1:18" s="90" customFormat="1" ht="16.5">
      <c r="A19" s="135">
        <v>12</v>
      </c>
      <c r="H19" s="122"/>
      <c r="I19" s="139"/>
      <c r="J19" s="122" t="s">
        <v>122</v>
      </c>
      <c r="K19" s="123">
        <v>8885</v>
      </c>
      <c r="L19" s="123">
        <v>8885</v>
      </c>
      <c r="M19" s="123">
        <v>8885</v>
      </c>
      <c r="N19" s="123">
        <v>8885</v>
      </c>
      <c r="O19" s="123">
        <v>10612</v>
      </c>
      <c r="P19" s="123">
        <v>8572</v>
      </c>
      <c r="Q19" s="123">
        <v>2040</v>
      </c>
      <c r="R19" s="123">
        <v>0</v>
      </c>
    </row>
    <row r="20" spans="1:18" s="90" customFormat="1" ht="16.5">
      <c r="A20" s="135">
        <v>13</v>
      </c>
      <c r="H20" s="122"/>
      <c r="I20" s="139"/>
      <c r="J20" s="122" t="s">
        <v>123</v>
      </c>
      <c r="K20" s="123">
        <v>755</v>
      </c>
      <c r="L20" s="123">
        <v>755</v>
      </c>
      <c r="M20" s="123">
        <v>755</v>
      </c>
      <c r="N20" s="123">
        <v>755</v>
      </c>
      <c r="O20" s="123">
        <v>1115</v>
      </c>
      <c r="P20" s="123">
        <v>910</v>
      </c>
      <c r="Q20" s="123">
        <v>205</v>
      </c>
      <c r="R20" s="123">
        <v>0</v>
      </c>
    </row>
    <row r="21" spans="1:18" s="90" customFormat="1" ht="16.5">
      <c r="A21" s="135">
        <v>14</v>
      </c>
      <c r="H21" s="122"/>
      <c r="I21" s="139"/>
      <c r="J21" s="122" t="s">
        <v>124</v>
      </c>
      <c r="K21" s="123">
        <v>2200</v>
      </c>
      <c r="L21" s="123">
        <v>2200</v>
      </c>
      <c r="M21" s="123">
        <v>2200</v>
      </c>
      <c r="N21" s="123">
        <v>2200</v>
      </c>
      <c r="O21" s="123">
        <v>2100</v>
      </c>
      <c r="P21" s="123">
        <v>80</v>
      </c>
      <c r="Q21" s="123">
        <v>2020</v>
      </c>
      <c r="R21" s="123">
        <v>0</v>
      </c>
    </row>
    <row r="22" spans="1:18" s="90" customFormat="1" ht="16.5">
      <c r="A22" s="135">
        <v>15</v>
      </c>
      <c r="H22" s="122"/>
      <c r="I22" s="139"/>
      <c r="J22" s="122" t="s">
        <v>125</v>
      </c>
      <c r="K22" s="123">
        <v>3357</v>
      </c>
      <c r="L22" s="123">
        <v>3357</v>
      </c>
      <c r="M22" s="123">
        <v>3357</v>
      </c>
      <c r="N22" s="123">
        <v>3357</v>
      </c>
      <c r="O22" s="123">
        <v>2620</v>
      </c>
      <c r="P22" s="123">
        <v>1870</v>
      </c>
      <c r="Q22" s="123">
        <v>750</v>
      </c>
      <c r="R22" s="123">
        <v>0</v>
      </c>
    </row>
    <row r="23" spans="1:18" s="90" customFormat="1" ht="16.5">
      <c r="A23" s="135">
        <v>16</v>
      </c>
      <c r="H23" s="122"/>
      <c r="I23" s="139"/>
      <c r="J23" s="122" t="s">
        <v>126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</row>
    <row r="24" spans="1:18" s="90" customFormat="1" ht="16.5">
      <c r="A24" s="135">
        <v>17</v>
      </c>
      <c r="H24" s="122"/>
      <c r="I24" s="139"/>
      <c r="J24" s="122" t="s">
        <v>127</v>
      </c>
      <c r="K24" s="123">
        <v>27279</v>
      </c>
      <c r="L24" s="123">
        <v>27279</v>
      </c>
      <c r="M24" s="123">
        <v>27279</v>
      </c>
      <c r="N24" s="123">
        <v>27279</v>
      </c>
      <c r="O24" s="123">
        <v>39379</v>
      </c>
      <c r="P24" s="123">
        <v>22644</v>
      </c>
      <c r="Q24" s="123">
        <v>16735</v>
      </c>
      <c r="R24" s="123">
        <v>0</v>
      </c>
    </row>
    <row r="25" spans="1:18" s="90" customFormat="1" ht="16.5">
      <c r="A25" s="135">
        <v>18</v>
      </c>
      <c r="H25" s="122"/>
      <c r="I25" s="139"/>
      <c r="J25" s="122" t="s">
        <v>128</v>
      </c>
      <c r="K25" s="123">
        <v>39024</v>
      </c>
      <c r="L25" s="123">
        <v>39181</v>
      </c>
      <c r="M25" s="123">
        <v>39084</v>
      </c>
      <c r="N25" s="123">
        <v>39084</v>
      </c>
      <c r="O25" s="123">
        <v>30424</v>
      </c>
      <c r="P25" s="123">
        <v>12361</v>
      </c>
      <c r="Q25" s="123">
        <v>18063</v>
      </c>
      <c r="R25" s="123">
        <v>0</v>
      </c>
    </row>
    <row r="26" spans="1:18" s="90" customFormat="1" ht="16.5">
      <c r="A26" s="135">
        <v>19</v>
      </c>
      <c r="H26" s="122"/>
      <c r="I26" s="120" t="s">
        <v>129</v>
      </c>
      <c r="J26" s="119" t="s">
        <v>130</v>
      </c>
      <c r="K26" s="121">
        <f aca="true" t="shared" si="5" ref="K26:R26">SUM(K27:K28)</f>
        <v>220</v>
      </c>
      <c r="L26" s="121">
        <f t="shared" si="5"/>
        <v>220</v>
      </c>
      <c r="M26" s="121">
        <f>SUM(M27:M28)</f>
        <v>266</v>
      </c>
      <c r="N26" s="121">
        <f>SUM(N27:N28)</f>
        <v>266</v>
      </c>
      <c r="O26" s="121">
        <f t="shared" si="5"/>
        <v>266</v>
      </c>
      <c r="P26" s="121">
        <f t="shared" si="5"/>
        <v>106</v>
      </c>
      <c r="Q26" s="121">
        <f t="shared" si="5"/>
        <v>160</v>
      </c>
      <c r="R26" s="121">
        <f t="shared" si="5"/>
        <v>0</v>
      </c>
    </row>
    <row r="27" spans="1:18" s="90" customFormat="1" ht="16.5">
      <c r="A27" s="135">
        <v>20</v>
      </c>
      <c r="H27" s="122"/>
      <c r="I27" s="139"/>
      <c r="J27" s="122" t="s">
        <v>131</v>
      </c>
      <c r="K27" s="123">
        <v>30</v>
      </c>
      <c r="L27" s="123">
        <v>30</v>
      </c>
      <c r="M27" s="123">
        <v>30</v>
      </c>
      <c r="N27" s="123">
        <v>60</v>
      </c>
      <c r="O27" s="123">
        <v>106</v>
      </c>
      <c r="P27" s="123">
        <v>106</v>
      </c>
      <c r="Q27" s="123">
        <v>0</v>
      </c>
      <c r="R27" s="123">
        <v>0</v>
      </c>
    </row>
    <row r="28" spans="1:18" s="90" customFormat="1" ht="16.5">
      <c r="A28" s="135">
        <v>21</v>
      </c>
      <c r="H28" s="122"/>
      <c r="I28" s="139"/>
      <c r="J28" s="122" t="s">
        <v>231</v>
      </c>
      <c r="K28" s="123">
        <v>190</v>
      </c>
      <c r="L28" s="123">
        <v>190</v>
      </c>
      <c r="M28" s="123">
        <v>236</v>
      </c>
      <c r="N28" s="123">
        <v>206</v>
      </c>
      <c r="O28" s="123">
        <v>160</v>
      </c>
      <c r="P28" s="123">
        <v>0</v>
      </c>
      <c r="Q28" s="123">
        <v>160</v>
      </c>
      <c r="R28" s="123">
        <v>0</v>
      </c>
    </row>
    <row r="29" spans="1:18" s="90" customFormat="1" ht="16.5">
      <c r="A29" s="135">
        <v>22</v>
      </c>
      <c r="H29" s="122"/>
      <c r="I29" s="120" t="s">
        <v>132</v>
      </c>
      <c r="J29" s="119" t="s">
        <v>133</v>
      </c>
      <c r="K29" s="121">
        <f aca="true" t="shared" si="6" ref="K29:R29">SUM(K30:K32)</f>
        <v>37260</v>
      </c>
      <c r="L29" s="121">
        <f t="shared" si="6"/>
        <v>38504</v>
      </c>
      <c r="M29" s="121">
        <f>SUM(M30:M32)</f>
        <v>39411</v>
      </c>
      <c r="N29" s="121">
        <f>SUM(N30:N32)</f>
        <v>39411</v>
      </c>
      <c r="O29" s="121">
        <f t="shared" si="6"/>
        <v>39680</v>
      </c>
      <c r="P29" s="121">
        <f t="shared" si="6"/>
        <v>32713</v>
      </c>
      <c r="Q29" s="121">
        <f t="shared" si="6"/>
        <v>6967</v>
      </c>
      <c r="R29" s="121">
        <f t="shared" si="6"/>
        <v>0</v>
      </c>
    </row>
    <row r="30" spans="1:18" s="90" customFormat="1" ht="16.5">
      <c r="A30" s="135">
        <v>23</v>
      </c>
      <c r="H30" s="122"/>
      <c r="I30" s="139"/>
      <c r="J30" s="122" t="s">
        <v>134</v>
      </c>
      <c r="K30" s="123">
        <v>26415</v>
      </c>
      <c r="L30" s="123">
        <v>27659</v>
      </c>
      <c r="M30" s="123">
        <v>22566</v>
      </c>
      <c r="N30" s="123">
        <v>22566</v>
      </c>
      <c r="O30" s="123">
        <v>23019</v>
      </c>
      <c r="P30" s="123">
        <v>16232</v>
      </c>
      <c r="Q30" s="123">
        <v>6787</v>
      </c>
      <c r="R30" s="123">
        <v>0</v>
      </c>
    </row>
    <row r="31" spans="1:18" s="90" customFormat="1" ht="16.5">
      <c r="A31" s="135">
        <v>24</v>
      </c>
      <c r="H31" s="122"/>
      <c r="I31" s="139"/>
      <c r="J31" s="122" t="s">
        <v>135</v>
      </c>
      <c r="K31" s="123">
        <v>9911</v>
      </c>
      <c r="L31" s="123">
        <v>9911</v>
      </c>
      <c r="M31" s="123">
        <v>15911</v>
      </c>
      <c r="N31" s="123">
        <v>15911</v>
      </c>
      <c r="O31" s="123">
        <v>11824</v>
      </c>
      <c r="P31" s="123">
        <v>11824</v>
      </c>
      <c r="Q31" s="123">
        <v>0</v>
      </c>
      <c r="R31" s="123">
        <v>0</v>
      </c>
    </row>
    <row r="32" spans="1:18" s="90" customFormat="1" ht="16.5">
      <c r="A32" s="135">
        <v>25</v>
      </c>
      <c r="H32" s="122"/>
      <c r="I32" s="139"/>
      <c r="J32" s="122" t="s">
        <v>136</v>
      </c>
      <c r="K32" s="123">
        <v>934</v>
      </c>
      <c r="L32" s="123">
        <v>934</v>
      </c>
      <c r="M32" s="123">
        <v>934</v>
      </c>
      <c r="N32" s="123">
        <v>934</v>
      </c>
      <c r="O32" s="123">
        <v>4837</v>
      </c>
      <c r="P32" s="123">
        <v>4657</v>
      </c>
      <c r="Q32" s="123">
        <v>180</v>
      </c>
      <c r="R32" s="123">
        <v>0</v>
      </c>
    </row>
    <row r="33" spans="1:18" s="90" customFormat="1" ht="17.25">
      <c r="A33" s="135">
        <v>26</v>
      </c>
      <c r="H33" s="116" t="s">
        <v>97</v>
      </c>
      <c r="I33" s="117"/>
      <c r="J33" s="117" t="s">
        <v>99</v>
      </c>
      <c r="K33" s="118">
        <f aca="true" t="shared" si="7" ref="K33:Q33">SUM(K34:K38)</f>
        <v>11488</v>
      </c>
      <c r="L33" s="118">
        <f t="shared" si="7"/>
        <v>11488</v>
      </c>
      <c r="M33" s="118">
        <f t="shared" si="7"/>
        <v>11853</v>
      </c>
      <c r="N33" s="118">
        <f t="shared" si="7"/>
        <v>12194</v>
      </c>
      <c r="O33" s="118">
        <f t="shared" si="7"/>
        <v>13488</v>
      </c>
      <c r="P33" s="118">
        <f t="shared" si="7"/>
        <v>13488</v>
      </c>
      <c r="Q33" s="118">
        <f t="shared" si="7"/>
        <v>0</v>
      </c>
      <c r="R33" s="118">
        <v>0</v>
      </c>
    </row>
    <row r="34" spans="1:18" s="90" customFormat="1" ht="16.5">
      <c r="A34" s="135">
        <v>27</v>
      </c>
      <c r="H34" s="124"/>
      <c r="I34" s="120" t="s">
        <v>137</v>
      </c>
      <c r="J34" s="119" t="s">
        <v>313</v>
      </c>
      <c r="K34" s="121">
        <v>0</v>
      </c>
      <c r="L34" s="121">
        <v>0</v>
      </c>
      <c r="M34" s="121">
        <v>365</v>
      </c>
      <c r="N34" s="121">
        <v>706</v>
      </c>
      <c r="O34" s="121">
        <v>0</v>
      </c>
      <c r="P34" s="121">
        <v>0</v>
      </c>
      <c r="Q34" s="121">
        <v>0</v>
      </c>
      <c r="R34" s="121">
        <v>0</v>
      </c>
    </row>
    <row r="35" spans="1:18" s="90" customFormat="1" ht="16.5">
      <c r="A35" s="135">
        <v>28</v>
      </c>
      <c r="H35" s="124"/>
      <c r="I35" s="120" t="s">
        <v>138</v>
      </c>
      <c r="J35" s="119" t="s">
        <v>256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</row>
    <row r="36" spans="1:18" s="90" customFormat="1" ht="16.5">
      <c r="A36" s="135">
        <v>29</v>
      </c>
      <c r="H36" s="124"/>
      <c r="I36" s="120" t="s">
        <v>139</v>
      </c>
      <c r="J36" s="119" t="s">
        <v>142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</row>
    <row r="37" spans="1:18" s="90" customFormat="1" ht="16.5">
      <c r="A37" s="135">
        <v>30</v>
      </c>
      <c r="H37" s="124"/>
      <c r="I37" s="120" t="s">
        <v>140</v>
      </c>
      <c r="J37" s="119" t="s">
        <v>143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</row>
    <row r="38" spans="1:18" s="90" customFormat="1" ht="16.5">
      <c r="A38" s="135">
        <v>31</v>
      </c>
      <c r="H38" s="124"/>
      <c r="I38" s="120" t="s">
        <v>141</v>
      </c>
      <c r="J38" s="119" t="s">
        <v>144</v>
      </c>
      <c r="K38" s="121">
        <v>11488</v>
      </c>
      <c r="L38" s="121">
        <v>11488</v>
      </c>
      <c r="M38" s="121">
        <v>11488</v>
      </c>
      <c r="N38" s="121">
        <v>11488</v>
      </c>
      <c r="O38" s="121">
        <v>13488</v>
      </c>
      <c r="P38" s="121">
        <v>13488</v>
      </c>
      <c r="Q38" s="121">
        <v>0</v>
      </c>
      <c r="R38" s="121">
        <v>0</v>
      </c>
    </row>
    <row r="39" spans="1:18" s="90" customFormat="1" ht="17.25">
      <c r="A39" s="135">
        <v>32</v>
      </c>
      <c r="H39" s="116" t="s">
        <v>98</v>
      </c>
      <c r="I39" s="116"/>
      <c r="J39" s="117" t="s">
        <v>145</v>
      </c>
      <c r="K39" s="118">
        <f aca="true" t="shared" si="8" ref="K39:R39">SUM(K40+K41+K46+K49)</f>
        <v>124378</v>
      </c>
      <c r="L39" s="118">
        <f t="shared" si="8"/>
        <v>112074</v>
      </c>
      <c r="M39" s="118">
        <f>SUM(M40+M41+M46+M49)</f>
        <v>160944</v>
      </c>
      <c r="N39" s="118">
        <f>SUM(N40+N41+N46+N49)</f>
        <v>195710</v>
      </c>
      <c r="O39" s="118">
        <f t="shared" si="8"/>
        <v>200409</v>
      </c>
      <c r="P39" s="118">
        <f t="shared" si="8"/>
        <v>82364</v>
      </c>
      <c r="Q39" s="118">
        <f t="shared" si="8"/>
        <v>118045</v>
      </c>
      <c r="R39" s="118">
        <f t="shared" si="8"/>
        <v>0</v>
      </c>
    </row>
    <row r="40" spans="1:18" s="90" customFormat="1" ht="17.25">
      <c r="A40" s="135">
        <v>33</v>
      </c>
      <c r="H40" s="116"/>
      <c r="I40" s="120" t="s">
        <v>148</v>
      </c>
      <c r="J40" s="119" t="s">
        <v>225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</row>
    <row r="41" spans="1:18" s="90" customFormat="1" ht="16.5">
      <c r="A41" s="135">
        <v>34</v>
      </c>
      <c r="H41" s="124"/>
      <c r="I41" s="120" t="s">
        <v>149</v>
      </c>
      <c r="J41" s="119" t="s">
        <v>146</v>
      </c>
      <c r="K41" s="121">
        <f aca="true" t="shared" si="9" ref="K41:P41">SUM(K42:K45)</f>
        <v>67441</v>
      </c>
      <c r="L41" s="121">
        <f t="shared" si="9"/>
        <v>70034</v>
      </c>
      <c r="M41" s="121">
        <f t="shared" si="9"/>
        <v>71193</v>
      </c>
      <c r="N41" s="121">
        <f t="shared" si="9"/>
        <v>74803</v>
      </c>
      <c r="O41" s="121">
        <f t="shared" si="9"/>
        <v>79364</v>
      </c>
      <c r="P41" s="121">
        <f t="shared" si="9"/>
        <v>79364</v>
      </c>
      <c r="Q41" s="121">
        <f>SUM(Q45)</f>
        <v>0</v>
      </c>
      <c r="R41" s="121">
        <f>SUM(R45)</f>
        <v>0</v>
      </c>
    </row>
    <row r="42" spans="1:18" s="90" customFormat="1" ht="16.5">
      <c r="A42" s="135">
        <v>35</v>
      </c>
      <c r="H42" s="124"/>
      <c r="I42" s="120"/>
      <c r="J42" s="122" t="s">
        <v>147</v>
      </c>
      <c r="K42" s="123">
        <v>66045</v>
      </c>
      <c r="L42" s="123">
        <v>67773</v>
      </c>
      <c r="M42" s="123">
        <v>68932</v>
      </c>
      <c r="N42" s="123">
        <v>72542</v>
      </c>
      <c r="O42" s="123">
        <v>75003</v>
      </c>
      <c r="P42" s="123">
        <v>75003</v>
      </c>
      <c r="Q42" s="123">
        <v>0</v>
      </c>
      <c r="R42" s="123">
        <v>0</v>
      </c>
    </row>
    <row r="43" spans="1:18" s="90" customFormat="1" ht="16.5">
      <c r="A43" s="135"/>
      <c r="H43" s="124"/>
      <c r="I43" s="120"/>
      <c r="J43" s="122" t="s">
        <v>352</v>
      </c>
      <c r="K43" s="123">
        <v>0</v>
      </c>
      <c r="L43" s="123">
        <v>0</v>
      </c>
      <c r="M43" s="123">
        <v>0</v>
      </c>
      <c r="N43" s="123">
        <v>0</v>
      </c>
      <c r="O43" s="123">
        <v>2100</v>
      </c>
      <c r="P43" s="123">
        <v>2100</v>
      </c>
      <c r="Q43" s="123"/>
      <c r="R43" s="123"/>
    </row>
    <row r="44" spans="1:18" s="90" customFormat="1" ht="16.5">
      <c r="A44" s="135">
        <v>36</v>
      </c>
      <c r="H44" s="124"/>
      <c r="I44" s="120"/>
      <c r="J44" s="122" t="s">
        <v>267</v>
      </c>
      <c r="K44" s="123">
        <v>444</v>
      </c>
      <c r="L44" s="123">
        <v>1309</v>
      </c>
      <c r="M44" s="123">
        <v>1309</v>
      </c>
      <c r="N44" s="123">
        <v>1309</v>
      </c>
      <c r="O44" s="123">
        <v>1309</v>
      </c>
      <c r="P44" s="123">
        <v>1309</v>
      </c>
      <c r="Q44" s="123">
        <v>0</v>
      </c>
      <c r="R44" s="123">
        <v>0</v>
      </c>
    </row>
    <row r="45" spans="1:18" s="90" customFormat="1" ht="16.5">
      <c r="A45" s="135">
        <v>37</v>
      </c>
      <c r="H45" s="124"/>
      <c r="I45" s="124"/>
      <c r="J45" s="122" t="s">
        <v>242</v>
      </c>
      <c r="K45" s="123">
        <v>952</v>
      </c>
      <c r="L45" s="123">
        <v>952</v>
      </c>
      <c r="M45" s="123">
        <v>952</v>
      </c>
      <c r="N45" s="123">
        <v>952</v>
      </c>
      <c r="O45" s="123">
        <v>952</v>
      </c>
      <c r="P45" s="123">
        <v>952</v>
      </c>
      <c r="Q45" s="123">
        <v>0</v>
      </c>
      <c r="R45" s="123">
        <v>0</v>
      </c>
    </row>
    <row r="46" spans="1:18" s="90" customFormat="1" ht="16.5">
      <c r="A46" s="135">
        <v>38</v>
      </c>
      <c r="H46" s="124"/>
      <c r="I46" s="120" t="s">
        <v>152</v>
      </c>
      <c r="J46" s="119" t="s">
        <v>150</v>
      </c>
      <c r="K46" s="121">
        <f aca="true" t="shared" si="10" ref="K46:R46">SUM(K47:K48)</f>
        <v>12900</v>
      </c>
      <c r="L46" s="121">
        <f t="shared" si="10"/>
        <v>13400</v>
      </c>
      <c r="M46" s="121">
        <f>SUM(M47:M48)</f>
        <v>14900</v>
      </c>
      <c r="N46" s="121">
        <f>SUM(N47:N48)</f>
        <v>16000</v>
      </c>
      <c r="O46" s="121">
        <f t="shared" si="10"/>
        <v>16918</v>
      </c>
      <c r="P46" s="121">
        <f t="shared" si="10"/>
        <v>0</v>
      </c>
      <c r="Q46" s="121">
        <f t="shared" si="10"/>
        <v>16918</v>
      </c>
      <c r="R46" s="121">
        <f t="shared" si="10"/>
        <v>0</v>
      </c>
    </row>
    <row r="47" spans="1:18" s="90" customFormat="1" ht="16.5">
      <c r="A47" s="135">
        <v>39</v>
      </c>
      <c r="H47" s="124"/>
      <c r="I47" s="120"/>
      <c r="J47" s="122" t="s">
        <v>151</v>
      </c>
      <c r="K47" s="123">
        <v>12900</v>
      </c>
      <c r="L47" s="123">
        <v>12900</v>
      </c>
      <c r="M47" s="123">
        <v>14400</v>
      </c>
      <c r="N47" s="123">
        <v>15500</v>
      </c>
      <c r="O47" s="123">
        <v>16418</v>
      </c>
      <c r="P47" s="123">
        <v>0</v>
      </c>
      <c r="Q47" s="123">
        <v>16418</v>
      </c>
      <c r="R47" s="123">
        <v>0</v>
      </c>
    </row>
    <row r="48" spans="1:18" s="90" customFormat="1" ht="16.5">
      <c r="A48" s="140">
        <v>41</v>
      </c>
      <c r="H48" s="124"/>
      <c r="I48" s="120"/>
      <c r="J48" s="122" t="s">
        <v>232</v>
      </c>
      <c r="K48" s="121">
        <v>0</v>
      </c>
      <c r="L48" s="121">
        <v>500</v>
      </c>
      <c r="M48" s="121">
        <v>500</v>
      </c>
      <c r="N48" s="121">
        <v>500</v>
      </c>
      <c r="O48" s="121">
        <v>500</v>
      </c>
      <c r="P48" s="121">
        <v>0</v>
      </c>
      <c r="Q48" s="121">
        <v>500</v>
      </c>
      <c r="R48" s="121">
        <v>0</v>
      </c>
    </row>
    <row r="49" spans="1:18" s="90" customFormat="1" ht="16.5">
      <c r="A49" s="140">
        <v>42</v>
      </c>
      <c r="H49" s="124"/>
      <c r="I49" s="120" t="s">
        <v>227</v>
      </c>
      <c r="J49" s="119" t="s">
        <v>153</v>
      </c>
      <c r="K49" s="121">
        <v>44037</v>
      </c>
      <c r="L49" s="121">
        <v>28640</v>
      </c>
      <c r="M49" s="121">
        <v>74851</v>
      </c>
      <c r="N49" s="121">
        <v>104907</v>
      </c>
      <c r="O49" s="121">
        <v>104127</v>
      </c>
      <c r="P49" s="121">
        <v>3000</v>
      </c>
      <c r="Q49" s="121">
        <v>101127</v>
      </c>
      <c r="R49" s="121">
        <v>0</v>
      </c>
    </row>
    <row r="50" spans="1:18" s="136" customFormat="1" ht="16.5">
      <c r="A50" s="140">
        <v>43</v>
      </c>
      <c r="H50" s="112" t="s">
        <v>100</v>
      </c>
      <c r="I50" s="113"/>
      <c r="J50" s="114"/>
      <c r="K50" s="125">
        <f aca="true" t="shared" si="11" ref="K50:R50">SUM(K51:K53)</f>
        <v>324566</v>
      </c>
      <c r="L50" s="125">
        <f t="shared" si="11"/>
        <v>334538</v>
      </c>
      <c r="M50" s="125">
        <f>SUM(M51:M53)</f>
        <v>335158</v>
      </c>
      <c r="N50" s="125">
        <f>SUM(N51:N53)</f>
        <v>336948</v>
      </c>
      <c r="O50" s="125">
        <f t="shared" si="11"/>
        <v>338847</v>
      </c>
      <c r="P50" s="125">
        <f t="shared" si="11"/>
        <v>269624</v>
      </c>
      <c r="Q50" s="125">
        <f t="shared" si="11"/>
        <v>69223</v>
      </c>
      <c r="R50" s="125">
        <f t="shared" si="11"/>
        <v>0</v>
      </c>
    </row>
    <row r="51" spans="1:18" s="141" customFormat="1" ht="17.25">
      <c r="A51" s="135">
        <v>44</v>
      </c>
      <c r="H51" s="116" t="s">
        <v>91</v>
      </c>
      <c r="I51" s="117"/>
      <c r="J51" s="117" t="s">
        <v>154</v>
      </c>
      <c r="K51" s="118">
        <v>229244</v>
      </c>
      <c r="L51" s="118">
        <v>242264</v>
      </c>
      <c r="M51" s="118">
        <v>242884</v>
      </c>
      <c r="N51" s="118">
        <v>243284</v>
      </c>
      <c r="O51" s="118">
        <v>244058</v>
      </c>
      <c r="P51" s="118">
        <v>189356</v>
      </c>
      <c r="Q51" s="118">
        <v>54702</v>
      </c>
      <c r="R51" s="118">
        <v>0</v>
      </c>
    </row>
    <row r="52" spans="1:18" s="141" customFormat="1" ht="17.25">
      <c r="A52" s="135">
        <v>45</v>
      </c>
      <c r="H52" s="116" t="s">
        <v>93</v>
      </c>
      <c r="I52" s="117"/>
      <c r="J52" s="117" t="s">
        <v>155</v>
      </c>
      <c r="K52" s="118">
        <v>92622</v>
      </c>
      <c r="L52" s="118">
        <v>89574</v>
      </c>
      <c r="M52" s="118">
        <v>89574</v>
      </c>
      <c r="N52" s="118">
        <v>90964</v>
      </c>
      <c r="O52" s="118">
        <v>92089</v>
      </c>
      <c r="P52" s="118">
        <v>78768</v>
      </c>
      <c r="Q52" s="118">
        <v>13321</v>
      </c>
      <c r="R52" s="118">
        <v>0</v>
      </c>
    </row>
    <row r="53" spans="1:18" s="141" customFormat="1" ht="17.25">
      <c r="A53" s="135">
        <v>46</v>
      </c>
      <c r="H53" s="116" t="s">
        <v>95</v>
      </c>
      <c r="I53" s="117"/>
      <c r="J53" s="117" t="s">
        <v>156</v>
      </c>
      <c r="K53" s="118">
        <f aca="true" t="shared" si="12" ref="K53:R53">SUM(K54:K56)</f>
        <v>2700</v>
      </c>
      <c r="L53" s="118">
        <f t="shared" si="12"/>
        <v>2700</v>
      </c>
      <c r="M53" s="118">
        <f>SUM(M54:M56)</f>
        <v>2700</v>
      </c>
      <c r="N53" s="118">
        <f>SUM(N54:N56)</f>
        <v>2700</v>
      </c>
      <c r="O53" s="118">
        <f t="shared" si="12"/>
        <v>2700</v>
      </c>
      <c r="P53" s="118">
        <f t="shared" si="12"/>
        <v>1500</v>
      </c>
      <c r="Q53" s="118">
        <f t="shared" si="12"/>
        <v>1200</v>
      </c>
      <c r="R53" s="118">
        <f t="shared" si="12"/>
        <v>0</v>
      </c>
    </row>
    <row r="54" spans="1:18" s="90" customFormat="1" ht="16.5">
      <c r="A54" s="135">
        <v>47</v>
      </c>
      <c r="H54" s="122"/>
      <c r="I54" s="120" t="s">
        <v>112</v>
      </c>
      <c r="J54" s="119" t="s">
        <v>109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</row>
    <row r="55" spans="1:18" s="90" customFormat="1" ht="16.5">
      <c r="A55" s="135">
        <v>48</v>
      </c>
      <c r="H55" s="122"/>
      <c r="I55" s="120" t="s">
        <v>116</v>
      </c>
      <c r="J55" s="119" t="s">
        <v>101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</row>
    <row r="56" spans="1:18" s="90" customFormat="1" ht="16.5">
      <c r="A56" s="140">
        <v>49</v>
      </c>
      <c r="H56" s="122"/>
      <c r="I56" s="120" t="s">
        <v>120</v>
      </c>
      <c r="J56" s="119" t="s">
        <v>157</v>
      </c>
      <c r="K56" s="121">
        <v>2700</v>
      </c>
      <c r="L56" s="121">
        <v>2700</v>
      </c>
      <c r="M56" s="121">
        <v>2700</v>
      </c>
      <c r="N56" s="121">
        <v>2700</v>
      </c>
      <c r="O56" s="121">
        <v>2700</v>
      </c>
      <c r="P56" s="121">
        <v>1500</v>
      </c>
      <c r="Q56" s="121">
        <v>1200</v>
      </c>
      <c r="R56" s="121">
        <v>0</v>
      </c>
    </row>
    <row r="57" spans="1:18" s="142" customFormat="1" ht="16.5">
      <c r="A57" s="135">
        <v>50</v>
      </c>
      <c r="H57" s="193" t="s">
        <v>167</v>
      </c>
      <c r="I57" s="194"/>
      <c r="J57" s="199"/>
      <c r="K57" s="125">
        <f aca="true" t="shared" si="13" ref="K57:R57">SUM(K8,K50,)</f>
        <v>695153</v>
      </c>
      <c r="L57" s="125">
        <f t="shared" si="13"/>
        <v>728962</v>
      </c>
      <c r="M57" s="125">
        <f>SUM(M8,M50,)</f>
        <v>790846</v>
      </c>
      <c r="N57" s="125">
        <f>SUM(N8,N50,)</f>
        <v>827743</v>
      </c>
      <c r="O57" s="125">
        <f t="shared" si="13"/>
        <v>836354</v>
      </c>
      <c r="P57" s="125">
        <f t="shared" si="13"/>
        <v>561446</v>
      </c>
      <c r="Q57" s="125">
        <f t="shared" si="13"/>
        <v>274908</v>
      </c>
      <c r="R57" s="125">
        <f t="shared" si="13"/>
        <v>0</v>
      </c>
    </row>
    <row r="58" spans="1:18" s="142" customFormat="1" ht="16.5">
      <c r="A58" s="135">
        <v>51</v>
      </c>
      <c r="H58" s="112" t="s">
        <v>164</v>
      </c>
      <c r="I58" s="113"/>
      <c r="J58" s="114"/>
      <c r="K58" s="125"/>
      <c r="L58" s="125"/>
      <c r="M58" s="125"/>
      <c r="N58" s="125"/>
      <c r="O58" s="125"/>
      <c r="P58" s="125"/>
      <c r="Q58" s="125"/>
      <c r="R58" s="125"/>
    </row>
    <row r="59" spans="1:18" s="142" customFormat="1" ht="17.25">
      <c r="A59" s="140">
        <v>52</v>
      </c>
      <c r="H59" s="127" t="s">
        <v>91</v>
      </c>
      <c r="I59" s="143"/>
      <c r="J59" s="144" t="s">
        <v>226</v>
      </c>
      <c r="K59" s="121">
        <v>5983</v>
      </c>
      <c r="L59" s="121">
        <v>5983</v>
      </c>
      <c r="M59" s="121">
        <v>5983</v>
      </c>
      <c r="N59" s="121">
        <v>5983</v>
      </c>
      <c r="O59" s="121">
        <v>5983</v>
      </c>
      <c r="P59" s="121">
        <v>5983</v>
      </c>
      <c r="Q59" s="121">
        <v>0</v>
      </c>
      <c r="R59" s="121">
        <v>0</v>
      </c>
    </row>
    <row r="60" spans="1:18" s="141" customFormat="1" ht="17.25">
      <c r="A60" s="135">
        <v>53</v>
      </c>
      <c r="H60" s="127" t="s">
        <v>93</v>
      </c>
      <c r="I60" s="128"/>
      <c r="J60" s="144" t="s">
        <v>165</v>
      </c>
      <c r="K60" s="121">
        <v>70189</v>
      </c>
      <c r="L60" s="121">
        <v>70387</v>
      </c>
      <c r="M60" s="121">
        <v>70455</v>
      </c>
      <c r="N60" s="121">
        <v>70705</v>
      </c>
      <c r="O60" s="121">
        <v>70705</v>
      </c>
      <c r="P60" s="121">
        <v>70705</v>
      </c>
      <c r="Q60" s="121">
        <v>0</v>
      </c>
      <c r="R60" s="121">
        <v>0</v>
      </c>
    </row>
    <row r="61" spans="1:18" s="142" customFormat="1" ht="16.5">
      <c r="A61" s="135">
        <v>54</v>
      </c>
      <c r="H61" s="193" t="s">
        <v>168</v>
      </c>
      <c r="I61" s="194"/>
      <c r="J61" s="195"/>
      <c r="K61" s="125">
        <f aca="true" t="shared" si="14" ref="K61:R61">SUM(K59:K60)</f>
        <v>76172</v>
      </c>
      <c r="L61" s="125">
        <f t="shared" si="14"/>
        <v>76370</v>
      </c>
      <c r="M61" s="125">
        <f>SUM(M59:M60)</f>
        <v>76438</v>
      </c>
      <c r="N61" s="125">
        <f>SUM(N59:N60)</f>
        <v>76688</v>
      </c>
      <c r="O61" s="125">
        <f t="shared" si="14"/>
        <v>76688</v>
      </c>
      <c r="P61" s="125">
        <f t="shared" si="14"/>
        <v>76688</v>
      </c>
      <c r="Q61" s="125">
        <f t="shared" si="14"/>
        <v>0</v>
      </c>
      <c r="R61" s="125">
        <f t="shared" si="14"/>
        <v>0</v>
      </c>
    </row>
    <row r="62" spans="1:18" s="142" customFormat="1" ht="16.5">
      <c r="A62" s="135">
        <v>55</v>
      </c>
      <c r="H62" s="193" t="s">
        <v>169</v>
      </c>
      <c r="I62" s="194"/>
      <c r="J62" s="195"/>
      <c r="K62" s="125">
        <f aca="true" t="shared" si="15" ref="K62:R62">SUM(K57+K61)</f>
        <v>771325</v>
      </c>
      <c r="L62" s="125">
        <f t="shared" si="15"/>
        <v>805332</v>
      </c>
      <c r="M62" s="125">
        <f>SUM(M57+M61)</f>
        <v>867284</v>
      </c>
      <c r="N62" s="125">
        <f>SUM(N57+N61)</f>
        <v>904431</v>
      </c>
      <c r="O62" s="125">
        <f t="shared" si="15"/>
        <v>913042</v>
      </c>
      <c r="P62" s="125">
        <f t="shared" si="15"/>
        <v>638134</v>
      </c>
      <c r="Q62" s="125">
        <f t="shared" si="15"/>
        <v>274908</v>
      </c>
      <c r="R62" s="125">
        <f t="shared" si="15"/>
        <v>0</v>
      </c>
    </row>
    <row r="63" ht="17.25">
      <c r="V63" s="55"/>
    </row>
  </sheetData>
  <sheetProtection/>
  <mergeCells count="16">
    <mergeCell ref="A5:A6"/>
    <mergeCell ref="H5:J6"/>
    <mergeCell ref="P5:R5"/>
    <mergeCell ref="H7:J7"/>
    <mergeCell ref="H8:J8"/>
    <mergeCell ref="H57:J57"/>
    <mergeCell ref="L5:L6"/>
    <mergeCell ref="M5:M6"/>
    <mergeCell ref="H61:J61"/>
    <mergeCell ref="H62:J62"/>
    <mergeCell ref="H1:R1"/>
    <mergeCell ref="H2:R2"/>
    <mergeCell ref="H3:R3"/>
    <mergeCell ref="K5:K6"/>
    <mergeCell ref="O5:O6"/>
    <mergeCell ref="N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7">
      <selection activeCell="R26" sqref="R26"/>
    </sheetView>
  </sheetViews>
  <sheetFormatPr defaultColWidth="9.140625" defaultRowHeight="15"/>
  <cols>
    <col min="1" max="1" width="3.8515625" style="131" customWidth="1"/>
    <col min="2" max="7" width="9.140625" style="131" hidden="1" customWidth="1"/>
    <col min="8" max="8" width="3.57421875" style="131" bestFit="1" customWidth="1"/>
    <col min="9" max="9" width="4.421875" style="131" customWidth="1"/>
    <col min="10" max="10" width="49.8515625" style="131" customWidth="1"/>
    <col min="11" max="11" width="19.00390625" style="131" customWidth="1"/>
    <col min="12" max="14" width="17.421875" style="131" customWidth="1"/>
    <col min="15" max="15" width="17.57421875" style="131" customWidth="1"/>
    <col min="16" max="16" width="13.28125" style="131" customWidth="1"/>
    <col min="17" max="17" width="13.140625" style="131" customWidth="1"/>
    <col min="18" max="18" width="18.57421875" style="131" customWidth="1"/>
    <col min="19" max="16384" width="9.140625" style="131" customWidth="1"/>
  </cols>
  <sheetData>
    <row r="1" spans="8:19" ht="17.25"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32"/>
    </row>
    <row r="2" spans="8:18" s="132" customFormat="1" ht="19.5" customHeight="1">
      <c r="H2" s="208" t="s">
        <v>205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8:18" ht="17.25">
      <c r="H3" s="209" t="s">
        <v>260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8:18" ht="20.25" customHeight="1">
      <c r="H4" s="109"/>
      <c r="I4" s="109"/>
      <c r="J4" s="109"/>
      <c r="K4" s="109"/>
      <c r="L4" s="109"/>
      <c r="M4" s="109"/>
      <c r="N4" s="109"/>
      <c r="O4" s="109"/>
      <c r="P4" s="109" t="s">
        <v>33</v>
      </c>
      <c r="Q4" s="109"/>
      <c r="R4" s="110" t="s">
        <v>221</v>
      </c>
    </row>
    <row r="5" spans="1:18" s="142" customFormat="1" ht="16.5">
      <c r="A5" s="217" t="s">
        <v>166</v>
      </c>
      <c r="B5" s="55"/>
      <c r="C5" s="55"/>
      <c r="D5" s="55"/>
      <c r="E5" s="55"/>
      <c r="F5" s="55"/>
      <c r="G5" s="55"/>
      <c r="H5" s="200" t="s">
        <v>219</v>
      </c>
      <c r="I5" s="200"/>
      <c r="J5" s="201"/>
      <c r="K5" s="191" t="s">
        <v>248</v>
      </c>
      <c r="L5" s="201" t="s">
        <v>247</v>
      </c>
      <c r="M5" s="201" t="s">
        <v>303</v>
      </c>
      <c r="N5" s="201" t="s">
        <v>319</v>
      </c>
      <c r="O5" s="201" t="s">
        <v>347</v>
      </c>
      <c r="P5" s="204" t="s">
        <v>349</v>
      </c>
      <c r="Q5" s="210"/>
      <c r="R5" s="211"/>
    </row>
    <row r="6" spans="1:18" s="55" customFormat="1" ht="49.5" customHeight="1">
      <c r="A6" s="218"/>
      <c r="H6" s="202"/>
      <c r="I6" s="202"/>
      <c r="J6" s="203"/>
      <c r="K6" s="192"/>
      <c r="L6" s="219"/>
      <c r="M6" s="219"/>
      <c r="N6" s="219"/>
      <c r="O6" s="219"/>
      <c r="P6" s="111" t="s">
        <v>88</v>
      </c>
      <c r="Q6" s="111" t="s">
        <v>89</v>
      </c>
      <c r="R6" s="111" t="s">
        <v>237</v>
      </c>
    </row>
    <row r="7" spans="1:18" s="55" customFormat="1" ht="17.25">
      <c r="A7" s="133"/>
      <c r="H7" s="204" t="s">
        <v>6</v>
      </c>
      <c r="I7" s="205"/>
      <c r="J7" s="206"/>
      <c r="K7" s="111" t="s">
        <v>7</v>
      </c>
      <c r="L7" s="111" t="s">
        <v>8</v>
      </c>
      <c r="M7" s="111" t="s">
        <v>9</v>
      </c>
      <c r="N7" s="111" t="s">
        <v>106</v>
      </c>
      <c r="O7" s="111" t="s">
        <v>249</v>
      </c>
      <c r="P7" s="111" t="s">
        <v>304</v>
      </c>
      <c r="Q7" s="111" t="s">
        <v>305</v>
      </c>
      <c r="R7" s="111" t="s">
        <v>320</v>
      </c>
    </row>
    <row r="8" spans="1:18" s="146" customFormat="1" ht="16.5">
      <c r="A8" s="145">
        <v>1</v>
      </c>
      <c r="H8" s="196" t="s">
        <v>102</v>
      </c>
      <c r="I8" s="197"/>
      <c r="J8" s="198"/>
      <c r="K8" s="115">
        <f aca="true" t="shared" si="0" ref="K8:R8">SUM(K9+K14+K20)</f>
        <v>5990</v>
      </c>
      <c r="L8" s="115">
        <f t="shared" si="0"/>
        <v>7695</v>
      </c>
      <c r="M8" s="115">
        <f>SUM(M9+M14+M20)</f>
        <v>10059</v>
      </c>
      <c r="N8" s="115">
        <f>SUM(N9+N14+N20)</f>
        <v>10059</v>
      </c>
      <c r="O8" s="115">
        <f t="shared" si="0"/>
        <v>10059</v>
      </c>
      <c r="P8" s="115">
        <f t="shared" si="0"/>
        <v>0</v>
      </c>
      <c r="Q8" s="115">
        <f t="shared" si="0"/>
        <v>0</v>
      </c>
      <c r="R8" s="115">
        <f t="shared" si="0"/>
        <v>10059</v>
      </c>
    </row>
    <row r="9" spans="1:18" s="141" customFormat="1" ht="17.25">
      <c r="A9" s="147">
        <v>2</v>
      </c>
      <c r="H9" s="116" t="s">
        <v>91</v>
      </c>
      <c r="I9" s="117"/>
      <c r="J9" s="117" t="s">
        <v>110</v>
      </c>
      <c r="K9" s="118">
        <f aca="true" t="shared" si="1" ref="K9:R9">SUM(K10+K11)</f>
        <v>0</v>
      </c>
      <c r="L9" s="118">
        <f t="shared" si="1"/>
        <v>1705</v>
      </c>
      <c r="M9" s="118">
        <f>SUM(M10+M11)</f>
        <v>4069</v>
      </c>
      <c r="N9" s="118">
        <f>SUM(N10+N11)</f>
        <v>4069</v>
      </c>
      <c r="O9" s="118">
        <f t="shared" si="1"/>
        <v>4069</v>
      </c>
      <c r="P9" s="118">
        <f t="shared" si="1"/>
        <v>0</v>
      </c>
      <c r="Q9" s="118">
        <f t="shared" si="1"/>
        <v>0</v>
      </c>
      <c r="R9" s="118">
        <f t="shared" si="1"/>
        <v>4069</v>
      </c>
    </row>
    <row r="10" spans="1:18" s="148" customFormat="1" ht="16.5">
      <c r="A10" s="135">
        <v>3</v>
      </c>
      <c r="H10" s="119"/>
      <c r="I10" s="120" t="s">
        <v>172</v>
      </c>
      <c r="J10" s="119" t="s">
        <v>158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</row>
    <row r="11" spans="1:18" s="148" customFormat="1" ht="16.5">
      <c r="A11" s="135">
        <v>4</v>
      </c>
      <c r="H11" s="119"/>
      <c r="I11" s="120" t="s">
        <v>173</v>
      </c>
      <c r="J11" s="119" t="s">
        <v>162</v>
      </c>
      <c r="K11" s="121">
        <f aca="true" t="shared" si="2" ref="K11:R11">SUM(K12:K13)</f>
        <v>0</v>
      </c>
      <c r="L11" s="121">
        <f t="shared" si="2"/>
        <v>1705</v>
      </c>
      <c r="M11" s="121">
        <f>SUM(M12:M13)</f>
        <v>4069</v>
      </c>
      <c r="N11" s="121">
        <f>SUM(N12:N13)</f>
        <v>4069</v>
      </c>
      <c r="O11" s="121">
        <f t="shared" si="2"/>
        <v>4069</v>
      </c>
      <c r="P11" s="121">
        <f t="shared" si="2"/>
        <v>0</v>
      </c>
      <c r="Q11" s="121">
        <f t="shared" si="2"/>
        <v>0</v>
      </c>
      <c r="R11" s="121">
        <f t="shared" si="2"/>
        <v>4069</v>
      </c>
    </row>
    <row r="12" spans="1:18" s="148" customFormat="1" ht="16.5">
      <c r="A12" s="135">
        <v>5</v>
      </c>
      <c r="H12" s="119"/>
      <c r="I12" s="120"/>
      <c r="J12" s="122" t="s">
        <v>269</v>
      </c>
      <c r="K12" s="123">
        <v>0</v>
      </c>
      <c r="L12" s="123">
        <v>1705</v>
      </c>
      <c r="M12" s="123">
        <v>1663</v>
      </c>
      <c r="N12" s="123">
        <v>1663</v>
      </c>
      <c r="O12" s="123">
        <v>1663</v>
      </c>
      <c r="P12" s="123">
        <v>0</v>
      </c>
      <c r="Q12" s="123">
        <v>0</v>
      </c>
      <c r="R12" s="123">
        <v>1663</v>
      </c>
    </row>
    <row r="13" spans="1:18" s="148" customFormat="1" ht="16.5">
      <c r="A13" s="135">
        <v>6</v>
      </c>
      <c r="H13" s="119"/>
      <c r="I13" s="120"/>
      <c r="J13" s="122" t="s">
        <v>315</v>
      </c>
      <c r="K13" s="123">
        <v>0</v>
      </c>
      <c r="L13" s="123">
        <v>0</v>
      </c>
      <c r="M13" s="123">
        <v>2406</v>
      </c>
      <c r="N13" s="123">
        <v>2406</v>
      </c>
      <c r="O13" s="123">
        <v>2406</v>
      </c>
      <c r="P13" s="123">
        <v>0</v>
      </c>
      <c r="Q13" s="123">
        <v>0</v>
      </c>
      <c r="R13" s="123">
        <v>2406</v>
      </c>
    </row>
    <row r="14" spans="1:18" s="141" customFormat="1" ht="17.25">
      <c r="A14" s="135">
        <v>7</v>
      </c>
      <c r="H14" s="116" t="s">
        <v>93</v>
      </c>
      <c r="I14" s="116"/>
      <c r="J14" s="117" t="s">
        <v>103</v>
      </c>
      <c r="K14" s="118">
        <f aca="true" t="shared" si="3" ref="K14:R14">SUM(K15+K16+K17+K18+K19)</f>
        <v>60</v>
      </c>
      <c r="L14" s="118">
        <f t="shared" si="3"/>
        <v>60</v>
      </c>
      <c r="M14" s="118">
        <f>SUM(M15+M16+M17+M18+M19)</f>
        <v>60</v>
      </c>
      <c r="N14" s="118">
        <f>SUM(N15+N16+N17+N18+N19)</f>
        <v>60</v>
      </c>
      <c r="O14" s="118">
        <f t="shared" si="3"/>
        <v>80</v>
      </c>
      <c r="P14" s="118">
        <f t="shared" si="3"/>
        <v>0</v>
      </c>
      <c r="Q14" s="118">
        <f t="shared" si="3"/>
        <v>0</v>
      </c>
      <c r="R14" s="118">
        <f t="shared" si="3"/>
        <v>80</v>
      </c>
    </row>
    <row r="15" spans="1:18" s="148" customFormat="1" ht="16.5">
      <c r="A15" s="135">
        <v>8</v>
      </c>
      <c r="H15" s="119"/>
      <c r="I15" s="120" t="s">
        <v>179</v>
      </c>
      <c r="J15" s="119" t="s">
        <v>174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</row>
    <row r="16" spans="1:18" s="90" customFormat="1" ht="16.5">
      <c r="A16" s="135">
        <v>9</v>
      </c>
      <c r="H16" s="122"/>
      <c r="I16" s="120" t="s">
        <v>180</v>
      </c>
      <c r="J16" s="119" t="s">
        <v>176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f>SUM(Q17:Q17)</f>
        <v>0</v>
      </c>
      <c r="R16" s="121">
        <v>0</v>
      </c>
    </row>
    <row r="17" spans="1:18" s="90" customFormat="1" ht="16.5">
      <c r="A17" s="135">
        <v>10</v>
      </c>
      <c r="H17" s="122"/>
      <c r="I17" s="120" t="s">
        <v>181</v>
      </c>
      <c r="J17" s="119" t="s">
        <v>182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</row>
    <row r="18" spans="1:18" s="90" customFormat="1" ht="16.5">
      <c r="A18" s="135">
        <v>11</v>
      </c>
      <c r="H18" s="122"/>
      <c r="I18" s="120" t="s">
        <v>184</v>
      </c>
      <c r="J18" s="119" t="s">
        <v>185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</row>
    <row r="19" spans="1:18" s="90" customFormat="1" ht="16.5">
      <c r="A19" s="135">
        <v>12</v>
      </c>
      <c r="H19" s="122"/>
      <c r="I19" s="120" t="s">
        <v>187</v>
      </c>
      <c r="J19" s="119" t="s">
        <v>188</v>
      </c>
      <c r="K19" s="121">
        <v>60</v>
      </c>
      <c r="L19" s="121">
        <v>60</v>
      </c>
      <c r="M19" s="121">
        <v>60</v>
      </c>
      <c r="N19" s="121">
        <v>60</v>
      </c>
      <c r="O19" s="121">
        <v>80</v>
      </c>
      <c r="P19" s="121">
        <v>0</v>
      </c>
      <c r="Q19" s="121">
        <v>0</v>
      </c>
      <c r="R19" s="121">
        <v>80</v>
      </c>
    </row>
    <row r="20" spans="1:18" s="141" customFormat="1" ht="17.25">
      <c r="A20" s="135">
        <v>13</v>
      </c>
      <c r="H20" s="116" t="s">
        <v>95</v>
      </c>
      <c r="I20" s="116"/>
      <c r="J20" s="117" t="s">
        <v>190</v>
      </c>
      <c r="K20" s="118">
        <f aca="true" t="shared" si="4" ref="K20:R20">SUM(K21:K25)</f>
        <v>5930</v>
      </c>
      <c r="L20" s="118">
        <f t="shared" si="4"/>
        <v>5930</v>
      </c>
      <c r="M20" s="118">
        <f>SUM(M21:M25)</f>
        <v>5930</v>
      </c>
      <c r="N20" s="118">
        <f>SUM(N21:N25)</f>
        <v>5930</v>
      </c>
      <c r="O20" s="118">
        <f t="shared" si="4"/>
        <v>5910</v>
      </c>
      <c r="P20" s="118">
        <f t="shared" si="4"/>
        <v>0</v>
      </c>
      <c r="Q20" s="118">
        <f t="shared" si="4"/>
        <v>0</v>
      </c>
      <c r="R20" s="118">
        <f t="shared" si="4"/>
        <v>5910</v>
      </c>
    </row>
    <row r="21" spans="1:18" s="90" customFormat="1" ht="16.5">
      <c r="A21" s="135">
        <v>14</v>
      </c>
      <c r="H21" s="122"/>
      <c r="I21" s="120" t="s">
        <v>112</v>
      </c>
      <c r="J21" s="119" t="s">
        <v>191</v>
      </c>
      <c r="K21" s="121">
        <v>5880</v>
      </c>
      <c r="L21" s="121">
        <v>5880</v>
      </c>
      <c r="M21" s="121">
        <v>5880</v>
      </c>
      <c r="N21" s="121">
        <v>5880</v>
      </c>
      <c r="O21" s="121">
        <v>5880</v>
      </c>
      <c r="P21" s="121">
        <v>0</v>
      </c>
      <c r="Q21" s="121">
        <v>0</v>
      </c>
      <c r="R21" s="121">
        <v>5880</v>
      </c>
    </row>
    <row r="22" spans="1:18" s="90" customFormat="1" ht="16.5">
      <c r="A22" s="135">
        <v>15</v>
      </c>
      <c r="H22" s="122"/>
      <c r="I22" s="120" t="s">
        <v>116</v>
      </c>
      <c r="J22" s="119" t="s">
        <v>192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</row>
    <row r="23" spans="1:18" s="90" customFormat="1" ht="16.5">
      <c r="A23" s="135">
        <v>16</v>
      </c>
      <c r="H23" s="122"/>
      <c r="I23" s="120" t="s">
        <v>120</v>
      </c>
      <c r="J23" s="119" t="s">
        <v>193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</row>
    <row r="24" spans="1:18" s="90" customFormat="1" ht="16.5">
      <c r="A24" s="135">
        <v>17</v>
      </c>
      <c r="H24" s="122"/>
      <c r="I24" s="120" t="s">
        <v>129</v>
      </c>
      <c r="J24" s="119" t="s">
        <v>194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</row>
    <row r="25" spans="1:18" s="90" customFormat="1" ht="16.5">
      <c r="A25" s="135">
        <v>18</v>
      </c>
      <c r="H25" s="122"/>
      <c r="I25" s="120" t="s">
        <v>132</v>
      </c>
      <c r="J25" s="119" t="s">
        <v>104</v>
      </c>
      <c r="K25" s="121">
        <v>50</v>
      </c>
      <c r="L25" s="121">
        <v>50</v>
      </c>
      <c r="M25" s="121">
        <v>50</v>
      </c>
      <c r="N25" s="121">
        <v>50</v>
      </c>
      <c r="O25" s="121">
        <v>30</v>
      </c>
      <c r="P25" s="121">
        <v>0</v>
      </c>
      <c r="Q25" s="121">
        <v>0</v>
      </c>
      <c r="R25" s="121">
        <v>30</v>
      </c>
    </row>
    <row r="26" spans="1:18" s="136" customFormat="1" ht="18.75" customHeight="1">
      <c r="A26" s="135">
        <v>19</v>
      </c>
      <c r="H26" s="196" t="s">
        <v>105</v>
      </c>
      <c r="I26" s="197"/>
      <c r="J26" s="198"/>
      <c r="K26" s="125">
        <f aca="true" t="shared" si="5" ref="K26:R26">SUM(K27+K29+K31)</f>
        <v>0</v>
      </c>
      <c r="L26" s="125">
        <f t="shared" si="5"/>
        <v>0</v>
      </c>
      <c r="M26" s="125">
        <f>SUM(M27+M29+M31)</f>
        <v>0</v>
      </c>
      <c r="N26" s="125">
        <f>SUM(N27+N29+N31)</f>
        <v>0</v>
      </c>
      <c r="O26" s="125">
        <f t="shared" si="5"/>
        <v>0</v>
      </c>
      <c r="P26" s="125">
        <f t="shared" si="5"/>
        <v>0</v>
      </c>
      <c r="Q26" s="125">
        <f t="shared" si="5"/>
        <v>0</v>
      </c>
      <c r="R26" s="125">
        <f t="shared" si="5"/>
        <v>0</v>
      </c>
    </row>
    <row r="27" spans="1:18" s="90" customFormat="1" ht="17.25">
      <c r="A27" s="135">
        <v>20</v>
      </c>
      <c r="H27" s="116" t="s">
        <v>91</v>
      </c>
      <c r="I27" s="122"/>
      <c r="J27" s="126" t="s">
        <v>195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</row>
    <row r="28" spans="1:18" s="148" customFormat="1" ht="16.5">
      <c r="A28" s="135">
        <v>21</v>
      </c>
      <c r="H28" s="119"/>
      <c r="I28" s="120" t="s">
        <v>172</v>
      </c>
      <c r="J28" s="119" t="s">
        <v>257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</row>
    <row r="29" spans="1:18" s="141" customFormat="1" ht="17.25">
      <c r="A29" s="135">
        <v>22</v>
      </c>
      <c r="H29" s="116" t="s">
        <v>93</v>
      </c>
      <c r="I29" s="117"/>
      <c r="J29" s="117" t="s">
        <v>196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</row>
    <row r="30" spans="1:18" s="90" customFormat="1" ht="16.5">
      <c r="A30" s="135">
        <v>23</v>
      </c>
      <c r="H30" s="122"/>
      <c r="I30" s="120" t="s">
        <v>179</v>
      </c>
      <c r="J30" s="119" t="s">
        <v>197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</row>
    <row r="31" spans="1:18" s="90" customFormat="1" ht="17.25">
      <c r="A31" s="135">
        <v>24</v>
      </c>
      <c r="H31" s="116" t="s">
        <v>95</v>
      </c>
      <c r="I31" s="117"/>
      <c r="J31" s="117" t="s">
        <v>198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</row>
    <row r="32" spans="1:18" s="90" customFormat="1" ht="16.5">
      <c r="A32" s="135">
        <v>25</v>
      </c>
      <c r="H32" s="122"/>
      <c r="I32" s="120" t="s">
        <v>112</v>
      </c>
      <c r="J32" s="119" t="s">
        <v>199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</row>
    <row r="33" spans="1:18" s="142" customFormat="1" ht="18.75" customHeight="1">
      <c r="A33" s="135">
        <v>26</v>
      </c>
      <c r="H33" s="193" t="s">
        <v>200</v>
      </c>
      <c r="I33" s="194"/>
      <c r="J33" s="199"/>
      <c r="K33" s="125">
        <f aca="true" t="shared" si="6" ref="K33:R33">SUM(K8,K26)</f>
        <v>5990</v>
      </c>
      <c r="L33" s="125">
        <f t="shared" si="6"/>
        <v>7695</v>
      </c>
      <c r="M33" s="125">
        <f>SUM(M8,M26)</f>
        <v>10059</v>
      </c>
      <c r="N33" s="125">
        <f>SUM(N8,N26)</f>
        <v>10059</v>
      </c>
      <c r="O33" s="125">
        <f t="shared" si="6"/>
        <v>10059</v>
      </c>
      <c r="P33" s="125">
        <f t="shared" si="6"/>
        <v>0</v>
      </c>
      <c r="Q33" s="125">
        <f t="shared" si="6"/>
        <v>0</v>
      </c>
      <c r="R33" s="125">
        <f t="shared" si="6"/>
        <v>10059</v>
      </c>
    </row>
    <row r="34" spans="1:18" s="142" customFormat="1" ht="21.75" customHeight="1">
      <c r="A34" s="135">
        <v>27</v>
      </c>
      <c r="H34" s="112" t="s">
        <v>202</v>
      </c>
      <c r="I34" s="113"/>
      <c r="J34" s="114"/>
      <c r="K34" s="125"/>
      <c r="L34" s="125"/>
      <c r="M34" s="125"/>
      <c r="N34" s="125"/>
      <c r="O34" s="125"/>
      <c r="P34" s="125"/>
      <c r="Q34" s="125"/>
      <c r="R34" s="125"/>
    </row>
    <row r="35" spans="1:18" ht="18" customHeight="1">
      <c r="A35" s="135">
        <v>28</v>
      </c>
      <c r="B35" s="141"/>
      <c r="C35" s="141"/>
      <c r="D35" s="141"/>
      <c r="E35" s="141"/>
      <c r="F35" s="141"/>
      <c r="G35" s="141"/>
      <c r="H35" s="127" t="s">
        <v>91</v>
      </c>
      <c r="I35" s="128"/>
      <c r="J35" s="129" t="s">
        <v>201</v>
      </c>
      <c r="K35" s="130">
        <v>528</v>
      </c>
      <c r="L35" s="130">
        <v>528</v>
      </c>
      <c r="M35" s="130">
        <v>528</v>
      </c>
      <c r="N35" s="130">
        <v>528</v>
      </c>
      <c r="O35" s="130">
        <v>528</v>
      </c>
      <c r="P35" s="130">
        <v>0</v>
      </c>
      <c r="Q35" s="130">
        <v>0</v>
      </c>
      <c r="R35" s="130">
        <v>528</v>
      </c>
    </row>
    <row r="36" spans="1:18" ht="18" customHeight="1">
      <c r="A36" s="135">
        <v>29</v>
      </c>
      <c r="B36" s="141"/>
      <c r="C36" s="141"/>
      <c r="D36" s="141"/>
      <c r="E36" s="141"/>
      <c r="F36" s="141"/>
      <c r="G36" s="141"/>
      <c r="H36" s="127" t="s">
        <v>93</v>
      </c>
      <c r="I36" s="128"/>
      <c r="J36" s="129" t="s">
        <v>165</v>
      </c>
      <c r="K36" s="130">
        <v>70189</v>
      </c>
      <c r="L36" s="130">
        <v>70387</v>
      </c>
      <c r="M36" s="130">
        <v>70455</v>
      </c>
      <c r="N36" s="130">
        <v>70705</v>
      </c>
      <c r="O36" s="130">
        <v>70705</v>
      </c>
      <c r="P36" s="130">
        <v>0</v>
      </c>
      <c r="Q36" s="130">
        <v>0</v>
      </c>
      <c r="R36" s="130">
        <v>70705</v>
      </c>
    </row>
    <row r="37" spans="1:18" s="90" customFormat="1" ht="18.75" customHeight="1">
      <c r="A37" s="135">
        <v>30</v>
      </c>
      <c r="B37" s="142"/>
      <c r="C37" s="142"/>
      <c r="D37" s="142"/>
      <c r="E37" s="142"/>
      <c r="F37" s="142"/>
      <c r="G37" s="142"/>
      <c r="H37" s="193" t="s">
        <v>203</v>
      </c>
      <c r="I37" s="194"/>
      <c r="J37" s="195"/>
      <c r="K37" s="125">
        <f aca="true" t="shared" si="7" ref="K37:R37">SUM(K35:K36)</f>
        <v>70717</v>
      </c>
      <c r="L37" s="125">
        <f t="shared" si="7"/>
        <v>70915</v>
      </c>
      <c r="M37" s="125">
        <f>SUM(M35:M36)</f>
        <v>70983</v>
      </c>
      <c r="N37" s="125">
        <f>SUM(N35:N36)</f>
        <v>71233</v>
      </c>
      <c r="O37" s="125">
        <f t="shared" si="7"/>
        <v>71233</v>
      </c>
      <c r="P37" s="125">
        <f t="shared" si="7"/>
        <v>0</v>
      </c>
      <c r="Q37" s="125">
        <f t="shared" si="7"/>
        <v>0</v>
      </c>
      <c r="R37" s="125">
        <f t="shared" si="7"/>
        <v>71233</v>
      </c>
    </row>
    <row r="38" spans="1:18" s="90" customFormat="1" ht="21.75" customHeight="1">
      <c r="A38" s="135">
        <v>31</v>
      </c>
      <c r="B38" s="142"/>
      <c r="C38" s="142"/>
      <c r="D38" s="142"/>
      <c r="E38" s="142"/>
      <c r="F38" s="142"/>
      <c r="G38" s="142"/>
      <c r="H38" s="193" t="s">
        <v>204</v>
      </c>
      <c r="I38" s="194"/>
      <c r="J38" s="195"/>
      <c r="K38" s="125">
        <f aca="true" t="shared" si="8" ref="K38:R38">SUM(K33+K37)</f>
        <v>76707</v>
      </c>
      <c r="L38" s="125">
        <f t="shared" si="8"/>
        <v>78610</v>
      </c>
      <c r="M38" s="125">
        <f>SUM(M33+M37)</f>
        <v>81042</v>
      </c>
      <c r="N38" s="125">
        <f>SUM(N33+N37)</f>
        <v>81292</v>
      </c>
      <c r="O38" s="125">
        <f t="shared" si="8"/>
        <v>81292</v>
      </c>
      <c r="P38" s="125">
        <f t="shared" si="8"/>
        <v>0</v>
      </c>
      <c r="Q38" s="125">
        <f t="shared" si="8"/>
        <v>0</v>
      </c>
      <c r="R38" s="125">
        <f t="shared" si="8"/>
        <v>81292</v>
      </c>
    </row>
    <row r="39" ht="17.25">
      <c r="V39" s="55"/>
    </row>
  </sheetData>
  <sheetProtection/>
  <mergeCells count="17">
    <mergeCell ref="H1:R1"/>
    <mergeCell ref="H2:R2"/>
    <mergeCell ref="H3:R3"/>
    <mergeCell ref="H38:J38"/>
    <mergeCell ref="P5:R5"/>
    <mergeCell ref="H7:J7"/>
    <mergeCell ref="H8:J8"/>
    <mergeCell ref="H26:J26"/>
    <mergeCell ref="M5:M6"/>
    <mergeCell ref="H33:J33"/>
    <mergeCell ref="H37:J37"/>
    <mergeCell ref="L5:L6"/>
    <mergeCell ref="K5:K6"/>
    <mergeCell ref="O5:O6"/>
    <mergeCell ref="A5:A6"/>
    <mergeCell ref="H5:J6"/>
    <mergeCell ref="N5:N6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H1">
      <selection activeCell="O30" sqref="O30"/>
    </sheetView>
  </sheetViews>
  <sheetFormatPr defaultColWidth="9.140625" defaultRowHeight="15"/>
  <cols>
    <col min="1" max="1" width="4.421875" style="131" customWidth="1"/>
    <col min="2" max="7" width="9.140625" style="131" hidden="1" customWidth="1"/>
    <col min="8" max="8" width="3.57421875" style="131" bestFit="1" customWidth="1"/>
    <col min="9" max="9" width="4.421875" style="131" customWidth="1"/>
    <col min="10" max="10" width="49.421875" style="131" customWidth="1"/>
    <col min="11" max="11" width="18.140625" style="131" customWidth="1"/>
    <col min="12" max="14" width="16.421875" style="131" customWidth="1"/>
    <col min="15" max="15" width="15.00390625" style="131" customWidth="1"/>
    <col min="16" max="16" width="14.00390625" style="131" customWidth="1"/>
    <col min="17" max="17" width="14.421875" style="131" customWidth="1"/>
    <col min="18" max="18" width="18.421875" style="131" customWidth="1"/>
    <col min="19" max="16384" width="9.140625" style="131" customWidth="1"/>
  </cols>
  <sheetData>
    <row r="1" spans="8:19" ht="17.25"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32"/>
    </row>
    <row r="2" spans="8:18" s="132" customFormat="1" ht="19.5" customHeight="1">
      <c r="H2" s="208" t="s">
        <v>205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8:18" ht="17.25">
      <c r="H3" s="209" t="s">
        <v>270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8:18" ht="17.25" customHeight="1">
      <c r="H4" s="109"/>
      <c r="I4" s="109"/>
      <c r="J4" s="109"/>
      <c r="K4" s="109"/>
      <c r="L4" s="109"/>
      <c r="M4" s="109"/>
      <c r="N4" s="109"/>
      <c r="O4" s="109"/>
      <c r="P4" s="109" t="s">
        <v>33</v>
      </c>
      <c r="Q4" s="109"/>
      <c r="R4" s="110" t="s">
        <v>222</v>
      </c>
    </row>
    <row r="5" spans="1:18" s="55" customFormat="1" ht="14.25" customHeight="1">
      <c r="A5" s="217" t="s">
        <v>166</v>
      </c>
      <c r="H5" s="200" t="s">
        <v>218</v>
      </c>
      <c r="I5" s="200"/>
      <c r="J5" s="201"/>
      <c r="K5" s="191" t="s">
        <v>248</v>
      </c>
      <c r="L5" s="201" t="s">
        <v>247</v>
      </c>
      <c r="M5" s="201" t="s">
        <v>303</v>
      </c>
      <c r="N5" s="201" t="s">
        <v>319</v>
      </c>
      <c r="O5" s="201" t="s">
        <v>344</v>
      </c>
      <c r="P5" s="204" t="s">
        <v>348</v>
      </c>
      <c r="Q5" s="210"/>
      <c r="R5" s="211"/>
    </row>
    <row r="6" spans="1:18" s="55" customFormat="1" ht="48.75" customHeight="1">
      <c r="A6" s="218"/>
      <c r="H6" s="202"/>
      <c r="I6" s="202"/>
      <c r="J6" s="203"/>
      <c r="K6" s="192"/>
      <c r="L6" s="219"/>
      <c r="M6" s="219"/>
      <c r="N6" s="219"/>
      <c r="O6" s="219"/>
      <c r="P6" s="111" t="s">
        <v>88</v>
      </c>
      <c r="Q6" s="111" t="s">
        <v>89</v>
      </c>
      <c r="R6" s="111" t="s">
        <v>237</v>
      </c>
    </row>
    <row r="7" spans="1:18" s="55" customFormat="1" ht="17.25">
      <c r="A7" s="133"/>
      <c r="H7" s="204" t="s">
        <v>6</v>
      </c>
      <c r="I7" s="205"/>
      <c r="J7" s="206"/>
      <c r="K7" s="111" t="s">
        <v>7</v>
      </c>
      <c r="L7" s="111" t="s">
        <v>8</v>
      </c>
      <c r="M7" s="134" t="s">
        <v>9</v>
      </c>
      <c r="N7" s="111" t="s">
        <v>106</v>
      </c>
      <c r="O7" s="111" t="s">
        <v>249</v>
      </c>
      <c r="P7" s="134" t="s">
        <v>304</v>
      </c>
      <c r="Q7" s="134" t="s">
        <v>305</v>
      </c>
      <c r="R7" s="111" t="s">
        <v>320</v>
      </c>
    </row>
    <row r="8" spans="1:18" s="136" customFormat="1" ht="16.5">
      <c r="A8" s="135">
        <v>1</v>
      </c>
      <c r="H8" s="196" t="s">
        <v>90</v>
      </c>
      <c r="I8" s="197"/>
      <c r="J8" s="198"/>
      <c r="K8" s="125">
        <f>SUM(K9:K11)</f>
        <v>76389</v>
      </c>
      <c r="L8" s="125">
        <f>SUM(L9:L11)</f>
        <v>78292</v>
      </c>
      <c r="M8" s="125">
        <f>SUM(M9:M11)</f>
        <v>80724</v>
      </c>
      <c r="N8" s="125">
        <f>SUM(N9:N11)</f>
        <v>81074</v>
      </c>
      <c r="O8" s="125">
        <f>SUM(O9:O11)</f>
        <v>81074</v>
      </c>
      <c r="P8" s="125">
        <f>SUM(P9+P10+P11+P31+P32)</f>
        <v>0</v>
      </c>
      <c r="Q8" s="125">
        <f>SUM(Q9+Q10+Q11+Q31+Q32)</f>
        <v>0</v>
      </c>
      <c r="R8" s="125">
        <f>SUM(R9:R11)</f>
        <v>81074</v>
      </c>
    </row>
    <row r="9" spans="1:18" s="90" customFormat="1" ht="17.25">
      <c r="A9" s="135">
        <v>2</v>
      </c>
      <c r="H9" s="116" t="s">
        <v>91</v>
      </c>
      <c r="I9" s="122"/>
      <c r="J9" s="117" t="s">
        <v>92</v>
      </c>
      <c r="K9" s="118">
        <v>55283</v>
      </c>
      <c r="L9" s="118">
        <v>56809</v>
      </c>
      <c r="M9" s="118">
        <v>58755</v>
      </c>
      <c r="N9" s="118">
        <v>59482</v>
      </c>
      <c r="O9" s="118">
        <v>59482</v>
      </c>
      <c r="P9" s="137">
        <v>0</v>
      </c>
      <c r="Q9" s="118">
        <v>0</v>
      </c>
      <c r="R9" s="118">
        <v>59482</v>
      </c>
    </row>
    <row r="10" spans="1:18" s="90" customFormat="1" ht="17.25">
      <c r="A10" s="135">
        <v>3</v>
      </c>
      <c r="H10" s="116" t="s">
        <v>93</v>
      </c>
      <c r="I10" s="122"/>
      <c r="J10" s="117" t="s">
        <v>94</v>
      </c>
      <c r="K10" s="118">
        <v>11297</v>
      </c>
      <c r="L10" s="118">
        <v>11632</v>
      </c>
      <c r="M10" s="118">
        <v>12069</v>
      </c>
      <c r="N10" s="118">
        <v>12111</v>
      </c>
      <c r="O10" s="118">
        <v>12111</v>
      </c>
      <c r="P10" s="118">
        <v>0</v>
      </c>
      <c r="Q10" s="118">
        <v>0</v>
      </c>
      <c r="R10" s="118">
        <v>12111</v>
      </c>
    </row>
    <row r="11" spans="1:18" s="90" customFormat="1" ht="17.25">
      <c r="A11" s="135">
        <v>4</v>
      </c>
      <c r="H11" s="116" t="s">
        <v>95</v>
      </c>
      <c r="I11" s="122"/>
      <c r="J11" s="117" t="s">
        <v>96</v>
      </c>
      <c r="K11" s="118">
        <f aca="true" t="shared" si="0" ref="K11:Q11">SUM(K12+K15+K18+K25+K27)</f>
        <v>9809</v>
      </c>
      <c r="L11" s="118">
        <f t="shared" si="0"/>
        <v>9851</v>
      </c>
      <c r="M11" s="118">
        <f>SUM(M12+M15+M18+M25+M27)</f>
        <v>9900</v>
      </c>
      <c r="N11" s="118">
        <f>SUM(N12+N15+N18+N25+N27)</f>
        <v>9481</v>
      </c>
      <c r="O11" s="118">
        <f t="shared" si="0"/>
        <v>9481</v>
      </c>
      <c r="P11" s="118">
        <f t="shared" si="0"/>
        <v>0</v>
      </c>
      <c r="Q11" s="118">
        <f t="shared" si="0"/>
        <v>0</v>
      </c>
      <c r="R11" s="118">
        <f>SUM(R12+R15+R18+R25+R27)</f>
        <v>9481</v>
      </c>
    </row>
    <row r="12" spans="1:18" s="90" customFormat="1" ht="16.5">
      <c r="A12" s="135">
        <v>5</v>
      </c>
      <c r="H12" s="122"/>
      <c r="I12" s="149" t="s">
        <v>112</v>
      </c>
      <c r="J12" s="119" t="s">
        <v>113</v>
      </c>
      <c r="K12" s="121">
        <f aca="true" t="shared" si="1" ref="K12:P12">SUM(K13+K14)</f>
        <v>1480</v>
      </c>
      <c r="L12" s="121">
        <f t="shared" si="1"/>
        <v>1513</v>
      </c>
      <c r="M12" s="121">
        <f t="shared" si="1"/>
        <v>1533</v>
      </c>
      <c r="N12" s="121">
        <f t="shared" si="1"/>
        <v>1259</v>
      </c>
      <c r="O12" s="121">
        <f t="shared" si="1"/>
        <v>1259</v>
      </c>
      <c r="P12" s="121">
        <f t="shared" si="1"/>
        <v>0</v>
      </c>
      <c r="Q12" s="121"/>
      <c r="R12" s="121">
        <f>SUM(R13+R14)</f>
        <v>1259</v>
      </c>
    </row>
    <row r="13" spans="1:18" s="90" customFormat="1" ht="16.5">
      <c r="A13" s="135">
        <v>6</v>
      </c>
      <c r="H13" s="122"/>
      <c r="I13" s="138"/>
      <c r="J13" s="122" t="s">
        <v>114</v>
      </c>
      <c r="K13" s="123">
        <v>345</v>
      </c>
      <c r="L13" s="123">
        <v>345</v>
      </c>
      <c r="M13" s="123">
        <v>345</v>
      </c>
      <c r="N13" s="123">
        <v>291</v>
      </c>
      <c r="O13" s="123">
        <v>291</v>
      </c>
      <c r="P13" s="123">
        <v>0</v>
      </c>
      <c r="Q13" s="123">
        <v>0</v>
      </c>
      <c r="R13" s="123">
        <v>291</v>
      </c>
    </row>
    <row r="14" spans="1:18" s="90" customFormat="1" ht="16.5">
      <c r="A14" s="135">
        <v>7</v>
      </c>
      <c r="H14" s="122"/>
      <c r="I14" s="138"/>
      <c r="J14" s="122" t="s">
        <v>115</v>
      </c>
      <c r="K14" s="123">
        <v>1135</v>
      </c>
      <c r="L14" s="123">
        <v>1168</v>
      </c>
      <c r="M14" s="123">
        <v>1188</v>
      </c>
      <c r="N14" s="123">
        <v>968</v>
      </c>
      <c r="O14" s="123">
        <v>968</v>
      </c>
      <c r="P14" s="123">
        <v>0</v>
      </c>
      <c r="Q14" s="123">
        <v>0</v>
      </c>
      <c r="R14" s="123">
        <v>968</v>
      </c>
    </row>
    <row r="15" spans="1:18" s="90" customFormat="1" ht="16.5">
      <c r="A15" s="135">
        <v>8</v>
      </c>
      <c r="H15" s="122"/>
      <c r="I15" s="120" t="s">
        <v>116</v>
      </c>
      <c r="J15" s="119" t="s">
        <v>117</v>
      </c>
      <c r="K15" s="121">
        <f aca="true" t="shared" si="2" ref="K15:Q15">SUM(K16+K17)</f>
        <v>1179</v>
      </c>
      <c r="L15" s="121">
        <f t="shared" si="2"/>
        <v>1179</v>
      </c>
      <c r="M15" s="121">
        <f>SUM(M16+M17)</f>
        <v>1179</v>
      </c>
      <c r="N15" s="121">
        <f>SUM(N16+N17)</f>
        <v>1079</v>
      </c>
      <c r="O15" s="121">
        <f t="shared" si="2"/>
        <v>1079</v>
      </c>
      <c r="P15" s="121">
        <f t="shared" si="2"/>
        <v>0</v>
      </c>
      <c r="Q15" s="121">
        <f t="shared" si="2"/>
        <v>0</v>
      </c>
      <c r="R15" s="121">
        <f>SUM(R16+R17)</f>
        <v>1079</v>
      </c>
    </row>
    <row r="16" spans="1:18" s="90" customFormat="1" ht="16.5">
      <c r="A16" s="135">
        <v>9</v>
      </c>
      <c r="H16" s="122"/>
      <c r="I16" s="139"/>
      <c r="J16" s="122" t="s">
        <v>118</v>
      </c>
      <c r="K16" s="123">
        <v>679</v>
      </c>
      <c r="L16" s="123">
        <v>679</v>
      </c>
      <c r="M16" s="123">
        <v>679</v>
      </c>
      <c r="N16" s="123">
        <v>679</v>
      </c>
      <c r="O16" s="123">
        <v>679</v>
      </c>
      <c r="P16" s="123">
        <v>0</v>
      </c>
      <c r="Q16" s="123">
        <v>0</v>
      </c>
      <c r="R16" s="123">
        <v>679</v>
      </c>
    </row>
    <row r="17" spans="1:18" s="90" customFormat="1" ht="16.5">
      <c r="A17" s="135">
        <v>10</v>
      </c>
      <c r="H17" s="122"/>
      <c r="I17" s="139"/>
      <c r="J17" s="122" t="s">
        <v>119</v>
      </c>
      <c r="K17" s="123">
        <v>500</v>
      </c>
      <c r="L17" s="123">
        <v>500</v>
      </c>
      <c r="M17" s="123">
        <v>500</v>
      </c>
      <c r="N17" s="123">
        <v>400</v>
      </c>
      <c r="O17" s="123">
        <v>400</v>
      </c>
      <c r="P17" s="123">
        <v>0</v>
      </c>
      <c r="Q17" s="123">
        <v>0</v>
      </c>
      <c r="R17" s="123">
        <v>400</v>
      </c>
    </row>
    <row r="18" spans="1:18" s="90" customFormat="1" ht="16.5">
      <c r="A18" s="135">
        <v>11</v>
      </c>
      <c r="H18" s="122"/>
      <c r="I18" s="120" t="s">
        <v>120</v>
      </c>
      <c r="J18" s="119" t="s">
        <v>121</v>
      </c>
      <c r="K18" s="121">
        <f aca="true" t="shared" si="3" ref="K18:Q18">SUM(K19:K24)</f>
        <v>4885</v>
      </c>
      <c r="L18" s="121">
        <f t="shared" si="3"/>
        <v>4885</v>
      </c>
      <c r="M18" s="121">
        <f>SUM(M19:M24)</f>
        <v>4885</v>
      </c>
      <c r="N18" s="121">
        <f>SUM(N19:N24)</f>
        <v>4915</v>
      </c>
      <c r="O18" s="121">
        <f t="shared" si="3"/>
        <v>4915</v>
      </c>
      <c r="P18" s="121">
        <f t="shared" si="3"/>
        <v>0</v>
      </c>
      <c r="Q18" s="121">
        <f t="shared" si="3"/>
        <v>0</v>
      </c>
      <c r="R18" s="121">
        <f>SUM(R19:R24)</f>
        <v>4915</v>
      </c>
    </row>
    <row r="19" spans="1:18" s="90" customFormat="1" ht="16.5">
      <c r="A19" s="135">
        <v>12</v>
      </c>
      <c r="H19" s="122"/>
      <c r="I19" s="139"/>
      <c r="J19" s="122" t="s">
        <v>122</v>
      </c>
      <c r="K19" s="123">
        <v>940</v>
      </c>
      <c r="L19" s="123">
        <v>940</v>
      </c>
      <c r="M19" s="123">
        <v>940</v>
      </c>
      <c r="N19" s="123">
        <v>870</v>
      </c>
      <c r="O19" s="123">
        <v>870</v>
      </c>
      <c r="P19" s="123">
        <v>0</v>
      </c>
      <c r="Q19" s="123">
        <v>0</v>
      </c>
      <c r="R19" s="123">
        <v>870</v>
      </c>
    </row>
    <row r="20" spans="1:18" s="90" customFormat="1" ht="16.5">
      <c r="A20" s="135">
        <v>13</v>
      </c>
      <c r="H20" s="122"/>
      <c r="I20" s="139"/>
      <c r="J20" s="122" t="s">
        <v>123</v>
      </c>
      <c r="K20" s="123">
        <v>270</v>
      </c>
      <c r="L20" s="123">
        <v>270</v>
      </c>
      <c r="M20" s="123">
        <v>270</v>
      </c>
      <c r="N20" s="123">
        <v>270</v>
      </c>
      <c r="O20" s="123">
        <v>270</v>
      </c>
      <c r="P20" s="123">
        <v>0</v>
      </c>
      <c r="Q20" s="123">
        <v>0</v>
      </c>
      <c r="R20" s="123">
        <v>270</v>
      </c>
    </row>
    <row r="21" spans="1:18" s="90" customFormat="1" ht="16.5">
      <c r="A21" s="135">
        <v>14</v>
      </c>
      <c r="H21" s="122"/>
      <c r="I21" s="139"/>
      <c r="J21" s="122" t="s">
        <v>124</v>
      </c>
      <c r="K21" s="123">
        <v>1080</v>
      </c>
      <c r="L21" s="123">
        <v>1080</v>
      </c>
      <c r="M21" s="123">
        <v>1080</v>
      </c>
      <c r="N21" s="123">
        <v>1080</v>
      </c>
      <c r="O21" s="123">
        <v>1080</v>
      </c>
      <c r="P21" s="123">
        <v>0</v>
      </c>
      <c r="Q21" s="123">
        <v>0</v>
      </c>
      <c r="R21" s="123">
        <v>1080</v>
      </c>
    </row>
    <row r="22" spans="1:18" s="90" customFormat="1" ht="16.5">
      <c r="A22" s="135">
        <v>15</v>
      </c>
      <c r="H22" s="122"/>
      <c r="I22" s="139"/>
      <c r="J22" s="122" t="s">
        <v>125</v>
      </c>
      <c r="K22" s="123">
        <v>80</v>
      </c>
      <c r="L22" s="123">
        <v>80</v>
      </c>
      <c r="M22" s="123">
        <v>80</v>
      </c>
      <c r="N22" s="123">
        <v>80</v>
      </c>
      <c r="O22" s="123">
        <v>80</v>
      </c>
      <c r="P22" s="123">
        <v>0</v>
      </c>
      <c r="Q22" s="123">
        <v>0</v>
      </c>
      <c r="R22" s="123">
        <v>80</v>
      </c>
    </row>
    <row r="23" spans="1:18" s="90" customFormat="1" ht="16.5">
      <c r="A23" s="135">
        <v>16</v>
      </c>
      <c r="H23" s="122"/>
      <c r="I23" s="139"/>
      <c r="J23" s="122" t="s">
        <v>127</v>
      </c>
      <c r="K23" s="123">
        <v>1549</v>
      </c>
      <c r="L23" s="123">
        <v>1549</v>
      </c>
      <c r="M23" s="123">
        <v>1549</v>
      </c>
      <c r="N23" s="123">
        <v>1649</v>
      </c>
      <c r="O23" s="123">
        <v>1649</v>
      </c>
      <c r="P23" s="123">
        <v>0</v>
      </c>
      <c r="Q23" s="123">
        <v>0</v>
      </c>
      <c r="R23" s="123">
        <v>1649</v>
      </c>
    </row>
    <row r="24" spans="1:18" s="90" customFormat="1" ht="16.5">
      <c r="A24" s="135">
        <v>17</v>
      </c>
      <c r="H24" s="122"/>
      <c r="I24" s="139"/>
      <c r="J24" s="122" t="s">
        <v>128</v>
      </c>
      <c r="K24" s="123">
        <v>966</v>
      </c>
      <c r="L24" s="123">
        <v>966</v>
      </c>
      <c r="M24" s="123">
        <v>966</v>
      </c>
      <c r="N24" s="123">
        <v>966</v>
      </c>
      <c r="O24" s="123">
        <v>966</v>
      </c>
      <c r="P24" s="123">
        <v>0</v>
      </c>
      <c r="Q24" s="123">
        <v>0</v>
      </c>
      <c r="R24" s="123">
        <v>966</v>
      </c>
    </row>
    <row r="25" spans="1:18" s="90" customFormat="1" ht="16.5">
      <c r="A25" s="135">
        <v>18</v>
      </c>
      <c r="H25" s="122"/>
      <c r="I25" s="120" t="s">
        <v>129</v>
      </c>
      <c r="J25" s="119" t="s">
        <v>130</v>
      </c>
      <c r="K25" s="121">
        <f>SUM(K26)</f>
        <v>420</v>
      </c>
      <c r="L25" s="121">
        <f>SUM(L26)</f>
        <v>420</v>
      </c>
      <c r="M25" s="121">
        <f>SUM(M26)</f>
        <v>420</v>
      </c>
      <c r="N25" s="121">
        <f>SUM(N26)</f>
        <v>420</v>
      </c>
      <c r="O25" s="121">
        <f>SUM(O26)</f>
        <v>420</v>
      </c>
      <c r="P25" s="121">
        <v>0</v>
      </c>
      <c r="Q25" s="121">
        <v>0</v>
      </c>
      <c r="R25" s="121">
        <f>SUM(R26)</f>
        <v>420</v>
      </c>
    </row>
    <row r="26" spans="1:18" s="90" customFormat="1" ht="16.5">
      <c r="A26" s="135">
        <v>19</v>
      </c>
      <c r="H26" s="122"/>
      <c r="I26" s="139"/>
      <c r="J26" s="122" t="s">
        <v>131</v>
      </c>
      <c r="K26" s="123">
        <v>420</v>
      </c>
      <c r="L26" s="123">
        <v>420</v>
      </c>
      <c r="M26" s="123">
        <v>420</v>
      </c>
      <c r="N26" s="123">
        <v>420</v>
      </c>
      <c r="O26" s="123">
        <v>420</v>
      </c>
      <c r="P26" s="123">
        <v>0</v>
      </c>
      <c r="Q26" s="123">
        <v>0</v>
      </c>
      <c r="R26" s="123">
        <v>420</v>
      </c>
    </row>
    <row r="27" spans="1:18" s="90" customFormat="1" ht="16.5">
      <c r="A27" s="135">
        <v>20</v>
      </c>
      <c r="H27" s="122"/>
      <c r="I27" s="120" t="s">
        <v>132</v>
      </c>
      <c r="J27" s="119" t="s">
        <v>133</v>
      </c>
      <c r="K27" s="121">
        <f aca="true" t="shared" si="4" ref="K27:Q27">SUM(K28:K30)</f>
        <v>1845</v>
      </c>
      <c r="L27" s="121">
        <f t="shared" si="4"/>
        <v>1854</v>
      </c>
      <c r="M27" s="121">
        <f>SUM(M28:M30)</f>
        <v>1883</v>
      </c>
      <c r="N27" s="121">
        <f>SUM(N28:N30)</f>
        <v>1808</v>
      </c>
      <c r="O27" s="121">
        <f t="shared" si="4"/>
        <v>1808</v>
      </c>
      <c r="P27" s="121">
        <f t="shared" si="4"/>
        <v>0</v>
      </c>
      <c r="Q27" s="121">
        <f t="shared" si="4"/>
        <v>0</v>
      </c>
      <c r="R27" s="121">
        <f>SUM(R28:R30)</f>
        <v>1808</v>
      </c>
    </row>
    <row r="28" spans="1:18" s="90" customFormat="1" ht="16.5">
      <c r="A28" s="135">
        <v>21</v>
      </c>
      <c r="H28" s="122"/>
      <c r="I28" s="139"/>
      <c r="J28" s="122" t="s">
        <v>134</v>
      </c>
      <c r="K28" s="123">
        <v>1835</v>
      </c>
      <c r="L28" s="123">
        <v>1844</v>
      </c>
      <c r="M28" s="123">
        <v>1873</v>
      </c>
      <c r="N28" s="123">
        <v>1798</v>
      </c>
      <c r="O28" s="123">
        <v>1798</v>
      </c>
      <c r="P28" s="123">
        <v>0</v>
      </c>
      <c r="Q28" s="123">
        <v>0</v>
      </c>
      <c r="R28" s="123">
        <v>1798</v>
      </c>
    </row>
    <row r="29" spans="1:18" s="90" customFormat="1" ht="16.5">
      <c r="A29" s="135">
        <v>22</v>
      </c>
      <c r="H29" s="122"/>
      <c r="I29" s="139"/>
      <c r="J29" s="122" t="s">
        <v>135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</row>
    <row r="30" spans="1:18" s="90" customFormat="1" ht="16.5">
      <c r="A30" s="135">
        <v>23</v>
      </c>
      <c r="H30" s="122"/>
      <c r="I30" s="139"/>
      <c r="J30" s="122" t="s">
        <v>136</v>
      </c>
      <c r="K30" s="123">
        <v>10</v>
      </c>
      <c r="L30" s="123">
        <v>10</v>
      </c>
      <c r="M30" s="123">
        <v>10</v>
      </c>
      <c r="N30" s="123">
        <v>10</v>
      </c>
      <c r="O30" s="123">
        <v>10</v>
      </c>
      <c r="P30" s="123">
        <v>0</v>
      </c>
      <c r="Q30" s="123">
        <v>0</v>
      </c>
      <c r="R30" s="123">
        <v>10</v>
      </c>
    </row>
    <row r="31" spans="1:18" s="90" customFormat="1" ht="17.25">
      <c r="A31" s="135">
        <v>24</v>
      </c>
      <c r="H31" s="116" t="s">
        <v>97</v>
      </c>
      <c r="I31" s="117"/>
      <c r="J31" s="117" t="s">
        <v>99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</row>
    <row r="32" spans="1:18" s="90" customFormat="1" ht="17.25">
      <c r="A32" s="135">
        <v>25</v>
      </c>
      <c r="H32" s="116" t="s">
        <v>98</v>
      </c>
      <c r="I32" s="116"/>
      <c r="J32" s="117" t="s">
        <v>145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</row>
    <row r="33" spans="1:18" s="136" customFormat="1" ht="19.5" customHeight="1">
      <c r="A33" s="135">
        <v>26</v>
      </c>
      <c r="H33" s="112" t="s">
        <v>100</v>
      </c>
      <c r="I33" s="113"/>
      <c r="J33" s="114"/>
      <c r="K33" s="125">
        <f aca="true" t="shared" si="5" ref="K33:Q33">SUM(K34:K36)</f>
        <v>318</v>
      </c>
      <c r="L33" s="125">
        <f t="shared" si="5"/>
        <v>318</v>
      </c>
      <c r="M33" s="125">
        <f>SUM(M34:M36)</f>
        <v>318</v>
      </c>
      <c r="N33" s="125">
        <f>SUM(N34:N36)</f>
        <v>218</v>
      </c>
      <c r="O33" s="125">
        <f t="shared" si="5"/>
        <v>218</v>
      </c>
      <c r="P33" s="125">
        <f t="shared" si="5"/>
        <v>0</v>
      </c>
      <c r="Q33" s="125">
        <f t="shared" si="5"/>
        <v>0</v>
      </c>
      <c r="R33" s="125">
        <f>SUM(R34:R36)</f>
        <v>218</v>
      </c>
    </row>
    <row r="34" spans="1:18" s="141" customFormat="1" ht="17.25">
      <c r="A34" s="140">
        <v>27</v>
      </c>
      <c r="H34" s="116" t="s">
        <v>91</v>
      </c>
      <c r="I34" s="117"/>
      <c r="J34" s="117" t="s">
        <v>154</v>
      </c>
      <c r="K34" s="118">
        <v>318</v>
      </c>
      <c r="L34" s="118">
        <v>318</v>
      </c>
      <c r="M34" s="118">
        <v>318</v>
      </c>
      <c r="N34" s="118">
        <v>218</v>
      </c>
      <c r="O34" s="118">
        <v>218</v>
      </c>
      <c r="P34" s="118">
        <v>0</v>
      </c>
      <c r="Q34" s="118">
        <v>0</v>
      </c>
      <c r="R34" s="118">
        <v>218</v>
      </c>
    </row>
    <row r="35" spans="1:18" s="141" customFormat="1" ht="17.25">
      <c r="A35" s="140">
        <v>28</v>
      </c>
      <c r="H35" s="116" t="s">
        <v>93</v>
      </c>
      <c r="I35" s="117"/>
      <c r="J35" s="117" t="s">
        <v>155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</row>
    <row r="36" spans="1:18" s="141" customFormat="1" ht="17.25">
      <c r="A36" s="140">
        <v>29</v>
      </c>
      <c r="H36" s="116" t="s">
        <v>95</v>
      </c>
      <c r="I36" s="117"/>
      <c r="J36" s="117" t="s">
        <v>156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</row>
    <row r="37" spans="1:18" s="142" customFormat="1" ht="19.5" customHeight="1">
      <c r="A37" s="135">
        <v>30</v>
      </c>
      <c r="H37" s="193" t="s">
        <v>167</v>
      </c>
      <c r="I37" s="194"/>
      <c r="J37" s="199"/>
      <c r="K37" s="125">
        <f aca="true" t="shared" si="6" ref="K37:Q37">SUM(K8,K33,)</f>
        <v>76707</v>
      </c>
      <c r="L37" s="125">
        <f t="shared" si="6"/>
        <v>78610</v>
      </c>
      <c r="M37" s="125">
        <f>SUM(M8,M33,)</f>
        <v>81042</v>
      </c>
      <c r="N37" s="125">
        <f>SUM(N8,N33,)</f>
        <v>81292</v>
      </c>
      <c r="O37" s="125">
        <f t="shared" si="6"/>
        <v>81292</v>
      </c>
      <c r="P37" s="125">
        <f t="shared" si="6"/>
        <v>0</v>
      </c>
      <c r="Q37" s="125">
        <f t="shared" si="6"/>
        <v>0</v>
      </c>
      <c r="R37" s="125">
        <f>SUM(R8,R33,)</f>
        <v>81292</v>
      </c>
    </row>
    <row r="38" spans="1:18" s="142" customFormat="1" ht="16.5">
      <c r="A38" s="135">
        <v>31</v>
      </c>
      <c r="H38" s="112" t="s">
        <v>164</v>
      </c>
      <c r="I38" s="113"/>
      <c r="J38" s="114"/>
      <c r="K38" s="125"/>
      <c r="L38" s="125"/>
      <c r="M38" s="125"/>
      <c r="N38" s="125"/>
      <c r="O38" s="125"/>
      <c r="P38" s="125"/>
      <c r="Q38" s="125"/>
      <c r="R38" s="125"/>
    </row>
    <row r="39" spans="1:18" s="141" customFormat="1" ht="17.25">
      <c r="A39" s="140">
        <v>32</v>
      </c>
      <c r="H39" s="127" t="s">
        <v>91</v>
      </c>
      <c r="I39" s="128"/>
      <c r="J39" s="129" t="s">
        <v>165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</row>
    <row r="40" spans="1:18" s="142" customFormat="1" ht="16.5">
      <c r="A40" s="135">
        <v>33</v>
      </c>
      <c r="H40" s="193" t="s">
        <v>168</v>
      </c>
      <c r="I40" s="194"/>
      <c r="J40" s="195"/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</row>
    <row r="41" spans="1:18" s="142" customFormat="1" ht="18.75" customHeight="1">
      <c r="A41" s="135">
        <v>34</v>
      </c>
      <c r="H41" s="193" t="s">
        <v>169</v>
      </c>
      <c r="I41" s="194"/>
      <c r="J41" s="195"/>
      <c r="K41" s="125">
        <f aca="true" t="shared" si="7" ref="K41:Q41">SUM(K37+K40)</f>
        <v>76707</v>
      </c>
      <c r="L41" s="125">
        <f t="shared" si="7"/>
        <v>78610</v>
      </c>
      <c r="M41" s="125">
        <f>SUM(M37+M40)</f>
        <v>81042</v>
      </c>
      <c r="N41" s="125">
        <f>SUM(N37+N40)</f>
        <v>81292</v>
      </c>
      <c r="O41" s="125">
        <f t="shared" si="7"/>
        <v>81292</v>
      </c>
      <c r="P41" s="125">
        <f t="shared" si="7"/>
        <v>0</v>
      </c>
      <c r="Q41" s="125">
        <f t="shared" si="7"/>
        <v>0</v>
      </c>
      <c r="R41" s="125">
        <f>SUM(R37+R40)</f>
        <v>81292</v>
      </c>
    </row>
    <row r="42" ht="17.25">
      <c r="V42" s="55"/>
    </row>
  </sheetData>
  <sheetProtection/>
  <mergeCells count="16">
    <mergeCell ref="A5:A6"/>
    <mergeCell ref="H5:J6"/>
    <mergeCell ref="P5:R5"/>
    <mergeCell ref="H7:J7"/>
    <mergeCell ref="H8:J8"/>
    <mergeCell ref="H37:J37"/>
    <mergeCell ref="L5:L6"/>
    <mergeCell ref="M5:M6"/>
    <mergeCell ref="H40:J40"/>
    <mergeCell ref="H41:J41"/>
    <mergeCell ref="H1:R1"/>
    <mergeCell ref="H2:R2"/>
    <mergeCell ref="H3:R3"/>
    <mergeCell ref="K5:K6"/>
    <mergeCell ref="O5:O6"/>
    <mergeCell ref="N5:N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K7" sqref="K7:L7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0.421875" style="0" customWidth="1"/>
    <col min="5" max="5" width="18.28125" style="0" customWidth="1"/>
    <col min="6" max="6" width="8.57421875" style="0" customWidth="1"/>
    <col min="7" max="7" width="9.7109375" style="0" customWidth="1"/>
    <col min="8" max="8" width="14.7109375" style="0" customWidth="1"/>
    <col min="10" max="10" width="16.7109375" style="0" customWidth="1"/>
    <col min="11" max="11" width="15.28125" style="0" customWidth="1"/>
  </cols>
  <sheetData>
    <row r="1" ht="19.5" customHeight="1">
      <c r="A1" s="54"/>
    </row>
    <row r="2" ht="38.25" customHeight="1"/>
    <row r="3" spans="1:10" s="67" customFormat="1" ht="74.25" customHeight="1">
      <c r="A3" s="234" t="s">
        <v>271</v>
      </c>
      <c r="B3" s="234"/>
      <c r="C3" s="234"/>
      <c r="D3" s="235"/>
      <c r="E3" s="235"/>
      <c r="F3" s="235"/>
      <c r="G3" s="235"/>
      <c r="H3" s="235"/>
      <c r="I3" s="235"/>
      <c r="J3" s="235"/>
    </row>
    <row r="4" spans="1:12" ht="24.75" customHeight="1" thickBot="1">
      <c r="A4" s="131"/>
      <c r="B4" s="150"/>
      <c r="C4" s="151" t="s">
        <v>33</v>
      </c>
      <c r="D4" s="152"/>
      <c r="E4" s="152"/>
      <c r="F4" s="152"/>
      <c r="G4" s="152"/>
      <c r="H4" s="152"/>
      <c r="I4" s="131"/>
      <c r="J4" s="152"/>
      <c r="L4" s="152" t="s">
        <v>216</v>
      </c>
    </row>
    <row r="5" spans="1:12" s="67" customFormat="1" ht="61.5" customHeight="1">
      <c r="A5" s="156" t="s">
        <v>166</v>
      </c>
      <c r="B5" s="157" t="s">
        <v>206</v>
      </c>
      <c r="C5" s="226" t="s">
        <v>272</v>
      </c>
      <c r="D5" s="238"/>
      <c r="E5" s="226" t="s">
        <v>247</v>
      </c>
      <c r="F5" s="227"/>
      <c r="G5" s="226" t="s">
        <v>303</v>
      </c>
      <c r="H5" s="227"/>
      <c r="I5" s="226" t="s">
        <v>319</v>
      </c>
      <c r="J5" s="227"/>
      <c r="K5" s="226" t="s">
        <v>344</v>
      </c>
      <c r="L5" s="227"/>
    </row>
    <row r="6" spans="1:12" ht="15" customHeight="1">
      <c r="A6" s="158"/>
      <c r="B6" s="153" t="s">
        <v>6</v>
      </c>
      <c r="C6" s="228" t="s">
        <v>7</v>
      </c>
      <c r="D6" s="239"/>
      <c r="E6" s="228" t="s">
        <v>8</v>
      </c>
      <c r="F6" s="240"/>
      <c r="G6" s="228" t="s">
        <v>9</v>
      </c>
      <c r="H6" s="229"/>
      <c r="I6" s="228" t="s">
        <v>106</v>
      </c>
      <c r="J6" s="229"/>
      <c r="K6" s="228" t="s">
        <v>249</v>
      </c>
      <c r="L6" s="229"/>
    </row>
    <row r="7" spans="1:12" s="54" customFormat="1" ht="15" customHeight="1">
      <c r="A7" s="159">
        <v>1</v>
      </c>
      <c r="B7" s="123" t="s">
        <v>206</v>
      </c>
      <c r="C7" s="230">
        <v>3000</v>
      </c>
      <c r="D7" s="246"/>
      <c r="E7" s="230">
        <v>3000</v>
      </c>
      <c r="F7" s="241"/>
      <c r="G7" s="230">
        <v>3000</v>
      </c>
      <c r="H7" s="231"/>
      <c r="I7" s="230">
        <v>3000</v>
      </c>
      <c r="J7" s="231"/>
      <c r="K7" s="230">
        <v>3000</v>
      </c>
      <c r="L7" s="231"/>
    </row>
    <row r="8" spans="1:12" s="54" customFormat="1" ht="15" customHeight="1">
      <c r="A8" s="159">
        <v>2</v>
      </c>
      <c r="B8" s="125" t="s">
        <v>207</v>
      </c>
      <c r="C8" s="222">
        <f>SUM(C7)</f>
        <v>3000</v>
      </c>
      <c r="D8" s="247"/>
      <c r="E8" s="222">
        <f>SUM(E7)</f>
        <v>3000</v>
      </c>
      <c r="F8" s="242"/>
      <c r="G8" s="222">
        <f>SUM(G7)</f>
        <v>3000</v>
      </c>
      <c r="H8" s="232"/>
      <c r="I8" s="222">
        <f>SUM(I7)</f>
        <v>3000</v>
      </c>
      <c r="J8" s="232"/>
      <c r="K8" s="222">
        <f>SUM(K7)</f>
        <v>3000</v>
      </c>
      <c r="L8" s="232"/>
    </row>
    <row r="9" spans="1:12" s="54" customFormat="1" ht="15" customHeight="1">
      <c r="A9" s="159">
        <v>3</v>
      </c>
      <c r="B9" s="154" t="s">
        <v>273</v>
      </c>
      <c r="C9" s="233">
        <v>2500</v>
      </c>
      <c r="D9" s="236"/>
      <c r="E9" s="233">
        <v>2500</v>
      </c>
      <c r="F9" s="243"/>
      <c r="G9" s="233">
        <v>2500</v>
      </c>
      <c r="H9" s="223"/>
      <c r="I9" s="233">
        <v>0</v>
      </c>
      <c r="J9" s="223"/>
      <c r="K9" s="233">
        <v>0</v>
      </c>
      <c r="L9" s="223"/>
    </row>
    <row r="10" spans="1:12" s="54" customFormat="1" ht="15" customHeight="1">
      <c r="A10" s="159">
        <v>4</v>
      </c>
      <c r="B10" s="154" t="s">
        <v>316</v>
      </c>
      <c r="C10" s="220">
        <v>0</v>
      </c>
      <c r="D10" s="237"/>
      <c r="E10" s="220">
        <v>0</v>
      </c>
      <c r="F10" s="221"/>
      <c r="G10" s="220">
        <v>30000</v>
      </c>
      <c r="H10" s="221"/>
      <c r="I10" s="220">
        <v>30000</v>
      </c>
      <c r="J10" s="221"/>
      <c r="K10" s="220">
        <v>30000</v>
      </c>
      <c r="L10" s="221"/>
    </row>
    <row r="11" spans="1:12" s="54" customFormat="1" ht="15" customHeight="1">
      <c r="A11" s="159">
        <v>5</v>
      </c>
      <c r="B11" s="154" t="s">
        <v>317</v>
      </c>
      <c r="C11" s="220">
        <v>0</v>
      </c>
      <c r="D11" s="237"/>
      <c r="E11" s="220">
        <v>0</v>
      </c>
      <c r="F11" s="221"/>
      <c r="G11" s="220">
        <v>19897</v>
      </c>
      <c r="H11" s="221"/>
      <c r="I11" s="220">
        <v>19897</v>
      </c>
      <c r="J11" s="221"/>
      <c r="K11" s="220">
        <v>19897</v>
      </c>
      <c r="L11" s="221"/>
    </row>
    <row r="12" spans="1:12" s="54" customFormat="1" ht="15" customHeight="1">
      <c r="A12" s="159">
        <v>6</v>
      </c>
      <c r="B12" s="154" t="s">
        <v>339</v>
      </c>
      <c r="C12" s="220">
        <v>0</v>
      </c>
      <c r="D12" s="237"/>
      <c r="E12" s="220">
        <v>0</v>
      </c>
      <c r="F12" s="221"/>
      <c r="G12" s="220">
        <v>0</v>
      </c>
      <c r="H12" s="221"/>
      <c r="I12" s="220">
        <v>39858</v>
      </c>
      <c r="J12" s="221"/>
      <c r="K12" s="220">
        <v>39858</v>
      </c>
      <c r="L12" s="221"/>
    </row>
    <row r="13" spans="1:12" s="54" customFormat="1" ht="15" customHeight="1">
      <c r="A13" s="159">
        <v>7</v>
      </c>
      <c r="B13" s="154" t="s">
        <v>208</v>
      </c>
      <c r="C13" s="220">
        <v>38537</v>
      </c>
      <c r="D13" s="237"/>
      <c r="E13" s="220">
        <v>23140</v>
      </c>
      <c r="F13" s="221"/>
      <c r="G13" s="220">
        <v>19454</v>
      </c>
      <c r="H13" s="221"/>
      <c r="I13" s="220">
        <v>12152</v>
      </c>
      <c r="J13" s="221"/>
      <c r="K13" s="220">
        <v>12152</v>
      </c>
      <c r="L13" s="221"/>
    </row>
    <row r="14" spans="1:12" ht="15" customHeight="1">
      <c r="A14" s="159">
        <v>8</v>
      </c>
      <c r="B14" s="155" t="s">
        <v>209</v>
      </c>
      <c r="C14" s="222">
        <f>SUM(C9:C13)</f>
        <v>41037</v>
      </c>
      <c r="D14" s="236"/>
      <c r="E14" s="222">
        <f>SUM(E9:E13)</f>
        <v>25640</v>
      </c>
      <c r="F14" s="242"/>
      <c r="G14" s="222">
        <f>SUM(G9:G13)</f>
        <v>71851</v>
      </c>
      <c r="H14" s="223"/>
      <c r="I14" s="222">
        <f>SUM(I9:I13)</f>
        <v>101907</v>
      </c>
      <c r="J14" s="223"/>
      <c r="K14" s="222">
        <f>SUM(K9:K13)</f>
        <v>101907</v>
      </c>
      <c r="L14" s="223"/>
    </row>
    <row r="15" spans="1:12" s="69" customFormat="1" ht="15" customHeight="1" thickBot="1">
      <c r="A15" s="160">
        <v>9</v>
      </c>
      <c r="B15" s="161" t="s">
        <v>210</v>
      </c>
      <c r="C15" s="224">
        <f>SUM(C8+C14)</f>
        <v>44037</v>
      </c>
      <c r="D15" s="245"/>
      <c r="E15" s="224">
        <f>SUM(E8+E14)</f>
        <v>28640</v>
      </c>
      <c r="F15" s="244"/>
      <c r="G15" s="224">
        <f>SUM(G8+G14)</f>
        <v>74851</v>
      </c>
      <c r="H15" s="225"/>
      <c r="I15" s="224">
        <f>SUM(I8+I14)</f>
        <v>104907</v>
      </c>
      <c r="J15" s="225"/>
      <c r="K15" s="224">
        <f>SUM(K8+K14)</f>
        <v>104907</v>
      </c>
      <c r="L15" s="225"/>
    </row>
    <row r="17" spans="4:8" ht="15">
      <c r="D17" s="68"/>
      <c r="E17" s="68"/>
      <c r="F17" s="68"/>
      <c r="G17" s="68"/>
      <c r="H17" s="68"/>
    </row>
  </sheetData>
  <sheetProtection/>
  <mergeCells count="56">
    <mergeCell ref="G15:H15"/>
    <mergeCell ref="C12:D12"/>
    <mergeCell ref="E12:F12"/>
    <mergeCell ref="G12:H12"/>
    <mergeCell ref="I12:J12"/>
    <mergeCell ref="I14:J14"/>
    <mergeCell ref="G14:H14"/>
    <mergeCell ref="C15:D15"/>
    <mergeCell ref="E11:F11"/>
    <mergeCell ref="C7:D7"/>
    <mergeCell ref="C8:D8"/>
    <mergeCell ref="E10:F10"/>
    <mergeCell ref="C10:D10"/>
    <mergeCell ref="C11:D11"/>
    <mergeCell ref="G7:H7"/>
    <mergeCell ref="G8:H8"/>
    <mergeCell ref="E13:F13"/>
    <mergeCell ref="E14:F14"/>
    <mergeCell ref="E15:F15"/>
    <mergeCell ref="I11:J11"/>
    <mergeCell ref="I8:J8"/>
    <mergeCell ref="I9:J9"/>
    <mergeCell ref="I13:J13"/>
    <mergeCell ref="I15:J15"/>
    <mergeCell ref="G11:H11"/>
    <mergeCell ref="G13:H13"/>
    <mergeCell ref="E6:F6"/>
    <mergeCell ref="E7:F7"/>
    <mergeCell ref="E8:F8"/>
    <mergeCell ref="E9:F9"/>
    <mergeCell ref="I5:J5"/>
    <mergeCell ref="I10:J10"/>
    <mergeCell ref="G5:H5"/>
    <mergeCell ref="G6:H6"/>
    <mergeCell ref="G9:H9"/>
    <mergeCell ref="G10:H10"/>
    <mergeCell ref="K10:L10"/>
    <mergeCell ref="A3:J3"/>
    <mergeCell ref="C9:D9"/>
    <mergeCell ref="C13:D13"/>
    <mergeCell ref="C14:D14"/>
    <mergeCell ref="C5:D5"/>
    <mergeCell ref="C6:D6"/>
    <mergeCell ref="I6:J6"/>
    <mergeCell ref="I7:J7"/>
    <mergeCell ref="E5:F5"/>
    <mergeCell ref="K11:L11"/>
    <mergeCell ref="K12:L12"/>
    <mergeCell ref="K13:L13"/>
    <mergeCell ref="K14:L14"/>
    <mergeCell ref="K15:L15"/>
    <mergeCell ref="K5:L5"/>
    <mergeCell ref="K6:L6"/>
    <mergeCell ref="K7:L7"/>
    <mergeCell ref="K8:L8"/>
    <mergeCell ref="K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G50" sqref="G50"/>
    </sheetView>
  </sheetViews>
  <sheetFormatPr defaultColWidth="9.140625" defaultRowHeight="15"/>
  <cols>
    <col min="1" max="1" width="16.8515625" style="70" customWidth="1"/>
    <col min="2" max="2" width="54.8515625" style="71" customWidth="1"/>
    <col min="3" max="3" width="24.28125" style="71" customWidth="1"/>
    <col min="4" max="4" width="23.00390625" style="71" customWidth="1"/>
    <col min="5" max="5" width="23.421875" style="71" customWidth="1"/>
    <col min="6" max="6" width="22.7109375" style="70" customWidth="1"/>
    <col min="7" max="7" width="21.28125" style="70" customWidth="1"/>
    <col min="8" max="8" width="11.00390625" style="70" customWidth="1"/>
    <col min="9" max="9" width="11.8515625" style="70" customWidth="1"/>
    <col min="10" max="16384" width="9.140625" style="70" customWidth="1"/>
  </cols>
  <sheetData>
    <row r="1" spans="6:7" ht="15">
      <c r="F1" s="248" t="s">
        <v>217</v>
      </c>
      <c r="G1" s="248"/>
    </row>
    <row r="3" spans="1:7" ht="20.25" customHeight="1">
      <c r="A3" s="253" t="s">
        <v>274</v>
      </c>
      <c r="B3" s="253"/>
      <c r="C3" s="253"/>
      <c r="D3" s="253"/>
      <c r="E3" s="253"/>
      <c r="F3" s="253"/>
      <c r="G3" s="253"/>
    </row>
    <row r="5" spans="1:7" ht="26.25" customHeight="1" thickBot="1">
      <c r="A5" s="71"/>
      <c r="B5" s="72"/>
      <c r="C5" s="72"/>
      <c r="D5" s="72"/>
      <c r="E5" s="72"/>
      <c r="F5" s="87"/>
      <c r="G5" s="87" t="s">
        <v>33</v>
      </c>
    </row>
    <row r="6" spans="1:7" s="76" customFormat="1" ht="49.5" customHeight="1" thickBot="1">
      <c r="A6" s="73" t="s">
        <v>166</v>
      </c>
      <c r="B6" s="74" t="s">
        <v>214</v>
      </c>
      <c r="C6" s="75" t="s">
        <v>259</v>
      </c>
      <c r="D6" s="75" t="s">
        <v>250</v>
      </c>
      <c r="E6" s="75" t="s">
        <v>306</v>
      </c>
      <c r="F6" s="75" t="s">
        <v>340</v>
      </c>
      <c r="G6" s="75" t="s">
        <v>350</v>
      </c>
    </row>
    <row r="7" spans="1:7" s="78" customFormat="1" ht="18" customHeight="1" thickBot="1">
      <c r="A7" s="89"/>
      <c r="B7" s="74" t="s">
        <v>6</v>
      </c>
      <c r="C7" s="77" t="s">
        <v>7</v>
      </c>
      <c r="D7" s="77" t="s">
        <v>8</v>
      </c>
      <c r="E7" s="77" t="s">
        <v>9</v>
      </c>
      <c r="F7" s="77" t="s">
        <v>106</v>
      </c>
      <c r="G7" s="77" t="s">
        <v>249</v>
      </c>
    </row>
    <row r="8" spans="1:7" s="78" customFormat="1" ht="18" customHeight="1">
      <c r="A8" s="249" t="s">
        <v>228</v>
      </c>
      <c r="B8" s="250"/>
      <c r="C8" s="96">
        <f>SUM(C9+C11+C23+C28+C48)</f>
        <v>229244</v>
      </c>
      <c r="D8" s="96">
        <f>SUM(D9+D11+D23+D28+D48)</f>
        <v>242264</v>
      </c>
      <c r="E8" s="96">
        <f>SUM(E9+E11+E23+E28+E48)</f>
        <v>242884</v>
      </c>
      <c r="F8" s="96">
        <f>SUM(F9+F11+F23+F28+F48)</f>
        <v>243284</v>
      </c>
      <c r="G8" s="96">
        <f>SUM(G9+G11+G23+G28+G48)</f>
        <v>244058</v>
      </c>
    </row>
    <row r="9" spans="1:7" s="78" customFormat="1" ht="18" customHeight="1">
      <c r="A9" s="99">
        <v>1</v>
      </c>
      <c r="B9" s="79" t="s">
        <v>233</v>
      </c>
      <c r="C9" s="97">
        <f>SUM(C10)</f>
        <v>705</v>
      </c>
      <c r="D9" s="97">
        <f>SUM(D10)</f>
        <v>705</v>
      </c>
      <c r="E9" s="97">
        <f>SUM(E10)</f>
        <v>705</v>
      </c>
      <c r="F9" s="97">
        <f>SUM(F10)</f>
        <v>705</v>
      </c>
      <c r="G9" s="97">
        <f>SUM(G10)</f>
        <v>705</v>
      </c>
    </row>
    <row r="10" spans="1:7" s="78" customFormat="1" ht="18" customHeight="1">
      <c r="A10" s="99">
        <v>2</v>
      </c>
      <c r="B10" s="80" t="s">
        <v>234</v>
      </c>
      <c r="C10" s="98">
        <v>705</v>
      </c>
      <c r="D10" s="98">
        <v>705</v>
      </c>
      <c r="E10" s="98">
        <v>705</v>
      </c>
      <c r="F10" s="98">
        <v>705</v>
      </c>
      <c r="G10" s="98">
        <v>705</v>
      </c>
    </row>
    <row r="11" spans="1:7" ht="15.75" customHeight="1">
      <c r="A11" s="82">
        <v>3</v>
      </c>
      <c r="B11" s="79" t="s">
        <v>211</v>
      </c>
      <c r="C11" s="83">
        <f>SUM(C12:C22)</f>
        <v>183031</v>
      </c>
      <c r="D11" s="83">
        <f>SUM(D12:D22)</f>
        <v>189504</v>
      </c>
      <c r="E11" s="83">
        <f>SUM(E12:E22)</f>
        <v>189504</v>
      </c>
      <c r="F11" s="83">
        <f>SUM(F12:F22)</f>
        <v>189904</v>
      </c>
      <c r="G11" s="83">
        <f>SUM(G12:G22)</f>
        <v>190513</v>
      </c>
    </row>
    <row r="12" spans="1:7" ht="15.75" customHeight="1">
      <c r="A12" s="82">
        <v>4</v>
      </c>
      <c r="B12" s="80" t="s">
        <v>243</v>
      </c>
      <c r="C12" s="81">
        <v>3950</v>
      </c>
      <c r="D12" s="81">
        <v>3950</v>
      </c>
      <c r="E12" s="81">
        <v>3950</v>
      </c>
      <c r="F12" s="81">
        <v>3950</v>
      </c>
      <c r="G12" s="81">
        <v>3950</v>
      </c>
    </row>
    <row r="13" spans="1:7" ht="15.75" customHeight="1">
      <c r="A13" s="82">
        <v>5</v>
      </c>
      <c r="B13" s="80" t="s">
        <v>235</v>
      </c>
      <c r="C13" s="81">
        <v>580</v>
      </c>
      <c r="D13" s="81">
        <v>580</v>
      </c>
      <c r="E13" s="81">
        <v>580</v>
      </c>
      <c r="F13" s="81">
        <v>580</v>
      </c>
      <c r="G13" s="81">
        <v>580</v>
      </c>
    </row>
    <row r="14" spans="1:7" ht="15.75" customHeight="1">
      <c r="A14" s="82">
        <v>6</v>
      </c>
      <c r="B14" s="80" t="s">
        <v>275</v>
      </c>
      <c r="C14" s="81">
        <v>1580</v>
      </c>
      <c r="D14" s="81">
        <v>1580</v>
      </c>
      <c r="E14" s="81">
        <v>1580</v>
      </c>
      <c r="F14" s="81">
        <v>1580</v>
      </c>
      <c r="G14" s="81">
        <v>1580</v>
      </c>
    </row>
    <row r="15" spans="1:7" ht="15.75" customHeight="1">
      <c r="A15" s="82">
        <v>7</v>
      </c>
      <c r="B15" s="80" t="s">
        <v>276</v>
      </c>
      <c r="C15" s="81">
        <v>945</v>
      </c>
      <c r="D15" s="81">
        <v>945</v>
      </c>
      <c r="E15" s="81">
        <v>945</v>
      </c>
      <c r="F15" s="81">
        <v>945</v>
      </c>
      <c r="G15" s="81">
        <v>945</v>
      </c>
    </row>
    <row r="16" spans="1:7" ht="15.75" customHeight="1">
      <c r="A16" s="82">
        <v>8</v>
      </c>
      <c r="B16" s="80" t="s">
        <v>277</v>
      </c>
      <c r="C16" s="81">
        <v>1580</v>
      </c>
      <c r="D16" s="81">
        <v>1580</v>
      </c>
      <c r="E16" s="81">
        <v>1580</v>
      </c>
      <c r="F16" s="81">
        <v>1580</v>
      </c>
      <c r="G16" s="81">
        <v>1580</v>
      </c>
    </row>
    <row r="17" spans="1:7" ht="15.75" customHeight="1">
      <c r="A17" s="82">
        <v>9</v>
      </c>
      <c r="B17" s="80" t="s">
        <v>278</v>
      </c>
      <c r="C17" s="81">
        <v>3950</v>
      </c>
      <c r="D17" s="81">
        <v>6350</v>
      </c>
      <c r="E17" s="81">
        <v>6350</v>
      </c>
      <c r="F17" s="81">
        <v>6350</v>
      </c>
      <c r="G17" s="81">
        <v>6350</v>
      </c>
    </row>
    <row r="18" spans="1:7" ht="15.75" customHeight="1">
      <c r="A18" s="82">
        <v>10</v>
      </c>
      <c r="B18" s="80" t="s">
        <v>244</v>
      </c>
      <c r="C18" s="81">
        <v>120592</v>
      </c>
      <c r="D18" s="81">
        <v>120592</v>
      </c>
      <c r="E18" s="81">
        <v>120592</v>
      </c>
      <c r="F18" s="81">
        <v>120592</v>
      </c>
      <c r="G18" s="81">
        <v>120592</v>
      </c>
    </row>
    <row r="19" spans="1:7" ht="15.75" customHeight="1">
      <c r="A19" s="82">
        <v>11</v>
      </c>
      <c r="B19" s="80" t="s">
        <v>351</v>
      </c>
      <c r="C19" s="81">
        <v>39366</v>
      </c>
      <c r="D19" s="81">
        <v>39366</v>
      </c>
      <c r="E19" s="81">
        <v>39366</v>
      </c>
      <c r="F19" s="81">
        <v>39366</v>
      </c>
      <c r="G19" s="81">
        <v>39975</v>
      </c>
    </row>
    <row r="20" spans="1:7" ht="15.75" customHeight="1">
      <c r="A20" s="82">
        <v>12</v>
      </c>
      <c r="B20" s="80" t="s">
        <v>279</v>
      </c>
      <c r="C20" s="81">
        <v>10488</v>
      </c>
      <c r="D20" s="81">
        <v>10488</v>
      </c>
      <c r="E20" s="81">
        <v>10488</v>
      </c>
      <c r="F20" s="81">
        <v>10488</v>
      </c>
      <c r="G20" s="81">
        <v>10488</v>
      </c>
    </row>
    <row r="21" spans="1:7" ht="15.75" customHeight="1">
      <c r="A21" s="82">
        <v>13</v>
      </c>
      <c r="B21" s="80" t="s">
        <v>280</v>
      </c>
      <c r="C21" s="103">
        <v>0</v>
      </c>
      <c r="D21" s="81">
        <v>4073</v>
      </c>
      <c r="E21" s="81">
        <v>4073</v>
      </c>
      <c r="F21" s="81">
        <v>4073</v>
      </c>
      <c r="G21" s="81">
        <v>4073</v>
      </c>
    </row>
    <row r="22" spans="1:7" ht="15.75" customHeight="1">
      <c r="A22" s="82">
        <v>14</v>
      </c>
      <c r="B22" s="80" t="s">
        <v>341</v>
      </c>
      <c r="C22" s="103">
        <v>0</v>
      </c>
      <c r="D22" s="103">
        <v>0</v>
      </c>
      <c r="E22" s="103">
        <v>0</v>
      </c>
      <c r="F22" s="81">
        <v>400</v>
      </c>
      <c r="G22" s="81">
        <v>400</v>
      </c>
    </row>
    <row r="23" spans="1:7" ht="15.75" customHeight="1">
      <c r="A23" s="82">
        <v>15</v>
      </c>
      <c r="B23" s="79" t="s">
        <v>253</v>
      </c>
      <c r="C23" s="107">
        <f>SUM(C24:C27)</f>
        <v>978</v>
      </c>
      <c r="D23" s="107">
        <f>SUM(D24:D27)</f>
        <v>978</v>
      </c>
      <c r="E23" s="107">
        <f>SUM(E24:E27)</f>
        <v>1466</v>
      </c>
      <c r="F23" s="107">
        <f>SUM(F24:F27)</f>
        <v>1466</v>
      </c>
      <c r="G23" s="107">
        <f>SUM(G24:G27)</f>
        <v>1466</v>
      </c>
    </row>
    <row r="24" spans="1:7" s="93" customFormat="1" ht="15.75" customHeight="1">
      <c r="A24" s="82">
        <v>16</v>
      </c>
      <c r="B24" s="80" t="s">
        <v>281</v>
      </c>
      <c r="C24" s="103">
        <v>158</v>
      </c>
      <c r="D24" s="103">
        <v>158</v>
      </c>
      <c r="E24" s="103">
        <v>158</v>
      </c>
      <c r="F24" s="103">
        <v>158</v>
      </c>
      <c r="G24" s="103">
        <v>158</v>
      </c>
    </row>
    <row r="25" spans="1:7" s="93" customFormat="1" ht="15.75" customHeight="1">
      <c r="A25" s="82">
        <v>17</v>
      </c>
      <c r="B25" s="80" t="s">
        <v>282</v>
      </c>
      <c r="C25" s="103">
        <v>235</v>
      </c>
      <c r="D25" s="103">
        <v>235</v>
      </c>
      <c r="E25" s="103">
        <v>235</v>
      </c>
      <c r="F25" s="103">
        <v>235</v>
      </c>
      <c r="G25" s="103">
        <v>235</v>
      </c>
    </row>
    <row r="26" spans="1:7" s="93" customFormat="1" ht="15.75" customHeight="1">
      <c r="A26" s="82">
        <v>18</v>
      </c>
      <c r="B26" s="80" t="s">
        <v>283</v>
      </c>
      <c r="C26" s="103">
        <v>585</v>
      </c>
      <c r="D26" s="103">
        <v>585</v>
      </c>
      <c r="E26" s="103">
        <v>585</v>
      </c>
      <c r="F26" s="103">
        <v>585</v>
      </c>
      <c r="G26" s="103">
        <v>585</v>
      </c>
    </row>
    <row r="27" spans="1:7" ht="15.75" customHeight="1">
      <c r="A27" s="82">
        <v>19</v>
      </c>
      <c r="B27" s="80" t="s">
        <v>318</v>
      </c>
      <c r="C27" s="103">
        <v>0</v>
      </c>
      <c r="D27" s="103">
        <v>0</v>
      </c>
      <c r="E27" s="103">
        <v>488</v>
      </c>
      <c r="F27" s="103">
        <v>488</v>
      </c>
      <c r="G27" s="103">
        <v>488</v>
      </c>
    </row>
    <row r="28" spans="1:7" ht="15.75" customHeight="1">
      <c r="A28" s="82">
        <v>20</v>
      </c>
      <c r="B28" s="79" t="s">
        <v>212</v>
      </c>
      <c r="C28" s="83">
        <f>SUM(C29:C47)</f>
        <v>23746</v>
      </c>
      <c r="D28" s="83">
        <f>SUM(D29:D47)</f>
        <v>27525</v>
      </c>
      <c r="E28" s="83">
        <f>SUM(E29:E47)</f>
        <v>27525</v>
      </c>
      <c r="F28" s="83">
        <f>SUM(F29:F47)</f>
        <v>27525</v>
      </c>
      <c r="G28" s="83">
        <f>SUM(G29:G47)</f>
        <v>27525</v>
      </c>
    </row>
    <row r="29" spans="1:7" ht="15.75" customHeight="1">
      <c r="A29" s="82">
        <v>21</v>
      </c>
      <c r="B29" s="80" t="s">
        <v>284</v>
      </c>
      <c r="C29" s="81">
        <v>1300</v>
      </c>
      <c r="D29" s="81">
        <v>1300</v>
      </c>
      <c r="E29" s="81">
        <v>1300</v>
      </c>
      <c r="F29" s="81">
        <v>1300</v>
      </c>
      <c r="G29" s="81">
        <v>1300</v>
      </c>
    </row>
    <row r="30" spans="1:7" ht="15.75" customHeight="1">
      <c r="A30" s="82">
        <v>22</v>
      </c>
      <c r="B30" s="80" t="s">
        <v>246</v>
      </c>
      <c r="C30" s="81">
        <v>160</v>
      </c>
      <c r="D30" s="81">
        <v>160</v>
      </c>
      <c r="E30" s="81">
        <v>160</v>
      </c>
      <c r="F30" s="81">
        <v>160</v>
      </c>
      <c r="G30" s="81">
        <v>160</v>
      </c>
    </row>
    <row r="31" spans="1:7" ht="15.75" customHeight="1">
      <c r="A31" s="82">
        <v>23</v>
      </c>
      <c r="B31" s="80" t="s">
        <v>285</v>
      </c>
      <c r="C31" s="81">
        <v>32</v>
      </c>
      <c r="D31" s="81">
        <v>32</v>
      </c>
      <c r="E31" s="81">
        <v>32</v>
      </c>
      <c r="F31" s="81">
        <v>32</v>
      </c>
      <c r="G31" s="81">
        <v>32</v>
      </c>
    </row>
    <row r="32" spans="1:7" ht="15.75" customHeight="1">
      <c r="A32" s="82">
        <v>24</v>
      </c>
      <c r="B32" s="80" t="s">
        <v>286</v>
      </c>
      <c r="C32" s="81">
        <v>155</v>
      </c>
      <c r="D32" s="81">
        <v>155</v>
      </c>
      <c r="E32" s="81">
        <v>155</v>
      </c>
      <c r="F32" s="81">
        <v>155</v>
      </c>
      <c r="G32" s="81">
        <v>155</v>
      </c>
    </row>
    <row r="33" spans="1:7" ht="15.75" customHeight="1">
      <c r="A33" s="82">
        <v>25</v>
      </c>
      <c r="B33" s="80" t="s">
        <v>287</v>
      </c>
      <c r="C33" s="81">
        <v>95</v>
      </c>
      <c r="D33" s="81">
        <v>95</v>
      </c>
      <c r="E33" s="81">
        <v>95</v>
      </c>
      <c r="F33" s="81">
        <v>95</v>
      </c>
      <c r="G33" s="81">
        <v>95</v>
      </c>
    </row>
    <row r="34" spans="1:7" ht="15.75" customHeight="1">
      <c r="A34" s="82">
        <v>26</v>
      </c>
      <c r="B34" s="80" t="s">
        <v>288</v>
      </c>
      <c r="C34" s="81">
        <v>240</v>
      </c>
      <c r="D34" s="81">
        <v>240</v>
      </c>
      <c r="E34" s="81">
        <v>240</v>
      </c>
      <c r="F34" s="81">
        <v>240</v>
      </c>
      <c r="G34" s="81">
        <v>240</v>
      </c>
    </row>
    <row r="35" spans="1:7" ht="15.75" customHeight="1">
      <c r="A35" s="82">
        <v>27</v>
      </c>
      <c r="B35" s="80" t="s">
        <v>289</v>
      </c>
      <c r="C35" s="81">
        <v>753</v>
      </c>
      <c r="D35" s="81">
        <v>753</v>
      </c>
      <c r="E35" s="81">
        <v>753</v>
      </c>
      <c r="F35" s="81">
        <v>753</v>
      </c>
      <c r="G35" s="81">
        <v>753</v>
      </c>
    </row>
    <row r="36" spans="1:7" ht="15.75" customHeight="1">
      <c r="A36" s="82">
        <v>28</v>
      </c>
      <c r="B36" s="80" t="s">
        <v>245</v>
      </c>
      <c r="C36" s="81">
        <v>120</v>
      </c>
      <c r="D36" s="81">
        <v>120</v>
      </c>
      <c r="E36" s="81">
        <v>120</v>
      </c>
      <c r="F36" s="81">
        <v>120</v>
      </c>
      <c r="G36" s="81">
        <v>120</v>
      </c>
    </row>
    <row r="37" spans="1:7" ht="15.75" customHeight="1">
      <c r="A37" s="82">
        <v>29</v>
      </c>
      <c r="B37" s="80" t="s">
        <v>290</v>
      </c>
      <c r="C37" s="81">
        <v>144</v>
      </c>
      <c r="D37" s="81">
        <v>144</v>
      </c>
      <c r="E37" s="81">
        <v>144</v>
      </c>
      <c r="F37" s="81">
        <v>144</v>
      </c>
      <c r="G37" s="81">
        <v>144</v>
      </c>
    </row>
    <row r="38" spans="1:7" ht="15.75" customHeight="1">
      <c r="A38" s="82">
        <v>30</v>
      </c>
      <c r="B38" s="80" t="s">
        <v>291</v>
      </c>
      <c r="C38" s="81">
        <v>591</v>
      </c>
      <c r="D38" s="81">
        <v>591</v>
      </c>
      <c r="E38" s="81">
        <v>591</v>
      </c>
      <c r="F38" s="81">
        <v>591</v>
      </c>
      <c r="G38" s="81">
        <v>591</v>
      </c>
    </row>
    <row r="39" spans="1:7" ht="15.75" customHeight="1">
      <c r="A39" s="82">
        <v>31</v>
      </c>
      <c r="B39" s="80" t="s">
        <v>292</v>
      </c>
      <c r="C39" s="81">
        <v>795</v>
      </c>
      <c r="D39" s="81">
        <v>795</v>
      </c>
      <c r="E39" s="81">
        <v>795</v>
      </c>
      <c r="F39" s="81">
        <v>795</v>
      </c>
      <c r="G39" s="81">
        <v>795</v>
      </c>
    </row>
    <row r="40" spans="1:7" ht="15.75" customHeight="1">
      <c r="A40" s="82">
        <v>32</v>
      </c>
      <c r="B40" s="80" t="s">
        <v>293</v>
      </c>
      <c r="C40" s="103">
        <v>3278</v>
      </c>
      <c r="D40" s="103">
        <v>3278</v>
      </c>
      <c r="E40" s="103">
        <v>3278</v>
      </c>
      <c r="F40" s="103">
        <v>3278</v>
      </c>
      <c r="G40" s="103">
        <v>3278</v>
      </c>
    </row>
    <row r="41" spans="1:7" ht="15.75" customHeight="1">
      <c r="A41" s="82">
        <v>33</v>
      </c>
      <c r="B41" s="80" t="s">
        <v>294</v>
      </c>
      <c r="C41" s="103">
        <v>350</v>
      </c>
      <c r="D41" s="103">
        <v>350</v>
      </c>
      <c r="E41" s="103">
        <v>350</v>
      </c>
      <c r="F41" s="103">
        <v>350</v>
      </c>
      <c r="G41" s="103">
        <v>350</v>
      </c>
    </row>
    <row r="42" spans="1:7" ht="15.75" customHeight="1">
      <c r="A42" s="82">
        <v>34</v>
      </c>
      <c r="B42" s="80" t="s">
        <v>255</v>
      </c>
      <c r="C42" s="103">
        <v>1265</v>
      </c>
      <c r="D42" s="103">
        <v>1265</v>
      </c>
      <c r="E42" s="103">
        <v>1265</v>
      </c>
      <c r="F42" s="103">
        <v>1265</v>
      </c>
      <c r="G42" s="103">
        <v>1265</v>
      </c>
    </row>
    <row r="43" spans="1:7" ht="15.75" customHeight="1">
      <c r="A43" s="82">
        <v>35</v>
      </c>
      <c r="B43" s="80" t="s">
        <v>298</v>
      </c>
      <c r="C43" s="103">
        <v>14468</v>
      </c>
      <c r="D43" s="103">
        <v>14468</v>
      </c>
      <c r="E43" s="103">
        <v>14468</v>
      </c>
      <c r="F43" s="103">
        <v>14468</v>
      </c>
      <c r="G43" s="103">
        <v>14468</v>
      </c>
    </row>
    <row r="44" spans="1:7" ht="15.75" customHeight="1">
      <c r="A44" s="82">
        <v>36</v>
      </c>
      <c r="B44" s="80" t="s">
        <v>295</v>
      </c>
      <c r="C44" s="103">
        <v>0</v>
      </c>
      <c r="D44" s="103">
        <v>420</v>
      </c>
      <c r="E44" s="103">
        <v>420</v>
      </c>
      <c r="F44" s="103">
        <v>420</v>
      </c>
      <c r="G44" s="103">
        <v>420</v>
      </c>
    </row>
    <row r="45" spans="1:7" ht="15.75" customHeight="1">
      <c r="A45" s="82">
        <v>37</v>
      </c>
      <c r="B45" s="80" t="s">
        <v>296</v>
      </c>
      <c r="C45" s="103">
        <v>0</v>
      </c>
      <c r="D45" s="103">
        <v>3100</v>
      </c>
      <c r="E45" s="103">
        <v>3100</v>
      </c>
      <c r="F45" s="103">
        <v>3100</v>
      </c>
      <c r="G45" s="103">
        <v>3100</v>
      </c>
    </row>
    <row r="46" spans="1:7" ht="15.75" customHeight="1">
      <c r="A46" s="82">
        <v>38</v>
      </c>
      <c r="B46" s="80" t="s">
        <v>254</v>
      </c>
      <c r="C46" s="103">
        <v>0</v>
      </c>
      <c r="D46" s="103">
        <v>120</v>
      </c>
      <c r="E46" s="103">
        <v>120</v>
      </c>
      <c r="F46" s="103">
        <v>120</v>
      </c>
      <c r="G46" s="103">
        <v>120</v>
      </c>
    </row>
    <row r="47" spans="1:7" ht="15.75" customHeight="1">
      <c r="A47" s="82">
        <v>39</v>
      </c>
      <c r="B47" s="80" t="s">
        <v>297</v>
      </c>
      <c r="C47" s="103">
        <v>0</v>
      </c>
      <c r="D47" s="103">
        <v>139</v>
      </c>
      <c r="E47" s="103">
        <v>139</v>
      </c>
      <c r="F47" s="103">
        <v>139</v>
      </c>
      <c r="G47" s="103">
        <v>139</v>
      </c>
    </row>
    <row r="48" spans="1:7" ht="15.75" customHeight="1">
      <c r="A48" s="82">
        <v>40</v>
      </c>
      <c r="B48" s="79" t="s">
        <v>213</v>
      </c>
      <c r="C48" s="88">
        <f>SUM(C49:C49)</f>
        <v>20784</v>
      </c>
      <c r="D48" s="88">
        <f>SUM(D49:D49)</f>
        <v>23552</v>
      </c>
      <c r="E48" s="88">
        <f>SUM(E49:E49)</f>
        <v>23684</v>
      </c>
      <c r="F48" s="88">
        <f>SUM(F49:F49)</f>
        <v>23684</v>
      </c>
      <c r="G48" s="88">
        <f>SUM(G49:G49)</f>
        <v>23849</v>
      </c>
    </row>
    <row r="49" spans="1:7" ht="15.75" customHeight="1" thickBot="1">
      <c r="A49" s="82">
        <v>41</v>
      </c>
      <c r="B49" s="80" t="s">
        <v>236</v>
      </c>
      <c r="C49" s="101">
        <v>20784</v>
      </c>
      <c r="D49" s="101">
        <v>23552</v>
      </c>
      <c r="E49" s="101">
        <v>23684</v>
      </c>
      <c r="F49" s="101">
        <v>23684</v>
      </c>
      <c r="G49" s="101">
        <v>23849</v>
      </c>
    </row>
    <row r="50" spans="1:7" ht="15.75" customHeight="1">
      <c r="A50" s="251" t="s">
        <v>229</v>
      </c>
      <c r="B50" s="252"/>
      <c r="C50" s="100">
        <f>SUM(C51+C54+C56)</f>
        <v>318</v>
      </c>
      <c r="D50" s="100">
        <f>SUM(D51+D54+D56)</f>
        <v>318</v>
      </c>
      <c r="E50" s="100">
        <f>SUM(E51+E54+E56)</f>
        <v>318</v>
      </c>
      <c r="F50" s="100">
        <f>SUM(F51+F54+F56)</f>
        <v>218</v>
      </c>
      <c r="G50" s="100">
        <f>SUM(G51+G54+G56)</f>
        <v>218</v>
      </c>
    </row>
    <row r="51" spans="1:7" ht="15.75" customHeight="1">
      <c r="A51" s="95">
        <v>41</v>
      </c>
      <c r="B51" s="79" t="s">
        <v>253</v>
      </c>
      <c r="C51" s="163">
        <f>SUM(C52:C53)</f>
        <v>0</v>
      </c>
      <c r="D51" s="163">
        <f>SUM(D52:D53)</f>
        <v>16</v>
      </c>
      <c r="E51" s="163">
        <f>SUM(E52:E53)</f>
        <v>182</v>
      </c>
      <c r="F51" s="163">
        <f>SUM(F52:F53)</f>
        <v>122</v>
      </c>
      <c r="G51" s="163">
        <f>SUM(G52:G53)</f>
        <v>122</v>
      </c>
    </row>
    <row r="52" spans="1:7" ht="15.75" customHeight="1">
      <c r="A52" s="95">
        <v>42</v>
      </c>
      <c r="B52" s="80" t="s">
        <v>299</v>
      </c>
      <c r="C52" s="103">
        <v>0</v>
      </c>
      <c r="D52" s="162">
        <v>16</v>
      </c>
      <c r="E52" s="162">
        <v>16</v>
      </c>
      <c r="F52" s="162">
        <v>16</v>
      </c>
      <c r="G52" s="162">
        <v>16</v>
      </c>
    </row>
    <row r="53" spans="1:7" ht="15.75" customHeight="1">
      <c r="A53" s="108">
        <v>43</v>
      </c>
      <c r="B53" s="80" t="s">
        <v>307</v>
      </c>
      <c r="C53" s="103">
        <v>0</v>
      </c>
      <c r="D53" s="103">
        <v>0</v>
      </c>
      <c r="E53" s="162">
        <v>166</v>
      </c>
      <c r="F53" s="162">
        <v>106</v>
      </c>
      <c r="G53" s="162">
        <v>106</v>
      </c>
    </row>
    <row r="54" spans="1:7" ht="15.75" customHeight="1">
      <c r="A54" s="82">
        <v>44</v>
      </c>
      <c r="B54" s="79" t="s">
        <v>212</v>
      </c>
      <c r="C54" s="88">
        <f>SUM(C55:C55)</f>
        <v>250</v>
      </c>
      <c r="D54" s="88">
        <f>SUM(D55:D55)</f>
        <v>234</v>
      </c>
      <c r="E54" s="88">
        <f>SUM(E55:E55)</f>
        <v>68</v>
      </c>
      <c r="F54" s="88">
        <f>SUM(F55:F55)</f>
        <v>48</v>
      </c>
      <c r="G54" s="88">
        <f>SUM(G55:G55)</f>
        <v>48</v>
      </c>
    </row>
    <row r="55" spans="1:7" ht="15.75" customHeight="1">
      <c r="A55" s="82">
        <v>45</v>
      </c>
      <c r="B55" s="94" t="s">
        <v>300</v>
      </c>
      <c r="C55" s="81">
        <v>250</v>
      </c>
      <c r="D55" s="81">
        <v>234</v>
      </c>
      <c r="E55" s="81">
        <v>68</v>
      </c>
      <c r="F55" s="81">
        <v>48</v>
      </c>
      <c r="G55" s="81">
        <v>48</v>
      </c>
    </row>
    <row r="56" spans="1:7" ht="15.75" customHeight="1">
      <c r="A56" s="169">
        <v>46</v>
      </c>
      <c r="B56" s="79" t="s">
        <v>213</v>
      </c>
      <c r="C56" s="102">
        <f>SUM(C57)</f>
        <v>68</v>
      </c>
      <c r="D56" s="102">
        <f>SUM(D57)</f>
        <v>68</v>
      </c>
      <c r="E56" s="102">
        <f>SUM(E57)</f>
        <v>68</v>
      </c>
      <c r="F56" s="102">
        <f>SUM(F57)</f>
        <v>48</v>
      </c>
      <c r="G56" s="102">
        <f>SUM(G57)</f>
        <v>48</v>
      </c>
    </row>
    <row r="57" spans="1:7" ht="15.75" customHeight="1" thickBot="1">
      <c r="A57" s="170">
        <v>47</v>
      </c>
      <c r="B57" s="80" t="s">
        <v>236</v>
      </c>
      <c r="C57" s="103">
        <v>68</v>
      </c>
      <c r="D57" s="103">
        <v>68</v>
      </c>
      <c r="E57" s="103">
        <v>68</v>
      </c>
      <c r="F57" s="103">
        <v>48</v>
      </c>
      <c r="G57" s="103">
        <v>48</v>
      </c>
    </row>
    <row r="58" spans="1:7" s="86" customFormat="1" ht="18" customHeight="1" thickBot="1">
      <c r="A58" s="164">
        <v>48</v>
      </c>
      <c r="B58" s="84" t="s">
        <v>215</v>
      </c>
      <c r="C58" s="85">
        <f>SUM(C8+C50)</f>
        <v>229562</v>
      </c>
      <c r="D58" s="85">
        <f>SUM(D8+D50)</f>
        <v>242582</v>
      </c>
      <c r="E58" s="85">
        <f>SUM(E8+E50)</f>
        <v>243202</v>
      </c>
      <c r="F58" s="85">
        <f>SUM(F8+F50)</f>
        <v>243502</v>
      </c>
      <c r="G58" s="85">
        <f>SUM(G8+G50)</f>
        <v>244276</v>
      </c>
    </row>
  </sheetData>
  <sheetProtection/>
  <mergeCells count="4">
    <mergeCell ref="F1:G1"/>
    <mergeCell ref="A8:B8"/>
    <mergeCell ref="A50:B50"/>
    <mergeCell ref="A3:G3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2020-02-12T14:55:31Z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