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S:\Kiss\2020\Hegymagas\rendeletek\"/>
    </mc:Choice>
  </mc:AlternateContent>
  <xr:revisionPtr revIDLastSave="0" documentId="13_ncr:1_{9937F50F-C643-4830-898F-07E6373610F9}" xr6:coauthVersionLast="45" xr6:coauthVersionMax="45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  <sheet name="Munka10" sheetId="10" r:id="rId10"/>
    <sheet name="Munka1" sheetId="11" r:id="rId11"/>
    <sheet name="Munkalap12" sheetId="12" r:id="rId12"/>
  </sheets>
  <definedNames>
    <definedName name="_xlnm.Print_Area" localSheetId="3">'Bevétel feladat'!$A$1:$N$27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9" l="1"/>
  <c r="O7" i="9"/>
  <c r="O8" i="9"/>
  <c r="O9" i="9"/>
  <c r="O10" i="9"/>
  <c r="O11" i="9"/>
  <c r="O12" i="9"/>
  <c r="O13" i="9"/>
  <c r="O14" i="9"/>
  <c r="C15" i="9"/>
  <c r="D15" i="9"/>
  <c r="E15" i="9"/>
  <c r="F15" i="9"/>
  <c r="O15" i="9" s="1"/>
  <c r="G15" i="9"/>
  <c r="H15" i="9"/>
  <c r="I15" i="9"/>
  <c r="J15" i="9"/>
  <c r="K15" i="9"/>
  <c r="L15" i="9"/>
  <c r="M15" i="9"/>
  <c r="N15" i="9"/>
  <c r="O17" i="9"/>
  <c r="O18" i="9"/>
  <c r="O19" i="9"/>
  <c r="O20" i="9"/>
  <c r="O21" i="9"/>
  <c r="O22" i="9"/>
  <c r="O23" i="9"/>
  <c r="O25" i="9"/>
  <c r="C26" i="9"/>
  <c r="D26" i="9"/>
  <c r="O26" i="9" s="1"/>
  <c r="E26" i="9"/>
  <c r="F26" i="9"/>
  <c r="G26" i="9"/>
  <c r="H26" i="9"/>
  <c r="I26" i="9"/>
  <c r="J26" i="9"/>
  <c r="K26" i="9"/>
  <c r="L26" i="9"/>
  <c r="M26" i="9"/>
  <c r="N26" i="9"/>
  <c r="O27" i="9"/>
  <c r="F38" i="8"/>
  <c r="F39" i="8" s="1"/>
  <c r="F34" i="8"/>
  <c r="F35" i="8"/>
  <c r="F33" i="8"/>
  <c r="F36" i="8" s="1"/>
  <c r="F27" i="8"/>
  <c r="F28" i="8"/>
  <c r="F29" i="8"/>
  <c r="F30" i="8"/>
  <c r="F26" i="8"/>
  <c r="F20" i="8"/>
  <c r="F16" i="8"/>
  <c r="F18" i="8" s="1"/>
  <c r="F17" i="8"/>
  <c r="F15" i="8"/>
  <c r="F10" i="8"/>
  <c r="F11" i="8"/>
  <c r="F12" i="8"/>
  <c r="F9" i="8"/>
  <c r="D39" i="8"/>
  <c r="E39" i="8"/>
  <c r="G39" i="8"/>
  <c r="H39" i="8"/>
  <c r="I39" i="8"/>
  <c r="C39" i="8"/>
  <c r="D36" i="8"/>
  <c r="E36" i="8"/>
  <c r="G36" i="8"/>
  <c r="H36" i="8"/>
  <c r="I36" i="8"/>
  <c r="D31" i="8"/>
  <c r="E31" i="8"/>
  <c r="F31" i="8"/>
  <c r="G31" i="8"/>
  <c r="H31" i="8"/>
  <c r="I31" i="8"/>
  <c r="I41" i="8" s="1"/>
  <c r="D21" i="8"/>
  <c r="E21" i="8"/>
  <c r="F21" i="8"/>
  <c r="G21" i="8"/>
  <c r="H21" i="8"/>
  <c r="I21" i="8"/>
  <c r="C21" i="8"/>
  <c r="D18" i="8"/>
  <c r="D23" i="8" s="1"/>
  <c r="E18" i="8"/>
  <c r="G18" i="8"/>
  <c r="H18" i="8"/>
  <c r="I18" i="8"/>
  <c r="D13" i="8"/>
  <c r="E13" i="8"/>
  <c r="E23" i="8" s="1"/>
  <c r="F13" i="8"/>
  <c r="F23" i="8" s="1"/>
  <c r="G13" i="8"/>
  <c r="H13" i="8"/>
  <c r="I13" i="8"/>
  <c r="I23" i="8" s="1"/>
  <c r="E15" i="7"/>
  <c r="E16" i="7"/>
  <c r="B17" i="7"/>
  <c r="C17" i="7"/>
  <c r="D17" i="7"/>
  <c r="D29" i="7" s="1"/>
  <c r="E21" i="7"/>
  <c r="E22" i="7"/>
  <c r="E23" i="7"/>
  <c r="E24" i="7"/>
  <c r="E25" i="7"/>
  <c r="E26" i="7"/>
  <c r="E20" i="7"/>
  <c r="E11" i="7"/>
  <c r="E12" i="7"/>
  <c r="E13" i="7"/>
  <c r="E14" i="7"/>
  <c r="E10" i="7"/>
  <c r="E17" i="7" s="1"/>
  <c r="N36" i="6"/>
  <c r="H11" i="6"/>
  <c r="N11" i="6" s="1"/>
  <c r="H12" i="6"/>
  <c r="N12" i="6" s="1"/>
  <c r="H13" i="6"/>
  <c r="N13" i="6" s="1"/>
  <c r="H14" i="6"/>
  <c r="N14" i="6" s="1"/>
  <c r="H15" i="6"/>
  <c r="N15" i="6" s="1"/>
  <c r="H16" i="6"/>
  <c r="N16" i="6" s="1"/>
  <c r="H17" i="6"/>
  <c r="N17" i="6" s="1"/>
  <c r="H18" i="6"/>
  <c r="N18" i="6" s="1"/>
  <c r="H19" i="6"/>
  <c r="N19" i="6" s="1"/>
  <c r="H20" i="6"/>
  <c r="N20" i="6" s="1"/>
  <c r="H21" i="6"/>
  <c r="H22" i="6"/>
  <c r="N22" i="6" s="1"/>
  <c r="H23" i="6"/>
  <c r="N23" i="6" s="1"/>
  <c r="H24" i="6"/>
  <c r="N24" i="6" s="1"/>
  <c r="H25" i="6"/>
  <c r="N25" i="6" s="1"/>
  <c r="H26" i="6"/>
  <c r="N26" i="6" s="1"/>
  <c r="H27" i="6"/>
  <c r="N27" i="6" s="1"/>
  <c r="H28" i="6"/>
  <c r="N28" i="6" s="1"/>
  <c r="H29" i="6"/>
  <c r="N29" i="6" s="1"/>
  <c r="H30" i="6"/>
  <c r="N30" i="6" s="1"/>
  <c r="H31" i="6"/>
  <c r="N31" i="6" s="1"/>
  <c r="H32" i="6"/>
  <c r="N32" i="6" s="1"/>
  <c r="H33" i="6"/>
  <c r="N33" i="6" s="1"/>
  <c r="H34" i="6"/>
  <c r="N34" i="6" s="1"/>
  <c r="H35" i="6"/>
  <c r="N35" i="6" s="1"/>
  <c r="H36" i="6"/>
  <c r="H37" i="6"/>
  <c r="N37" i="6" s="1"/>
  <c r="H10" i="6"/>
  <c r="N10" i="6"/>
  <c r="L21" i="6"/>
  <c r="L38" i="6" s="1"/>
  <c r="J43" i="5"/>
  <c r="I38" i="6"/>
  <c r="J38" i="6"/>
  <c r="K38" i="6"/>
  <c r="M38" i="6"/>
  <c r="G38" i="6"/>
  <c r="J52" i="5"/>
  <c r="J53" i="5"/>
  <c r="J55" i="5"/>
  <c r="J58" i="5"/>
  <c r="J60" i="5"/>
  <c r="J131" i="5"/>
  <c r="J132" i="5"/>
  <c r="J135" i="5"/>
  <c r="J137" i="5"/>
  <c r="J140" i="5"/>
  <c r="J141" i="5"/>
  <c r="J142" i="5"/>
  <c r="J143" i="5"/>
  <c r="J144" i="5"/>
  <c r="I136" i="5"/>
  <c r="I133" i="5" s="1"/>
  <c r="I129" i="5" s="1"/>
  <c r="H134" i="5"/>
  <c r="H133" i="5" s="1"/>
  <c r="I134" i="5"/>
  <c r="J224" i="5"/>
  <c r="J225" i="5"/>
  <c r="I223" i="5"/>
  <c r="J223" i="5" s="1"/>
  <c r="G227" i="5"/>
  <c r="J222" i="5"/>
  <c r="K27" i="4"/>
  <c r="G27" i="4"/>
  <c r="G270" i="5"/>
  <c r="H258" i="5"/>
  <c r="H257" i="5" s="1"/>
  <c r="I258" i="5"/>
  <c r="I270" i="5" s="1"/>
  <c r="G257" i="5"/>
  <c r="G258" i="5"/>
  <c r="J239" i="5"/>
  <c r="J240" i="5"/>
  <c r="J241" i="5"/>
  <c r="J242" i="5"/>
  <c r="J243" i="5"/>
  <c r="J244" i="5"/>
  <c r="J245" i="5"/>
  <c r="J247" i="5"/>
  <c r="J250" i="5"/>
  <c r="J253" i="5"/>
  <c r="J255" i="5"/>
  <c r="H252" i="5"/>
  <c r="I252" i="5"/>
  <c r="J252" i="5" s="1"/>
  <c r="H254" i="5"/>
  <c r="I254" i="5"/>
  <c r="H251" i="5"/>
  <c r="H248" i="5" s="1"/>
  <c r="H249" i="5"/>
  <c r="I249" i="5"/>
  <c r="H246" i="5"/>
  <c r="I246" i="5"/>
  <c r="H238" i="5"/>
  <c r="I238" i="5"/>
  <c r="I237" i="5"/>
  <c r="I265" i="5" s="1"/>
  <c r="G254" i="5"/>
  <c r="J254" i="5" s="1"/>
  <c r="G251" i="5"/>
  <c r="G252" i="5"/>
  <c r="G249" i="5"/>
  <c r="G248" i="5" s="1"/>
  <c r="G246" i="5"/>
  <c r="J246" i="5" s="1"/>
  <c r="G238" i="5"/>
  <c r="J229" i="5"/>
  <c r="H228" i="5"/>
  <c r="H227" i="5" s="1"/>
  <c r="I228" i="5"/>
  <c r="I227" i="5" s="1"/>
  <c r="G228" i="5"/>
  <c r="J197" i="5"/>
  <c r="J198" i="5"/>
  <c r="J199" i="5"/>
  <c r="J200" i="5"/>
  <c r="J202" i="5"/>
  <c r="J203" i="5"/>
  <c r="J204" i="5"/>
  <c r="J207" i="5"/>
  <c r="J210" i="5"/>
  <c r="J212" i="5"/>
  <c r="J214" i="5"/>
  <c r="J216" i="5"/>
  <c r="J219" i="5"/>
  <c r="J221" i="5"/>
  <c r="H217" i="5"/>
  <c r="I217" i="5"/>
  <c r="G218" i="5"/>
  <c r="J218" i="5" s="1"/>
  <c r="H220" i="5"/>
  <c r="I220" i="5"/>
  <c r="H213" i="5"/>
  <c r="I213" i="5"/>
  <c r="H208" i="5"/>
  <c r="H205" i="5" s="1"/>
  <c r="I208" i="5"/>
  <c r="H206" i="5"/>
  <c r="I206" i="5"/>
  <c r="H201" i="5"/>
  <c r="I201" i="5"/>
  <c r="H196" i="5"/>
  <c r="H195" i="5" s="1"/>
  <c r="I196" i="5"/>
  <c r="I195" i="5" s="1"/>
  <c r="G220" i="5"/>
  <c r="G215" i="5"/>
  <c r="G213" i="5" s="1"/>
  <c r="J213" i="5" s="1"/>
  <c r="G211" i="5"/>
  <c r="J211" i="5" s="1"/>
  <c r="G209" i="5"/>
  <c r="J209" i="5" s="1"/>
  <c r="G206" i="5"/>
  <c r="J206" i="5" s="1"/>
  <c r="G201" i="5"/>
  <c r="J201" i="5" s="1"/>
  <c r="G195" i="5"/>
  <c r="G196" i="5"/>
  <c r="J174" i="5"/>
  <c r="J175" i="5"/>
  <c r="J176" i="5"/>
  <c r="J177" i="5"/>
  <c r="J178" i="5"/>
  <c r="J180" i="5"/>
  <c r="J181" i="5"/>
  <c r="J182" i="5"/>
  <c r="J185" i="5"/>
  <c r="J188" i="5"/>
  <c r="J190" i="5"/>
  <c r="J192" i="5"/>
  <c r="H191" i="5"/>
  <c r="I191" i="5"/>
  <c r="H189" i="5"/>
  <c r="I189" i="5"/>
  <c r="H186" i="5"/>
  <c r="I186" i="5"/>
  <c r="H184" i="5"/>
  <c r="H183" i="5" s="1"/>
  <c r="I184" i="5"/>
  <c r="H179" i="5"/>
  <c r="I179" i="5"/>
  <c r="J179" i="5" s="1"/>
  <c r="H173" i="5"/>
  <c r="H172" i="5" s="1"/>
  <c r="I173" i="5"/>
  <c r="I172" i="5" s="1"/>
  <c r="G191" i="5"/>
  <c r="G189" i="5"/>
  <c r="G187" i="5"/>
  <c r="G186" i="5" s="1"/>
  <c r="J186" i="5" s="1"/>
  <c r="G184" i="5"/>
  <c r="G183" i="5" s="1"/>
  <c r="G179" i="5"/>
  <c r="G173" i="5"/>
  <c r="G172" i="5" s="1"/>
  <c r="J168" i="5"/>
  <c r="J167" i="5" s="1"/>
  <c r="H168" i="5"/>
  <c r="H167" i="5"/>
  <c r="I168" i="5"/>
  <c r="I167" i="5" s="1"/>
  <c r="G168" i="5"/>
  <c r="G167" i="5" s="1"/>
  <c r="J126" i="5"/>
  <c r="J118" i="5"/>
  <c r="J119" i="5"/>
  <c r="J120" i="5"/>
  <c r="J121" i="5"/>
  <c r="J123" i="5"/>
  <c r="J124" i="5"/>
  <c r="J127" i="5"/>
  <c r="J128" i="5"/>
  <c r="J146" i="5"/>
  <c r="J148" i="5"/>
  <c r="J149" i="5"/>
  <c r="J151" i="5"/>
  <c r="J154" i="5"/>
  <c r="J155" i="5"/>
  <c r="J156" i="5"/>
  <c r="J157" i="5"/>
  <c r="J159" i="5"/>
  <c r="J160" i="5"/>
  <c r="J161" i="5"/>
  <c r="J163" i="5"/>
  <c r="J164" i="5"/>
  <c r="J165" i="5"/>
  <c r="H162" i="5"/>
  <c r="I162" i="5"/>
  <c r="H158" i="5"/>
  <c r="I158" i="5"/>
  <c r="H153" i="5"/>
  <c r="H152" i="5" s="1"/>
  <c r="I153" i="5"/>
  <c r="I152" i="5" s="1"/>
  <c r="H150" i="5"/>
  <c r="I150" i="5"/>
  <c r="I266" i="5" s="1"/>
  <c r="H147" i="5"/>
  <c r="I147" i="5"/>
  <c r="H145" i="5"/>
  <c r="I145" i="5"/>
  <c r="H138" i="5"/>
  <c r="I138" i="5"/>
  <c r="H130" i="5"/>
  <c r="I130" i="5"/>
  <c r="H125" i="5"/>
  <c r="I125" i="5"/>
  <c r="H122" i="5"/>
  <c r="I122" i="5"/>
  <c r="H117" i="5"/>
  <c r="I117" i="5"/>
  <c r="I116" i="5" s="1"/>
  <c r="G162" i="5"/>
  <c r="G158" i="5"/>
  <c r="J158" i="5" s="1"/>
  <c r="G152" i="5"/>
  <c r="G153" i="5"/>
  <c r="G150" i="5"/>
  <c r="G147" i="5"/>
  <c r="J147" i="5" s="1"/>
  <c r="G145" i="5"/>
  <c r="J145" i="5" s="1"/>
  <c r="G139" i="5"/>
  <c r="J139" i="5" s="1"/>
  <c r="G136" i="5"/>
  <c r="G134" i="5"/>
  <c r="G133" i="5" s="1"/>
  <c r="G130" i="5"/>
  <c r="J130" i="5" s="1"/>
  <c r="G125" i="5"/>
  <c r="G122" i="5"/>
  <c r="J122" i="5" s="1"/>
  <c r="G117" i="5"/>
  <c r="G116" i="5" s="1"/>
  <c r="J100" i="5"/>
  <c r="J102" i="5"/>
  <c r="J105" i="5"/>
  <c r="J106" i="5"/>
  <c r="J107" i="5"/>
  <c r="J108" i="5"/>
  <c r="J110" i="5"/>
  <c r="J112" i="5"/>
  <c r="J113" i="5"/>
  <c r="H111" i="5"/>
  <c r="I111" i="5"/>
  <c r="H109" i="5"/>
  <c r="I109" i="5"/>
  <c r="H103" i="5"/>
  <c r="I103" i="5"/>
  <c r="H101" i="5"/>
  <c r="I101" i="5"/>
  <c r="H99" i="5"/>
  <c r="J99" i="5"/>
  <c r="I99" i="5"/>
  <c r="G111" i="5"/>
  <c r="G109" i="5"/>
  <c r="G104" i="5"/>
  <c r="G103" i="5" s="1"/>
  <c r="J103" i="5" s="1"/>
  <c r="G101" i="5"/>
  <c r="J101" i="5" s="1"/>
  <c r="G99" i="5"/>
  <c r="J90" i="5"/>
  <c r="J92" i="5"/>
  <c r="J94" i="5"/>
  <c r="J95" i="5"/>
  <c r="H93" i="5"/>
  <c r="I93" i="5"/>
  <c r="H91" i="5"/>
  <c r="I91" i="5"/>
  <c r="I88" i="5" s="1"/>
  <c r="I87" i="5" s="1"/>
  <c r="H89" i="5"/>
  <c r="I89" i="5"/>
  <c r="G93" i="5"/>
  <c r="J93" i="5" s="1"/>
  <c r="G91" i="5"/>
  <c r="J91" i="5" s="1"/>
  <c r="G89" i="5"/>
  <c r="J80" i="5"/>
  <c r="J82" i="5"/>
  <c r="J84" i="5"/>
  <c r="J85" i="5"/>
  <c r="H83" i="5"/>
  <c r="I83" i="5"/>
  <c r="H81" i="5"/>
  <c r="I81" i="5"/>
  <c r="I77" i="5" s="1"/>
  <c r="H78" i="5"/>
  <c r="H77" i="5" s="1"/>
  <c r="I78" i="5"/>
  <c r="G83" i="5"/>
  <c r="J83" i="5" s="1"/>
  <c r="G81" i="5"/>
  <c r="J81" i="5" s="1"/>
  <c r="G79" i="5"/>
  <c r="G78" i="5" s="1"/>
  <c r="J65" i="5"/>
  <c r="J67" i="5"/>
  <c r="J69" i="5"/>
  <c r="J71" i="5"/>
  <c r="J73" i="5"/>
  <c r="J74" i="5"/>
  <c r="H72" i="5"/>
  <c r="H268" i="5" s="1"/>
  <c r="I72" i="5"/>
  <c r="H70" i="5"/>
  <c r="I70" i="5"/>
  <c r="H66" i="5"/>
  <c r="I66" i="5"/>
  <c r="H64" i="5"/>
  <c r="H63" i="5" s="1"/>
  <c r="H62" i="5" s="1"/>
  <c r="I64" i="5"/>
  <c r="G72" i="5"/>
  <c r="J72" i="5" s="1"/>
  <c r="G70" i="5"/>
  <c r="G68" i="5"/>
  <c r="J68" i="5" s="1"/>
  <c r="G64" i="5"/>
  <c r="H59" i="5"/>
  <c r="I59" i="5"/>
  <c r="H57" i="5"/>
  <c r="H56" i="5" s="1"/>
  <c r="I57" i="5"/>
  <c r="I56" i="5" s="1"/>
  <c r="H54" i="5"/>
  <c r="I54" i="5"/>
  <c r="H51" i="5"/>
  <c r="H50" i="5" s="1"/>
  <c r="H49" i="5" s="1"/>
  <c r="I51" i="5"/>
  <c r="I50" i="5" s="1"/>
  <c r="I49" i="5" s="1"/>
  <c r="G59" i="5"/>
  <c r="J59" i="5" s="1"/>
  <c r="G57" i="5"/>
  <c r="G56" i="5" s="1"/>
  <c r="G54" i="5"/>
  <c r="J54" i="5" s="1"/>
  <c r="G51" i="5"/>
  <c r="J30" i="5"/>
  <c r="J33" i="5"/>
  <c r="J34" i="5"/>
  <c r="J35" i="5"/>
  <c r="J36" i="5"/>
  <c r="J37" i="5"/>
  <c r="J38" i="5"/>
  <c r="J40" i="5"/>
  <c r="J42" i="5"/>
  <c r="J44" i="5"/>
  <c r="J45" i="5"/>
  <c r="J46" i="5"/>
  <c r="J47" i="5"/>
  <c r="H41" i="5"/>
  <c r="I41" i="5"/>
  <c r="I267" i="5" s="1"/>
  <c r="H39" i="5"/>
  <c r="I39" i="5"/>
  <c r="H32" i="5"/>
  <c r="I32" i="5"/>
  <c r="I31" i="5" s="1"/>
  <c r="J31" i="5" s="1"/>
  <c r="H31" i="5"/>
  <c r="H29" i="5"/>
  <c r="I29" i="5"/>
  <c r="G41" i="5"/>
  <c r="G39" i="5"/>
  <c r="G32" i="5"/>
  <c r="G29" i="5"/>
  <c r="J29" i="5" s="1"/>
  <c r="J12" i="5"/>
  <c r="J14" i="5"/>
  <c r="J15" i="5"/>
  <c r="J16" i="5"/>
  <c r="J19" i="5"/>
  <c r="J21" i="5"/>
  <c r="J23" i="5"/>
  <c r="J25" i="5"/>
  <c r="H24" i="5"/>
  <c r="I24" i="5"/>
  <c r="H22" i="5"/>
  <c r="J22" i="5" s="1"/>
  <c r="I22" i="5"/>
  <c r="H20" i="5"/>
  <c r="H18" i="5"/>
  <c r="I20" i="5"/>
  <c r="I18" i="5" s="1"/>
  <c r="I17" i="5" s="1"/>
  <c r="H13" i="5"/>
  <c r="I13" i="5"/>
  <c r="I263" i="5" s="1"/>
  <c r="H11" i="5"/>
  <c r="I11" i="5"/>
  <c r="I10" i="5" s="1"/>
  <c r="H10" i="5"/>
  <c r="G24" i="5"/>
  <c r="G22" i="5"/>
  <c r="G20" i="5"/>
  <c r="G18" i="5" s="1"/>
  <c r="G17" i="5" s="1"/>
  <c r="G13" i="5"/>
  <c r="J13" i="5" s="1"/>
  <c r="G11" i="5"/>
  <c r="G10" i="5" s="1"/>
  <c r="L19" i="4"/>
  <c r="L27" i="4" s="1"/>
  <c r="H15" i="4"/>
  <c r="N15" i="4" s="1"/>
  <c r="H16" i="4"/>
  <c r="H14" i="4"/>
  <c r="H27" i="4" s="1"/>
  <c r="J78" i="3"/>
  <c r="J76" i="3" s="1"/>
  <c r="J75" i="3" s="1"/>
  <c r="J79" i="3"/>
  <c r="J77" i="3"/>
  <c r="J73" i="3"/>
  <c r="J54" i="3"/>
  <c r="J55" i="3"/>
  <c r="J56" i="3"/>
  <c r="J53" i="3"/>
  <c r="J63" i="3"/>
  <c r="J64" i="3"/>
  <c r="J62" i="3"/>
  <c r="H76" i="3"/>
  <c r="H75" i="3" s="1"/>
  <c r="I76" i="3"/>
  <c r="I75" i="3" s="1"/>
  <c r="G76" i="3"/>
  <c r="G75" i="3" s="1"/>
  <c r="H72" i="3"/>
  <c r="I72" i="3"/>
  <c r="J72" i="3"/>
  <c r="G72" i="3"/>
  <c r="H69" i="3"/>
  <c r="I69" i="3"/>
  <c r="J69" i="3"/>
  <c r="G69" i="3"/>
  <c r="H66" i="3"/>
  <c r="H65" i="3" s="1"/>
  <c r="I66" i="3"/>
  <c r="I65" i="3" s="1"/>
  <c r="J66" i="3"/>
  <c r="J65" i="3" s="1"/>
  <c r="G66" i="3"/>
  <c r="G65" i="3" s="1"/>
  <c r="H59" i="3"/>
  <c r="I59" i="3"/>
  <c r="J59" i="3"/>
  <c r="G59" i="3"/>
  <c r="H57" i="3"/>
  <c r="H52" i="3" s="1"/>
  <c r="I57" i="3"/>
  <c r="I52" i="3" s="1"/>
  <c r="G57" i="3"/>
  <c r="H50" i="3"/>
  <c r="I50" i="3"/>
  <c r="J50" i="3"/>
  <c r="H42" i="3"/>
  <c r="I42" i="3"/>
  <c r="J42" i="3"/>
  <c r="H39" i="3"/>
  <c r="I39" i="3"/>
  <c r="J39" i="3"/>
  <c r="J38" i="3" s="1"/>
  <c r="G50" i="3"/>
  <c r="G47" i="3"/>
  <c r="G45" i="3"/>
  <c r="G43" i="3"/>
  <c r="G42" i="3" s="1"/>
  <c r="G39" i="3"/>
  <c r="G34" i="3"/>
  <c r="H34" i="3"/>
  <c r="I34" i="3"/>
  <c r="J35" i="3"/>
  <c r="J34" i="3" s="1"/>
  <c r="J36" i="3"/>
  <c r="J30" i="3"/>
  <c r="J29" i="3"/>
  <c r="J24" i="3"/>
  <c r="J25" i="3"/>
  <c r="J23" i="3"/>
  <c r="J15" i="3"/>
  <c r="J16" i="3"/>
  <c r="J17" i="3"/>
  <c r="J18" i="3"/>
  <c r="J19" i="3"/>
  <c r="J20" i="3"/>
  <c r="H29" i="3"/>
  <c r="I29" i="3"/>
  <c r="G29" i="3"/>
  <c r="H14" i="3"/>
  <c r="H12" i="3" s="1"/>
  <c r="H11" i="3" s="1"/>
  <c r="H10" i="3" s="1"/>
  <c r="I14" i="3"/>
  <c r="I12" i="3" s="1"/>
  <c r="I11" i="3" s="1"/>
  <c r="I10" i="3" s="1"/>
  <c r="G14" i="3"/>
  <c r="G12" i="3" s="1"/>
  <c r="G11" i="3" s="1"/>
  <c r="H44" i="2"/>
  <c r="H43" i="2" s="1"/>
  <c r="I44" i="2"/>
  <c r="I43" i="2" s="1"/>
  <c r="J80" i="2"/>
  <c r="J79" i="2" s="1"/>
  <c r="J98" i="2" s="1"/>
  <c r="H79" i="2"/>
  <c r="H98" i="2" s="1"/>
  <c r="I79" i="2"/>
  <c r="I98" i="2" s="1"/>
  <c r="G79" i="2"/>
  <c r="G98" i="2" s="1"/>
  <c r="H87" i="2"/>
  <c r="H86" i="2" s="1"/>
  <c r="H85" i="2" s="1"/>
  <c r="I87" i="2"/>
  <c r="G87" i="2"/>
  <c r="G86" i="2" s="1"/>
  <c r="H82" i="2"/>
  <c r="H81" i="2" s="1"/>
  <c r="I82" i="2"/>
  <c r="I81" i="2" s="1"/>
  <c r="G82" i="2"/>
  <c r="J82" i="2" s="1"/>
  <c r="J81" i="2" s="1"/>
  <c r="J71" i="2"/>
  <c r="J72" i="2"/>
  <c r="J73" i="2"/>
  <c r="J70" i="2"/>
  <c r="H77" i="2"/>
  <c r="H97" i="2" s="1"/>
  <c r="I77" i="2"/>
  <c r="I97" i="2" s="1"/>
  <c r="J77" i="2"/>
  <c r="J97" i="2" s="1"/>
  <c r="G77" i="2"/>
  <c r="G97" i="2" s="1"/>
  <c r="H74" i="2"/>
  <c r="I74" i="2"/>
  <c r="J74" i="2"/>
  <c r="G74" i="2"/>
  <c r="G68" i="2" s="1"/>
  <c r="J12" i="2"/>
  <c r="J13" i="2"/>
  <c r="J16" i="2"/>
  <c r="J18" i="2"/>
  <c r="J20" i="2"/>
  <c r="J22" i="2"/>
  <c r="J23" i="2"/>
  <c r="J32" i="2"/>
  <c r="J33" i="2"/>
  <c r="J34" i="2"/>
  <c r="J35" i="2"/>
  <c r="J36" i="2"/>
  <c r="J37" i="2"/>
  <c r="J39" i="2"/>
  <c r="J40" i="2"/>
  <c r="J46" i="2"/>
  <c r="J47" i="2"/>
  <c r="J48" i="2"/>
  <c r="J49" i="2"/>
  <c r="J50" i="2"/>
  <c r="J51" i="2"/>
  <c r="J52" i="2"/>
  <c r="J54" i="2"/>
  <c r="J55" i="2"/>
  <c r="J59" i="2"/>
  <c r="J60" i="2"/>
  <c r="J61" i="2"/>
  <c r="J66" i="2"/>
  <c r="G69" i="2"/>
  <c r="H69" i="2"/>
  <c r="H68" i="2" s="1"/>
  <c r="I69" i="2"/>
  <c r="G65" i="2"/>
  <c r="G64" i="2" s="1"/>
  <c r="G63" i="2" s="1"/>
  <c r="H65" i="2"/>
  <c r="H64" i="2" s="1"/>
  <c r="I65" i="2"/>
  <c r="I64" i="2" s="1"/>
  <c r="I63" i="2" s="1"/>
  <c r="G58" i="2"/>
  <c r="G57" i="2" s="1"/>
  <c r="G56" i="2" s="1"/>
  <c r="H58" i="2"/>
  <c r="H57" i="2" s="1"/>
  <c r="H99" i="2" s="1"/>
  <c r="I58" i="2"/>
  <c r="G21" i="2"/>
  <c r="H21" i="2"/>
  <c r="I21" i="2"/>
  <c r="H14" i="2"/>
  <c r="I14" i="2"/>
  <c r="G11" i="2"/>
  <c r="H11" i="2"/>
  <c r="I11" i="2"/>
  <c r="G26" i="2"/>
  <c r="H26" i="2"/>
  <c r="H25" i="2" s="1"/>
  <c r="I26" i="2"/>
  <c r="G38" i="2"/>
  <c r="H38" i="2"/>
  <c r="H96" i="2" s="1"/>
  <c r="I38" i="2"/>
  <c r="I96" i="2" s="1"/>
  <c r="G31" i="2"/>
  <c r="H31" i="2"/>
  <c r="I31" i="2"/>
  <c r="H30" i="2"/>
  <c r="H53" i="2"/>
  <c r="H93" i="2" s="1"/>
  <c r="I53" i="2"/>
  <c r="I93" i="2" s="1"/>
  <c r="G53" i="2"/>
  <c r="G93" i="2" s="1"/>
  <c r="G15" i="2"/>
  <c r="G17" i="2"/>
  <c r="J17" i="2" s="1"/>
  <c r="G19" i="2"/>
  <c r="J19" i="2" s="1"/>
  <c r="G33" i="1"/>
  <c r="G32" i="1" s="1"/>
  <c r="G30" i="1"/>
  <c r="G28" i="1" s="1"/>
  <c r="G31" i="1"/>
  <c r="G29" i="1"/>
  <c r="G24" i="1"/>
  <c r="G25" i="1"/>
  <c r="G26" i="1"/>
  <c r="G27" i="1"/>
  <c r="G23" i="1"/>
  <c r="G19" i="1"/>
  <c r="G18" i="1" s="1"/>
  <c r="G20" i="1" s="1"/>
  <c r="G16" i="1"/>
  <c r="G17" i="1"/>
  <c r="G15" i="1"/>
  <c r="G14" i="1" s="1"/>
  <c r="G11" i="1"/>
  <c r="G12" i="1"/>
  <c r="G13" i="1"/>
  <c r="G10" i="1"/>
  <c r="G9" i="1" s="1"/>
  <c r="E32" i="1"/>
  <c r="F32" i="1"/>
  <c r="D32" i="1"/>
  <c r="E28" i="1"/>
  <c r="F28" i="1"/>
  <c r="D28" i="1"/>
  <c r="E22" i="1"/>
  <c r="F22" i="1"/>
  <c r="F34" i="1" s="1"/>
  <c r="D22" i="1"/>
  <c r="E18" i="1"/>
  <c r="F18" i="1"/>
  <c r="E14" i="1"/>
  <c r="F14" i="1"/>
  <c r="E9" i="1"/>
  <c r="E20" i="1" s="1"/>
  <c r="F9" i="1"/>
  <c r="D18" i="1"/>
  <c r="D14" i="1"/>
  <c r="D9" i="1"/>
  <c r="D20" i="1" s="1"/>
  <c r="F27" i="4"/>
  <c r="N12" i="4"/>
  <c r="N13" i="4"/>
  <c r="N16" i="4"/>
  <c r="N17" i="4"/>
  <c r="N18" i="4"/>
  <c r="N20" i="4"/>
  <c r="N21" i="4"/>
  <c r="N22" i="4"/>
  <c r="N23" i="4"/>
  <c r="N24" i="4"/>
  <c r="N25" i="4"/>
  <c r="N26" i="4"/>
  <c r="N11" i="4"/>
  <c r="F38" i="6"/>
  <c r="C27" i="7"/>
  <c r="C29" i="7" s="1"/>
  <c r="J269" i="5"/>
  <c r="J259" i="5"/>
  <c r="J13" i="3"/>
  <c r="J32" i="3"/>
  <c r="E38" i="6"/>
  <c r="C36" i="8"/>
  <c r="C31" i="8"/>
  <c r="C18" i="8"/>
  <c r="C13" i="8"/>
  <c r="B27" i="7"/>
  <c r="B29" i="7" s="1"/>
  <c r="G45" i="2"/>
  <c r="J45" i="2" s="1"/>
  <c r="E27" i="4"/>
  <c r="I27" i="4"/>
  <c r="M27" i="4"/>
  <c r="G77" i="5"/>
  <c r="J20" i="5"/>
  <c r="J89" i="5"/>
  <c r="G31" i="5"/>
  <c r="J79" i="5"/>
  <c r="J173" i="5"/>
  <c r="I63" i="5"/>
  <c r="I62" i="5" s="1"/>
  <c r="H98" i="5"/>
  <c r="H97" i="5"/>
  <c r="J215" i="5"/>
  <c r="J196" i="5"/>
  <c r="G138" i="5"/>
  <c r="J138" i="5" s="1"/>
  <c r="J14" i="3"/>
  <c r="J12" i="3" s="1"/>
  <c r="J11" i="3" s="1"/>
  <c r="I57" i="2"/>
  <c r="I99" i="2" s="1"/>
  <c r="J258" i="5"/>
  <c r="J257" i="5" s="1"/>
  <c r="I205" i="5"/>
  <c r="N21" i="6"/>
  <c r="E41" i="8" l="1"/>
  <c r="G41" i="8"/>
  <c r="F41" i="8"/>
  <c r="H23" i="8"/>
  <c r="D41" i="8"/>
  <c r="C23" i="8"/>
  <c r="N38" i="6"/>
  <c r="H38" i="6"/>
  <c r="I76" i="5"/>
  <c r="J77" i="5"/>
  <c r="J76" i="5" s="1"/>
  <c r="J133" i="5"/>
  <c r="G129" i="5"/>
  <c r="G115" i="5" s="1"/>
  <c r="G9" i="5"/>
  <c r="J195" i="5"/>
  <c r="G267" i="5"/>
  <c r="G28" i="5"/>
  <c r="G27" i="5" s="1"/>
  <c r="G66" i="5"/>
  <c r="I9" i="5"/>
  <c r="H263" i="5"/>
  <c r="H17" i="5"/>
  <c r="H9" i="5" s="1"/>
  <c r="J32" i="5"/>
  <c r="H267" i="5"/>
  <c r="J56" i="5"/>
  <c r="J70" i="5"/>
  <c r="I268" i="5"/>
  <c r="J78" i="5"/>
  <c r="G88" i="5"/>
  <c r="J109" i="5"/>
  <c r="J125" i="5"/>
  <c r="J136" i="5"/>
  <c r="J162" i="5"/>
  <c r="J191" i="5"/>
  <c r="H194" i="5"/>
  <c r="J249" i="5"/>
  <c r="H270" i="5"/>
  <c r="J270" i="5"/>
  <c r="J152" i="5"/>
  <c r="J134" i="5"/>
  <c r="J41" i="5"/>
  <c r="J267" i="5" s="1"/>
  <c r="G76" i="5"/>
  <c r="J11" i="5"/>
  <c r="I28" i="5"/>
  <c r="I27" i="5" s="1"/>
  <c r="J150" i="5"/>
  <c r="H116" i="5"/>
  <c r="J116" i="5" s="1"/>
  <c r="J115" i="5" s="1"/>
  <c r="J220" i="5"/>
  <c r="J228" i="5"/>
  <c r="J227" i="5" s="1"/>
  <c r="G237" i="5"/>
  <c r="H237" i="5"/>
  <c r="H265" i="5" s="1"/>
  <c r="J238" i="5"/>
  <c r="J153" i="5"/>
  <c r="H236" i="5"/>
  <c r="J129" i="5"/>
  <c r="J184" i="5"/>
  <c r="G208" i="5"/>
  <c r="H76" i="5"/>
  <c r="H88" i="5"/>
  <c r="H87" i="5" s="1"/>
  <c r="I98" i="5"/>
  <c r="I97" i="5" s="1"/>
  <c r="J117" i="5"/>
  <c r="J189" i="5"/>
  <c r="I251" i="5"/>
  <c r="N27" i="4"/>
  <c r="N19" i="4"/>
  <c r="N14" i="4"/>
  <c r="J10" i="3"/>
  <c r="H38" i="3"/>
  <c r="H80" i="3"/>
  <c r="G38" i="3"/>
  <c r="J65" i="2"/>
  <c r="I42" i="2"/>
  <c r="I30" i="2"/>
  <c r="H10" i="2"/>
  <c r="H9" i="2" s="1"/>
  <c r="J58" i="2"/>
  <c r="I56" i="2"/>
  <c r="I95" i="2"/>
  <c r="J57" i="2"/>
  <c r="G81" i="2"/>
  <c r="G95" i="2"/>
  <c r="I25" i="2"/>
  <c r="J21" i="2"/>
  <c r="E34" i="1"/>
  <c r="G22" i="1"/>
  <c r="G34" i="1" s="1"/>
  <c r="D34" i="1"/>
  <c r="F20" i="1"/>
  <c r="J64" i="2"/>
  <c r="J63" i="2" s="1"/>
  <c r="H63" i="2"/>
  <c r="H92" i="2"/>
  <c r="H42" i="2"/>
  <c r="I115" i="5"/>
  <c r="J11" i="2"/>
  <c r="H95" i="2"/>
  <c r="J263" i="5"/>
  <c r="J183" i="5"/>
  <c r="I262" i="5"/>
  <c r="J10" i="5"/>
  <c r="I257" i="5"/>
  <c r="J208" i="5"/>
  <c r="C41" i="8"/>
  <c r="J15" i="2"/>
  <c r="G14" i="2"/>
  <c r="J14" i="2" s="1"/>
  <c r="G30" i="2"/>
  <c r="J31" i="2"/>
  <c r="I10" i="2"/>
  <c r="G99" i="2"/>
  <c r="G10" i="3"/>
  <c r="I38" i="3"/>
  <c r="I80" i="3" s="1"/>
  <c r="J57" i="3"/>
  <c r="J52" i="3" s="1"/>
  <c r="G263" i="5"/>
  <c r="G266" i="5"/>
  <c r="H28" i="5"/>
  <c r="G50" i="5"/>
  <c r="J51" i="5"/>
  <c r="J64" i="5"/>
  <c r="J172" i="5"/>
  <c r="J171" i="5" s="1"/>
  <c r="I183" i="5"/>
  <c r="I194" i="5"/>
  <c r="G265" i="5"/>
  <c r="J237" i="5"/>
  <c r="G236" i="5"/>
  <c r="J251" i="5"/>
  <c r="J57" i="5"/>
  <c r="G23" i="8"/>
  <c r="H41" i="8"/>
  <c r="J69" i="2"/>
  <c r="J68" i="2" s="1"/>
  <c r="I86" i="2"/>
  <c r="I85" i="2" s="1"/>
  <c r="I92" i="2" s="1"/>
  <c r="J87" i="2"/>
  <c r="H129" i="5"/>
  <c r="G96" i="2"/>
  <c r="J38" i="2"/>
  <c r="J96" i="2" s="1"/>
  <c r="G85" i="2"/>
  <c r="G98" i="5"/>
  <c r="G171" i="5"/>
  <c r="I248" i="5"/>
  <c r="I264" i="5" s="1"/>
  <c r="G217" i="5"/>
  <c r="J217" i="5" s="1"/>
  <c r="J18" i="5"/>
  <c r="J17" i="5" s="1"/>
  <c r="I68" i="2"/>
  <c r="H266" i="5"/>
  <c r="J39" i="5"/>
  <c r="J111" i="5"/>
  <c r="J268" i="5" s="1"/>
  <c r="G262" i="5"/>
  <c r="E27" i="7"/>
  <c r="E29" i="7" s="1"/>
  <c r="G44" i="2"/>
  <c r="G25" i="2"/>
  <c r="J26" i="2"/>
  <c r="J104" i="5"/>
  <c r="J187" i="5"/>
  <c r="G268" i="5"/>
  <c r="H56" i="2"/>
  <c r="J53" i="2"/>
  <c r="J93" i="2" s="1"/>
  <c r="G52" i="3"/>
  <c r="J24" i="5"/>
  <c r="J266" i="5" s="1"/>
  <c r="J88" i="5" l="1"/>
  <c r="J87" i="5" s="1"/>
  <c r="G87" i="5"/>
  <c r="H262" i="5"/>
  <c r="H115" i="5"/>
  <c r="J66" i="5"/>
  <c r="G63" i="5"/>
  <c r="H94" i="2"/>
  <c r="J25" i="2"/>
  <c r="J86" i="2"/>
  <c r="J85" i="2" s="1"/>
  <c r="J30" i="2"/>
  <c r="J99" i="2"/>
  <c r="J56" i="2"/>
  <c r="I9" i="2"/>
  <c r="I94" i="2"/>
  <c r="I100" i="2" s="1"/>
  <c r="G205" i="5"/>
  <c r="G43" i="2"/>
  <c r="J44" i="2"/>
  <c r="J43" i="2" s="1"/>
  <c r="J9" i="5"/>
  <c r="H100" i="2"/>
  <c r="G80" i="3"/>
  <c r="J80" i="3" s="1"/>
  <c r="I236" i="5"/>
  <c r="J248" i="5"/>
  <c r="J236" i="5" s="1"/>
  <c r="J265" i="5"/>
  <c r="H27" i="5"/>
  <c r="H264" i="5"/>
  <c r="J28" i="5"/>
  <c r="J27" i="5" s="1"/>
  <c r="J95" i="2"/>
  <c r="G97" i="5"/>
  <c r="J98" i="5"/>
  <c r="J97" i="5" s="1"/>
  <c r="J50" i="5"/>
  <c r="J49" i="5" s="1"/>
  <c r="G49" i="5"/>
  <c r="I271" i="5"/>
  <c r="G10" i="2"/>
  <c r="G62" i="5" l="1"/>
  <c r="J63" i="5"/>
  <c r="J62" i="5" s="1"/>
  <c r="H271" i="5"/>
  <c r="J205" i="5"/>
  <c r="G194" i="5"/>
  <c r="G264" i="5"/>
  <c r="G271" i="5" s="1"/>
  <c r="J42" i="2"/>
  <c r="J92" i="2"/>
  <c r="J262" i="5"/>
  <c r="J10" i="2"/>
  <c r="J94" i="2" s="1"/>
  <c r="G9" i="2"/>
  <c r="J9" i="2" s="1"/>
  <c r="G94" i="2"/>
  <c r="G42" i="2"/>
  <c r="G92" i="2"/>
  <c r="G100" i="2" s="1"/>
  <c r="J100" i="2" l="1"/>
  <c r="J194" i="5"/>
  <c r="J264" i="5"/>
  <c r="J27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A00-000001000000}">
      <text>
        <r>
          <rPr>
            <b/>
            <sz val="9"/>
            <color indexed="8"/>
            <rFont val="Arial1"/>
            <charset val="238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sharedStrings.xml><?xml version="1.0" encoding="utf-8"?>
<sst xmlns="http://schemas.openxmlformats.org/spreadsheetml/2006/main" count="1015" uniqueCount="473">
  <si>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</si>
  <si>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</si>
  <si>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</si>
  <si>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</si>
  <si>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</si>
  <si>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</si>
  <si>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</si>
  <si>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</si>
  <si>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</si>
  <si>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</si>
  <si>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</si>
  <si>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</si>
  <si>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</si>
  <si>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</si>
  <si>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</si>
  <si>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</si>
  <si>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</si>
  <si>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</si>
  <si>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</si>
  <si>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</si>
  <si>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</si>
  <si>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</si>
  <si>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</si>
  <si>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</si>
  <si>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</si>
  <si>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</si>
  <si>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</si>
  <si>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</si>
  <si>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</si>
  <si>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</si>
  <si>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</si>
  <si>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</si>
  <si>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</si>
  <si>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</si>
  <si>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</si>
  <si>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</si>
  <si>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</si>
  <si>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</si>
  <si>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</si>
  <si>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</si>
  <si>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</si>
  <si>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</si>
  <si>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</si>
  <si>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</si>
  <si>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</si>
  <si>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</si>
  <si>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</si>
  <si>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</si>
  <si>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</si>
  <si>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</si>
  <si>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</si>
  <si>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</si>
  <si>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</si>
  <si>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</si>
  <si>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</si>
  <si>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</si>
  <si>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</si>
  <si>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</si>
  <si>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</si>
  <si>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</si>
  <si>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</si>
  <si>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</si>
  <si>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</si>
  <si>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</si>
  <si>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</si>
  <si>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</si>
  <si>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</si>
  <si>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</si>
  <si>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</si>
  <si>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</si>
  <si>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</si>
  <si>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</si>
  <si>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</si>
  <si>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</si>
  <si>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</si>
  <si>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</si>
  <si>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</si>
  <si>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</si>
  <si>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</si>
  <si>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</si>
  <si>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</si>
  <si>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</si>
  <si>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</si>
  <si>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</si>
  <si>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</si>
  <si>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</si>
  <si>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</si>
  <si>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</si>
  <si>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</si>
  <si>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</si>
  <si>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</si>
  <si>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</si>
  <si>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</si>
  <si>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</si>
  <si>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</si>
  <si>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</si>
  <si>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</si>
  <si>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</si>
  <si>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</si>
  <si>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</si>
  <si>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</si>
  <si>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</si>
  <si>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</si>
  <si>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</si>
  <si>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</si>
  <si>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</si>
  <si>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</si>
  <si>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</si>
  <si>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</si>
  <si>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</si>
  <si>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</si>
  <si>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</si>
  <si>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</si>
  <si>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</si>
  <si>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</si>
  <si>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</si>
  <si>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</si>
  <si>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</si>
  <si>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</si>
  <si>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</si>
  <si>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</si>
  <si>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</si>
  <si>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</si>
  <si>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</si>
  <si>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</si>
  <si>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</si>
  <si>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</si>
  <si>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</si>
  <si>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</si>
  <si>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</si>
  <si>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</si>
  <si>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</si>
  <si>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</si>
  <si>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</si>
  <si>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</si>
  <si>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</si>
  <si>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</si>
  <si>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</si>
  <si>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</si>
  <si>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</si>
  <si>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</si>
  <si>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</si>
  <si>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</si>
  <si>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</si>
  <si>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</si>
  <si>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</si>
  <si>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</si>
  <si>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</si>
  <si>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</si>
  <si>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</si>
  <si>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</si>
  <si>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</si>
  <si>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</si>
  <si>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</si>
  <si>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</si>
  <si>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</si>
  <si>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</si>
  <si>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</si>
  <si>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</si>
  <si>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</si>
  <si>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</si>
  <si>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</si>
  <si>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</si>
  <si>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</si>
  <si>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</si>
  <si>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</si>
  <si>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</si>
  <si>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</si>
  <si>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</si>
  <si>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</si>
  <si>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</si>
  <si>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</si>
  <si>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</si>
  <si>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</si>
  <si>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</si>
  <si>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</si>
  <si>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</si>
  <si>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</si>
  <si>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</si>
  <si>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</si>
  <si>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</si>
  <si>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</si>
  <si>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</si>
  <si>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</si>
  <si>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</si>
  <si>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</si>
  <si>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</si>
  <si>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</si>
  <si>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</si>
  <si>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</si>
  <si>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</si>
  <si>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</si>
  <si>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</si>
  <si>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</si>
  <si>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</si>
  <si>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</si>
  <si>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</si>
  <si>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</si>
  <si>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</si>
  <si>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</si>
  <si>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</si>
  <si>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</si>
  <si>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</si>
  <si>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</si>
  <si>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</si>
  <si>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</si>
  <si>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</si>
  <si>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</si>
  <si>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</si>
  <si>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</si>
  <si>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</si>
  <si>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</si>
  <si>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</si>
  <si>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</si>
  <si>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</si>
  <si>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</si>
  <si>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</si>
  <si>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</si>
  <si>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</si>
  <si>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</si>
  <si>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</si>
  <si>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</si>
  <si>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</si>
  <si>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</si>
  <si>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szolgáltatások</t>
  </si>
  <si>
    <t>Szállítási szolgáltatás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</si>
  <si>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</si>
  <si>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</si>
  <si>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</si>
  <si>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</si>
  <si>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</si>
  <si>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</si>
  <si>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</si>
  <si>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</si>
  <si>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</si>
  <si>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</si>
  <si>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</si>
  <si>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</si>
  <si>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</si>
  <si>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</si>
  <si>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</si>
  <si>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</si>
  <si>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</si>
  <si>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</si>
  <si>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</si>
  <si>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</si>
  <si>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</si>
  <si>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</si>
  <si>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</si>
  <si>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</si>
  <si>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</si>
  <si>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</si>
  <si>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Működési támogatások ÁHB. belülre</t>
  </si>
  <si>
    <t>Helyi önkormányzatok és szervei</t>
  </si>
  <si>
    <t>Társulások</t>
  </si>
  <si>
    <t>K512</t>
  </si>
  <si>
    <t>Működési támogatások ÁHT. kívülre</t>
  </si>
  <si>
    <t>K61</t>
  </si>
  <si>
    <t>Immateriális javak beszerzése, létesítése(rendezési terv)</t>
  </si>
  <si>
    <t>072112   Háziorvosi ügyeleti ellátás</t>
  </si>
  <si>
    <t>Egyéb működési célú támogatások államháztartáson belülre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</si>
  <si>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</si>
  <si>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</si>
  <si>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</si>
  <si>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</si>
  <si>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</si>
  <si>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</si>
  <si>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</si>
  <si>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</si>
  <si>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</si>
  <si>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</si>
  <si>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</si>
  <si>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</si>
  <si>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</si>
  <si>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</si>
  <si>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</si>
  <si>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</si>
  <si>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K48</t>
  </si>
  <si>
    <t>Önkormányzat által saját hatáskörben nyújtott pénzügyi ellátás</t>
  </si>
  <si>
    <t>Helyi megállapítású tám.gyógyszerköltségre</t>
  </si>
  <si>
    <t>Diákbérlet</t>
  </si>
  <si>
    <t>Önkormányzat által saját hatáskörben nyújtott természetbeni ellátás</t>
  </si>
  <si>
    <t>Szociális tűzifa támogatás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</si>
  <si>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</si>
  <si>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</si>
  <si>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</si>
  <si>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</si>
  <si>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</si>
  <si>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</si>
  <si>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</si>
  <si>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</si>
  <si>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</si>
  <si>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</si>
  <si>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</si>
  <si>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</si>
  <si>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</si>
  <si>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</si>
  <si>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</si>
  <si>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</si>
  <si>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</si>
  <si>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</si>
  <si>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</si>
  <si>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Szent Gy. u. közvilágítás</t>
  </si>
  <si>
    <t>Rendezési terv</t>
  </si>
  <si>
    <t>Beruházások Áfája</t>
  </si>
  <si>
    <t>Beruházások összesen</t>
  </si>
  <si>
    <t>Felújítások Áfája</t>
  </si>
  <si>
    <t>Felújítások összesen</t>
  </si>
  <si>
    <t>Felhalmozási kiadások összesen</t>
  </si>
  <si>
    <t>forintban</t>
  </si>
  <si>
    <t>2019.évi előirányzat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</si>
  <si>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</si>
  <si>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</si>
  <si>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</si>
  <si>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</si>
  <si>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</si>
  <si>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</si>
  <si>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</si>
  <si>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</si>
  <si>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</si>
  <si>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</si>
  <si>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</si>
  <si>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</si>
  <si>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</si>
  <si>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</si>
  <si>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</si>
  <si>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</si>
  <si>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</si>
  <si>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</si>
  <si>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</si>
  <si>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</si>
  <si>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</si>
  <si>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</si>
  <si>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</si>
  <si>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</si>
  <si>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</si>
  <si>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</si>
  <si>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</si>
  <si>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</si>
  <si>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</si>
  <si>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</si>
  <si>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</si>
  <si>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</si>
  <si>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</si>
  <si>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</si>
  <si>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</si>
  <si>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</si>
  <si>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</si>
  <si>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</si>
  <si>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</si>
  <si>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</si>
  <si>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</si>
  <si>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</si>
  <si>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</si>
  <si>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</si>
  <si>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</si>
  <si>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</si>
  <si>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</si>
  <si>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</si>
  <si>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</si>
  <si>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</si>
  <si>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</si>
  <si>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</si>
  <si>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</si>
  <si>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</si>
  <si>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</si>
  <si>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</si>
  <si>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</si>
  <si>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</si>
  <si>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</si>
  <si>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</si>
  <si>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</si>
  <si>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</si>
  <si>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</si>
  <si>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</si>
  <si>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</si>
  <si>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</si>
  <si>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</si>
  <si>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</si>
  <si>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</si>
  <si>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</si>
  <si>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</si>
  <si>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</si>
  <si>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</si>
  <si>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</si>
  <si>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</si>
  <si>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</si>
  <si>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</si>
  <si>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</si>
  <si>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</si>
  <si>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</si>
  <si>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Központi költségvetési szervek (Bursa)</t>
  </si>
  <si>
    <t>Autó és traktor értékesítés</t>
  </si>
  <si>
    <t xml:space="preserve">Államháztartáson belüli megelőlegezések </t>
  </si>
  <si>
    <t>Települési önkormányzatok működésének általános támogatása</t>
  </si>
  <si>
    <t>Helyi önkormányzatok működési általános támogatása</t>
  </si>
  <si>
    <t>Helyi önkormányzatok működési támogatása</t>
  </si>
  <si>
    <t>Önkormányzatok müködési támogatása</t>
  </si>
  <si>
    <t>Informatikai szolgáltatás</t>
  </si>
  <si>
    <t>Széchenyi 15. gazdasági épület</t>
  </si>
  <si>
    <t>Kisapáti út,Szigligeti út vízelvezetés, VIS MAIOR</t>
  </si>
  <si>
    <t>Egyéb dologi kiadás</t>
  </si>
  <si>
    <t>Kerítés</t>
  </si>
  <si>
    <t>K122</t>
  </si>
  <si>
    <t>Megbízási díj</t>
  </si>
  <si>
    <t>K342</t>
  </si>
  <si>
    <t>Reklám és hírdetés</t>
  </si>
  <si>
    <t>Kiküldetés, reklám és propaganda kiadások</t>
  </si>
  <si>
    <t>Traktor vásárlás</t>
  </si>
  <si>
    <t>K73</t>
  </si>
  <si>
    <t>Járdák felújítása</t>
  </si>
  <si>
    <t>Játszótér felújítása</t>
  </si>
  <si>
    <t>Felújítás célú előzetesen felszámított Áfa</t>
  </si>
  <si>
    <t>Internet</t>
  </si>
  <si>
    <t>Egyéb üzemeltetési, fenntartási szolgáltatás</t>
  </si>
  <si>
    <t>Fuvardíj  (tüzifa szállítás)</t>
  </si>
  <si>
    <t>Előirányzat-felhasználási terv
2019. évre</t>
  </si>
  <si>
    <t>Széchenyi u. 15. gazdasági épület</t>
  </si>
  <si>
    <t>Járdák térkövezése</t>
  </si>
  <si>
    <t>Játszótér felújítás</t>
  </si>
  <si>
    <t>Temető kerítés felújítás</t>
  </si>
  <si>
    <t>VIS MAIOR (utak felújítása)</t>
  </si>
  <si>
    <t>Kisapáti út felújítása</t>
  </si>
  <si>
    <t>Szigligeti út vízelvezetés</t>
  </si>
  <si>
    <t>2022.évi előirányzat</t>
  </si>
  <si>
    <t>2019.-2022. évi költségvetési bevételek és kiadások alakulásáról</t>
  </si>
  <si>
    <t>Üzemeltetési anyagok besz.(szociális tüzifa, rezsics. tüzelőa.)</t>
  </si>
  <si>
    <t>Módosított előirányzat</t>
  </si>
  <si>
    <t>Államháztartáson belüli megelőlegezések</t>
  </si>
  <si>
    <t xml:space="preserve">                Pénzbeli támogatás (gyermekvédelmi)</t>
  </si>
  <si>
    <t>Központi kezelésű előirányzatok (gyermekv.t.)</t>
  </si>
  <si>
    <t>104051 Gyermekvédelmi pénzbeli és természetbeni támogatások</t>
  </si>
  <si>
    <t>Gyermekvédelmi támogatás</t>
  </si>
  <si>
    <t>2019. évi költségvetés bevételi módosított előirányzata</t>
  </si>
  <si>
    <t>kiemelt előirányzatonként (jan.-aug.)</t>
  </si>
  <si>
    <t>2019. évi költségvetés kiadási módosított előirányzata</t>
  </si>
  <si>
    <t>2019.évi költségvetés módosított előirányzatának felhalmozási kiadásai</t>
  </si>
  <si>
    <t>104051 Gyermekvédelmi pénzbeli és természetbeni jutattás</t>
  </si>
  <si>
    <t>2019. évi költségvetés módosított előirányzata kiadásai</t>
  </si>
  <si>
    <t>104051 Gyermekvédelmi pénbeli és természetbeni támogatás</t>
  </si>
  <si>
    <t>2019. évi költségvetés módosított előirányzata bevételei</t>
  </si>
  <si>
    <t>Módosítás      01-09.hó</t>
  </si>
  <si>
    <t>Módosítás      10-12.hó</t>
  </si>
  <si>
    <t>2019. évi költségvetés módosított előirányzat  összevont mérlege</t>
  </si>
  <si>
    <t xml:space="preserve">kiemelt előirányzatonként </t>
  </si>
  <si>
    <t>Módosítás 01-09.hó</t>
  </si>
  <si>
    <t>Módosítás 10-12.hó</t>
  </si>
  <si>
    <t>Egyéb felhalmozási célú átvett pénzeszközök</t>
  </si>
  <si>
    <t xml:space="preserve">jogcímenként </t>
  </si>
  <si>
    <t>B411</t>
  </si>
  <si>
    <t>Egyéb működési bevételek</t>
  </si>
  <si>
    <t xml:space="preserve">feladatonként </t>
  </si>
  <si>
    <t>Otthonteremtési támogatás</t>
  </si>
  <si>
    <t>Temetési támogatás</t>
  </si>
  <si>
    <t>Iskolakezdési támogatás</t>
  </si>
  <si>
    <t>Születési támogatás</t>
  </si>
  <si>
    <t>Rendkívüli települési támogatás</t>
  </si>
  <si>
    <t>Egyéb tárgyi eszközök beszerzése</t>
  </si>
  <si>
    <t>Beruházási célú előzetesen felszámított áfa</t>
  </si>
  <si>
    <t>feladatonként</t>
  </si>
  <si>
    <t>Kultúrház bojler</t>
  </si>
  <si>
    <t>Gyerekülés, fellépő, hűtőláda, gumiabroncs+felni</t>
  </si>
  <si>
    <t>Állam igazg. felad.</t>
  </si>
  <si>
    <t xml:space="preserve">                                                 10.melléklet a  /2020.(IV.  ) önkormányzati rendelethez</t>
  </si>
  <si>
    <t xml:space="preserve">                                         3.melléklet a 4/2020.(VI.17.) önkormányzati rendelethez</t>
  </si>
  <si>
    <t xml:space="preserve">                                                        1.melléklet a 4/2020.(VI.17.) önkormányzati rendelethez</t>
  </si>
  <si>
    <t xml:space="preserve">                                                      2.melléklet a 4/2020.(VI.17.) önkormányzati rendelethez</t>
  </si>
  <si>
    <t xml:space="preserve">                                                  4. melléklet a 4/2020.(VI.17.) önkormányzati rendelethez</t>
  </si>
  <si>
    <t>5. melléklet a 4/2020.(VI.17.) önkormányzati rendelethez</t>
  </si>
  <si>
    <t xml:space="preserve">                                                        6.melléklet a 4/2020.(VI.17.) önkormányzati rendelethez</t>
  </si>
  <si>
    <t xml:space="preserve">                                                        7.melléklet a 4/2020.(VI.17.) önkormányzati rendelethez</t>
  </si>
  <si>
    <t xml:space="preserve">                                                 8.melléklet a 4/2020.(VI.17.) önkormányzati rendelethez</t>
  </si>
  <si>
    <t>9.melléklet a 4/2020.(VI.17.)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</si>
</sst>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#,###"/>
    <numFmt numFmtId="166" formatCode="\ * #,##0.00&quot;     &quot;;\-* #,##0.00&quot;     &quot;;\ * \-#&quot;     &quot;;@\ "/>
    <numFmt numFmtId="167" formatCode="\ * #,##0&quot;     &quot;;\-* #,##0&quot;     &quot;;\ * \-#&quot;     &quot;;@\ "/>
  </numFmts>
  <fonts count="26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Arial1"/>
      <charset val="238"/>
    </font>
    <font>
      <b/>
      <sz val="9"/>
      <color indexed="8"/>
      <name val="Arial1"/>
      <charset val="238"/>
    </font>
    <font>
      <b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3">
    <xf numFmtId="0" fontId="0" fillId="0" borderId="0"/>
    <xf numFmtId="166" fontId="23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 applyNumberFormat="0" applyBorder="0" applyProtection="0"/>
    <xf numFmtId="0" fontId="3" fillId="0" borderId="0"/>
    <xf numFmtId="0" fontId="3" fillId="0" borderId="0"/>
    <xf numFmtId="0" fontId="4" fillId="0" borderId="0"/>
    <xf numFmtId="0" fontId="3" fillId="0" borderId="0"/>
  </cellStyleXfs>
  <cellXfs count="330">
    <xf numFmtId="0" fontId="0" fillId="0" borderId="0" xfId="0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3" fontId="2" fillId="0" borderId="1" xfId="0" applyNumberFormat="1" applyFont="1" applyBorder="1"/>
    <xf numFmtId="0" fontId="5" fillId="0" borderId="1" xfId="0" applyFont="1" applyBorder="1"/>
    <xf numFmtId="0" fontId="2" fillId="5" borderId="1" xfId="0" applyFont="1" applyFill="1" applyBorder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5" fillId="5" borderId="1" xfId="0" applyFont="1" applyFill="1" applyBorder="1" applyAlignment="1">
      <alignment horizontal="left"/>
    </xf>
    <xf numFmtId="0" fontId="2" fillId="0" borderId="1" xfId="0" applyFont="1" applyBorder="1" applyAlignment="1">
      <alignment horizontal="justify"/>
    </xf>
    <xf numFmtId="0" fontId="5" fillId="5" borderId="1" xfId="0" applyFont="1" applyFill="1" applyBorder="1" applyAlignment="1">
      <alignment horizontal="justify"/>
    </xf>
    <xf numFmtId="0" fontId="2" fillId="5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6" fillId="5" borderId="1" xfId="0" applyFont="1" applyFill="1" applyBorder="1"/>
    <xf numFmtId="0" fontId="2" fillId="0" borderId="1" xfId="0" applyFont="1" applyFill="1" applyBorder="1" applyAlignment="1">
      <alignment horizontal="left"/>
    </xf>
    <xf numFmtId="0" fontId="7" fillId="5" borderId="1" xfId="0" applyFont="1" applyFill="1" applyBorder="1"/>
    <xf numFmtId="0" fontId="6" fillId="5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5" fillId="8" borderId="1" xfId="0" applyFont="1" applyFill="1" applyBorder="1"/>
    <xf numFmtId="0" fontId="2" fillId="8" borderId="1" xfId="0" applyFont="1" applyFill="1" applyBorder="1"/>
    <xf numFmtId="49" fontId="5" fillId="8" borderId="1" xfId="0" applyNumberFormat="1" applyFont="1" applyFill="1" applyBorder="1" applyAlignment="1">
      <alignment horizontal="left"/>
    </xf>
    <xf numFmtId="3" fontId="2" fillId="8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2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0" fillId="5" borderId="1" xfId="0" applyFont="1" applyFill="1" applyBorder="1"/>
    <xf numFmtId="0" fontId="6" fillId="0" borderId="1" xfId="0" applyFont="1" applyFill="1" applyBorder="1"/>
    <xf numFmtId="0" fontId="5" fillId="5" borderId="1" xfId="0" applyFont="1" applyFill="1" applyBorder="1" applyAlignment="1">
      <alignment horizontal="center"/>
    </xf>
    <xf numFmtId="49" fontId="5" fillId="5" borderId="3" xfId="0" applyNumberFormat="1" applyFont="1" applyFill="1" applyBorder="1"/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164" fontId="5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5" borderId="3" xfId="0" applyFont="1" applyFill="1" applyBorder="1"/>
    <xf numFmtId="0" fontId="5" fillId="5" borderId="4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left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13" fillId="0" borderId="2" xfId="0" applyFont="1" applyFill="1" applyBorder="1"/>
    <xf numFmtId="49" fontId="13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13" fillId="0" borderId="7" xfId="0" applyFont="1" applyFill="1" applyBorder="1" applyAlignment="1"/>
    <xf numFmtId="0" fontId="13" fillId="0" borderId="8" xfId="0" applyFont="1" applyFill="1" applyBorder="1" applyAlignment="1"/>
    <xf numFmtId="0" fontId="13" fillId="0" borderId="9" xfId="0" applyFont="1" applyFill="1" applyBorder="1" applyAlignment="1"/>
    <xf numFmtId="0" fontId="13" fillId="0" borderId="2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2" xfId="0" applyFont="1" applyBorder="1"/>
    <xf numFmtId="0" fontId="2" fillId="0" borderId="2" xfId="0" applyFont="1" applyBorder="1"/>
    <xf numFmtId="37" fontId="2" fillId="0" borderId="2" xfId="0" applyNumberFormat="1" applyFont="1" applyBorder="1"/>
    <xf numFmtId="0" fontId="5" fillId="5" borderId="2" xfId="0" applyFont="1" applyFill="1" applyBorder="1"/>
    <xf numFmtId="37" fontId="5" fillId="5" borderId="2" xfId="0" applyNumberFormat="1" applyFont="1" applyFill="1" applyBorder="1"/>
    <xf numFmtId="0" fontId="2" fillId="0" borderId="0" xfId="8" applyNumberFormat="1" applyFont="1" applyFill="1" applyBorder="1" applyAlignment="1" applyProtection="1">
      <alignment horizontal="center"/>
    </xf>
    <xf numFmtId="0" fontId="2" fillId="0" borderId="0" xfId="8" applyNumberFormat="1" applyFont="1" applyFill="1" applyBorder="1" applyAlignment="1" applyProtection="1"/>
    <xf numFmtId="0" fontId="2" fillId="0" borderId="2" xfId="8" applyNumberFormat="1" applyFont="1" applyFill="1" applyBorder="1" applyAlignment="1" applyProtection="1"/>
    <xf numFmtId="0" fontId="2" fillId="0" borderId="0" xfId="0" applyFont="1" applyBorder="1"/>
    <xf numFmtId="0" fontId="5" fillId="0" borderId="0" xfId="0" applyFont="1" applyBorder="1"/>
    <xf numFmtId="0" fontId="5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5" fillId="0" borderId="11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Border="1"/>
    <xf numFmtId="0" fontId="0" fillId="0" borderId="0" xfId="0" applyAlignment="1">
      <alignment horizontal="left"/>
    </xf>
    <xf numFmtId="0" fontId="4" fillId="0" borderId="0" xfId="11" applyFill="1" applyProtection="1"/>
    <xf numFmtId="0" fontId="4" fillId="0" borderId="0" xfId="11" applyFill="1" applyProtection="1">
      <protection locked="0"/>
    </xf>
    <xf numFmtId="0" fontId="16" fillId="0" borderId="0" xfId="12" applyFont="1" applyFill="1" applyAlignment="1">
      <alignment horizontal="right"/>
    </xf>
    <xf numFmtId="0" fontId="17" fillId="0" borderId="12" xfId="11" applyFont="1" applyFill="1" applyBorder="1" applyAlignment="1" applyProtection="1">
      <alignment horizontal="center" vertical="center" wrapText="1"/>
    </xf>
    <xf numFmtId="0" fontId="17" fillId="0" borderId="13" xfId="11" applyFont="1" applyFill="1" applyBorder="1" applyAlignment="1" applyProtection="1">
      <alignment horizontal="center" vertical="center"/>
    </xf>
    <xf numFmtId="0" fontId="17" fillId="0" borderId="14" xfId="11" applyFont="1" applyFill="1" applyBorder="1" applyAlignment="1" applyProtection="1">
      <alignment horizontal="center" vertical="center"/>
    </xf>
    <xf numFmtId="0" fontId="18" fillId="0" borderId="15" xfId="11" applyFont="1" applyFill="1" applyBorder="1" applyAlignment="1" applyProtection="1">
      <alignment horizontal="left" vertical="center" indent="1"/>
    </xf>
    <xf numFmtId="0" fontId="18" fillId="0" borderId="16" xfId="11" applyFont="1" applyFill="1" applyBorder="1" applyAlignment="1" applyProtection="1">
      <alignment horizontal="left" vertical="center" indent="1"/>
    </xf>
    <xf numFmtId="0" fontId="18" fillId="0" borderId="17" xfId="11" applyFont="1" applyFill="1" applyBorder="1" applyAlignment="1" applyProtection="1">
      <alignment horizontal="left" vertical="center" wrapText="1" indent="1"/>
    </xf>
    <xf numFmtId="165" fontId="18" fillId="0" borderId="17" xfId="11" applyNumberFormat="1" applyFont="1" applyFill="1" applyBorder="1" applyAlignment="1" applyProtection="1">
      <alignment vertical="center"/>
      <protection locked="0"/>
    </xf>
    <xf numFmtId="165" fontId="18" fillId="0" borderId="18" xfId="11" applyNumberFormat="1" applyFont="1" applyFill="1" applyBorder="1" applyAlignment="1" applyProtection="1">
      <alignment vertical="center"/>
      <protection locked="0"/>
    </xf>
    <xf numFmtId="0" fontId="18" fillId="0" borderId="19" xfId="11" applyFont="1" applyFill="1" applyBorder="1" applyAlignment="1" applyProtection="1">
      <alignment horizontal="left" vertical="center" indent="1"/>
    </xf>
    <xf numFmtId="0" fontId="18" fillId="0" borderId="2" xfId="11" applyFont="1" applyFill="1" applyBorder="1" applyAlignment="1" applyProtection="1">
      <alignment horizontal="left" vertical="center" wrapText="1" indent="1"/>
    </xf>
    <xf numFmtId="165" fontId="18" fillId="0" borderId="2" xfId="11" applyNumberFormat="1" applyFont="1" applyFill="1" applyBorder="1" applyAlignment="1" applyProtection="1">
      <alignment vertical="center"/>
      <protection locked="0"/>
    </xf>
    <xf numFmtId="165" fontId="18" fillId="0" borderId="20" xfId="11" applyNumberFormat="1" applyFont="1" applyFill="1" applyBorder="1" applyAlignment="1" applyProtection="1">
      <alignment vertical="center"/>
    </xf>
    <xf numFmtId="0" fontId="18" fillId="0" borderId="21" xfId="11" applyFont="1" applyFill="1" applyBorder="1" applyAlignment="1" applyProtection="1">
      <alignment horizontal="left" vertical="center" wrapText="1" indent="1"/>
    </xf>
    <xf numFmtId="165" fontId="18" fillId="0" borderId="21" xfId="11" applyNumberFormat="1" applyFont="1" applyFill="1" applyBorder="1" applyAlignment="1" applyProtection="1">
      <alignment vertical="center"/>
      <protection locked="0"/>
    </xf>
    <xf numFmtId="165" fontId="18" fillId="0" borderId="22" xfId="11" applyNumberFormat="1" applyFont="1" applyFill="1" applyBorder="1" applyAlignment="1" applyProtection="1">
      <alignment vertical="center"/>
    </xf>
    <xf numFmtId="0" fontId="18" fillId="0" borderId="2" xfId="11" applyFont="1" applyFill="1" applyBorder="1" applyAlignment="1" applyProtection="1">
      <alignment horizontal="left" vertical="center" indent="1"/>
    </xf>
    <xf numFmtId="0" fontId="17" fillId="0" borderId="23" xfId="11" applyFont="1" applyFill="1" applyBorder="1" applyAlignment="1" applyProtection="1">
      <alignment horizontal="left" vertical="center" indent="1"/>
    </xf>
    <xf numFmtId="165" fontId="20" fillId="0" borderId="23" xfId="11" applyNumberFormat="1" applyFont="1" applyFill="1" applyBorder="1" applyAlignment="1" applyProtection="1">
      <alignment vertical="center"/>
    </xf>
    <xf numFmtId="165" fontId="20" fillId="0" borderId="24" xfId="11" applyNumberFormat="1" applyFont="1" applyFill="1" applyBorder="1" applyAlignment="1" applyProtection="1">
      <alignment vertical="center"/>
    </xf>
    <xf numFmtId="165" fontId="0" fillId="0" borderId="0" xfId="0" applyNumberFormat="1"/>
    <xf numFmtId="0" fontId="18" fillId="0" borderId="25" xfId="11" applyFont="1" applyFill="1" applyBorder="1" applyAlignment="1" applyProtection="1">
      <alignment horizontal="left" vertical="center" indent="1"/>
    </xf>
    <xf numFmtId="0" fontId="18" fillId="0" borderId="21" xfId="11" applyFont="1" applyFill="1" applyBorder="1" applyAlignment="1" applyProtection="1">
      <alignment horizontal="left" vertical="center" indent="1"/>
    </xf>
    <xf numFmtId="0" fontId="20" fillId="0" borderId="15" xfId="11" applyFont="1" applyFill="1" applyBorder="1" applyAlignment="1" applyProtection="1">
      <alignment horizontal="left" vertical="center" indent="1"/>
    </xf>
    <xf numFmtId="0" fontId="17" fillId="0" borderId="23" xfId="11" applyFont="1" applyFill="1" applyBorder="1" applyAlignment="1" applyProtection="1">
      <alignment horizontal="left" indent="1"/>
    </xf>
    <xf numFmtId="165" fontId="20" fillId="0" borderId="23" xfId="11" applyNumberFormat="1" applyFont="1" applyFill="1" applyBorder="1" applyProtection="1"/>
    <xf numFmtId="165" fontId="20" fillId="0" borderId="24" xfId="11" applyNumberFormat="1" applyFont="1" applyFill="1" applyBorder="1" applyProtection="1"/>
    <xf numFmtId="165" fontId="15" fillId="0" borderId="0" xfId="10" applyNumberFormat="1" applyFont="1" applyFill="1" applyBorder="1" applyAlignment="1" applyProtection="1">
      <alignment vertical="center" wrapText="1"/>
    </xf>
    <xf numFmtId="0" fontId="9" fillId="0" borderId="0" xfId="10" applyFont="1" applyAlignment="1">
      <alignment horizontal="center" wrapText="1"/>
    </xf>
    <xf numFmtId="165" fontId="21" fillId="0" borderId="0" xfId="10" applyNumberFormat="1" applyFont="1" applyFill="1" applyAlignment="1">
      <alignment vertical="center" wrapText="1"/>
    </xf>
    <xf numFmtId="165" fontId="16" fillId="0" borderId="0" xfId="10" applyNumberFormat="1" applyFont="1" applyFill="1" applyAlignment="1">
      <alignment horizontal="right" vertical="center"/>
    </xf>
    <xf numFmtId="165" fontId="3" fillId="0" borderId="0" xfId="10" applyNumberFormat="1" applyFill="1" applyBorder="1" applyAlignment="1" applyProtection="1">
      <alignment vertical="center" wrapText="1"/>
    </xf>
    <xf numFmtId="165" fontId="16" fillId="0" borderId="0" xfId="10" applyNumberFormat="1" applyFont="1" applyFill="1" applyBorder="1" applyAlignment="1" applyProtection="1">
      <alignment horizontal="right"/>
    </xf>
    <xf numFmtId="0" fontId="17" fillId="0" borderId="24" xfId="10" applyFont="1" applyFill="1" applyBorder="1" applyAlignment="1" applyProtection="1">
      <alignment horizontal="center" vertical="center" wrapText="1"/>
    </xf>
    <xf numFmtId="165" fontId="17" fillId="0" borderId="0" xfId="10" applyNumberFormat="1" applyFont="1" applyFill="1" applyBorder="1" applyAlignment="1" applyProtection="1">
      <alignment vertical="center"/>
    </xf>
    <xf numFmtId="165" fontId="17" fillId="0" borderId="0" xfId="10" applyNumberFormat="1" applyFont="1" applyFill="1" applyBorder="1" applyAlignment="1" applyProtection="1">
      <alignment horizontal="center" vertical="center"/>
    </xf>
    <xf numFmtId="165" fontId="17" fillId="0" borderId="0" xfId="10" applyNumberFormat="1" applyFont="1" applyFill="1" applyBorder="1" applyAlignment="1" applyProtection="1">
      <alignment horizontal="center" vertical="center" wrapText="1"/>
    </xf>
    <xf numFmtId="165" fontId="20" fillId="0" borderId="0" xfId="10" applyNumberFormat="1" applyFont="1" applyFill="1" applyBorder="1" applyAlignment="1" applyProtection="1">
      <alignment horizontal="center" vertical="center" wrapText="1"/>
    </xf>
    <xf numFmtId="165" fontId="18" fillId="0" borderId="9" xfId="1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0" xfId="10" applyNumberFormat="1" applyFont="1" applyFill="1" applyBorder="1" applyAlignment="1" applyProtection="1">
      <alignment vertical="center" wrapText="1"/>
    </xf>
    <xf numFmtId="165" fontId="18" fillId="0" borderId="0" xfId="10" applyNumberFormat="1" applyFont="1" applyFill="1" applyBorder="1" applyAlignment="1" applyProtection="1">
      <alignment vertical="center" wrapText="1"/>
      <protection locked="0"/>
    </xf>
    <xf numFmtId="167" fontId="3" fillId="0" borderId="0" xfId="1" applyNumberFormat="1" applyFont="1" applyFill="1" applyBorder="1" applyAlignment="1" applyProtection="1">
      <alignment vertical="center"/>
      <protection locked="0"/>
    </xf>
    <xf numFmtId="165" fontId="18" fillId="0" borderId="2" xfId="1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6" xfId="10" applyNumberFormat="1" applyFont="1" applyFill="1" applyBorder="1" applyAlignment="1" applyProtection="1">
      <alignment vertical="center" wrapText="1"/>
    </xf>
    <xf numFmtId="165" fontId="3" fillId="0" borderId="0" xfId="9" applyNumberFormat="1" applyFill="1" applyAlignment="1" applyProtection="1">
      <alignment horizontal="center" vertical="center" wrapText="1"/>
    </xf>
    <xf numFmtId="165" fontId="3" fillId="0" borderId="0" xfId="9" applyNumberFormat="1" applyFill="1" applyAlignment="1" applyProtection="1">
      <alignment vertical="center" wrapText="1"/>
    </xf>
    <xf numFmtId="165" fontId="16" fillId="0" borderId="0" xfId="9" applyNumberFormat="1" applyFont="1" applyFill="1" applyAlignment="1" applyProtection="1">
      <alignment horizontal="right"/>
    </xf>
    <xf numFmtId="165" fontId="17" fillId="0" borderId="0" xfId="9" applyNumberFormat="1" applyFont="1" applyFill="1" applyBorder="1" applyAlignment="1" applyProtection="1">
      <alignment horizontal="center" vertical="center" wrapText="1"/>
    </xf>
    <xf numFmtId="165" fontId="17" fillId="0" borderId="0" xfId="9" applyNumberFormat="1" applyFont="1" applyFill="1" applyBorder="1" applyAlignment="1" applyProtection="1">
      <alignment horizontal="center" vertical="center"/>
    </xf>
    <xf numFmtId="165" fontId="20" fillId="0" borderId="0" xfId="9" applyNumberFormat="1" applyFont="1" applyFill="1" applyBorder="1" applyAlignment="1" applyProtection="1">
      <alignment horizontal="center" vertical="center" wrapText="1"/>
    </xf>
    <xf numFmtId="165" fontId="20" fillId="0" borderId="0" xfId="9" applyNumberFormat="1" applyFont="1" applyFill="1" applyBorder="1" applyAlignment="1" applyProtection="1">
      <alignment horizontal="left" vertical="center" wrapText="1" indent="1"/>
    </xf>
    <xf numFmtId="49" fontId="18" fillId="0" borderId="0" xfId="9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9" applyNumberFormat="1" applyFont="1" applyFill="1" applyBorder="1" applyAlignment="1" applyProtection="1">
      <alignment vertical="center" wrapText="1"/>
    </xf>
    <xf numFmtId="165" fontId="18" fillId="0" borderId="0" xfId="9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9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9" applyNumberFormat="1" applyFont="1" applyFill="1" applyBorder="1" applyAlignment="1" applyProtection="1">
      <alignment vertical="center" wrapText="1"/>
      <protection locked="0"/>
    </xf>
    <xf numFmtId="165" fontId="3" fillId="9" borderId="0" xfId="9" applyNumberFormat="1" applyFont="1" applyFill="1" applyBorder="1" applyAlignment="1" applyProtection="1">
      <alignment horizontal="left" vertical="center" wrapText="1" indent="2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3" fontId="5" fillId="5" borderId="3" xfId="0" applyNumberFormat="1" applyFont="1" applyFill="1" applyBorder="1"/>
    <xf numFmtId="3" fontId="2" fillId="0" borderId="3" xfId="0" applyNumberFormat="1" applyFont="1" applyBorder="1"/>
    <xf numFmtId="3" fontId="2" fillId="0" borderId="27" xfId="0" applyNumberFormat="1" applyFont="1" applyFill="1" applyBorder="1"/>
    <xf numFmtId="3" fontId="5" fillId="5" borderId="27" xfId="0" applyNumberFormat="1" applyFont="1" applyFill="1" applyBorder="1"/>
    <xf numFmtId="3" fontId="2" fillId="0" borderId="27" xfId="0" applyNumberFormat="1" applyFont="1" applyBorder="1"/>
    <xf numFmtId="3" fontId="5" fillId="0" borderId="27" xfId="0" applyNumberFormat="1" applyFont="1" applyBorder="1"/>
    <xf numFmtId="3" fontId="5" fillId="5" borderId="3" xfId="0" applyNumberFormat="1" applyFont="1" applyFill="1" applyBorder="1" applyAlignment="1"/>
    <xf numFmtId="3" fontId="5" fillId="8" borderId="3" xfId="0" applyNumberFormat="1" applyFont="1" applyFill="1" applyBorder="1" applyAlignment="1"/>
    <xf numFmtId="3" fontId="5" fillId="0" borderId="3" xfId="0" applyNumberFormat="1" applyFont="1" applyFill="1" applyBorder="1" applyAlignment="1"/>
    <xf numFmtId="3" fontId="2" fillId="0" borderId="3" xfId="0" applyNumberFormat="1" applyFont="1" applyFill="1" applyBorder="1" applyAlignment="1"/>
    <xf numFmtId="3" fontId="10" fillId="0" borderId="3" xfId="0" applyNumberFormat="1" applyFont="1" applyFill="1" applyBorder="1" applyAlignment="1"/>
    <xf numFmtId="3" fontId="11" fillId="0" borderId="3" xfId="0" applyNumberFormat="1" applyFont="1" applyFill="1" applyBorder="1" applyAlignment="1"/>
    <xf numFmtId="3" fontId="9" fillId="0" borderId="3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9" fillId="5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12" fillId="0" borderId="3" xfId="0" applyNumberFormat="1" applyFont="1" applyFill="1" applyBorder="1" applyAlignment="1"/>
    <xf numFmtId="3" fontId="9" fillId="0" borderId="3" xfId="0" applyNumberFormat="1" applyFont="1" applyFill="1" applyBorder="1"/>
    <xf numFmtId="3" fontId="12" fillId="0" borderId="3" xfId="0" applyNumberFormat="1" applyFont="1" applyFill="1" applyBorder="1"/>
    <xf numFmtId="3" fontId="9" fillId="5" borderId="4" xfId="0" applyNumberFormat="1" applyFont="1" applyFill="1" applyBorder="1"/>
    <xf numFmtId="3" fontId="5" fillId="8" borderId="3" xfId="0" applyNumberFormat="1" applyFont="1" applyFill="1" applyBorder="1"/>
    <xf numFmtId="3" fontId="2" fillId="8" borderId="3" xfId="0" applyNumberFormat="1" applyFont="1" applyFill="1" applyBorder="1"/>
    <xf numFmtId="3" fontId="2" fillId="0" borderId="28" xfId="0" applyNumberFormat="1" applyFont="1" applyFill="1" applyBorder="1"/>
    <xf numFmtId="3" fontId="12" fillId="8" borderId="3" xfId="0" applyNumberFormat="1" applyFont="1" applyFill="1" applyBorder="1"/>
    <xf numFmtId="3" fontId="5" fillId="0" borderId="27" xfId="0" applyNumberFormat="1" applyFont="1" applyFill="1" applyBorder="1" applyAlignment="1"/>
    <xf numFmtId="3" fontId="2" fillId="0" borderId="27" xfId="0" applyNumberFormat="1" applyFont="1" applyFill="1" applyBorder="1" applyAlignment="1"/>
    <xf numFmtId="3" fontId="10" fillId="0" borderId="27" xfId="0" applyNumberFormat="1" applyFont="1" applyFill="1" applyBorder="1" applyAlignment="1"/>
    <xf numFmtId="3" fontId="11" fillId="0" borderId="27" xfId="0" applyNumberFormat="1" applyFont="1" applyFill="1" applyBorder="1" applyAlignment="1"/>
    <xf numFmtId="3" fontId="2" fillId="0" borderId="27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 wrapText="1"/>
    </xf>
    <xf numFmtId="3" fontId="2" fillId="0" borderId="27" xfId="0" applyNumberFormat="1" applyFont="1" applyFill="1" applyBorder="1" applyAlignment="1">
      <alignment horizontal="right" wrapText="1"/>
    </xf>
    <xf numFmtId="3" fontId="9" fillId="5" borderId="27" xfId="0" applyNumberFormat="1" applyFont="1" applyFill="1" applyBorder="1"/>
    <xf numFmtId="3" fontId="5" fillId="0" borderId="27" xfId="0" applyNumberFormat="1" applyFont="1" applyFill="1" applyBorder="1"/>
    <xf numFmtId="3" fontId="12" fillId="0" borderId="27" xfId="0" applyNumberFormat="1" applyFont="1" applyFill="1" applyBorder="1" applyAlignment="1"/>
    <xf numFmtId="3" fontId="12" fillId="0" borderId="27" xfId="0" applyNumberFormat="1" applyFont="1" applyFill="1" applyBorder="1"/>
    <xf numFmtId="3" fontId="2" fillId="8" borderId="27" xfId="0" applyNumberFormat="1" applyFont="1" applyFill="1" applyBorder="1"/>
    <xf numFmtId="3" fontId="12" fillId="8" borderId="27" xfId="0" applyNumberFormat="1" applyFont="1" applyFill="1" applyBorder="1"/>
    <xf numFmtId="0" fontId="2" fillId="0" borderId="0" xfId="0" applyFont="1" applyFill="1" applyBorder="1" applyAlignment="1"/>
    <xf numFmtId="3" fontId="5" fillId="10" borderId="1" xfId="0" applyNumberFormat="1" applyFont="1" applyFill="1" applyBorder="1"/>
    <xf numFmtId="3" fontId="5" fillId="0" borderId="2" xfId="0" applyNumberFormat="1" applyFont="1" applyFill="1" applyBorder="1"/>
    <xf numFmtId="3" fontId="5" fillId="8" borderId="29" xfId="0" applyNumberFormat="1" applyFont="1" applyFill="1" applyBorder="1" applyAlignment="1"/>
    <xf numFmtId="3" fontId="5" fillId="0" borderId="29" xfId="0" applyNumberFormat="1" applyFont="1" applyFill="1" applyBorder="1" applyAlignment="1"/>
    <xf numFmtId="3" fontId="2" fillId="0" borderId="29" xfId="0" applyNumberFormat="1" applyFont="1" applyFill="1" applyBorder="1" applyAlignment="1"/>
    <xf numFmtId="3" fontId="5" fillId="5" borderId="29" xfId="0" applyNumberFormat="1" applyFont="1" applyFill="1" applyBorder="1" applyAlignment="1"/>
    <xf numFmtId="3" fontId="9" fillId="0" borderId="29" xfId="0" applyNumberFormat="1" applyFont="1" applyFill="1" applyBorder="1" applyAlignment="1"/>
    <xf numFmtId="3" fontId="2" fillId="0" borderId="29" xfId="0" applyNumberFormat="1" applyFont="1" applyFill="1" applyBorder="1" applyAlignment="1">
      <alignment horizontal="right" wrapText="1"/>
    </xf>
    <xf numFmtId="3" fontId="9" fillId="5" borderId="29" xfId="0" applyNumberFormat="1" applyFont="1" applyFill="1" applyBorder="1"/>
    <xf numFmtId="3" fontId="5" fillId="0" borderId="29" xfId="0" applyNumberFormat="1" applyFont="1" applyFill="1" applyBorder="1"/>
    <xf numFmtId="3" fontId="2" fillId="0" borderId="29" xfId="0" applyNumberFormat="1" applyFont="1" applyFill="1" applyBorder="1"/>
    <xf numFmtId="3" fontId="5" fillId="5" borderId="29" xfId="0" applyNumberFormat="1" applyFont="1" applyFill="1" applyBorder="1"/>
    <xf numFmtId="3" fontId="12" fillId="0" borderId="29" xfId="0" applyNumberFormat="1" applyFont="1" applyFill="1" applyBorder="1" applyAlignment="1"/>
    <xf numFmtId="3" fontId="12" fillId="0" borderId="29" xfId="0" applyNumberFormat="1" applyFont="1" applyFill="1" applyBorder="1"/>
    <xf numFmtId="3" fontId="5" fillId="8" borderId="29" xfId="0" applyNumberFormat="1" applyFont="1" applyFill="1" applyBorder="1"/>
    <xf numFmtId="3" fontId="2" fillId="8" borderId="29" xfId="0" applyNumberFormat="1" applyFont="1" applyFill="1" applyBorder="1"/>
    <xf numFmtId="3" fontId="2" fillId="0" borderId="30" xfId="0" applyNumberFormat="1" applyFont="1" applyFill="1" applyBorder="1"/>
    <xf numFmtId="3" fontId="2" fillId="0" borderId="31" xfId="0" applyNumberFormat="1" applyFont="1" applyFill="1" applyBorder="1" applyAlignment="1"/>
    <xf numFmtId="3" fontId="2" fillId="0" borderId="31" xfId="0" applyNumberFormat="1" applyFont="1" applyFill="1" applyBorder="1"/>
    <xf numFmtId="3" fontId="5" fillId="8" borderId="32" xfId="0" applyNumberFormat="1" applyFont="1" applyFill="1" applyBorder="1" applyAlignment="1"/>
    <xf numFmtId="3" fontId="2" fillId="8" borderId="29" xfId="0" applyNumberFormat="1" applyFont="1" applyFill="1" applyBorder="1" applyAlignment="1"/>
    <xf numFmtId="3" fontId="2" fillId="8" borderId="33" xfId="0" applyNumberFormat="1" applyFont="1" applyFill="1" applyBorder="1" applyAlignment="1"/>
    <xf numFmtId="0" fontId="0" fillId="0" borderId="0" xfId="0" applyFont="1"/>
    <xf numFmtId="3" fontId="5" fillId="5" borderId="10" xfId="0" applyNumberFormat="1" applyFont="1" applyFill="1" applyBorder="1"/>
    <xf numFmtId="165" fontId="18" fillId="0" borderId="0" xfId="11" applyNumberFormat="1" applyFont="1" applyFill="1" applyBorder="1" applyAlignment="1" applyProtection="1">
      <alignment vertical="center"/>
      <protection locked="0"/>
    </xf>
    <xf numFmtId="165" fontId="20" fillId="0" borderId="26" xfId="11" applyNumberFormat="1" applyFont="1" applyFill="1" applyBorder="1" applyAlignment="1" applyProtection="1">
      <alignment vertical="center"/>
    </xf>
    <xf numFmtId="165" fontId="18" fillId="0" borderId="2" xfId="1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5" fillId="0" borderId="1" xfId="0" applyNumberFormat="1" applyFont="1" applyBorder="1"/>
    <xf numFmtId="0" fontId="14" fillId="0" borderId="0" xfId="0" applyFont="1" applyAlignment="1">
      <alignment horizontal="right"/>
    </xf>
    <xf numFmtId="0" fontId="18" fillId="0" borderId="43" xfId="11" applyFont="1" applyFill="1" applyBorder="1" applyAlignment="1" applyProtection="1">
      <alignment horizontal="left" vertical="center" indent="1"/>
    </xf>
    <xf numFmtId="165" fontId="18" fillId="0" borderId="21" xfId="11" applyNumberFormat="1" applyFont="1" applyFill="1" applyBorder="1" applyAlignment="1" applyProtection="1">
      <alignment vertical="center"/>
    </xf>
    <xf numFmtId="0" fontId="0" fillId="0" borderId="0" xfId="0" applyBorder="1"/>
    <xf numFmtId="0" fontId="20" fillId="0" borderId="14" xfId="10" applyFont="1" applyFill="1" applyBorder="1" applyAlignment="1" applyProtection="1">
      <alignment horizontal="center" vertical="center" wrapText="1"/>
    </xf>
    <xf numFmtId="0" fontId="22" fillId="0" borderId="50" xfId="10" applyFont="1" applyFill="1" applyBorder="1" applyAlignment="1" applyProtection="1">
      <alignment horizontal="left" vertical="center" wrapText="1" indent="1"/>
    </xf>
    <xf numFmtId="165" fontId="18" fillId="0" borderId="51" xfId="1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2" xfId="1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3" xfId="10" applyFont="1" applyFill="1" applyBorder="1" applyAlignment="1" applyProtection="1">
      <alignment horizontal="left" vertical="center" wrapText="1" indent="1"/>
    </xf>
    <xf numFmtId="165" fontId="18" fillId="0" borderId="54" xfId="1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3" xfId="10" applyFont="1" applyFill="1" applyBorder="1" applyAlignment="1" applyProtection="1">
      <alignment horizontal="left" vertical="center" wrapText="1" indent="8"/>
    </xf>
    <xf numFmtId="0" fontId="18" fillId="0" borderId="55" xfId="10" applyFont="1" applyFill="1" applyBorder="1" applyAlignment="1" applyProtection="1">
      <alignment vertical="center" wrapText="1"/>
      <protection locked="0"/>
    </xf>
    <xf numFmtId="0" fontId="18" fillId="0" borderId="53" xfId="10" applyFont="1" applyFill="1" applyBorder="1" applyAlignment="1" applyProtection="1">
      <alignment vertical="center" wrapText="1"/>
      <protection locked="0"/>
    </xf>
    <xf numFmtId="0" fontId="18" fillId="0" borderId="56" xfId="10" applyFont="1" applyFill="1" applyBorder="1" applyAlignment="1" applyProtection="1">
      <alignment vertical="center" wrapText="1"/>
      <protection locked="0"/>
    </xf>
    <xf numFmtId="165" fontId="18" fillId="0" borderId="57" xfId="1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8" xfId="1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9" xfId="10" applyFont="1" applyFill="1" applyBorder="1" applyAlignment="1" applyProtection="1">
      <alignment horizontal="center" vertical="center" wrapText="1"/>
    </xf>
    <xf numFmtId="0" fontId="20" fillId="0" borderId="60" xfId="10" applyFont="1" applyFill="1" applyBorder="1" applyAlignment="1" applyProtection="1">
      <alignment horizontal="center" vertical="center" wrapText="1"/>
    </xf>
    <xf numFmtId="0" fontId="17" fillId="0" borderId="61" xfId="10" applyFont="1" applyFill="1" applyBorder="1" applyAlignment="1" applyProtection="1">
      <alignment horizontal="center" vertical="center" wrapText="1"/>
    </xf>
    <xf numFmtId="0" fontId="20" fillId="0" borderId="62" xfId="10" applyFont="1" applyFill="1" applyBorder="1" applyAlignment="1" applyProtection="1">
      <alignment horizontal="center" vertical="center" wrapText="1"/>
    </xf>
    <xf numFmtId="165" fontId="20" fillId="0" borderId="63" xfId="10" applyNumberFormat="1" applyFont="1" applyFill="1" applyBorder="1" applyAlignment="1" applyProtection="1">
      <alignment vertical="center" wrapText="1"/>
    </xf>
    <xf numFmtId="0" fontId="17" fillId="0" borderId="42" xfId="10" applyFont="1" applyFill="1" applyBorder="1" applyAlignment="1" applyProtection="1">
      <alignment vertical="center" wrapText="1"/>
    </xf>
    <xf numFmtId="0" fontId="5" fillId="5" borderId="1" xfId="0" applyFont="1" applyFill="1" applyBorder="1" applyAlignment="1"/>
    <xf numFmtId="0" fontId="5" fillId="5" borderId="1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11" borderId="36" xfId="8" applyNumberFormat="1" applyFont="1" applyFill="1" applyBorder="1" applyAlignment="1" applyProtection="1">
      <alignment horizontal="center" wrapText="1"/>
    </xf>
    <xf numFmtId="0" fontId="5" fillId="11" borderId="39" xfId="8" applyNumberFormat="1" applyFont="1" applyFill="1" applyBorder="1" applyAlignment="1" applyProtection="1">
      <alignment horizontal="center" wrapText="1"/>
    </xf>
    <xf numFmtId="0" fontId="5" fillId="11" borderId="6" xfId="0" applyFont="1" applyFill="1" applyBorder="1" applyAlignment="1">
      <alignment horizontal="center" vertical="center"/>
    </xf>
    <xf numFmtId="0" fontId="5" fillId="11" borderId="6" xfId="8" applyNumberFormat="1" applyFont="1" applyFill="1" applyBorder="1" applyAlignment="1" applyProtection="1">
      <alignment horizontal="center" wrapText="1"/>
    </xf>
    <xf numFmtId="0" fontId="2" fillId="0" borderId="0" xfId="8" applyNumberFormat="1" applyFont="1" applyFill="1" applyBorder="1" applyAlignment="1" applyProtection="1">
      <alignment horizontal="center"/>
    </xf>
    <xf numFmtId="0" fontId="5" fillId="0" borderId="0" xfId="8" applyNumberFormat="1" applyFont="1" applyFill="1" applyBorder="1" applyAlignment="1" applyProtection="1">
      <alignment horizontal="center"/>
    </xf>
    <xf numFmtId="0" fontId="5" fillId="11" borderId="28" xfId="8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0" xfId="11" applyFont="1" applyFill="1" applyBorder="1" applyAlignment="1" applyProtection="1">
      <alignment horizontal="center" wrapText="1"/>
    </xf>
    <xf numFmtId="0" fontId="19" fillId="0" borderId="47" xfId="11" applyFont="1" applyFill="1" applyBorder="1" applyAlignment="1" applyProtection="1">
      <alignment horizontal="left" vertical="center" indent="1"/>
    </xf>
    <xf numFmtId="0" fontId="19" fillId="0" borderId="48" xfId="11" applyFont="1" applyFill="1" applyBorder="1" applyAlignment="1" applyProtection="1">
      <alignment horizontal="left" vertical="center" indent="1"/>
    </xf>
    <xf numFmtId="0" fontId="19" fillId="0" borderId="49" xfId="11" applyFont="1" applyFill="1" applyBorder="1" applyAlignment="1" applyProtection="1">
      <alignment horizontal="left" vertical="center" indent="1"/>
    </xf>
    <xf numFmtId="0" fontId="19" fillId="0" borderId="44" xfId="11" applyFont="1" applyFill="1" applyBorder="1" applyAlignment="1" applyProtection="1">
      <alignment horizontal="left" vertical="center" indent="1"/>
    </xf>
    <xf numFmtId="0" fontId="19" fillId="0" borderId="45" xfId="11" applyFont="1" applyFill="1" applyBorder="1" applyAlignment="1" applyProtection="1">
      <alignment horizontal="left" vertical="center" indent="1"/>
    </xf>
    <xf numFmtId="0" fontId="19" fillId="0" borderId="46" xfId="11" applyFont="1" applyFill="1" applyBorder="1" applyAlignment="1" applyProtection="1">
      <alignment horizontal="left" vertical="center" indent="1"/>
    </xf>
    <xf numFmtId="0" fontId="9" fillId="0" borderId="0" xfId="10" applyFont="1" applyBorder="1" applyAlignment="1">
      <alignment horizontal="center" wrapText="1"/>
    </xf>
    <xf numFmtId="165" fontId="17" fillId="0" borderId="0" xfId="9" applyNumberFormat="1" applyFont="1" applyFill="1" applyBorder="1" applyAlignment="1" applyProtection="1">
      <alignment horizontal="left" vertical="center" wrapText="1" indent="2"/>
    </xf>
    <xf numFmtId="165" fontId="15" fillId="0" borderId="0" xfId="9" applyNumberFormat="1" applyFont="1" applyFill="1" applyBorder="1" applyAlignment="1" applyProtection="1">
      <alignment horizontal="center" vertical="center" wrapText="1"/>
    </xf>
    <xf numFmtId="165" fontId="17" fillId="0" borderId="0" xfId="9" applyNumberFormat="1" applyFont="1" applyFill="1" applyBorder="1" applyAlignment="1" applyProtection="1">
      <alignment horizontal="center" vertical="center" wrapText="1"/>
    </xf>
    <xf numFmtId="165" fontId="17" fillId="0" borderId="0" xfId="9" applyNumberFormat="1" applyFont="1" applyFill="1" applyBorder="1" applyAlignment="1" applyProtection="1">
      <alignment horizontal="center" vertical="center"/>
    </xf>
  </cellXfs>
  <cellStyles count="13">
    <cellStyle name="Ezres" xfId="1" builtinId="3"/>
    <cellStyle name="Jelölőszín (1)" xfId="2" xr:uid="{00000000-0005-0000-0000-000001000000}"/>
    <cellStyle name="Jelölőszín (2)" xfId="3" xr:uid="{00000000-0005-0000-0000-000002000000}"/>
    <cellStyle name="Jelölőszín (3)" xfId="4" xr:uid="{00000000-0005-0000-0000-000003000000}"/>
    <cellStyle name="Jelölőszín (4)" xfId="5" xr:uid="{00000000-0005-0000-0000-000004000000}"/>
    <cellStyle name="Jelölőszín (5)" xfId="6" xr:uid="{00000000-0005-0000-0000-000005000000}"/>
    <cellStyle name="Jelölőszín (6)" xfId="7" xr:uid="{00000000-0005-0000-0000-000006000000}"/>
    <cellStyle name="Normál" xfId="0" builtinId="0"/>
    <cellStyle name="Normál_2010. évi költségvetés mellékletek" xfId="8" xr:uid="{00000000-0005-0000-0000-000008000000}"/>
    <cellStyle name="Normál_Munka1" xfId="9" xr:uid="{00000000-0005-0000-0000-000009000000}"/>
    <cellStyle name="Normál_Munka10" xfId="10" xr:uid="{00000000-0005-0000-0000-00000A000000}"/>
    <cellStyle name="Normál_SEGEDLETEK" xfId="11" xr:uid="{00000000-0005-0000-0000-00000B000000}"/>
    <cellStyle name="Normál_Tájékoztató felhalm" xfId="12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workbookViewId="0">
      <selection activeCell="F14" sqref="F14"/>
    </sheetView>
  </sheetViews>
  <sheetFormatPr defaultRowHeight="15" customHeight="1"/>
  <cols>
    <col min="1" max="1" width="9.42578125" customWidth="1"/>
    <col min="2" max="2" width="29" customWidth="1"/>
    <col min="3" max="3" width="34" customWidth="1"/>
    <col min="4" max="7" width="16.140625" customWidth="1"/>
  </cols>
  <sheetData>
    <row r="1" spans="1:7" ht="15.75" customHeight="1">
      <c r="A1" s="273" t="s">
        <v>465</v>
      </c>
      <c r="B1" s="273"/>
      <c r="C1" s="273"/>
      <c r="D1" s="273"/>
      <c r="E1" s="273"/>
      <c r="F1" s="273"/>
      <c r="G1" s="273"/>
    </row>
    <row r="2" spans="1:7" ht="15.75" customHeight="1">
      <c r="A2" s="242"/>
      <c r="B2" s="242"/>
      <c r="C2" s="242"/>
      <c r="D2" s="242"/>
      <c r="E2" s="242"/>
      <c r="F2" s="242"/>
      <c r="G2" s="242"/>
    </row>
    <row r="3" spans="1:7" ht="15.75" customHeight="1">
      <c r="A3" s="274" t="s">
        <v>0</v>
      </c>
      <c r="B3" s="274"/>
      <c r="C3" s="274"/>
      <c r="D3" s="274"/>
      <c r="E3" s="275"/>
      <c r="F3" s="275"/>
      <c r="G3" s="275"/>
    </row>
    <row r="4" spans="1:7" ht="15.75" customHeight="1">
      <c r="A4" s="276" t="s">
        <v>443</v>
      </c>
      <c r="B4" s="276"/>
      <c r="C4" s="276"/>
      <c r="D4" s="276"/>
      <c r="E4" s="275"/>
      <c r="F4" s="275"/>
      <c r="G4" s="275"/>
    </row>
    <row r="5" spans="1:7" ht="15.75" customHeight="1">
      <c r="A5" s="1"/>
      <c r="B5" s="1"/>
      <c r="C5" s="1"/>
      <c r="D5" s="1"/>
      <c r="E5" s="1"/>
      <c r="F5" s="1"/>
      <c r="G5" s="1"/>
    </row>
    <row r="6" spans="1:7" ht="15.75" customHeight="1">
      <c r="A6" s="2"/>
      <c r="B6" s="2"/>
      <c r="C6" s="2"/>
      <c r="E6" s="3"/>
      <c r="F6" s="3"/>
      <c r="G6" s="3" t="s">
        <v>1</v>
      </c>
    </row>
    <row r="7" spans="1:7" ht="15" customHeight="1">
      <c r="A7" s="270" t="s">
        <v>2</v>
      </c>
      <c r="B7" s="270"/>
      <c r="C7" s="271"/>
      <c r="D7" s="272" t="s">
        <v>3</v>
      </c>
      <c r="E7" s="268" t="s">
        <v>441</v>
      </c>
      <c r="F7" s="268" t="s">
        <v>442</v>
      </c>
      <c r="G7" s="268" t="s">
        <v>427</v>
      </c>
    </row>
    <row r="8" spans="1:7" ht="15" customHeight="1">
      <c r="A8" s="270"/>
      <c r="B8" s="270"/>
      <c r="C8" s="271"/>
      <c r="D8" s="272"/>
      <c r="E8" s="269"/>
      <c r="F8" s="269"/>
      <c r="G8" s="269"/>
    </row>
    <row r="9" spans="1:7" ht="15.75" customHeight="1">
      <c r="A9" s="266" t="s">
        <v>4</v>
      </c>
      <c r="B9" s="266"/>
      <c r="C9" s="5"/>
      <c r="D9" s="170">
        <f>SUM(D10:D13)</f>
        <v>43740479</v>
      </c>
      <c r="E9" s="170">
        <f>SUM(E10:E13)</f>
        <v>2061590</v>
      </c>
      <c r="F9" s="170">
        <f>SUM(F10:F13)</f>
        <v>1247285</v>
      </c>
      <c r="G9" s="170">
        <f>SUM(G10:G13)</f>
        <v>47049354</v>
      </c>
    </row>
    <row r="10" spans="1:7" ht="15.75" customHeight="1">
      <c r="A10" s="6" t="s">
        <v>5</v>
      </c>
      <c r="B10" s="7" t="s">
        <v>6</v>
      </c>
      <c r="C10" s="8"/>
      <c r="D10" s="171">
        <v>21180479</v>
      </c>
      <c r="E10" s="174">
        <v>2061590</v>
      </c>
      <c r="F10" s="174">
        <v>661050</v>
      </c>
      <c r="G10" s="174">
        <f>SUM(D10:F10)</f>
        <v>23903119</v>
      </c>
    </row>
    <row r="11" spans="1:7" ht="15.75" customHeight="1">
      <c r="A11" s="6" t="s">
        <v>7</v>
      </c>
      <c r="B11" s="7" t="s">
        <v>8</v>
      </c>
      <c r="C11" s="8"/>
      <c r="D11" s="171">
        <v>20550000</v>
      </c>
      <c r="E11" s="174"/>
      <c r="F11" s="174"/>
      <c r="G11" s="174">
        <f>SUM(D11:F11)</f>
        <v>20550000</v>
      </c>
    </row>
    <row r="12" spans="1:7" ht="15.75" customHeight="1">
      <c r="A12" s="6" t="s">
        <v>9</v>
      </c>
      <c r="B12" s="7" t="s">
        <v>10</v>
      </c>
      <c r="C12" s="8"/>
      <c r="D12" s="171">
        <v>2010000</v>
      </c>
      <c r="E12" s="174"/>
      <c r="F12" s="174">
        <v>586235</v>
      </c>
      <c r="G12" s="174">
        <f>SUM(D12:F12)</f>
        <v>2596235</v>
      </c>
    </row>
    <row r="13" spans="1:7" ht="15.75" customHeight="1">
      <c r="A13" s="6" t="s">
        <v>11</v>
      </c>
      <c r="B13" s="7" t="s">
        <v>12</v>
      </c>
      <c r="C13" s="8"/>
      <c r="D13" s="171"/>
      <c r="E13" s="174"/>
      <c r="F13" s="174"/>
      <c r="G13" s="174">
        <f>SUM(D13:F13)</f>
        <v>0</v>
      </c>
    </row>
    <row r="14" spans="1:7" ht="15.75" customHeight="1">
      <c r="A14" s="9" t="s">
        <v>13</v>
      </c>
      <c r="B14" s="9"/>
      <c r="C14" s="10"/>
      <c r="D14" s="172">
        <f>SUM(D15:D17)</f>
        <v>13565000</v>
      </c>
      <c r="E14" s="172">
        <f>SUM(E15:E17)</f>
        <v>0</v>
      </c>
      <c r="F14" s="172">
        <f>SUM(F15:F17)</f>
        <v>866000</v>
      </c>
      <c r="G14" s="172">
        <f>SUM(G15:G17)</f>
        <v>14431000</v>
      </c>
    </row>
    <row r="15" spans="1:7" ht="15.75" customHeight="1">
      <c r="A15" s="6" t="s">
        <v>14</v>
      </c>
      <c r="B15" s="6" t="s">
        <v>15</v>
      </c>
      <c r="C15" s="8"/>
      <c r="D15" s="171">
        <v>9765000</v>
      </c>
      <c r="E15" s="174"/>
      <c r="F15" s="174"/>
      <c r="G15" s="174">
        <f>SUM(D15:F15)</f>
        <v>9765000</v>
      </c>
    </row>
    <row r="16" spans="1:7" ht="15.75" customHeight="1">
      <c r="A16" s="6" t="s">
        <v>16</v>
      </c>
      <c r="B16" s="7" t="s">
        <v>17</v>
      </c>
      <c r="C16" s="11"/>
      <c r="D16" s="173">
        <v>3800000</v>
      </c>
      <c r="E16" s="176"/>
      <c r="F16" s="176"/>
      <c r="G16" s="174">
        <f>SUM(D16:F16)</f>
        <v>3800000</v>
      </c>
    </row>
    <row r="17" spans="1:7" ht="15.75" customHeight="1">
      <c r="A17" s="6" t="s">
        <v>18</v>
      </c>
      <c r="B17" s="7" t="s">
        <v>19</v>
      </c>
      <c r="C17" s="11"/>
      <c r="D17" s="173"/>
      <c r="E17" s="176"/>
      <c r="F17" s="176">
        <v>866000</v>
      </c>
      <c r="G17" s="174">
        <f>SUM(D17:F17)</f>
        <v>866000</v>
      </c>
    </row>
    <row r="18" spans="1:7" ht="15.75" customHeight="1">
      <c r="A18" s="9" t="s">
        <v>20</v>
      </c>
      <c r="B18" s="13"/>
      <c r="C18" s="10"/>
      <c r="D18" s="172">
        <f>SUM(D19)</f>
        <v>32544000</v>
      </c>
      <c r="E18" s="172">
        <f>SUM(E19)</f>
        <v>9491549</v>
      </c>
      <c r="F18" s="172">
        <f>SUM(F19)</f>
        <v>1145322</v>
      </c>
      <c r="G18" s="172">
        <f>SUM(G19)</f>
        <v>43180871</v>
      </c>
    </row>
    <row r="19" spans="1:7" ht="15.75" customHeight="1">
      <c r="A19" s="6" t="s">
        <v>21</v>
      </c>
      <c r="B19" s="7" t="s">
        <v>20</v>
      </c>
      <c r="C19" s="11"/>
      <c r="D19" s="173">
        <v>32544000</v>
      </c>
      <c r="E19" s="176">
        <v>9491549</v>
      </c>
      <c r="F19" s="176">
        <v>1145322</v>
      </c>
      <c r="G19" s="176">
        <f>SUM(D19:F19)</f>
        <v>43180871</v>
      </c>
    </row>
    <row r="20" spans="1:7" ht="15.75" customHeight="1">
      <c r="A20" s="9" t="s">
        <v>22</v>
      </c>
      <c r="B20" s="9"/>
      <c r="C20" s="10"/>
      <c r="D20" s="175">
        <f>SUM(D9+D14+D18)</f>
        <v>89849479</v>
      </c>
      <c r="E20" s="175">
        <f>SUM(E9+E14+E18)</f>
        <v>11553139</v>
      </c>
      <c r="F20" s="175">
        <f>SUM(F9+F14+F18)</f>
        <v>3258607</v>
      </c>
      <c r="G20" s="175">
        <f>SUM(G9+G14+G18)</f>
        <v>104661225</v>
      </c>
    </row>
    <row r="21" spans="1:7" ht="15.75" customHeight="1">
      <c r="A21" s="14"/>
      <c r="B21" s="14"/>
      <c r="C21" s="15"/>
      <c r="D21" s="15"/>
      <c r="E21" s="177"/>
      <c r="F21" s="177"/>
      <c r="G21" s="177"/>
    </row>
    <row r="22" spans="1:7" ht="15.75" customHeight="1">
      <c r="A22" s="267" t="s">
        <v>23</v>
      </c>
      <c r="B22" s="267"/>
      <c r="C22" s="10"/>
      <c r="D22" s="172">
        <f>SUM(D23:D27)</f>
        <v>45578580</v>
      </c>
      <c r="E22" s="172">
        <f>SUM(E23:E27)</f>
        <v>11969695</v>
      </c>
      <c r="F22" s="172">
        <f>SUM(F23:F27)</f>
        <v>2382928</v>
      </c>
      <c r="G22" s="172">
        <f>SUM(G23:G27)</f>
        <v>59931203</v>
      </c>
    </row>
    <row r="23" spans="1:7" ht="15.75" customHeight="1">
      <c r="A23" s="6" t="s">
        <v>24</v>
      </c>
      <c r="B23" s="17" t="s">
        <v>25</v>
      </c>
      <c r="C23" s="8"/>
      <c r="D23" s="171">
        <v>15010000</v>
      </c>
      <c r="E23" s="174">
        <v>288060</v>
      </c>
      <c r="F23" s="174">
        <v>998089</v>
      </c>
      <c r="G23" s="174">
        <f>SUM(D23:F23)</f>
        <v>16296149</v>
      </c>
    </row>
    <row r="24" spans="1:7" ht="15.75" customHeight="1">
      <c r="A24" s="6" t="s">
        <v>26</v>
      </c>
      <c r="B24" s="6" t="s">
        <v>27</v>
      </c>
      <c r="C24" s="8"/>
      <c r="D24" s="171">
        <v>3032000</v>
      </c>
      <c r="E24" s="174">
        <v>55395</v>
      </c>
      <c r="F24" s="174">
        <v>95693</v>
      </c>
      <c r="G24" s="174">
        <f>SUM(D24:F24)</f>
        <v>3183088</v>
      </c>
    </row>
    <row r="25" spans="1:7" ht="15.75" customHeight="1">
      <c r="A25" s="6" t="s">
        <v>28</v>
      </c>
      <c r="B25" s="7" t="s">
        <v>29</v>
      </c>
      <c r="C25" s="8"/>
      <c r="D25" s="171">
        <v>17000000</v>
      </c>
      <c r="E25" s="174">
        <v>826770</v>
      </c>
      <c r="F25" s="174">
        <v>1542501</v>
      </c>
      <c r="G25" s="174">
        <f>SUM(D25:F25)</f>
        <v>19369271</v>
      </c>
    </row>
    <row r="26" spans="1:7" ht="15.75" customHeight="1">
      <c r="A26" s="6" t="s">
        <v>30</v>
      </c>
      <c r="B26" s="17" t="s">
        <v>31</v>
      </c>
      <c r="C26" s="8"/>
      <c r="D26" s="171">
        <v>1750000</v>
      </c>
      <c r="E26" s="174"/>
      <c r="F26" s="174"/>
      <c r="G26" s="174">
        <f>SUM(D26:F26)</f>
        <v>1750000</v>
      </c>
    </row>
    <row r="27" spans="1:7" ht="15.75" customHeight="1">
      <c r="A27" s="6" t="s">
        <v>32</v>
      </c>
      <c r="B27" s="17" t="s">
        <v>33</v>
      </c>
      <c r="C27" s="8"/>
      <c r="D27" s="171">
        <v>8786580</v>
      </c>
      <c r="E27" s="174">
        <v>10799470</v>
      </c>
      <c r="F27" s="174">
        <v>-253355</v>
      </c>
      <c r="G27" s="174">
        <f>SUM(D27:F27)</f>
        <v>19332695</v>
      </c>
    </row>
    <row r="28" spans="1:7" ht="15.75" customHeight="1">
      <c r="A28" s="16" t="s">
        <v>34</v>
      </c>
      <c r="B28" s="18"/>
      <c r="C28" s="10"/>
      <c r="D28" s="172">
        <f>SUM(D29:D30)</f>
        <v>43466000</v>
      </c>
      <c r="E28" s="172">
        <f>SUM(E29:E30)</f>
        <v>-826770</v>
      </c>
      <c r="F28" s="172">
        <f>SUM(F29:F30)</f>
        <v>545987</v>
      </c>
      <c r="G28" s="172">
        <f>SUM(G29:G31)</f>
        <v>43185217</v>
      </c>
    </row>
    <row r="29" spans="1:7" ht="15.75" customHeight="1">
      <c r="A29" s="7" t="s">
        <v>35</v>
      </c>
      <c r="B29" s="17" t="s">
        <v>36</v>
      </c>
      <c r="C29" s="11"/>
      <c r="D29" s="173">
        <v>20186000</v>
      </c>
      <c r="E29" s="176"/>
      <c r="F29" s="176">
        <v>545987</v>
      </c>
      <c r="G29" s="176">
        <f>SUM(D29:F29)</f>
        <v>20731987</v>
      </c>
    </row>
    <row r="30" spans="1:7" ht="15.75" customHeight="1">
      <c r="A30" s="7" t="s">
        <v>37</v>
      </c>
      <c r="B30" s="17" t="s">
        <v>38</v>
      </c>
      <c r="C30" s="11"/>
      <c r="D30" s="173">
        <v>23280000</v>
      </c>
      <c r="E30" s="176">
        <v>-826770</v>
      </c>
      <c r="F30" s="176"/>
      <c r="G30" s="176">
        <f>SUM(D30:F30)</f>
        <v>22453230</v>
      </c>
    </row>
    <row r="31" spans="1:7" ht="15.75" customHeight="1">
      <c r="A31" s="6" t="s">
        <v>39</v>
      </c>
      <c r="B31" s="6" t="s">
        <v>40</v>
      </c>
      <c r="C31" s="11"/>
      <c r="D31" s="173"/>
      <c r="E31" s="176"/>
      <c r="F31" s="176"/>
      <c r="G31" s="176">
        <f>SUM(D31:F31)</f>
        <v>0</v>
      </c>
    </row>
    <row r="32" spans="1:7" ht="15.75" customHeight="1">
      <c r="A32" s="9" t="s">
        <v>41</v>
      </c>
      <c r="B32" s="19"/>
      <c r="C32" s="10"/>
      <c r="D32" s="172">
        <f>SUM(D33)</f>
        <v>804899</v>
      </c>
      <c r="E32" s="172">
        <f>SUM(E33)</f>
        <v>410214</v>
      </c>
      <c r="F32" s="172">
        <f>SUM(F33)</f>
        <v>329692</v>
      </c>
      <c r="G32" s="172">
        <f>SUM(G33)</f>
        <v>1544805</v>
      </c>
    </row>
    <row r="33" spans="1:7" ht="15.75" customHeight="1">
      <c r="A33" s="6" t="s">
        <v>42</v>
      </c>
      <c r="B33" s="6" t="s">
        <v>41</v>
      </c>
      <c r="C33" s="11"/>
      <c r="D33" s="173">
        <v>804899</v>
      </c>
      <c r="E33" s="176">
        <v>410214</v>
      </c>
      <c r="F33" s="176">
        <v>329692</v>
      </c>
      <c r="G33" s="176">
        <f>SUM(D33:F33)</f>
        <v>1544805</v>
      </c>
    </row>
    <row r="34" spans="1:7" ht="15.75" customHeight="1">
      <c r="A34" s="9" t="s">
        <v>43</v>
      </c>
      <c r="B34" s="9"/>
      <c r="C34" s="10"/>
      <c r="D34" s="175">
        <f>SUM(D22+D28+D32)</f>
        <v>89849479</v>
      </c>
      <c r="E34" s="175">
        <f>SUM(E22+E28+E32)</f>
        <v>11553139</v>
      </c>
      <c r="F34" s="175">
        <f>SUM(F22+F28+F32)</f>
        <v>3258607</v>
      </c>
      <c r="G34" s="175">
        <f>SUM(G22+G28+G32)</f>
        <v>104661225</v>
      </c>
    </row>
  </sheetData>
  <sheetProtection selectLockedCells="1" selectUnlockedCells="1"/>
  <mergeCells count="11">
    <mergeCell ref="A1:G1"/>
    <mergeCell ref="E7:E8"/>
    <mergeCell ref="G7:G8"/>
    <mergeCell ref="A3:G3"/>
    <mergeCell ref="A4:G4"/>
    <mergeCell ref="A9:B9"/>
    <mergeCell ref="A22:B22"/>
    <mergeCell ref="F7:F8"/>
    <mergeCell ref="A7:B8"/>
    <mergeCell ref="C7:C8"/>
    <mergeCell ref="D7:D8"/>
  </mergeCells>
  <pageMargins left="0.7" right="0.7" top="0.75" bottom="0.75" header="0.51180555555555551" footer="0.51180555555555551"/>
  <pageSetup paperSize="9" scale="93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workbookViewId="0">
      <selection activeCell="A32" sqref="A32"/>
    </sheetView>
  </sheetViews>
  <sheetFormatPr defaultRowHeight="15" customHeight="1"/>
  <cols>
    <col min="1" max="1" width="54.85546875" customWidth="1"/>
    <col min="2" max="2" width="16.140625" customWidth="1"/>
    <col min="3" max="3" width="14.7109375" customWidth="1"/>
  </cols>
  <sheetData>
    <row r="1" spans="1:6" ht="15.75" customHeight="1">
      <c r="A1" s="273" t="s">
        <v>463</v>
      </c>
      <c r="B1" s="273"/>
      <c r="C1" s="273"/>
      <c r="D1" s="241"/>
      <c r="E1" s="241"/>
    </row>
    <row r="2" spans="1:6" ht="15.75" customHeight="1">
      <c r="A2" s="242"/>
      <c r="B2" s="242"/>
      <c r="C2" s="242"/>
      <c r="D2" s="241"/>
      <c r="E2" s="241"/>
    </row>
    <row r="3" spans="1:6" ht="15.75" customHeight="1">
      <c r="A3" s="325" t="s">
        <v>371</v>
      </c>
      <c r="B3" s="325"/>
      <c r="C3" s="325"/>
      <c r="D3" s="134"/>
      <c r="E3" s="134"/>
      <c r="F3" s="134"/>
    </row>
    <row r="4" spans="1:6" ht="16.5" customHeight="1" thickBot="1">
      <c r="A4" s="135"/>
      <c r="B4" s="136"/>
      <c r="C4" s="137" t="s">
        <v>322</v>
      </c>
      <c r="D4" s="138"/>
      <c r="E4" s="138"/>
      <c r="F4" s="139"/>
    </row>
    <row r="5" spans="1:6" ht="30" customHeight="1" thickBot="1">
      <c r="A5" s="262" t="s">
        <v>372</v>
      </c>
      <c r="B5" s="260" t="s">
        <v>373</v>
      </c>
      <c r="C5" s="140" t="s">
        <v>374</v>
      </c>
      <c r="D5" s="141"/>
      <c r="E5" s="141"/>
      <c r="F5" s="141"/>
    </row>
    <row r="6" spans="1:6" ht="15.75" customHeight="1" thickBot="1">
      <c r="A6" s="263">
        <v>2</v>
      </c>
      <c r="B6" s="261">
        <v>3</v>
      </c>
      <c r="C6" s="248">
        <v>4</v>
      </c>
      <c r="D6" s="142"/>
      <c r="E6" s="143"/>
      <c r="F6" s="141"/>
    </row>
    <row r="7" spans="1:6" ht="15.75" customHeight="1">
      <c r="A7" s="249" t="s">
        <v>375</v>
      </c>
      <c r="B7" s="250"/>
      <c r="C7" s="251"/>
      <c r="D7" s="144"/>
      <c r="E7" s="144"/>
      <c r="F7" s="144"/>
    </row>
    <row r="8" spans="1:6" ht="15.75" customHeight="1">
      <c r="A8" s="252" t="s">
        <v>376</v>
      </c>
      <c r="B8" s="145"/>
      <c r="C8" s="253"/>
      <c r="D8" s="146"/>
      <c r="E8" s="146"/>
      <c r="F8" s="146"/>
    </row>
    <row r="9" spans="1:6" ht="15.75" customHeight="1">
      <c r="A9" s="252" t="s">
        <v>377</v>
      </c>
      <c r="B9" s="145"/>
      <c r="C9" s="253"/>
      <c r="D9" s="147"/>
      <c r="E9" s="147"/>
      <c r="F9" s="146"/>
    </row>
    <row r="10" spans="1:6" ht="15.75" customHeight="1">
      <c r="A10" s="252" t="s">
        <v>378</v>
      </c>
      <c r="B10" s="145"/>
      <c r="C10" s="253"/>
      <c r="D10" s="147"/>
      <c r="E10" s="147"/>
      <c r="F10" s="146"/>
    </row>
    <row r="11" spans="1:6" ht="15.75" customHeight="1">
      <c r="A11" s="252" t="s">
        <v>379</v>
      </c>
      <c r="B11" s="145"/>
      <c r="C11" s="253"/>
      <c r="D11" s="148"/>
      <c r="E11" s="148"/>
      <c r="F11" s="146"/>
    </row>
    <row r="12" spans="1:6" ht="15.75" customHeight="1">
      <c r="A12" s="252" t="s">
        <v>380</v>
      </c>
      <c r="B12" s="145"/>
      <c r="C12" s="253"/>
      <c r="D12" s="147"/>
      <c r="E12" s="147"/>
      <c r="F12" s="146"/>
    </row>
    <row r="13" spans="1:6" ht="15.75" customHeight="1">
      <c r="A13" s="254" t="s">
        <v>381</v>
      </c>
      <c r="B13" s="145"/>
      <c r="C13" s="253"/>
      <c r="D13" s="147"/>
      <c r="E13" s="147"/>
      <c r="F13" s="146"/>
    </row>
    <row r="14" spans="1:6" ht="15.75" customHeight="1">
      <c r="A14" s="254" t="s">
        <v>382</v>
      </c>
      <c r="B14" s="145"/>
      <c r="C14" s="253"/>
      <c r="D14" s="146"/>
      <c r="E14" s="146"/>
      <c r="F14" s="146"/>
    </row>
    <row r="15" spans="1:6" ht="15.75" customHeight="1">
      <c r="A15" s="254" t="s">
        <v>383</v>
      </c>
      <c r="B15" s="145"/>
      <c r="C15" s="253"/>
      <c r="D15" s="147"/>
      <c r="E15" s="147"/>
      <c r="F15" s="146"/>
    </row>
    <row r="16" spans="1:6" ht="15.75" customHeight="1">
      <c r="A16" s="254" t="s">
        <v>384</v>
      </c>
      <c r="B16" s="145"/>
      <c r="C16" s="253"/>
      <c r="D16" s="146"/>
      <c r="E16" s="146"/>
      <c r="F16" s="146"/>
    </row>
    <row r="17" spans="1:6" ht="15.75" customHeight="1">
      <c r="A17" s="254" t="s">
        <v>385</v>
      </c>
      <c r="B17" s="145"/>
      <c r="C17" s="253"/>
      <c r="D17" s="147"/>
      <c r="E17" s="147"/>
      <c r="F17" s="146"/>
    </row>
    <row r="18" spans="1:6" ht="15.75" customHeight="1">
      <c r="A18" s="252" t="s">
        <v>386</v>
      </c>
      <c r="B18" s="145"/>
      <c r="C18" s="253"/>
      <c r="D18" s="146"/>
      <c r="E18" s="146"/>
      <c r="F18" s="146"/>
    </row>
    <row r="19" spans="1:6" ht="15.75" customHeight="1">
      <c r="A19" s="252" t="s">
        <v>387</v>
      </c>
      <c r="B19" s="145"/>
      <c r="C19" s="253"/>
      <c r="D19" s="147"/>
      <c r="E19" s="147"/>
      <c r="F19" s="146"/>
    </row>
    <row r="20" spans="1:6" ht="15.75" customHeight="1">
      <c r="A20" s="252" t="s">
        <v>388</v>
      </c>
      <c r="B20" s="145"/>
      <c r="C20" s="253"/>
      <c r="D20" s="146"/>
      <c r="E20" s="146"/>
    </row>
    <row r="21" spans="1:6" ht="15.75" customHeight="1">
      <c r="A21" s="252" t="s">
        <v>389</v>
      </c>
      <c r="B21" s="145"/>
      <c r="C21" s="253"/>
    </row>
    <row r="22" spans="1:6" ht="15.75" customHeight="1">
      <c r="A22" s="252" t="s">
        <v>390</v>
      </c>
      <c r="B22" s="145"/>
      <c r="C22" s="253"/>
    </row>
    <row r="23" spans="1:6" ht="15" customHeight="1">
      <c r="A23" s="255"/>
      <c r="B23" s="149"/>
      <c r="C23" s="253"/>
    </row>
    <row r="24" spans="1:6" ht="15" customHeight="1">
      <c r="A24" s="256"/>
      <c r="B24" s="149"/>
      <c r="C24" s="253"/>
    </row>
    <row r="25" spans="1:6" ht="15" customHeight="1">
      <c r="A25" s="256"/>
      <c r="B25" s="149"/>
      <c r="C25" s="253"/>
    </row>
    <row r="26" spans="1:6" ht="15" customHeight="1">
      <c r="A26" s="256"/>
      <c r="B26" s="149"/>
      <c r="C26" s="253"/>
    </row>
    <row r="27" spans="1:6" ht="15" customHeight="1">
      <c r="A27" s="256"/>
      <c r="B27" s="149"/>
      <c r="C27" s="253"/>
    </row>
    <row r="28" spans="1:6" ht="15" customHeight="1">
      <c r="A28" s="256"/>
      <c r="B28" s="149"/>
      <c r="C28" s="253"/>
    </row>
    <row r="29" spans="1:6" ht="15" customHeight="1">
      <c r="A29" s="256"/>
      <c r="B29" s="149"/>
      <c r="C29" s="253"/>
    </row>
    <row r="30" spans="1:6" ht="15" customHeight="1">
      <c r="A30" s="256"/>
      <c r="B30" s="149"/>
      <c r="C30" s="253"/>
    </row>
    <row r="31" spans="1:6" ht="15.75" customHeight="1" thickBot="1">
      <c r="A31" s="257"/>
      <c r="B31" s="258"/>
      <c r="C31" s="259"/>
    </row>
    <row r="32" spans="1:6" ht="15.75" customHeight="1" thickBot="1">
      <c r="A32" s="265" t="s">
        <v>336</v>
      </c>
      <c r="B32" s="264"/>
      <c r="C32" s="150"/>
    </row>
  </sheetData>
  <sheetProtection selectLockedCells="1" selectUnlockedCells="1"/>
  <mergeCells count="2">
    <mergeCell ref="A3:C3"/>
    <mergeCell ref="A1:C1"/>
  </mergeCells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9"/>
  <sheetViews>
    <sheetView workbookViewId="0">
      <selection activeCell="H12" sqref="H12"/>
    </sheetView>
  </sheetViews>
  <sheetFormatPr defaultRowHeight="15" customHeight="1"/>
  <cols>
    <col min="1" max="1" width="9.28515625" customWidth="1"/>
    <col min="2" max="2" width="37.28515625" customWidth="1"/>
    <col min="3" max="5" width="9.28515625" customWidth="1"/>
    <col min="6" max="6" width="10.5703125" customWidth="1"/>
    <col min="7" max="7" width="9.28515625" customWidth="1"/>
    <col min="8" max="8" width="11.140625" customWidth="1"/>
    <col min="9" max="9" width="14.85546875" customWidth="1"/>
  </cols>
  <sheetData>
    <row r="1" spans="1:9" ht="15.75" customHeight="1">
      <c r="E1" s="317"/>
      <c r="F1" s="317"/>
      <c r="G1" s="317"/>
      <c r="H1" s="317"/>
      <c r="I1" s="317"/>
    </row>
    <row r="2" spans="1:9" ht="15.75" customHeight="1">
      <c r="A2" s="327"/>
      <c r="B2" s="327"/>
      <c r="C2" s="327"/>
      <c r="D2" s="327"/>
      <c r="E2" s="327"/>
      <c r="F2" s="327"/>
      <c r="G2" s="327"/>
      <c r="H2" s="327"/>
      <c r="I2" s="327"/>
    </row>
    <row r="3" spans="1:9" ht="15.75" customHeight="1">
      <c r="A3" s="151"/>
      <c r="B3" s="152"/>
      <c r="C3" s="152"/>
      <c r="D3" s="152"/>
      <c r="E3" s="152"/>
      <c r="F3" s="152"/>
      <c r="G3" s="152"/>
      <c r="H3" s="152"/>
      <c r="I3" s="153"/>
    </row>
    <row r="4" spans="1:9" ht="14.25" customHeight="1">
      <c r="A4" s="328"/>
      <c r="B4" s="329"/>
      <c r="C4" s="328"/>
      <c r="D4" s="328"/>
      <c r="E4" s="329"/>
      <c r="F4" s="329"/>
      <c r="G4" s="329"/>
      <c r="H4" s="329"/>
      <c r="I4" s="329"/>
    </row>
    <row r="5" spans="1:9" ht="13.5" customHeight="1">
      <c r="A5" s="328"/>
      <c r="B5" s="329"/>
      <c r="C5" s="329"/>
      <c r="D5" s="328"/>
      <c r="E5" s="155"/>
      <c r="F5" s="155"/>
      <c r="G5" s="155"/>
      <c r="H5" s="154"/>
      <c r="I5" s="329"/>
    </row>
    <row r="6" spans="1:9" ht="15.75" customHeight="1">
      <c r="A6" s="156"/>
      <c r="B6" s="156"/>
      <c r="C6" s="156"/>
      <c r="D6" s="156"/>
      <c r="E6" s="156"/>
      <c r="F6" s="156"/>
      <c r="G6" s="156"/>
      <c r="H6" s="156"/>
      <c r="I6" s="156"/>
    </row>
    <row r="7" spans="1:9" ht="21.75" customHeight="1">
      <c r="A7" s="156"/>
      <c r="B7" s="157"/>
      <c r="C7" s="158"/>
      <c r="D7" s="159"/>
      <c r="E7" s="159"/>
      <c r="F7" s="159"/>
      <c r="G7" s="159"/>
      <c r="H7" s="159"/>
      <c r="I7" s="159"/>
    </row>
    <row r="8" spans="1:9" ht="15.75" customHeight="1">
      <c r="A8" s="156"/>
      <c r="B8" s="160"/>
      <c r="C8" s="161"/>
      <c r="D8" s="162"/>
      <c r="E8" s="162"/>
      <c r="F8" s="162"/>
      <c r="G8" s="162"/>
      <c r="H8" s="162"/>
      <c r="I8" s="159"/>
    </row>
    <row r="9" spans="1:9" ht="15.75" customHeight="1">
      <c r="A9" s="156"/>
      <c r="B9" s="160"/>
      <c r="C9" s="161"/>
      <c r="D9" s="162"/>
      <c r="E9" s="162"/>
      <c r="F9" s="162"/>
      <c r="G9" s="162"/>
      <c r="H9" s="162"/>
      <c r="I9" s="159"/>
    </row>
    <row r="10" spans="1:9" ht="42.75" customHeight="1">
      <c r="A10" s="156"/>
      <c r="B10" s="157"/>
      <c r="C10" s="161"/>
      <c r="D10" s="159"/>
      <c r="E10" s="159"/>
      <c r="F10" s="148"/>
      <c r="G10" s="148"/>
      <c r="H10" s="148"/>
      <c r="I10" s="159"/>
    </row>
    <row r="11" spans="1:9" ht="15.75" customHeight="1">
      <c r="A11" s="156"/>
      <c r="B11" s="160"/>
      <c r="C11" s="161"/>
      <c r="D11" s="162"/>
      <c r="E11" s="162"/>
      <c r="F11" s="162"/>
      <c r="G11" s="162"/>
      <c r="H11" s="162"/>
      <c r="I11" s="159"/>
    </row>
    <row r="12" spans="1:9" ht="15.75" customHeight="1">
      <c r="A12" s="156"/>
      <c r="B12" s="160"/>
      <c r="C12" s="161"/>
      <c r="D12" s="162"/>
      <c r="E12" s="162"/>
      <c r="F12" s="162"/>
      <c r="G12" s="162"/>
      <c r="H12" s="162"/>
      <c r="I12" s="159"/>
    </row>
    <row r="13" spans="1:9" ht="15.75" customHeight="1">
      <c r="A13" s="156"/>
      <c r="B13" s="157"/>
      <c r="C13" s="161"/>
      <c r="D13" s="159"/>
      <c r="E13" s="159"/>
      <c r="F13" s="159"/>
      <c r="G13" s="159"/>
      <c r="H13" s="159"/>
      <c r="I13" s="159"/>
    </row>
    <row r="14" spans="1:9" ht="15.75" customHeight="1">
      <c r="A14" s="156"/>
      <c r="B14" s="160"/>
      <c r="C14" s="161"/>
      <c r="D14" s="162"/>
      <c r="E14" s="162"/>
      <c r="F14" s="162"/>
      <c r="G14" s="162"/>
      <c r="H14" s="162"/>
      <c r="I14" s="159"/>
    </row>
    <row r="15" spans="1:9" ht="15.75" customHeight="1">
      <c r="A15" s="156"/>
      <c r="B15" s="157"/>
      <c r="C15" s="161"/>
      <c r="D15" s="159"/>
      <c r="E15" s="159"/>
      <c r="F15" s="159"/>
      <c r="G15" s="159"/>
      <c r="H15" s="159"/>
      <c r="I15" s="159"/>
    </row>
    <row r="16" spans="1:9" ht="15.75" customHeight="1">
      <c r="A16" s="156"/>
      <c r="B16" s="160"/>
      <c r="C16" s="161"/>
      <c r="D16" s="162"/>
      <c r="E16" s="162"/>
      <c r="F16" s="162"/>
      <c r="G16" s="162"/>
      <c r="H16" s="162"/>
      <c r="I16" s="159"/>
    </row>
    <row r="17" spans="1:9" ht="15.75" customHeight="1">
      <c r="A17" s="156"/>
      <c r="B17" s="157"/>
      <c r="C17" s="161"/>
      <c r="D17" s="159"/>
      <c r="E17" s="159"/>
      <c r="F17" s="159"/>
      <c r="G17" s="159"/>
      <c r="H17" s="159"/>
      <c r="I17" s="159"/>
    </row>
    <row r="18" spans="1:9" ht="15.75" customHeight="1">
      <c r="A18" s="156"/>
      <c r="B18" s="160"/>
      <c r="C18" s="161"/>
      <c r="D18" s="162"/>
      <c r="E18" s="162"/>
      <c r="F18" s="162"/>
      <c r="G18" s="162"/>
      <c r="H18" s="162"/>
      <c r="I18" s="159"/>
    </row>
    <row r="19" spans="1:9" ht="15.75" customHeight="1">
      <c r="A19" s="326"/>
      <c r="B19" s="326"/>
      <c r="C19" s="163"/>
      <c r="D19" s="159"/>
      <c r="E19" s="159"/>
      <c r="F19" s="159"/>
      <c r="G19" s="159"/>
      <c r="H19" s="159"/>
      <c r="I19" s="159"/>
    </row>
  </sheetData>
  <sheetProtection selectLockedCells="1" selectUnlockedCells="1"/>
  <mergeCells count="9">
    <mergeCell ref="A19:B19"/>
    <mergeCell ref="E1:I1"/>
    <mergeCell ref="A2:I2"/>
    <mergeCell ref="A4:A5"/>
    <mergeCell ref="B4:B5"/>
    <mergeCell ref="C4:C5"/>
    <mergeCell ref="D4:D5"/>
    <mergeCell ref="E4:H4"/>
    <mergeCell ref="I4:I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11.5703125" defaultRowHeight="1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workbookViewId="0">
      <selection activeCell="I11" sqref="I11"/>
    </sheetView>
  </sheetViews>
  <sheetFormatPr defaultRowHeight="15" customHeight="1"/>
  <cols>
    <col min="1" max="2" width="5.7109375" customWidth="1"/>
    <col min="4" max="4" width="12.140625" customWidth="1"/>
    <col min="5" max="5" width="12.5703125" customWidth="1"/>
    <col min="6" max="6" width="36.28515625" customWidth="1"/>
    <col min="7" max="10" width="14.7109375" customWidth="1"/>
    <col min="12" max="13" width="9.85546875" bestFit="1" customWidth="1"/>
  </cols>
  <sheetData>
    <row r="1" spans="1:10" ht="15.75" customHeight="1">
      <c r="A1" s="273" t="s">
        <v>466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5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5.75" customHeight="1">
      <c r="A3" s="281" t="s">
        <v>0</v>
      </c>
      <c r="B3" s="281"/>
      <c r="C3" s="281"/>
      <c r="D3" s="281"/>
      <c r="E3" s="281"/>
      <c r="F3" s="281"/>
      <c r="G3" s="281"/>
      <c r="H3" s="282"/>
      <c r="I3" s="282"/>
      <c r="J3" s="282"/>
    </row>
    <row r="4" spans="1:10" ht="15.75" customHeight="1">
      <c r="A4" s="283" t="s">
        <v>433</v>
      </c>
      <c r="B4" s="283"/>
      <c r="C4" s="283"/>
      <c r="D4" s="283"/>
      <c r="E4" s="283"/>
      <c r="F4" s="283"/>
      <c r="G4" s="283"/>
      <c r="H4" s="282"/>
      <c r="I4" s="282"/>
      <c r="J4" s="282"/>
    </row>
    <row r="5" spans="1:10" ht="15.75" customHeight="1">
      <c r="A5" s="281" t="s">
        <v>444</v>
      </c>
      <c r="B5" s="281"/>
      <c r="C5" s="281"/>
      <c r="D5" s="281"/>
      <c r="E5" s="281"/>
      <c r="F5" s="281"/>
      <c r="G5" s="281"/>
      <c r="H5" s="282"/>
      <c r="I5" s="282"/>
      <c r="J5" s="282"/>
    </row>
    <row r="6" spans="1:10" ht="15.75" customHeight="1">
      <c r="A6" s="21"/>
      <c r="B6" s="21"/>
      <c r="C6" s="21"/>
      <c r="D6" s="21"/>
      <c r="E6" s="22"/>
      <c r="F6" s="22"/>
      <c r="H6" s="22"/>
      <c r="I6" s="22"/>
      <c r="J6" s="22" t="s">
        <v>1</v>
      </c>
    </row>
    <row r="7" spans="1:10" ht="15" customHeight="1">
      <c r="A7" s="279" t="s">
        <v>44</v>
      </c>
      <c r="B7" s="279"/>
      <c r="C7" s="279"/>
      <c r="D7" s="279"/>
      <c r="E7" s="279"/>
      <c r="F7" s="271"/>
      <c r="G7" s="280" t="s">
        <v>3</v>
      </c>
      <c r="H7" s="277" t="s">
        <v>445</v>
      </c>
      <c r="I7" s="277" t="s">
        <v>446</v>
      </c>
      <c r="J7" s="277" t="s">
        <v>427</v>
      </c>
    </row>
    <row r="8" spans="1:10" ht="15" customHeight="1">
      <c r="A8" s="279"/>
      <c r="B8" s="279"/>
      <c r="C8" s="279"/>
      <c r="D8" s="279"/>
      <c r="E8" s="279"/>
      <c r="F8" s="271"/>
      <c r="G8" s="280"/>
      <c r="H8" s="278"/>
      <c r="I8" s="278"/>
      <c r="J8" s="278"/>
    </row>
    <row r="9" spans="1:10" ht="15.75" customHeight="1">
      <c r="A9" s="9" t="s">
        <v>45</v>
      </c>
      <c r="B9" s="9"/>
      <c r="C9" s="9"/>
      <c r="D9" s="9"/>
      <c r="E9" s="9"/>
      <c r="F9" s="10"/>
      <c r="G9" s="10">
        <f>SUM(G10)</f>
        <v>20550000</v>
      </c>
      <c r="H9" s="10">
        <f>SUM(H10)</f>
        <v>0</v>
      </c>
      <c r="I9" s="10">
        <f>SUM(I10)</f>
        <v>0</v>
      </c>
      <c r="J9" s="10">
        <f>SUM(G9:I9)</f>
        <v>20550000</v>
      </c>
    </row>
    <row r="10" spans="1:10" ht="15.75" customHeight="1">
      <c r="A10" s="12" t="s">
        <v>7</v>
      </c>
      <c r="B10" s="12"/>
      <c r="C10" s="12" t="s">
        <v>8</v>
      </c>
      <c r="D10" s="12"/>
      <c r="E10" s="12"/>
      <c r="F10" s="23"/>
      <c r="G10" s="23">
        <f>SUM(G11+G14+G21)</f>
        <v>20550000</v>
      </c>
      <c r="H10" s="23">
        <f>SUM(H11+H14+H21)</f>
        <v>0</v>
      </c>
      <c r="I10" s="23">
        <f>SUM(I11+I14+I21)</f>
        <v>0</v>
      </c>
      <c r="J10" s="23">
        <f>SUM(G10:I10)</f>
        <v>20550000</v>
      </c>
    </row>
    <row r="11" spans="1:10" ht="15.75" customHeight="1">
      <c r="A11" s="6"/>
      <c r="B11" s="12" t="s">
        <v>46</v>
      </c>
      <c r="C11" s="12"/>
      <c r="D11" s="12" t="s">
        <v>47</v>
      </c>
      <c r="E11" s="12"/>
      <c r="F11" s="23"/>
      <c r="G11" s="23">
        <f>SUM(G12:G13)</f>
        <v>14700000</v>
      </c>
      <c r="H11" s="23">
        <f>SUM(H12:H13)</f>
        <v>0</v>
      </c>
      <c r="I11" s="23">
        <f>SUM(I12:I13)</f>
        <v>0</v>
      </c>
      <c r="J11" s="23">
        <f t="shared" ref="J11:J23" si="0">SUM(G11:I11)</f>
        <v>14700000</v>
      </c>
    </row>
    <row r="12" spans="1:10" ht="15.75" customHeight="1">
      <c r="A12" s="6"/>
      <c r="B12" s="6"/>
      <c r="C12" s="6"/>
      <c r="D12" s="6"/>
      <c r="E12" s="6" t="s">
        <v>48</v>
      </c>
      <c r="F12" s="8"/>
      <c r="G12" s="8">
        <v>13500000</v>
      </c>
      <c r="H12" s="8"/>
      <c r="I12" s="8"/>
      <c r="J12" s="11">
        <f t="shared" si="0"/>
        <v>13500000</v>
      </c>
    </row>
    <row r="13" spans="1:10" ht="15.75" customHeight="1">
      <c r="A13" s="12"/>
      <c r="B13" s="12"/>
      <c r="C13" s="12"/>
      <c r="D13" s="12"/>
      <c r="E13" s="6" t="s">
        <v>49</v>
      </c>
      <c r="F13" s="11"/>
      <c r="G13" s="11">
        <v>1200000</v>
      </c>
      <c r="H13" s="11"/>
      <c r="I13" s="11"/>
      <c r="J13" s="11">
        <f t="shared" si="0"/>
        <v>1200000</v>
      </c>
    </row>
    <row r="14" spans="1:10" ht="15.75" customHeight="1">
      <c r="A14" s="12"/>
      <c r="B14" s="12" t="s">
        <v>50</v>
      </c>
      <c r="C14" s="12"/>
      <c r="D14" s="12" t="s">
        <v>51</v>
      </c>
      <c r="E14" s="12"/>
      <c r="F14" s="23"/>
      <c r="G14" s="23">
        <f>SUM(G15+G17+G19)</f>
        <v>5800000</v>
      </c>
      <c r="H14" s="23">
        <f>SUM(H15+H17+H19)</f>
        <v>0</v>
      </c>
      <c r="I14" s="23">
        <f>SUM(I15+I17+I19)</f>
        <v>0</v>
      </c>
      <c r="J14" s="23">
        <f t="shared" si="0"/>
        <v>5800000</v>
      </c>
    </row>
    <row r="15" spans="1:10" ht="15.75" customHeight="1">
      <c r="A15" s="12"/>
      <c r="B15" s="6"/>
      <c r="C15" s="6" t="s">
        <v>52</v>
      </c>
      <c r="D15" s="6" t="s">
        <v>53</v>
      </c>
      <c r="E15" s="6"/>
      <c r="F15" s="11"/>
      <c r="G15" s="11">
        <f>SUM(G16)</f>
        <v>4000000</v>
      </c>
      <c r="H15" s="11"/>
      <c r="I15" s="11"/>
      <c r="J15" s="11">
        <f t="shared" si="0"/>
        <v>4000000</v>
      </c>
    </row>
    <row r="16" spans="1:10" ht="15.75" customHeight="1">
      <c r="A16" s="12"/>
      <c r="B16" s="6"/>
      <c r="C16" s="6"/>
      <c r="D16" s="6"/>
      <c r="E16" s="6" t="s">
        <v>54</v>
      </c>
      <c r="F16" s="8"/>
      <c r="G16" s="8">
        <v>4000000</v>
      </c>
      <c r="H16" s="8"/>
      <c r="I16" s="8"/>
      <c r="J16" s="11">
        <f t="shared" si="0"/>
        <v>4000000</v>
      </c>
    </row>
    <row r="17" spans="1:10" ht="15.75" customHeight="1">
      <c r="A17" s="12"/>
      <c r="B17" s="6"/>
      <c r="C17" s="6" t="s">
        <v>55</v>
      </c>
      <c r="D17" s="6" t="s">
        <v>56</v>
      </c>
      <c r="E17" s="6"/>
      <c r="F17" s="11"/>
      <c r="G17" s="11">
        <f>SUM(G18)</f>
        <v>1000000</v>
      </c>
      <c r="H17" s="11"/>
      <c r="I17" s="11"/>
      <c r="J17" s="11">
        <f t="shared" si="0"/>
        <v>1000000</v>
      </c>
    </row>
    <row r="18" spans="1:10" ht="15.75" customHeight="1">
      <c r="A18" s="12"/>
      <c r="B18" s="6"/>
      <c r="C18" s="6"/>
      <c r="D18" s="6"/>
      <c r="E18" s="6" t="s">
        <v>57</v>
      </c>
      <c r="F18" s="11"/>
      <c r="G18" s="11">
        <v>1000000</v>
      </c>
      <c r="H18" s="11"/>
      <c r="I18" s="11"/>
      <c r="J18" s="11">
        <f t="shared" si="0"/>
        <v>1000000</v>
      </c>
    </row>
    <row r="19" spans="1:10" ht="15.75" customHeight="1">
      <c r="A19" s="12"/>
      <c r="B19" s="6"/>
      <c r="C19" s="6" t="s">
        <v>58</v>
      </c>
      <c r="D19" s="6" t="s">
        <v>59</v>
      </c>
      <c r="E19" s="6"/>
      <c r="F19" s="11"/>
      <c r="G19" s="11">
        <f>SUM(G20)</f>
        <v>800000</v>
      </c>
      <c r="H19" s="11"/>
      <c r="I19" s="11"/>
      <c r="J19" s="11">
        <f t="shared" si="0"/>
        <v>800000</v>
      </c>
    </row>
    <row r="20" spans="1:10" ht="15.75" customHeight="1">
      <c r="A20" s="12"/>
      <c r="B20" s="6"/>
      <c r="C20" s="6"/>
      <c r="D20" s="6"/>
      <c r="E20" s="6" t="s">
        <v>60</v>
      </c>
      <c r="F20" s="11"/>
      <c r="G20" s="11">
        <v>800000</v>
      </c>
      <c r="H20" s="11"/>
      <c r="I20" s="11"/>
      <c r="J20" s="11">
        <f t="shared" si="0"/>
        <v>800000</v>
      </c>
    </row>
    <row r="21" spans="1:10" ht="15.75" customHeight="1">
      <c r="A21" s="6"/>
      <c r="B21" s="12" t="s">
        <v>62</v>
      </c>
      <c r="C21" s="6"/>
      <c r="D21" s="12" t="s">
        <v>63</v>
      </c>
      <c r="E21" s="12"/>
      <c r="F21" s="24"/>
      <c r="G21" s="24">
        <f>SUM(G22:G23)</f>
        <v>50000</v>
      </c>
      <c r="H21" s="24">
        <f>SUM(H22:H23)</f>
        <v>0</v>
      </c>
      <c r="I21" s="24">
        <f>SUM(I22:I23)</f>
        <v>0</v>
      </c>
      <c r="J21" s="23">
        <f t="shared" si="0"/>
        <v>50000</v>
      </c>
    </row>
    <row r="22" spans="1:10" ht="15.75" customHeight="1">
      <c r="A22" s="6"/>
      <c r="B22" s="6"/>
      <c r="C22" s="6" t="s">
        <v>64</v>
      </c>
      <c r="D22" s="6"/>
      <c r="E22" s="6" t="s">
        <v>65</v>
      </c>
      <c r="F22" s="11"/>
      <c r="G22" s="11">
        <v>50000</v>
      </c>
      <c r="H22" s="11"/>
      <c r="I22" s="11"/>
      <c r="J22" s="11">
        <f t="shared" si="0"/>
        <v>50000</v>
      </c>
    </row>
    <row r="23" spans="1:10" ht="15.75" customHeight="1">
      <c r="A23" s="6"/>
      <c r="B23" s="6"/>
      <c r="C23" s="6" t="s">
        <v>66</v>
      </c>
      <c r="D23" s="6"/>
      <c r="E23" s="6" t="s">
        <v>67</v>
      </c>
      <c r="F23" s="11"/>
      <c r="G23" s="11"/>
      <c r="H23" s="11"/>
      <c r="I23" s="11"/>
      <c r="J23" s="23">
        <f t="shared" si="0"/>
        <v>0</v>
      </c>
    </row>
    <row r="24" spans="1:10" ht="14.25" customHeight="1">
      <c r="A24" s="6"/>
      <c r="B24" s="6"/>
      <c r="C24" s="6"/>
      <c r="D24" s="6"/>
      <c r="E24" s="6"/>
      <c r="F24" s="11"/>
      <c r="G24" s="11"/>
      <c r="H24" s="11"/>
      <c r="I24" s="11"/>
      <c r="J24" s="11"/>
    </row>
    <row r="25" spans="1:10" ht="15.75" customHeight="1">
      <c r="A25" s="9" t="s">
        <v>68</v>
      </c>
      <c r="B25" s="16"/>
      <c r="C25" s="16"/>
      <c r="D25" s="16"/>
      <c r="E25" s="16"/>
      <c r="F25" s="10"/>
      <c r="G25" s="10">
        <f>SUM(G26)</f>
        <v>0</v>
      </c>
      <c r="H25" s="10">
        <f>SUM(H26)</f>
        <v>0</v>
      </c>
      <c r="I25" s="10">
        <f>SUM(I26)</f>
        <v>0</v>
      </c>
      <c r="J25" s="10">
        <f>SUM(G25:I25)</f>
        <v>0</v>
      </c>
    </row>
    <row r="26" spans="1:10" ht="15.75" customHeight="1">
      <c r="A26" s="12" t="s">
        <v>9</v>
      </c>
      <c r="B26" s="12"/>
      <c r="C26" s="12" t="s">
        <v>10</v>
      </c>
      <c r="D26" s="12"/>
      <c r="E26" s="12"/>
      <c r="F26" s="11"/>
      <c r="G26" s="11">
        <f>SUM(G27:G28)</f>
        <v>0</v>
      </c>
      <c r="H26" s="11">
        <f>SUM(H27:H28)</f>
        <v>0</v>
      </c>
      <c r="I26" s="11">
        <f>SUM(I27:I28)</f>
        <v>0</v>
      </c>
      <c r="J26" s="11">
        <f>SUM(G26:I26)</f>
        <v>0</v>
      </c>
    </row>
    <row r="27" spans="1:10" ht="15.75" customHeight="1">
      <c r="A27" s="12"/>
      <c r="B27" s="12"/>
      <c r="C27" s="6" t="s">
        <v>69</v>
      </c>
      <c r="D27" s="6" t="s">
        <v>70</v>
      </c>
      <c r="E27" s="6"/>
      <c r="F27" s="11"/>
      <c r="G27" s="11"/>
      <c r="H27" s="11"/>
      <c r="I27" s="11"/>
      <c r="J27" s="11"/>
    </row>
    <row r="28" spans="1:10" ht="15.75" customHeight="1">
      <c r="A28" s="6"/>
      <c r="B28" s="6"/>
      <c r="C28" s="6" t="s">
        <v>71</v>
      </c>
      <c r="D28" s="6" t="s">
        <v>72</v>
      </c>
      <c r="E28" s="6"/>
      <c r="F28" s="11"/>
      <c r="G28" s="11"/>
      <c r="H28" s="11"/>
      <c r="I28" s="11"/>
      <c r="J28" s="11"/>
    </row>
    <row r="29" spans="1:10" ht="13.5" customHeight="1">
      <c r="A29" s="6"/>
      <c r="B29" s="6"/>
      <c r="C29" s="6"/>
      <c r="D29" s="6"/>
      <c r="E29" s="6"/>
      <c r="F29" s="11"/>
      <c r="G29" s="11"/>
      <c r="H29" s="11"/>
      <c r="I29" s="11"/>
      <c r="J29" s="11"/>
    </row>
    <row r="30" spans="1:10" ht="15.75" customHeight="1">
      <c r="A30" s="9" t="s">
        <v>73</v>
      </c>
      <c r="B30" s="16"/>
      <c r="C30" s="16"/>
      <c r="D30" s="16"/>
      <c r="E30" s="25"/>
      <c r="F30" s="10"/>
      <c r="G30" s="10">
        <f>SUM(G31+G38)</f>
        <v>4310000</v>
      </c>
      <c r="H30" s="10">
        <f>SUM(H31+H38)</f>
        <v>0</v>
      </c>
      <c r="I30" s="10">
        <f>SUM(I31+I38)</f>
        <v>0</v>
      </c>
      <c r="J30" s="10">
        <f>SUM(J31+J38)</f>
        <v>4310000</v>
      </c>
    </row>
    <row r="31" spans="1:10" ht="15.75" customHeight="1">
      <c r="A31" s="12" t="s">
        <v>9</v>
      </c>
      <c r="B31" s="12"/>
      <c r="C31" s="12" t="s">
        <v>10</v>
      </c>
      <c r="D31" s="12"/>
      <c r="E31" s="12"/>
      <c r="F31" s="11"/>
      <c r="G31" s="23">
        <f>SUM(G32+G33+G34+G37)</f>
        <v>510000</v>
      </c>
      <c r="H31" s="23">
        <f>SUM(H32+H33+H34+H37)</f>
        <v>0</v>
      </c>
      <c r="I31" s="23">
        <f>SUM(I32+I33+I34+I37)</f>
        <v>0</v>
      </c>
      <c r="J31" s="23">
        <f>SUM(G31:I31)</f>
        <v>510000</v>
      </c>
    </row>
    <row r="32" spans="1:10" ht="15.75" customHeight="1">
      <c r="A32" s="12"/>
      <c r="B32" s="12"/>
      <c r="C32" s="6" t="s">
        <v>69</v>
      </c>
      <c r="D32" s="6" t="s">
        <v>70</v>
      </c>
      <c r="E32" s="6"/>
      <c r="F32" s="11"/>
      <c r="G32" s="11">
        <v>510000</v>
      </c>
      <c r="H32" s="11"/>
      <c r="I32" s="11"/>
      <c r="J32" s="23">
        <f t="shared" ref="J32:J40" si="1">SUM(G32:I32)</f>
        <v>510000</v>
      </c>
    </row>
    <row r="33" spans="1:13" ht="15.75" customHeight="1">
      <c r="A33" s="6"/>
      <c r="B33" s="6"/>
      <c r="C33" s="6" t="s">
        <v>74</v>
      </c>
      <c r="D33" s="6" t="s">
        <v>75</v>
      </c>
      <c r="E33" s="6"/>
      <c r="F33" s="8"/>
      <c r="G33" s="8"/>
      <c r="H33" s="8"/>
      <c r="I33" s="8"/>
      <c r="J33" s="23">
        <f t="shared" si="1"/>
        <v>0</v>
      </c>
    </row>
    <row r="34" spans="1:13" ht="15.75" customHeight="1">
      <c r="A34" s="6"/>
      <c r="B34" s="6"/>
      <c r="C34" s="6" t="s">
        <v>76</v>
      </c>
      <c r="D34" s="6" t="s">
        <v>77</v>
      </c>
      <c r="E34" s="6"/>
      <c r="F34" s="11"/>
      <c r="G34" s="11"/>
      <c r="H34" s="11"/>
      <c r="I34" s="11"/>
      <c r="J34" s="23">
        <f t="shared" si="1"/>
        <v>0</v>
      </c>
    </row>
    <row r="35" spans="1:13" ht="15.75" customHeight="1">
      <c r="A35" s="6"/>
      <c r="B35" s="6"/>
      <c r="C35" s="6"/>
      <c r="D35" s="6"/>
      <c r="E35" s="6" t="s">
        <v>78</v>
      </c>
      <c r="F35" s="8"/>
      <c r="G35" s="8"/>
      <c r="H35" s="8"/>
      <c r="I35" s="8"/>
      <c r="J35" s="23">
        <f t="shared" si="1"/>
        <v>0</v>
      </c>
    </row>
    <row r="36" spans="1:13" ht="15.75" customHeight="1">
      <c r="A36" s="6"/>
      <c r="B36" s="6"/>
      <c r="C36" s="6"/>
      <c r="D36" s="6"/>
      <c r="E36" s="6" t="s">
        <v>79</v>
      </c>
      <c r="F36" s="11"/>
      <c r="G36" s="11"/>
      <c r="H36" s="11"/>
      <c r="I36" s="11"/>
      <c r="J36" s="23">
        <f t="shared" si="1"/>
        <v>0</v>
      </c>
    </row>
    <row r="37" spans="1:13" ht="15.75" customHeight="1">
      <c r="A37" s="6"/>
      <c r="B37" s="6"/>
      <c r="C37" s="6" t="s">
        <v>71</v>
      </c>
      <c r="D37" s="6" t="s">
        <v>72</v>
      </c>
      <c r="E37" s="6"/>
      <c r="F37" s="8"/>
      <c r="G37" s="8"/>
      <c r="H37" s="8"/>
      <c r="I37" s="8"/>
      <c r="J37" s="23">
        <f t="shared" si="1"/>
        <v>0</v>
      </c>
    </row>
    <row r="38" spans="1:13" ht="15.75" customHeight="1">
      <c r="A38" s="12" t="s">
        <v>16</v>
      </c>
      <c r="B38" s="12"/>
      <c r="C38" s="12" t="s">
        <v>80</v>
      </c>
      <c r="D38" s="12"/>
      <c r="E38" s="6"/>
      <c r="F38" s="8"/>
      <c r="G38" s="24">
        <f>SUM(G39:G40)</f>
        <v>3800000</v>
      </c>
      <c r="H38" s="24">
        <f>SUM(H39:H40)</f>
        <v>0</v>
      </c>
      <c r="I38" s="24">
        <f>SUM(I39:I40)</f>
        <v>0</v>
      </c>
      <c r="J38" s="23">
        <f t="shared" si="1"/>
        <v>3800000</v>
      </c>
    </row>
    <row r="39" spans="1:13" ht="15.75" customHeight="1">
      <c r="A39" s="6"/>
      <c r="B39" s="6" t="s">
        <v>81</v>
      </c>
      <c r="C39" s="6"/>
      <c r="D39" s="6" t="s">
        <v>82</v>
      </c>
      <c r="E39" s="6"/>
      <c r="F39" s="8"/>
      <c r="G39" s="8"/>
      <c r="H39" s="8"/>
      <c r="I39" s="8"/>
      <c r="J39" s="23">
        <f t="shared" si="1"/>
        <v>0</v>
      </c>
    </row>
    <row r="40" spans="1:13" ht="15.75" customHeight="1">
      <c r="A40" s="6"/>
      <c r="B40" s="6"/>
      <c r="C40" s="6"/>
      <c r="D40" s="6" t="s">
        <v>392</v>
      </c>
      <c r="E40" s="6"/>
      <c r="F40" s="8"/>
      <c r="G40" s="8">
        <v>3800000</v>
      </c>
      <c r="H40" s="8"/>
      <c r="I40" s="8"/>
      <c r="J40" s="23">
        <f t="shared" si="1"/>
        <v>3800000</v>
      </c>
    </row>
    <row r="41" spans="1:13" ht="14.25" customHeight="1">
      <c r="A41" s="6"/>
      <c r="B41" s="6"/>
      <c r="C41" s="6"/>
      <c r="D41" s="6"/>
      <c r="E41" s="6"/>
      <c r="F41" s="11"/>
      <c r="G41" s="11"/>
      <c r="H41" s="11"/>
      <c r="I41" s="11"/>
      <c r="J41" s="11"/>
    </row>
    <row r="42" spans="1:13" ht="15.75" customHeight="1">
      <c r="A42" s="9" t="s">
        <v>83</v>
      </c>
      <c r="B42" s="9"/>
      <c r="C42" s="9"/>
      <c r="D42" s="9"/>
      <c r="E42" s="9"/>
      <c r="F42" s="10"/>
      <c r="G42" s="10">
        <f>SUM(G43+G53)</f>
        <v>29887479</v>
      </c>
      <c r="H42" s="10">
        <f>SUM(H43+H53)</f>
        <v>2061590</v>
      </c>
      <c r="I42" s="10">
        <f>SUM(I43+I53)</f>
        <v>119372</v>
      </c>
      <c r="J42" s="10">
        <f>SUM(J43+J53)</f>
        <v>32068441</v>
      </c>
    </row>
    <row r="43" spans="1:13" ht="15.75" customHeight="1">
      <c r="A43" s="12" t="s">
        <v>5</v>
      </c>
      <c r="B43" s="12" t="s">
        <v>6</v>
      </c>
      <c r="D43" s="12"/>
      <c r="E43" s="6"/>
      <c r="F43" s="11"/>
      <c r="G43" s="23">
        <f>SUM(G44)</f>
        <v>20122479</v>
      </c>
      <c r="H43" s="23">
        <f>SUM(H44)</f>
        <v>2061590</v>
      </c>
      <c r="I43" s="23">
        <f>SUM(I44)</f>
        <v>119372</v>
      </c>
      <c r="J43" s="23">
        <f>SUM(J44)</f>
        <v>22303441</v>
      </c>
      <c r="M43" s="166"/>
    </row>
    <row r="44" spans="1:13" ht="15.75" customHeight="1">
      <c r="A44" s="12"/>
      <c r="B44" s="12" t="s">
        <v>84</v>
      </c>
      <c r="C44" s="12" t="s">
        <v>397</v>
      </c>
      <c r="D44" s="12"/>
      <c r="E44" s="6"/>
      <c r="F44" s="11"/>
      <c r="G44" s="23">
        <f>SUM(G45+G48+G49+G50+G51+G52)</f>
        <v>20122479</v>
      </c>
      <c r="H44" s="23">
        <f>SUM(H45+H48+H49+H50+H51+H52)</f>
        <v>2061590</v>
      </c>
      <c r="I44" s="23">
        <f>SUM(I45+I48+I49+I50+I51+I52)</f>
        <v>119372</v>
      </c>
      <c r="J44" s="24">
        <f t="shared" ref="J44:J55" si="2">SUM(G44:I44)</f>
        <v>22303441</v>
      </c>
    </row>
    <row r="45" spans="1:13" ht="15.75" customHeight="1">
      <c r="A45" s="6"/>
      <c r="B45" s="6"/>
      <c r="C45" s="6" t="s">
        <v>87</v>
      </c>
      <c r="D45" s="6" t="s">
        <v>396</v>
      </c>
      <c r="E45" s="6"/>
      <c r="F45" s="11"/>
      <c r="G45" s="11">
        <f>SUM(G46:G47)</f>
        <v>12381083</v>
      </c>
      <c r="H45" s="11"/>
      <c r="I45" s="11"/>
      <c r="J45" s="24">
        <f t="shared" si="2"/>
        <v>12381083</v>
      </c>
    </row>
    <row r="46" spans="1:13" ht="15.75" customHeight="1">
      <c r="A46" s="6"/>
      <c r="B46" s="6"/>
      <c r="C46" s="6"/>
      <c r="D46" s="6"/>
      <c r="E46" s="6" t="s">
        <v>86</v>
      </c>
      <c r="F46" s="11"/>
      <c r="G46" s="11">
        <v>990400</v>
      </c>
      <c r="H46" s="11"/>
      <c r="I46" s="11"/>
      <c r="J46" s="24">
        <f t="shared" si="2"/>
        <v>990400</v>
      </c>
    </row>
    <row r="47" spans="1:13" ht="15.75" customHeight="1">
      <c r="A47" s="12"/>
      <c r="B47" s="12"/>
      <c r="C47" s="6" t="s">
        <v>87</v>
      </c>
      <c r="D47" s="6" t="s">
        <v>394</v>
      </c>
      <c r="E47" s="6"/>
      <c r="F47" s="243"/>
      <c r="G47" s="11">
        <v>11390683</v>
      </c>
      <c r="H47" s="11"/>
      <c r="I47" s="11"/>
      <c r="J47" s="24">
        <f t="shared" si="2"/>
        <v>11390683</v>
      </c>
    </row>
    <row r="48" spans="1:13" ht="15.75" customHeight="1">
      <c r="A48" s="6"/>
      <c r="B48" s="6"/>
      <c r="C48" s="6" t="s">
        <v>88</v>
      </c>
      <c r="D48" s="6" t="s">
        <v>89</v>
      </c>
      <c r="E48" s="6"/>
      <c r="F48" s="11"/>
      <c r="G48" s="11"/>
      <c r="H48" s="11"/>
      <c r="I48" s="11"/>
      <c r="J48" s="24">
        <f t="shared" si="2"/>
        <v>0</v>
      </c>
    </row>
    <row r="49" spans="1:12" ht="15.75" customHeight="1">
      <c r="A49" s="6"/>
      <c r="B49" s="6"/>
      <c r="C49" s="6" t="s">
        <v>90</v>
      </c>
      <c r="D49" s="6" t="s">
        <v>91</v>
      </c>
      <c r="E49" s="6"/>
      <c r="F49" s="11"/>
      <c r="G49" s="11">
        <v>5941396</v>
      </c>
      <c r="H49" s="11">
        <v>1392300</v>
      </c>
      <c r="I49" s="11">
        <v>119372</v>
      </c>
      <c r="J49" s="24">
        <f t="shared" si="2"/>
        <v>7453068</v>
      </c>
    </row>
    <row r="50" spans="1:12" ht="15.75" customHeight="1">
      <c r="A50" s="6"/>
      <c r="B50" s="6"/>
      <c r="C50" s="6" t="s">
        <v>92</v>
      </c>
      <c r="D50" s="6" t="s">
        <v>93</v>
      </c>
      <c r="E50" s="6"/>
      <c r="F50" s="8"/>
      <c r="G50" s="8">
        <v>1800000</v>
      </c>
      <c r="H50" s="8"/>
      <c r="I50" s="8"/>
      <c r="J50" s="24">
        <f t="shared" si="2"/>
        <v>1800000</v>
      </c>
    </row>
    <row r="51" spans="1:12" ht="15.75" customHeight="1">
      <c r="A51" s="6"/>
      <c r="B51" s="6"/>
      <c r="C51" s="6" t="s">
        <v>94</v>
      </c>
      <c r="D51" s="6" t="s">
        <v>95</v>
      </c>
      <c r="E51" s="6"/>
      <c r="F51" s="11"/>
      <c r="G51" s="11"/>
      <c r="H51" s="11">
        <v>669290</v>
      </c>
      <c r="I51" s="11"/>
      <c r="J51" s="24">
        <f t="shared" si="2"/>
        <v>669290</v>
      </c>
    </row>
    <row r="52" spans="1:12" ht="15.75" customHeight="1">
      <c r="A52" s="6"/>
      <c r="B52" s="6"/>
      <c r="C52" s="6" t="s">
        <v>96</v>
      </c>
      <c r="D52" s="6" t="s">
        <v>97</v>
      </c>
      <c r="E52" s="6"/>
      <c r="F52" s="8"/>
      <c r="G52" s="8"/>
      <c r="H52" s="8"/>
      <c r="I52" s="8"/>
      <c r="J52" s="24">
        <f t="shared" si="2"/>
        <v>0</v>
      </c>
    </row>
    <row r="53" spans="1:12" ht="15.75" customHeight="1">
      <c r="A53" s="12" t="s">
        <v>14</v>
      </c>
      <c r="B53" s="12"/>
      <c r="C53" s="12" t="s">
        <v>15</v>
      </c>
      <c r="D53" s="12"/>
      <c r="E53" s="12"/>
      <c r="F53" s="23"/>
      <c r="G53" s="23">
        <f>SUM(G54)</f>
        <v>9765000</v>
      </c>
      <c r="H53" s="23">
        <f>SUM(H54)</f>
        <v>0</v>
      </c>
      <c r="I53" s="23">
        <f>SUM(I54)</f>
        <v>0</v>
      </c>
      <c r="J53" s="24">
        <f t="shared" si="2"/>
        <v>9765000</v>
      </c>
    </row>
    <row r="54" spans="1:12" ht="15.75" customHeight="1">
      <c r="A54" s="6"/>
      <c r="B54" s="6" t="s">
        <v>98</v>
      </c>
      <c r="C54" s="6"/>
      <c r="D54" s="6" t="s">
        <v>99</v>
      </c>
      <c r="E54" s="6"/>
      <c r="F54" s="11"/>
      <c r="G54" s="11">
        <v>9765000</v>
      </c>
      <c r="H54" s="11"/>
      <c r="I54" s="11"/>
      <c r="J54" s="24">
        <f t="shared" si="2"/>
        <v>9765000</v>
      </c>
    </row>
    <row r="55" spans="1:12" ht="13.5" customHeight="1">
      <c r="A55" s="6"/>
      <c r="B55" s="6"/>
      <c r="C55" s="6"/>
      <c r="D55" s="6"/>
      <c r="E55" s="6"/>
      <c r="F55" s="11"/>
      <c r="G55" s="11"/>
      <c r="H55" s="11"/>
      <c r="I55" s="11"/>
      <c r="J55" s="24">
        <f t="shared" si="2"/>
        <v>0</v>
      </c>
    </row>
    <row r="56" spans="1:12" ht="15.75" customHeight="1">
      <c r="A56" s="9" t="s">
        <v>100</v>
      </c>
      <c r="B56" s="9"/>
      <c r="C56" s="9"/>
      <c r="D56" s="9"/>
      <c r="E56" s="9"/>
      <c r="F56" s="10"/>
      <c r="G56" s="214">
        <f>SUM(G57)</f>
        <v>32544000</v>
      </c>
      <c r="H56" s="214">
        <f>SUM(H57)</f>
        <v>9491549</v>
      </c>
      <c r="I56" s="214">
        <f>SUM(I57)</f>
        <v>1145322</v>
      </c>
      <c r="J56" s="214">
        <f>SUM(J57)</f>
        <v>43180871</v>
      </c>
    </row>
    <row r="57" spans="1:12" ht="15.75" customHeight="1">
      <c r="A57" s="12" t="s">
        <v>21</v>
      </c>
      <c r="B57" s="12"/>
      <c r="C57" s="12" t="s">
        <v>20</v>
      </c>
      <c r="D57" s="12"/>
      <c r="E57" s="12"/>
      <c r="F57" s="11"/>
      <c r="G57" s="8">
        <f>SUM(G58)</f>
        <v>32544000</v>
      </c>
      <c r="H57" s="8">
        <f>SUM(H58)</f>
        <v>9491549</v>
      </c>
      <c r="I57" s="8">
        <f>SUM(I58)</f>
        <v>1145322</v>
      </c>
      <c r="J57" s="8">
        <f>SUM(G57:I57)</f>
        <v>43180871</v>
      </c>
    </row>
    <row r="58" spans="1:12" ht="15.75" customHeight="1">
      <c r="A58" s="6"/>
      <c r="B58" s="6" t="s">
        <v>101</v>
      </c>
      <c r="C58" s="6"/>
      <c r="D58" s="6" t="s">
        <v>102</v>
      </c>
      <c r="E58" s="6"/>
      <c r="F58" s="11"/>
      <c r="G58" s="8">
        <f>SUM(G59:G61)</f>
        <v>32544000</v>
      </c>
      <c r="H58" s="8">
        <f>SUM(H59:H61)</f>
        <v>9491549</v>
      </c>
      <c r="I58" s="8">
        <f>SUM(I59:I61)</f>
        <v>1145322</v>
      </c>
      <c r="J58" s="8">
        <f>SUM(G58:I58)</f>
        <v>43180871</v>
      </c>
    </row>
    <row r="59" spans="1:12" ht="15.75" customHeight="1">
      <c r="A59" s="6"/>
      <c r="B59" s="6"/>
      <c r="C59" s="6" t="s">
        <v>103</v>
      </c>
      <c r="D59" s="6"/>
      <c r="E59" s="6" t="s">
        <v>104</v>
      </c>
      <c r="F59" s="11"/>
      <c r="G59" s="11">
        <v>32544000</v>
      </c>
      <c r="H59" s="11">
        <v>9081335</v>
      </c>
      <c r="I59" s="11"/>
      <c r="J59" s="8">
        <f>SUM(G59:I59)</f>
        <v>41625335</v>
      </c>
      <c r="L59" s="166"/>
    </row>
    <row r="60" spans="1:12" ht="15.75" customHeight="1">
      <c r="A60" s="6"/>
      <c r="B60" s="6"/>
      <c r="C60" s="6" t="s">
        <v>105</v>
      </c>
      <c r="D60" s="6"/>
      <c r="E60" s="26" t="s">
        <v>106</v>
      </c>
      <c r="F60" s="11"/>
      <c r="G60" s="11"/>
      <c r="H60" s="11"/>
      <c r="I60" s="11"/>
      <c r="J60" s="8">
        <f>SUM(G60:I60)</f>
        <v>0</v>
      </c>
    </row>
    <row r="61" spans="1:12" ht="15.75" customHeight="1">
      <c r="A61" s="6"/>
      <c r="B61" s="6"/>
      <c r="C61" s="6" t="s">
        <v>107</v>
      </c>
      <c r="D61" s="6"/>
      <c r="E61" s="6" t="s">
        <v>428</v>
      </c>
      <c r="F61" s="11"/>
      <c r="G61" s="11"/>
      <c r="H61" s="8">
        <v>410214</v>
      </c>
      <c r="I61" s="8">
        <v>1145322</v>
      </c>
      <c r="J61" s="8">
        <f>SUM(G61:I61)</f>
        <v>1555536</v>
      </c>
    </row>
    <row r="62" spans="1:12" ht="13.5" customHeight="1">
      <c r="A62" s="6"/>
      <c r="B62" s="6"/>
      <c r="C62" s="6"/>
      <c r="D62" s="6"/>
      <c r="E62" s="6"/>
      <c r="F62" s="11"/>
      <c r="G62" s="11"/>
      <c r="H62" s="11"/>
      <c r="I62" s="11"/>
      <c r="J62" s="11"/>
    </row>
    <row r="63" spans="1:12" ht="15.75" customHeight="1">
      <c r="A63" s="9" t="s">
        <v>108</v>
      </c>
      <c r="B63" s="16"/>
      <c r="C63" s="16"/>
      <c r="D63" s="27"/>
      <c r="E63" s="28"/>
      <c r="F63" s="10"/>
      <c r="G63" s="10">
        <f t="shared" ref="G63:I65" si="3">SUM(G64)</f>
        <v>1058000</v>
      </c>
      <c r="H63" s="10">
        <f t="shared" si="3"/>
        <v>0</v>
      </c>
      <c r="I63" s="10">
        <f t="shared" si="3"/>
        <v>541678</v>
      </c>
      <c r="J63" s="10">
        <f>SUM(J64)</f>
        <v>1599678</v>
      </c>
    </row>
    <row r="64" spans="1:12" ht="15.75" customHeight="1">
      <c r="A64" s="12" t="s">
        <v>5</v>
      </c>
      <c r="B64" s="12"/>
      <c r="C64" s="12" t="s">
        <v>6</v>
      </c>
      <c r="D64" s="12"/>
      <c r="E64" s="6"/>
      <c r="F64" s="11"/>
      <c r="G64" s="11">
        <f t="shared" si="3"/>
        <v>1058000</v>
      </c>
      <c r="H64" s="11">
        <f t="shared" si="3"/>
        <v>0</v>
      </c>
      <c r="I64" s="11">
        <f t="shared" si="3"/>
        <v>541678</v>
      </c>
      <c r="J64" s="11">
        <f>SUM(G64:I64)</f>
        <v>1599678</v>
      </c>
    </row>
    <row r="65" spans="1:10" ht="15.75" customHeight="1">
      <c r="A65" s="6"/>
      <c r="B65" s="6" t="s">
        <v>109</v>
      </c>
      <c r="C65" s="6"/>
      <c r="D65" s="6" t="s">
        <v>110</v>
      </c>
      <c r="E65" s="6"/>
      <c r="F65" s="11"/>
      <c r="G65" s="11">
        <f t="shared" si="3"/>
        <v>1058000</v>
      </c>
      <c r="H65" s="11">
        <f t="shared" si="3"/>
        <v>0</v>
      </c>
      <c r="I65" s="11">
        <f t="shared" si="3"/>
        <v>541678</v>
      </c>
      <c r="J65" s="11">
        <f>SUM(G65:I65)</f>
        <v>1599678</v>
      </c>
    </row>
    <row r="66" spans="1:10" ht="15.75" customHeight="1">
      <c r="A66" s="6"/>
      <c r="B66" s="6"/>
      <c r="C66" s="6"/>
      <c r="D66" s="6"/>
      <c r="E66" s="6" t="s">
        <v>111</v>
      </c>
      <c r="F66" s="11"/>
      <c r="G66" s="11">
        <v>1058000</v>
      </c>
      <c r="H66" s="11"/>
      <c r="I66" s="11">
        <v>541678</v>
      </c>
      <c r="J66" s="11">
        <f>SUM(G66:I66)</f>
        <v>1599678</v>
      </c>
    </row>
    <row r="67" spans="1:10" ht="13.5" customHeight="1">
      <c r="A67" s="6"/>
      <c r="B67" s="6"/>
      <c r="C67" s="6"/>
      <c r="D67" s="6"/>
      <c r="E67" s="6"/>
      <c r="F67" s="11"/>
      <c r="G67" s="11"/>
      <c r="H67" s="11"/>
      <c r="I67" s="11"/>
      <c r="J67" s="11"/>
    </row>
    <row r="68" spans="1:10" ht="15.75" customHeight="1">
      <c r="A68" s="9" t="s">
        <v>112</v>
      </c>
      <c r="B68" s="16"/>
      <c r="C68" s="16"/>
      <c r="D68" s="16"/>
      <c r="E68" s="16"/>
      <c r="F68" s="10"/>
      <c r="G68" s="10">
        <f>SUM(G69+G74+G77+G79)</f>
        <v>1500000</v>
      </c>
      <c r="H68" s="10">
        <f>SUM(H69+H74+H77+H79)</f>
        <v>0</v>
      </c>
      <c r="I68" s="10">
        <f>SUM(I69+I74+I77+I79)</f>
        <v>1452235</v>
      </c>
      <c r="J68" s="10">
        <f>SUM(J69+J74+J77+J79)</f>
        <v>2952235</v>
      </c>
    </row>
    <row r="69" spans="1:10" ht="15.75" customHeight="1">
      <c r="A69" s="12" t="s">
        <v>9</v>
      </c>
      <c r="B69" s="12"/>
      <c r="C69" s="12" t="s">
        <v>10</v>
      </c>
      <c r="D69" s="12"/>
      <c r="E69" s="12"/>
      <c r="F69" s="11"/>
      <c r="G69" s="23">
        <f>SUM(G70:G73)</f>
        <v>1500000</v>
      </c>
      <c r="H69" s="23">
        <f>SUM(H70:H73)</f>
        <v>0</v>
      </c>
      <c r="I69" s="23">
        <f>SUM(I70:I73)</f>
        <v>586235</v>
      </c>
      <c r="J69" s="23">
        <f>SUM(G69:I69)</f>
        <v>2086235</v>
      </c>
    </row>
    <row r="70" spans="1:10" ht="15.75" customHeight="1">
      <c r="A70" s="12"/>
      <c r="B70" s="12"/>
      <c r="C70" s="6" t="s">
        <v>113</v>
      </c>
      <c r="D70" s="6" t="s">
        <v>114</v>
      </c>
      <c r="E70" s="12"/>
      <c r="F70" s="11"/>
      <c r="G70" s="11">
        <v>300000</v>
      </c>
      <c r="H70" s="11"/>
      <c r="I70" s="11"/>
      <c r="J70" s="11">
        <f>SUM(G70:I70)</f>
        <v>300000</v>
      </c>
    </row>
    <row r="71" spans="1:10" ht="15.75" customHeight="1">
      <c r="A71" s="6"/>
      <c r="B71" s="6"/>
      <c r="C71" s="6" t="s">
        <v>69</v>
      </c>
      <c r="D71" s="6" t="s">
        <v>115</v>
      </c>
      <c r="E71" s="6"/>
      <c r="F71" s="11"/>
      <c r="G71" s="11">
        <v>1200000</v>
      </c>
      <c r="H71" s="11"/>
      <c r="I71" s="11">
        <v>586235</v>
      </c>
      <c r="J71" s="11">
        <f>SUM(G71:I71)</f>
        <v>1786235</v>
      </c>
    </row>
    <row r="72" spans="1:10" ht="15.75" customHeight="1">
      <c r="A72" s="6"/>
      <c r="B72" s="6"/>
      <c r="C72" s="6" t="s">
        <v>71</v>
      </c>
      <c r="D72" s="6" t="s">
        <v>72</v>
      </c>
      <c r="E72" s="6"/>
      <c r="F72" s="11"/>
      <c r="G72" s="11"/>
      <c r="H72" s="11"/>
      <c r="I72" s="11"/>
      <c r="J72" s="11">
        <f>SUM(G72:I72)</f>
        <v>0</v>
      </c>
    </row>
    <row r="73" spans="1:10" ht="15.75" customHeight="1">
      <c r="A73" s="6"/>
      <c r="B73" s="6"/>
      <c r="C73" s="6" t="s">
        <v>116</v>
      </c>
      <c r="D73" s="6" t="s">
        <v>117</v>
      </c>
      <c r="E73" s="6"/>
      <c r="F73" s="11"/>
      <c r="G73" s="11"/>
      <c r="H73" s="11"/>
      <c r="I73" s="11"/>
      <c r="J73" s="11">
        <f>SUM(G73:I73)</f>
        <v>0</v>
      </c>
    </row>
    <row r="74" spans="1:10" ht="15.75" customHeight="1">
      <c r="A74" s="12" t="s">
        <v>16</v>
      </c>
      <c r="B74" s="12"/>
      <c r="C74" s="12" t="s">
        <v>17</v>
      </c>
      <c r="D74" s="12"/>
      <c r="E74" s="12"/>
      <c r="F74" s="29"/>
      <c r="G74" s="29">
        <f>SUM(G75)</f>
        <v>0</v>
      </c>
      <c r="H74" s="29">
        <f>SUM(H75)</f>
        <v>0</v>
      </c>
      <c r="I74" s="29">
        <f>SUM(I75)</f>
        <v>0</v>
      </c>
      <c r="J74" s="29">
        <f>SUM(J75)</f>
        <v>0</v>
      </c>
    </row>
    <row r="75" spans="1:10" ht="15.75" customHeight="1">
      <c r="A75" s="6"/>
      <c r="B75" s="6" t="s">
        <v>81</v>
      </c>
      <c r="C75" s="6"/>
      <c r="D75" s="6" t="s">
        <v>118</v>
      </c>
      <c r="E75" s="6"/>
      <c r="F75" s="30"/>
      <c r="G75" s="30"/>
      <c r="H75" s="30"/>
      <c r="I75" s="30"/>
      <c r="J75" s="30"/>
    </row>
    <row r="76" spans="1:10" ht="13.5" customHeight="1">
      <c r="A76" s="6"/>
      <c r="B76" s="6"/>
      <c r="C76" s="6"/>
      <c r="D76" s="6"/>
      <c r="E76" s="6"/>
      <c r="F76" s="30"/>
      <c r="G76" s="30"/>
      <c r="H76" s="30"/>
      <c r="I76" s="30"/>
      <c r="J76" s="30"/>
    </row>
    <row r="77" spans="1:10" ht="15.75" customHeight="1">
      <c r="A77" s="12" t="s">
        <v>11</v>
      </c>
      <c r="B77" s="12"/>
      <c r="C77" s="12" t="s">
        <v>119</v>
      </c>
      <c r="D77" s="12"/>
      <c r="E77" s="12"/>
      <c r="F77" s="29"/>
      <c r="G77" s="29">
        <f>SUM(G78)</f>
        <v>0</v>
      </c>
      <c r="H77" s="29">
        <f>SUM(H78)</f>
        <v>0</v>
      </c>
      <c r="I77" s="29">
        <f>SUM(I78)</f>
        <v>0</v>
      </c>
      <c r="J77" s="29">
        <f>SUM(J78)</f>
        <v>0</v>
      </c>
    </row>
    <row r="78" spans="1:10" ht="15.75" customHeight="1">
      <c r="A78" s="6"/>
      <c r="B78" s="6" t="s">
        <v>120</v>
      </c>
      <c r="C78" s="6"/>
      <c r="D78" s="6" t="s">
        <v>121</v>
      </c>
      <c r="E78" s="6"/>
      <c r="F78" s="30"/>
      <c r="G78" s="30"/>
      <c r="H78" s="30"/>
      <c r="I78" s="30"/>
      <c r="J78" s="30"/>
    </row>
    <row r="79" spans="1:10" ht="15.75" customHeight="1">
      <c r="A79" s="12" t="s">
        <v>18</v>
      </c>
      <c r="B79" s="6"/>
      <c r="C79" s="12" t="s">
        <v>19</v>
      </c>
      <c r="D79" s="6"/>
      <c r="E79" s="6"/>
      <c r="F79" s="30"/>
      <c r="G79" s="29">
        <f>SUM(G80)</f>
        <v>0</v>
      </c>
      <c r="H79" s="29">
        <f>SUM(H80)</f>
        <v>0</v>
      </c>
      <c r="I79" s="29">
        <f>SUM(I80)</f>
        <v>866000</v>
      </c>
      <c r="J79" s="29">
        <f>SUM(J80)</f>
        <v>866000</v>
      </c>
    </row>
    <row r="80" spans="1:10" ht="15.75" customHeight="1">
      <c r="A80" s="6"/>
      <c r="B80" s="6"/>
      <c r="C80" s="6"/>
      <c r="D80" s="6" t="s">
        <v>447</v>
      </c>
      <c r="E80" s="6"/>
      <c r="F80" s="30"/>
      <c r="G80" s="30"/>
      <c r="H80" s="30"/>
      <c r="I80" s="30">
        <v>866000</v>
      </c>
      <c r="J80" s="30">
        <f>SUM(G80:I80)</f>
        <v>866000</v>
      </c>
    </row>
    <row r="81" spans="1:10" ht="15.75" customHeight="1">
      <c r="A81" s="9" t="s">
        <v>122</v>
      </c>
      <c r="B81" s="16"/>
      <c r="C81" s="16"/>
      <c r="D81" s="16"/>
      <c r="E81" s="16"/>
      <c r="F81" s="10"/>
      <c r="G81" s="10">
        <f>SUM(G82)</f>
        <v>0</v>
      </c>
      <c r="H81" s="10">
        <f>SUM(H82)</f>
        <v>0</v>
      </c>
      <c r="I81" s="10">
        <f>SUM(I82)</f>
        <v>0</v>
      </c>
      <c r="J81" s="10">
        <f>SUM(J82)</f>
        <v>0</v>
      </c>
    </row>
    <row r="82" spans="1:10" ht="15.75" customHeight="1">
      <c r="A82" s="12" t="s">
        <v>14</v>
      </c>
      <c r="B82" s="12"/>
      <c r="C82" s="12" t="s">
        <v>15</v>
      </c>
      <c r="D82" s="12"/>
      <c r="E82" s="6"/>
      <c r="F82" s="23"/>
      <c r="G82" s="23">
        <f>SUM(G83)</f>
        <v>0</v>
      </c>
      <c r="H82" s="23">
        <f>SUM(H83)</f>
        <v>0</v>
      </c>
      <c r="I82" s="23">
        <f>SUM(I83)</f>
        <v>0</v>
      </c>
      <c r="J82" s="23">
        <f>SUM(G82:I82)</f>
        <v>0</v>
      </c>
    </row>
    <row r="83" spans="1:10" ht="15.75" customHeight="1">
      <c r="A83" s="6"/>
      <c r="B83" s="6" t="s">
        <v>123</v>
      </c>
      <c r="C83" s="6"/>
      <c r="D83" s="6" t="s">
        <v>124</v>
      </c>
      <c r="E83" s="6"/>
      <c r="F83" s="11"/>
      <c r="G83" s="11"/>
      <c r="H83" s="11"/>
      <c r="I83" s="11"/>
      <c r="J83" s="11"/>
    </row>
    <row r="84" spans="1:10" ht="12.75" customHeight="1">
      <c r="A84" s="6"/>
      <c r="B84" s="6"/>
      <c r="C84" s="6"/>
      <c r="D84" s="6"/>
      <c r="E84" s="6"/>
      <c r="F84" s="11"/>
      <c r="G84" s="11"/>
      <c r="H84" s="11"/>
      <c r="I84" s="11"/>
      <c r="J84" s="11"/>
    </row>
    <row r="85" spans="1:10" ht="15.75" customHeight="1">
      <c r="A85" s="9" t="s">
        <v>431</v>
      </c>
      <c r="B85" s="16"/>
      <c r="C85" s="16"/>
      <c r="D85" s="16"/>
      <c r="E85" s="16"/>
      <c r="F85" s="10"/>
      <c r="G85" s="10">
        <f>SUM(G86)</f>
        <v>0</v>
      </c>
      <c r="H85" s="10">
        <f t="shared" ref="H85:I87" si="4">SUM(H86)</f>
        <v>0</v>
      </c>
      <c r="I85" s="10">
        <f t="shared" si="4"/>
        <v>0</v>
      </c>
      <c r="J85" s="10">
        <f>SUM(J86)</f>
        <v>0</v>
      </c>
    </row>
    <row r="86" spans="1:10" ht="15.75" customHeight="1">
      <c r="A86" s="12" t="s">
        <v>5</v>
      </c>
      <c r="B86" s="12"/>
      <c r="C86" s="12" t="s">
        <v>6</v>
      </c>
      <c r="D86" s="12"/>
      <c r="E86" s="6"/>
      <c r="F86" s="11"/>
      <c r="G86" s="11">
        <f>SUM(G87)</f>
        <v>0</v>
      </c>
      <c r="H86" s="11">
        <f t="shared" si="4"/>
        <v>0</v>
      </c>
      <c r="I86" s="11">
        <f t="shared" si="4"/>
        <v>0</v>
      </c>
      <c r="J86" s="11">
        <f>SUM(G86:I86)</f>
        <v>0</v>
      </c>
    </row>
    <row r="87" spans="1:10" ht="15.75" customHeight="1">
      <c r="A87" s="6"/>
      <c r="B87" s="6" t="s">
        <v>109</v>
      </c>
      <c r="C87" s="6"/>
      <c r="D87" s="6" t="s">
        <v>110</v>
      </c>
      <c r="E87" s="6"/>
      <c r="F87" s="11"/>
      <c r="G87" s="11">
        <f>SUM(G88)</f>
        <v>0</v>
      </c>
      <c r="H87" s="11">
        <f t="shared" si="4"/>
        <v>0</v>
      </c>
      <c r="I87" s="11">
        <f t="shared" si="4"/>
        <v>0</v>
      </c>
      <c r="J87" s="11">
        <f>SUM(G87:I87)</f>
        <v>0</v>
      </c>
    </row>
    <row r="88" spans="1:10" ht="15.75" customHeight="1">
      <c r="A88" s="6"/>
      <c r="B88" s="6"/>
      <c r="C88" s="6"/>
      <c r="D88" s="6"/>
      <c r="E88" s="6" t="s">
        <v>430</v>
      </c>
      <c r="F88" s="11"/>
      <c r="G88" s="11"/>
      <c r="H88" s="11"/>
      <c r="I88" s="11"/>
      <c r="J88" s="11"/>
    </row>
    <row r="89" spans="1:10" ht="12.75" customHeight="1">
      <c r="A89" s="6"/>
      <c r="B89" s="6"/>
      <c r="C89" s="6"/>
      <c r="D89" s="6"/>
      <c r="E89" s="6"/>
      <c r="F89" s="11"/>
      <c r="G89" s="11"/>
      <c r="H89" s="11"/>
      <c r="I89" s="11"/>
      <c r="J89" s="11"/>
    </row>
    <row r="90" spans="1:10" ht="15.75" customHeight="1">
      <c r="A90" s="9"/>
      <c r="B90" s="9"/>
      <c r="C90" s="9" t="s">
        <v>126</v>
      </c>
      <c r="D90" s="9"/>
      <c r="E90" s="9"/>
      <c r="F90" s="10"/>
      <c r="G90" s="10"/>
      <c r="H90" s="10"/>
      <c r="I90" s="10"/>
      <c r="J90" s="10"/>
    </row>
    <row r="91" spans="1:10" ht="12.75" customHeight="1">
      <c r="A91" s="6"/>
      <c r="B91" s="6"/>
      <c r="C91" s="12"/>
      <c r="D91" s="6"/>
      <c r="E91" s="6"/>
      <c r="F91" s="23"/>
      <c r="G91" s="23"/>
      <c r="H91" s="23"/>
      <c r="I91" s="23"/>
      <c r="J91" s="23"/>
    </row>
    <row r="92" spans="1:10" ht="15.75" customHeight="1">
      <c r="A92" s="12" t="s">
        <v>5</v>
      </c>
      <c r="B92" s="12"/>
      <c r="C92" s="12" t="s">
        <v>6</v>
      </c>
      <c r="D92" s="12"/>
      <c r="E92" s="6"/>
      <c r="F92" s="11"/>
      <c r="G92" s="23">
        <f>SUM(G43+G64+G85)</f>
        <v>21180479</v>
      </c>
      <c r="H92" s="23">
        <f>SUM(H43+H64+H85)</f>
        <v>2061590</v>
      </c>
      <c r="I92" s="23">
        <f>SUM(I43+I64+I85)</f>
        <v>661050</v>
      </c>
      <c r="J92" s="23">
        <f>SUM(J43+J64+J85)</f>
        <v>23903119</v>
      </c>
    </row>
    <row r="93" spans="1:10" ht="15.75" customHeight="1">
      <c r="A93" s="12" t="s">
        <v>14</v>
      </c>
      <c r="B93" s="12"/>
      <c r="C93" s="12" t="s">
        <v>15</v>
      </c>
      <c r="D93" s="12"/>
      <c r="E93" s="12"/>
      <c r="F93" s="11"/>
      <c r="G93" s="23">
        <f>SUM(G53)</f>
        <v>9765000</v>
      </c>
      <c r="H93" s="23">
        <f>SUM(H53)</f>
        <v>0</v>
      </c>
      <c r="I93" s="23">
        <f>SUM(I53)</f>
        <v>0</v>
      </c>
      <c r="J93" s="23">
        <f>SUM(J53)</f>
        <v>9765000</v>
      </c>
    </row>
    <row r="94" spans="1:10" ht="15.75" customHeight="1">
      <c r="A94" s="12" t="s">
        <v>7</v>
      </c>
      <c r="B94" s="12"/>
      <c r="C94" s="12" t="s">
        <v>8</v>
      </c>
      <c r="D94" s="12"/>
      <c r="E94" s="12"/>
      <c r="F94" s="11"/>
      <c r="G94" s="24">
        <f>SUM(G10)</f>
        <v>20550000</v>
      </c>
      <c r="H94" s="24">
        <f>SUM(H10)</f>
        <v>0</v>
      </c>
      <c r="I94" s="24">
        <f>SUM(I10)</f>
        <v>0</v>
      </c>
      <c r="J94" s="24">
        <f>SUM(J10)</f>
        <v>20550000</v>
      </c>
    </row>
    <row r="95" spans="1:10" ht="15.75" customHeight="1">
      <c r="A95" s="12" t="s">
        <v>9</v>
      </c>
      <c r="B95" s="12"/>
      <c r="C95" s="12" t="s">
        <v>10</v>
      </c>
      <c r="D95" s="12"/>
      <c r="E95" s="12"/>
      <c r="F95" s="11"/>
      <c r="G95" s="23">
        <f>SUM(G26+G31+G69)</f>
        <v>2010000</v>
      </c>
      <c r="H95" s="23">
        <f>SUM(H26+H31+H69)</f>
        <v>0</v>
      </c>
      <c r="I95" s="23">
        <f>SUM(I26+I31+I69)</f>
        <v>586235</v>
      </c>
      <c r="J95" s="23">
        <f>SUM(J26+J31+J69)</f>
        <v>2596235</v>
      </c>
    </row>
    <row r="96" spans="1:10" ht="15.75" customHeight="1">
      <c r="A96" s="12" t="s">
        <v>16</v>
      </c>
      <c r="B96" s="12"/>
      <c r="C96" s="12" t="s">
        <v>17</v>
      </c>
      <c r="D96" s="12"/>
      <c r="E96" s="12"/>
      <c r="F96" s="11"/>
      <c r="G96" s="23">
        <f>SUM(G38+G74)</f>
        <v>3800000</v>
      </c>
      <c r="H96" s="23">
        <f>SUM(H38+H74)</f>
        <v>0</v>
      </c>
      <c r="I96" s="23">
        <f>SUM(I38+I74)</f>
        <v>0</v>
      </c>
      <c r="J96" s="23">
        <f>SUM(J38+J74)</f>
        <v>3800000</v>
      </c>
    </row>
    <row r="97" spans="1:10" ht="15.75" customHeight="1">
      <c r="A97" s="12" t="s">
        <v>11</v>
      </c>
      <c r="B97" s="12"/>
      <c r="C97" s="12" t="s">
        <v>12</v>
      </c>
      <c r="D97" s="12"/>
      <c r="E97" s="12"/>
      <c r="F97" s="11"/>
      <c r="G97" s="23">
        <f>SUM(G77)</f>
        <v>0</v>
      </c>
      <c r="H97" s="23">
        <f>SUM(H77)</f>
        <v>0</v>
      </c>
      <c r="I97" s="23">
        <f>SUM(I77)</f>
        <v>0</v>
      </c>
      <c r="J97" s="23">
        <f>SUM(J77)</f>
        <v>0</v>
      </c>
    </row>
    <row r="98" spans="1:10" ht="15.75" customHeight="1">
      <c r="A98" s="12" t="s">
        <v>18</v>
      </c>
      <c r="B98" s="12"/>
      <c r="C98" s="12" t="s">
        <v>19</v>
      </c>
      <c r="D98" s="12"/>
      <c r="E98" s="12"/>
      <c r="F98" s="11"/>
      <c r="G98" s="23">
        <f>SUM(G79)</f>
        <v>0</v>
      </c>
      <c r="H98" s="23">
        <f>SUM(H79)</f>
        <v>0</v>
      </c>
      <c r="I98" s="23">
        <f>SUM(I79)</f>
        <v>866000</v>
      </c>
      <c r="J98" s="23">
        <f>SUM(J79)</f>
        <v>866000</v>
      </c>
    </row>
    <row r="99" spans="1:10" ht="15.75" customHeight="1">
      <c r="A99" s="12" t="s">
        <v>21</v>
      </c>
      <c r="B99" s="12"/>
      <c r="C99" s="12" t="s">
        <v>20</v>
      </c>
      <c r="D99" s="12"/>
      <c r="E99" s="12"/>
      <c r="F99" s="11"/>
      <c r="G99" s="23">
        <f>SUM(G57)</f>
        <v>32544000</v>
      </c>
      <c r="H99" s="23">
        <f>SUM(H57)</f>
        <v>9491549</v>
      </c>
      <c r="I99" s="23">
        <f>SUM(I57)</f>
        <v>1145322</v>
      </c>
      <c r="J99" s="23">
        <f>SUM(J57)</f>
        <v>43180871</v>
      </c>
    </row>
    <row r="100" spans="1:10" ht="15.75" customHeight="1">
      <c r="A100" s="6"/>
      <c r="B100" s="6"/>
      <c r="C100" s="12" t="s">
        <v>126</v>
      </c>
      <c r="D100" s="6"/>
      <c r="E100" s="6"/>
      <c r="F100" s="23"/>
      <c r="G100" s="23">
        <f>SUM(G92:G99)</f>
        <v>89849479</v>
      </c>
      <c r="H100" s="23">
        <f>SUM(H92:H99)</f>
        <v>11553139</v>
      </c>
      <c r="I100" s="23">
        <f>SUM(I92:I99)</f>
        <v>3258607</v>
      </c>
      <c r="J100" s="23">
        <f>SUM(J92:J99)</f>
        <v>104661225</v>
      </c>
    </row>
  </sheetData>
  <sheetProtection selectLockedCells="1" selectUnlockedCells="1"/>
  <mergeCells count="10">
    <mergeCell ref="A1:J1"/>
    <mergeCell ref="I7:I8"/>
    <mergeCell ref="A3:J3"/>
    <mergeCell ref="A4:J4"/>
    <mergeCell ref="A5:J5"/>
    <mergeCell ref="H7:H8"/>
    <mergeCell ref="J7:J8"/>
    <mergeCell ref="A7:E8"/>
    <mergeCell ref="F7:F8"/>
    <mergeCell ref="G7:G8"/>
  </mergeCells>
  <pageMargins left="0.19685039370078741" right="0.19685039370078741" top="0.74803149606299213" bottom="0.74803149606299213" header="0.51181102362204722" footer="0.51181102362204722"/>
  <pageSetup paperSize="9" scale="9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"/>
  <sheetViews>
    <sheetView topLeftCell="A16" workbookViewId="0">
      <selection activeCell="G12" sqref="G12"/>
    </sheetView>
  </sheetViews>
  <sheetFormatPr defaultRowHeight="15" customHeight="1"/>
  <cols>
    <col min="1" max="1" width="6" customWidth="1"/>
    <col min="2" max="2" width="5.140625" customWidth="1"/>
    <col min="3" max="3" width="6.5703125" customWidth="1"/>
    <col min="6" max="6" width="55.7109375" customWidth="1"/>
    <col min="7" max="10" width="14.7109375" customWidth="1"/>
  </cols>
  <sheetData>
    <row r="1" spans="1:10" ht="15.75" customHeight="1">
      <c r="A1" s="273" t="s">
        <v>464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9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5.75" customHeight="1">
      <c r="A3" s="281" t="s">
        <v>0</v>
      </c>
      <c r="B3" s="281"/>
      <c r="C3" s="281"/>
      <c r="D3" s="281"/>
      <c r="E3" s="281"/>
      <c r="F3" s="281"/>
      <c r="G3" s="281"/>
      <c r="H3" s="282"/>
      <c r="I3" s="282"/>
      <c r="J3" s="282"/>
    </row>
    <row r="4" spans="1:10" ht="15.75" customHeight="1">
      <c r="A4" s="283" t="s">
        <v>433</v>
      </c>
      <c r="B4" s="283"/>
      <c r="C4" s="283"/>
      <c r="D4" s="283"/>
      <c r="E4" s="283"/>
      <c r="F4" s="283"/>
      <c r="G4" s="283"/>
      <c r="H4" s="282"/>
      <c r="I4" s="282"/>
      <c r="J4" s="282"/>
    </row>
    <row r="5" spans="1:10" ht="15.75" customHeight="1">
      <c r="A5" s="281" t="s">
        <v>448</v>
      </c>
      <c r="B5" s="281"/>
      <c r="C5" s="281"/>
      <c r="D5" s="281"/>
      <c r="E5" s="281"/>
      <c r="F5" s="281"/>
      <c r="G5" s="281"/>
      <c r="H5" s="282"/>
      <c r="I5" s="282"/>
      <c r="J5" s="282"/>
    </row>
    <row r="6" spans="1:10" ht="15.75" customHeight="1">
      <c r="A6" s="21"/>
      <c r="B6" s="21"/>
      <c r="C6" s="21"/>
      <c r="D6" s="21"/>
      <c r="E6" s="22"/>
      <c r="F6" s="22"/>
      <c r="H6" s="22"/>
      <c r="I6" s="22"/>
      <c r="J6" s="22" t="s">
        <v>1</v>
      </c>
    </row>
    <row r="7" spans="1:10" ht="15" customHeight="1">
      <c r="A7" s="270" t="s">
        <v>127</v>
      </c>
      <c r="B7" s="270"/>
      <c r="C7" s="270"/>
      <c r="D7" s="270"/>
      <c r="E7" s="270"/>
      <c r="F7" s="270"/>
      <c r="G7" s="280" t="s">
        <v>3</v>
      </c>
      <c r="H7" s="280" t="s">
        <v>445</v>
      </c>
      <c r="I7" s="277" t="s">
        <v>446</v>
      </c>
      <c r="J7" s="280" t="s">
        <v>427</v>
      </c>
    </row>
    <row r="8" spans="1:10" ht="15" customHeight="1">
      <c r="A8" s="270"/>
      <c r="B8" s="270"/>
      <c r="C8" s="270"/>
      <c r="D8" s="270"/>
      <c r="E8" s="270"/>
      <c r="F8" s="270"/>
      <c r="G8" s="280"/>
      <c r="H8" s="280"/>
      <c r="I8" s="284"/>
      <c r="J8" s="280"/>
    </row>
    <row r="9" spans="1:10" ht="15" customHeight="1">
      <c r="A9" s="270"/>
      <c r="B9" s="270"/>
      <c r="C9" s="270"/>
      <c r="D9" s="270"/>
      <c r="E9" s="270"/>
      <c r="F9" s="270"/>
      <c r="G9" s="280"/>
      <c r="H9" s="280"/>
      <c r="I9" s="278"/>
      <c r="J9" s="280"/>
    </row>
    <row r="10" spans="1:10" ht="15.75" customHeight="1">
      <c r="A10" s="9" t="s">
        <v>5</v>
      </c>
      <c r="B10" s="9"/>
      <c r="C10" s="9" t="s">
        <v>6</v>
      </c>
      <c r="D10" s="9"/>
      <c r="E10" s="9"/>
      <c r="F10" s="31"/>
      <c r="G10" s="32">
        <f>SUM(G11+G27+G29+G31)</f>
        <v>21180479</v>
      </c>
      <c r="H10" s="32">
        <f>SUM(H11+H27+H29+H31)</f>
        <v>2061590</v>
      </c>
      <c r="I10" s="32">
        <f>SUM(I11+I27+I29+I31)</f>
        <v>661050</v>
      </c>
      <c r="J10" s="32">
        <f>SUM(J11+J27+J29+J31)</f>
        <v>23903119</v>
      </c>
    </row>
    <row r="11" spans="1:10" ht="15.75" customHeight="1">
      <c r="A11" s="6"/>
      <c r="B11" s="12" t="s">
        <v>84</v>
      </c>
      <c r="C11" s="12"/>
      <c r="D11" s="12" t="s">
        <v>85</v>
      </c>
      <c r="E11" s="12"/>
      <c r="F11" s="6"/>
      <c r="G11" s="23">
        <f>SUM(G12+G22+G23+G24+G25)</f>
        <v>20122479</v>
      </c>
      <c r="H11" s="23">
        <f>SUM(H12+H22+H23+H24+H25)</f>
        <v>2061590</v>
      </c>
      <c r="I11" s="23">
        <f>SUM(I12+I22+I23+I24+I25)</f>
        <v>119372</v>
      </c>
      <c r="J11" s="23">
        <f>SUM(J12+J22+J23+J24+J25)</f>
        <v>22303441</v>
      </c>
    </row>
    <row r="12" spans="1:10" ht="15.75" customHeight="1">
      <c r="A12" s="6"/>
      <c r="B12" s="12"/>
      <c r="C12" s="6" t="s">
        <v>87</v>
      </c>
      <c r="D12" s="6" t="s">
        <v>395</v>
      </c>
      <c r="E12" s="6"/>
      <c r="F12" s="6"/>
      <c r="G12" s="23">
        <f>SUM(G13:G14)</f>
        <v>12381083</v>
      </c>
      <c r="H12" s="23">
        <f>SUM(H13:H14)</f>
        <v>0</v>
      </c>
      <c r="I12" s="23">
        <f>SUM(I13:I14)</f>
        <v>0</v>
      </c>
      <c r="J12" s="23">
        <f>SUM(J13:J14)</f>
        <v>12381083</v>
      </c>
    </row>
    <row r="13" spans="1:10" ht="15.75" customHeight="1">
      <c r="A13" s="6"/>
      <c r="B13" s="12"/>
      <c r="C13" s="12"/>
      <c r="D13" s="6" t="s">
        <v>128</v>
      </c>
      <c r="F13" s="6"/>
      <c r="G13" s="11">
        <v>990400</v>
      </c>
      <c r="H13" s="11"/>
      <c r="I13" s="11"/>
      <c r="J13" s="30">
        <f>SUM(G13:H13)</f>
        <v>990400</v>
      </c>
    </row>
    <row r="14" spans="1:10" ht="15.75" customHeight="1">
      <c r="A14" s="12"/>
      <c r="B14" s="12"/>
      <c r="C14" s="6" t="s">
        <v>87</v>
      </c>
      <c r="D14" s="6" t="s">
        <v>394</v>
      </c>
      <c r="E14" s="6"/>
      <c r="F14" s="6"/>
      <c r="G14" s="11">
        <f>SUM(G15:G20)</f>
        <v>11390683</v>
      </c>
      <c r="H14" s="11">
        <f>SUM(H15:H20)</f>
        <v>0</v>
      </c>
      <c r="I14" s="11">
        <f>SUM(I15:I20)</f>
        <v>0</v>
      </c>
      <c r="J14" s="11">
        <f>SUM(G14:I14)</f>
        <v>11390683</v>
      </c>
    </row>
    <row r="15" spans="1:10" ht="15.75" customHeight="1">
      <c r="A15" s="12"/>
      <c r="B15" s="12"/>
      <c r="C15" s="6"/>
      <c r="D15" s="6"/>
      <c r="E15" s="6" t="s">
        <v>129</v>
      </c>
      <c r="F15" s="6"/>
      <c r="G15" s="11">
        <v>686840</v>
      </c>
      <c r="H15" s="11"/>
      <c r="I15" s="11"/>
      <c r="J15" s="11">
        <f t="shared" ref="J15:J20" si="0">SUM(G15:I15)</f>
        <v>686840</v>
      </c>
    </row>
    <row r="16" spans="1:10" ht="15.75" customHeight="1">
      <c r="A16" s="12"/>
      <c r="B16" s="12"/>
      <c r="C16" s="6"/>
      <c r="D16" s="6"/>
      <c r="E16" s="6" t="s">
        <v>130</v>
      </c>
      <c r="F16" s="6"/>
      <c r="G16" s="11">
        <v>4320000</v>
      </c>
      <c r="H16" s="11"/>
      <c r="I16" s="11"/>
      <c r="J16" s="11">
        <f t="shared" si="0"/>
        <v>4320000</v>
      </c>
    </row>
    <row r="17" spans="1:10" ht="15.75" customHeight="1">
      <c r="A17" s="12"/>
      <c r="B17" s="12"/>
      <c r="C17" s="6"/>
      <c r="D17" s="6"/>
      <c r="E17" s="6" t="s">
        <v>131</v>
      </c>
      <c r="F17" s="6"/>
      <c r="G17" s="11">
        <v>282348</v>
      </c>
      <c r="H17" s="11"/>
      <c r="I17" s="11"/>
      <c r="J17" s="11">
        <f t="shared" si="0"/>
        <v>282348</v>
      </c>
    </row>
    <row r="18" spans="1:10" ht="15.75" customHeight="1">
      <c r="A18" s="12"/>
      <c r="B18" s="12"/>
      <c r="C18" s="6"/>
      <c r="D18" s="6"/>
      <c r="E18" s="6" t="s">
        <v>132</v>
      </c>
      <c r="F18" s="6"/>
      <c r="G18" s="11">
        <v>683270</v>
      </c>
      <c r="H18" s="11"/>
      <c r="I18" s="11"/>
      <c r="J18" s="11">
        <f t="shared" si="0"/>
        <v>683270</v>
      </c>
    </row>
    <row r="19" spans="1:10" ht="15.75" customHeight="1">
      <c r="A19" s="12"/>
      <c r="B19" s="12"/>
      <c r="C19" s="6"/>
      <c r="D19" s="6"/>
      <c r="E19" s="6" t="s">
        <v>133</v>
      </c>
      <c r="F19" s="6"/>
      <c r="G19" s="11">
        <v>4251675</v>
      </c>
      <c r="H19" s="11"/>
      <c r="I19" s="11"/>
      <c r="J19" s="11">
        <f t="shared" si="0"/>
        <v>4251675</v>
      </c>
    </row>
    <row r="20" spans="1:10" ht="15.75" customHeight="1">
      <c r="A20" s="12"/>
      <c r="B20" s="12"/>
      <c r="C20" s="6"/>
      <c r="D20" s="6"/>
      <c r="E20" s="6" t="s">
        <v>134</v>
      </c>
      <c r="F20" s="6"/>
      <c r="G20" s="11">
        <v>1166550</v>
      </c>
      <c r="H20" s="11"/>
      <c r="I20" s="11"/>
      <c r="J20" s="11">
        <f t="shared" si="0"/>
        <v>1166550</v>
      </c>
    </row>
    <row r="21" spans="1:10" ht="15.75" customHeight="1">
      <c r="A21" s="12"/>
      <c r="B21" s="12"/>
      <c r="C21" s="6"/>
      <c r="D21" s="6"/>
      <c r="E21" s="6" t="s">
        <v>135</v>
      </c>
      <c r="F21" s="6"/>
      <c r="G21" s="11"/>
      <c r="H21" s="11"/>
      <c r="I21" s="11"/>
      <c r="J21" s="30"/>
    </row>
    <row r="22" spans="1:10" ht="15.75" customHeight="1">
      <c r="A22" s="6"/>
      <c r="B22" s="6"/>
      <c r="C22" s="6" t="s">
        <v>88</v>
      </c>
      <c r="D22" s="6" t="s">
        <v>136</v>
      </c>
      <c r="E22" s="6"/>
      <c r="F22" s="6"/>
      <c r="G22" s="11"/>
      <c r="H22" s="11"/>
      <c r="I22" s="11"/>
      <c r="J22" s="30"/>
    </row>
    <row r="23" spans="1:10" ht="15.75" customHeight="1">
      <c r="A23" s="6"/>
      <c r="B23" s="6"/>
      <c r="C23" s="6" t="s">
        <v>90</v>
      </c>
      <c r="D23" s="6" t="s">
        <v>137</v>
      </c>
      <c r="E23" s="6"/>
      <c r="F23" s="6"/>
      <c r="G23" s="11">
        <v>5941396</v>
      </c>
      <c r="H23" s="11">
        <v>1392300</v>
      </c>
      <c r="I23" s="11">
        <v>119372</v>
      </c>
      <c r="J23" s="30">
        <f>SUM(G23:I23)</f>
        <v>7453068</v>
      </c>
    </row>
    <row r="24" spans="1:10" ht="15.75" customHeight="1">
      <c r="A24" s="6"/>
      <c r="B24" s="6"/>
      <c r="C24" s="6" t="s">
        <v>92</v>
      </c>
      <c r="D24" s="6" t="s">
        <v>93</v>
      </c>
      <c r="E24" s="6"/>
      <c r="F24" s="6"/>
      <c r="G24" s="11">
        <v>1800000</v>
      </c>
      <c r="H24" s="11"/>
      <c r="I24" s="11"/>
      <c r="J24" s="30">
        <f>SUM(G24:I24)</f>
        <v>1800000</v>
      </c>
    </row>
    <row r="25" spans="1:10" ht="15.75" customHeight="1">
      <c r="A25" s="6"/>
      <c r="B25" s="6"/>
      <c r="C25" s="6" t="s">
        <v>94</v>
      </c>
      <c r="D25" s="6" t="s">
        <v>138</v>
      </c>
      <c r="E25" s="6"/>
      <c r="F25" s="6"/>
      <c r="G25" s="11"/>
      <c r="H25" s="11">
        <v>669290</v>
      </c>
      <c r="I25" s="11"/>
      <c r="J25" s="30">
        <f>SUM(G25:I25)</f>
        <v>669290</v>
      </c>
    </row>
    <row r="26" spans="1:10" ht="12.75" customHeight="1">
      <c r="A26" s="6"/>
      <c r="B26" s="6"/>
      <c r="C26" s="6"/>
      <c r="D26" s="6"/>
      <c r="E26" s="6"/>
      <c r="F26" s="6"/>
      <c r="G26" s="11"/>
      <c r="H26" s="11"/>
      <c r="I26" s="11"/>
      <c r="J26" s="30"/>
    </row>
    <row r="27" spans="1:10" ht="15.75" customHeight="1">
      <c r="A27" s="6"/>
      <c r="B27" s="12" t="s">
        <v>139</v>
      </c>
      <c r="C27" s="12"/>
      <c r="D27" s="12" t="s">
        <v>140</v>
      </c>
      <c r="E27" s="12"/>
      <c r="F27" s="6"/>
      <c r="G27" s="23"/>
      <c r="H27" s="23"/>
      <c r="I27" s="23"/>
      <c r="J27" s="30"/>
    </row>
    <row r="28" spans="1:10" ht="15.75" customHeight="1">
      <c r="A28" s="6"/>
      <c r="B28" s="6"/>
      <c r="C28" s="6"/>
      <c r="D28" s="6"/>
      <c r="E28" s="6" t="s">
        <v>141</v>
      </c>
      <c r="F28" s="6"/>
      <c r="G28" s="11"/>
      <c r="H28" s="11"/>
      <c r="I28" s="11"/>
      <c r="J28" s="30"/>
    </row>
    <row r="29" spans="1:10" ht="15.75" customHeight="1">
      <c r="A29" s="6"/>
      <c r="B29" s="12" t="s">
        <v>109</v>
      </c>
      <c r="C29" s="12"/>
      <c r="D29" s="12" t="s">
        <v>110</v>
      </c>
      <c r="E29" s="12"/>
      <c r="F29" s="6"/>
      <c r="G29" s="23">
        <f>SUM(G30)</f>
        <v>1058000</v>
      </c>
      <c r="H29" s="23">
        <f>SUM(H30)</f>
        <v>0</v>
      </c>
      <c r="I29" s="23">
        <f>SUM(I30)</f>
        <v>541678</v>
      </c>
      <c r="J29" s="23">
        <f>SUM(J30)</f>
        <v>1599678</v>
      </c>
    </row>
    <row r="30" spans="1:10" ht="15.75" customHeight="1">
      <c r="A30" s="6"/>
      <c r="B30" s="33"/>
      <c r="C30" s="33"/>
      <c r="D30" s="33"/>
      <c r="E30" s="34" t="s">
        <v>142</v>
      </c>
      <c r="F30" s="6"/>
      <c r="G30" s="11">
        <v>1058000</v>
      </c>
      <c r="H30" s="11"/>
      <c r="I30" s="11">
        <v>541678</v>
      </c>
      <c r="J30" s="30">
        <f>SUM(G30:I30)</f>
        <v>1599678</v>
      </c>
    </row>
    <row r="31" spans="1:10" ht="15.75" customHeight="1">
      <c r="A31" s="6"/>
      <c r="B31" s="12" t="s">
        <v>109</v>
      </c>
      <c r="C31" s="12"/>
      <c r="D31" s="12" t="s">
        <v>110</v>
      </c>
      <c r="E31" s="12"/>
      <c r="F31" s="6"/>
      <c r="G31" s="11"/>
      <c r="H31" s="11"/>
      <c r="I31" s="11"/>
      <c r="J31" s="30"/>
    </row>
    <row r="32" spans="1:10" ht="15.75" customHeight="1">
      <c r="A32" s="6"/>
      <c r="B32" s="6"/>
      <c r="C32" s="6"/>
      <c r="D32" s="6" t="s">
        <v>429</v>
      </c>
      <c r="E32" s="6"/>
      <c r="F32" s="6"/>
      <c r="G32" s="11"/>
      <c r="H32" s="11"/>
      <c r="I32" s="11"/>
      <c r="J32" s="30">
        <f>SUM(G32:H32)</f>
        <v>0</v>
      </c>
    </row>
    <row r="33" spans="1:10" ht="13.5" customHeight="1">
      <c r="A33" s="6"/>
      <c r="B33" s="6"/>
      <c r="C33" s="6"/>
      <c r="D33" s="6"/>
      <c r="E33" s="6"/>
      <c r="F33" s="6"/>
      <c r="G33" s="11"/>
      <c r="H33" s="11"/>
      <c r="I33" s="11"/>
      <c r="J33" s="8"/>
    </row>
    <row r="34" spans="1:10" ht="15.75" customHeight="1">
      <c r="A34" s="9" t="s">
        <v>14</v>
      </c>
      <c r="B34" s="9"/>
      <c r="C34" s="9" t="s">
        <v>15</v>
      </c>
      <c r="D34" s="9"/>
      <c r="E34" s="9"/>
      <c r="F34" s="9"/>
      <c r="G34" s="10">
        <f>SUM(G35)</f>
        <v>9765000</v>
      </c>
      <c r="H34" s="10">
        <f>SUM(H35)</f>
        <v>0</v>
      </c>
      <c r="I34" s="10">
        <f>SUM(I35)</f>
        <v>0</v>
      </c>
      <c r="J34" s="10">
        <f>SUM(J35)</f>
        <v>9765000</v>
      </c>
    </row>
    <row r="35" spans="1:10" ht="15.75" customHeight="1">
      <c r="A35" s="6"/>
      <c r="B35" s="12" t="s">
        <v>123</v>
      </c>
      <c r="C35" s="12"/>
      <c r="D35" s="12" t="s">
        <v>143</v>
      </c>
      <c r="E35" s="12"/>
      <c r="F35" s="6"/>
      <c r="G35" s="24">
        <v>9765000</v>
      </c>
      <c r="H35" s="24"/>
      <c r="I35" s="24"/>
      <c r="J35" s="24">
        <f>SUM(G35:I35)</f>
        <v>9765000</v>
      </c>
    </row>
    <row r="36" spans="1:10" ht="15.75" customHeight="1">
      <c r="A36" s="6"/>
      <c r="B36" s="6"/>
      <c r="C36" s="6"/>
      <c r="D36" s="6"/>
      <c r="E36" s="6" t="s">
        <v>144</v>
      </c>
      <c r="F36" s="6"/>
      <c r="G36" s="8">
        <v>9765000</v>
      </c>
      <c r="H36" s="8"/>
      <c r="I36" s="8"/>
      <c r="J36" s="8">
        <f>SUM(G36:I36)</f>
        <v>9765000</v>
      </c>
    </row>
    <row r="37" spans="1:10" ht="12.75" customHeight="1">
      <c r="A37" s="6"/>
      <c r="B37" s="6"/>
      <c r="C37" s="6"/>
      <c r="D37" s="6"/>
      <c r="E37" s="6"/>
      <c r="F37" s="6"/>
      <c r="G37" s="11"/>
      <c r="H37" s="11"/>
      <c r="I37" s="11"/>
      <c r="J37" s="11"/>
    </row>
    <row r="38" spans="1:10" ht="15.75" customHeight="1">
      <c r="A38" s="9" t="s">
        <v>7</v>
      </c>
      <c r="B38" s="9"/>
      <c r="C38" s="9" t="s">
        <v>8</v>
      </c>
      <c r="D38" s="9"/>
      <c r="E38" s="9"/>
      <c r="F38" s="9"/>
      <c r="G38" s="10">
        <f>SUM(G39+G42+G50)</f>
        <v>20550000</v>
      </c>
      <c r="H38" s="10">
        <f>SUM(H39+H42+H50)</f>
        <v>0</v>
      </c>
      <c r="I38" s="10">
        <f>SUM(I39+I42+I50)</f>
        <v>0</v>
      </c>
      <c r="J38" s="10">
        <f>SUM(J39+J42+J50)</f>
        <v>20550000</v>
      </c>
    </row>
    <row r="39" spans="1:10" ht="15.75" customHeight="1">
      <c r="A39" s="6"/>
      <c r="B39" s="12" t="s">
        <v>46</v>
      </c>
      <c r="C39" s="12"/>
      <c r="D39" s="12" t="s">
        <v>47</v>
      </c>
      <c r="E39" s="12"/>
      <c r="F39" s="6"/>
      <c r="G39" s="23">
        <f>SUM(G40:G41)</f>
        <v>14700000</v>
      </c>
      <c r="H39" s="23">
        <f>SUM(H40:H41)</f>
        <v>0</v>
      </c>
      <c r="I39" s="23">
        <f>SUM(I40:I41)</f>
        <v>0</v>
      </c>
      <c r="J39" s="23">
        <f>SUM(J40:J41)</f>
        <v>14700000</v>
      </c>
    </row>
    <row r="40" spans="1:10" ht="15.75" customHeight="1">
      <c r="A40" s="6"/>
      <c r="B40" s="6"/>
      <c r="C40" s="6"/>
      <c r="D40" s="6"/>
      <c r="E40" s="6" t="s">
        <v>48</v>
      </c>
      <c r="F40" s="6"/>
      <c r="G40" s="11">
        <v>13500000</v>
      </c>
      <c r="H40" s="11"/>
      <c r="I40" s="11"/>
      <c r="J40" s="11">
        <v>13500000</v>
      </c>
    </row>
    <row r="41" spans="1:10" ht="15.75" customHeight="1">
      <c r="A41" s="12"/>
      <c r="B41" s="12"/>
      <c r="C41" s="12"/>
      <c r="D41" s="12"/>
      <c r="E41" s="6" t="s">
        <v>49</v>
      </c>
      <c r="F41" s="6"/>
      <c r="G41" s="11">
        <v>1200000</v>
      </c>
      <c r="H41" s="11"/>
      <c r="I41" s="11"/>
      <c r="J41" s="11">
        <v>1200000</v>
      </c>
    </row>
    <row r="42" spans="1:10" ht="15.75" customHeight="1">
      <c r="A42" s="12"/>
      <c r="B42" s="12" t="s">
        <v>50</v>
      </c>
      <c r="C42" s="12"/>
      <c r="D42" s="12" t="s">
        <v>51</v>
      </c>
      <c r="E42" s="12"/>
      <c r="F42" s="6"/>
      <c r="G42" s="23">
        <f>SUM(G43+G45+G47)</f>
        <v>5800000</v>
      </c>
      <c r="H42" s="23">
        <f>SUM(H43+H45+H47)</f>
        <v>0</v>
      </c>
      <c r="I42" s="23">
        <f>SUM(I43+I45+I47)</f>
        <v>0</v>
      </c>
      <c r="J42" s="23">
        <f>SUM(J43+J45+J47)</f>
        <v>5800000</v>
      </c>
    </row>
    <row r="43" spans="1:10" ht="15.75" customHeight="1">
      <c r="A43" s="12"/>
      <c r="B43" s="6"/>
      <c r="C43" s="6" t="s">
        <v>52</v>
      </c>
      <c r="D43" s="6" t="s">
        <v>53</v>
      </c>
      <c r="E43" s="6"/>
      <c r="F43" s="6"/>
      <c r="G43" s="11">
        <f>SUM(G44)</f>
        <v>4000000</v>
      </c>
      <c r="H43" s="11"/>
      <c r="I43" s="11"/>
      <c r="J43" s="11">
        <v>4000000</v>
      </c>
    </row>
    <row r="44" spans="1:10" ht="15.75" customHeight="1">
      <c r="A44" s="12"/>
      <c r="B44" s="6"/>
      <c r="C44" s="6"/>
      <c r="D44" s="6"/>
      <c r="E44" s="6" t="s">
        <v>54</v>
      </c>
      <c r="F44" s="6"/>
      <c r="G44" s="11">
        <v>4000000</v>
      </c>
      <c r="H44" s="11"/>
      <c r="I44" s="11"/>
      <c r="J44" s="11">
        <v>4000000</v>
      </c>
    </row>
    <row r="45" spans="1:10" ht="15.75" customHeight="1">
      <c r="A45" s="12"/>
      <c r="B45" s="6"/>
      <c r="C45" s="6" t="s">
        <v>55</v>
      </c>
      <c r="D45" s="6" t="s">
        <v>56</v>
      </c>
      <c r="E45" s="6"/>
      <c r="F45" s="6"/>
      <c r="G45" s="11">
        <f>SUM(G46)</f>
        <v>1000000</v>
      </c>
      <c r="H45" s="11"/>
      <c r="I45" s="11"/>
      <c r="J45" s="11">
        <v>1000000</v>
      </c>
    </row>
    <row r="46" spans="1:10" ht="15.75" customHeight="1">
      <c r="A46" s="12"/>
      <c r="B46" s="6"/>
      <c r="C46" s="6"/>
      <c r="D46" s="6"/>
      <c r="E46" s="6" t="s">
        <v>57</v>
      </c>
      <c r="F46" s="6"/>
      <c r="G46" s="11">
        <v>1000000</v>
      </c>
      <c r="H46" s="11"/>
      <c r="I46" s="11"/>
      <c r="J46" s="11">
        <v>1000000</v>
      </c>
    </row>
    <row r="47" spans="1:10" ht="15.75" customHeight="1">
      <c r="A47" s="12"/>
      <c r="B47" s="6"/>
      <c r="C47" s="6" t="s">
        <v>58</v>
      </c>
      <c r="D47" s="6" t="s">
        <v>59</v>
      </c>
      <c r="E47" s="6"/>
      <c r="F47" s="6"/>
      <c r="G47" s="11">
        <f>SUM(G48:G49)</f>
        <v>800000</v>
      </c>
      <c r="H47" s="11"/>
      <c r="I47" s="11"/>
      <c r="J47" s="11">
        <v>800000</v>
      </c>
    </row>
    <row r="48" spans="1:10" ht="15.75" customHeight="1">
      <c r="A48" s="12"/>
      <c r="B48" s="6"/>
      <c r="C48" s="6"/>
      <c r="D48" s="6"/>
      <c r="E48" s="6" t="s">
        <v>60</v>
      </c>
      <c r="F48" s="6"/>
      <c r="G48" s="11">
        <v>800000</v>
      </c>
      <c r="H48" s="11"/>
      <c r="I48" s="11"/>
      <c r="J48" s="11">
        <v>800000</v>
      </c>
    </row>
    <row r="49" spans="1:10" ht="15.75" customHeight="1">
      <c r="A49" s="6"/>
      <c r="B49" s="6"/>
      <c r="C49" s="6"/>
      <c r="D49" s="6"/>
      <c r="E49" s="6" t="s">
        <v>61</v>
      </c>
      <c r="F49" s="6"/>
      <c r="G49" s="11"/>
      <c r="H49" s="11"/>
      <c r="I49" s="11"/>
      <c r="J49" s="11"/>
    </row>
    <row r="50" spans="1:10" ht="15.75" customHeight="1">
      <c r="A50" s="6"/>
      <c r="B50" s="12" t="s">
        <v>62</v>
      </c>
      <c r="C50" s="6"/>
      <c r="D50" s="12" t="s">
        <v>145</v>
      </c>
      <c r="F50" s="12"/>
      <c r="G50" s="23">
        <f>SUM(G51)</f>
        <v>50000</v>
      </c>
      <c r="H50" s="23">
        <f>SUM(H51)</f>
        <v>0</v>
      </c>
      <c r="I50" s="23">
        <f>SUM(I51)</f>
        <v>0</v>
      </c>
      <c r="J50" s="23">
        <f>SUM(J51)</f>
        <v>50000</v>
      </c>
    </row>
    <row r="51" spans="1:10" ht="15.75" customHeight="1">
      <c r="A51" s="6"/>
      <c r="B51" s="6"/>
      <c r="C51" s="6"/>
      <c r="D51" s="6"/>
      <c r="E51" s="6" t="s">
        <v>65</v>
      </c>
      <c r="F51" s="6"/>
      <c r="G51" s="11">
        <v>50000</v>
      </c>
      <c r="H51" s="11"/>
      <c r="I51" s="11"/>
      <c r="J51" s="11">
        <v>50000</v>
      </c>
    </row>
    <row r="52" spans="1:10" ht="15.75" customHeight="1">
      <c r="A52" s="9" t="s">
        <v>9</v>
      </c>
      <c r="B52" s="9"/>
      <c r="C52" s="9" t="s">
        <v>10</v>
      </c>
      <c r="D52" s="9"/>
      <c r="E52" s="9"/>
      <c r="F52" s="31"/>
      <c r="G52" s="32">
        <f>SUM(G53+G54+G55+G56+G57+G59+G62+G63)</f>
        <v>2010000</v>
      </c>
      <c r="H52" s="32">
        <f>SUM(H53+H54+H55+H56+H57+H59+H62+H63)</f>
        <v>0</v>
      </c>
      <c r="I52" s="32">
        <f>SUM(I53+I54+I55+I56+I57+I59+I62+I63+I64)</f>
        <v>586235</v>
      </c>
      <c r="J52" s="32">
        <f>SUM(J53+J54+J55+J56+J57+J59+J62+J63+J64)</f>
        <v>2596235</v>
      </c>
    </row>
    <row r="53" spans="1:10" ht="15.75" customHeight="1">
      <c r="A53" s="35"/>
      <c r="B53" s="35"/>
      <c r="C53" s="36" t="s">
        <v>113</v>
      </c>
      <c r="D53" s="36" t="s">
        <v>114</v>
      </c>
      <c r="E53" s="36"/>
      <c r="F53" s="37"/>
      <c r="G53" s="38">
        <v>300000</v>
      </c>
      <c r="H53" s="38"/>
      <c r="I53" s="38"/>
      <c r="J53" s="38">
        <f>SUM(G53:I53)</f>
        <v>300000</v>
      </c>
    </row>
    <row r="54" spans="1:10" ht="15.75" customHeight="1">
      <c r="A54" s="6"/>
      <c r="B54" s="6"/>
      <c r="C54" s="6" t="s">
        <v>146</v>
      </c>
      <c r="D54" s="6" t="s">
        <v>147</v>
      </c>
      <c r="E54" s="6"/>
      <c r="F54" s="33"/>
      <c r="G54" s="30"/>
      <c r="H54" s="30"/>
      <c r="I54" s="30"/>
      <c r="J54" s="38">
        <f>SUM(G54:I54)</f>
        <v>0</v>
      </c>
    </row>
    <row r="55" spans="1:10" ht="15.75" customHeight="1">
      <c r="A55" s="6"/>
      <c r="B55" s="6"/>
      <c r="C55" s="6" t="s">
        <v>69</v>
      </c>
      <c r="D55" s="6" t="s">
        <v>148</v>
      </c>
      <c r="E55" s="6"/>
      <c r="F55" s="6"/>
      <c r="G55" s="11">
        <v>1200000</v>
      </c>
      <c r="H55" s="11"/>
      <c r="I55" s="11">
        <v>331200</v>
      </c>
      <c r="J55" s="38">
        <f>SUM(G55:I55)</f>
        <v>1531200</v>
      </c>
    </row>
    <row r="56" spans="1:10" ht="15.75" customHeight="1">
      <c r="A56" s="6"/>
      <c r="B56" s="6"/>
      <c r="C56" s="6" t="s">
        <v>71</v>
      </c>
      <c r="D56" s="6" t="s">
        <v>72</v>
      </c>
      <c r="E56" s="6"/>
      <c r="F56" s="6"/>
      <c r="G56" s="11"/>
      <c r="H56" s="11"/>
      <c r="I56" s="11"/>
      <c r="J56" s="38">
        <f>SUM(G56:I56)</f>
        <v>0</v>
      </c>
    </row>
    <row r="57" spans="1:10" ht="15.75" customHeight="1">
      <c r="A57" s="6"/>
      <c r="B57" s="6"/>
      <c r="C57" s="6" t="s">
        <v>76</v>
      </c>
      <c r="D57" s="6" t="s">
        <v>77</v>
      </c>
      <c r="E57" s="6"/>
      <c r="F57" s="6"/>
      <c r="G57" s="11">
        <f>SUM(G58)</f>
        <v>0</v>
      </c>
      <c r="H57" s="11">
        <f>SUM(H58)</f>
        <v>0</v>
      </c>
      <c r="I57" s="11">
        <f>SUM(I58)</f>
        <v>0</v>
      </c>
      <c r="J57" s="38">
        <f>SUM(G57:I57)</f>
        <v>0</v>
      </c>
    </row>
    <row r="58" spans="1:10" ht="15.75" customHeight="1">
      <c r="A58" s="6"/>
      <c r="B58" s="6"/>
      <c r="C58" s="6"/>
      <c r="D58" s="6"/>
      <c r="E58" s="6" t="s">
        <v>78</v>
      </c>
      <c r="F58" s="6"/>
      <c r="G58" s="11"/>
      <c r="H58" s="11"/>
      <c r="I58" s="11"/>
      <c r="J58" s="11"/>
    </row>
    <row r="59" spans="1:10" ht="15.75" customHeight="1">
      <c r="A59" s="6"/>
      <c r="B59" s="6"/>
      <c r="C59" s="6" t="s">
        <v>69</v>
      </c>
      <c r="D59" s="6" t="s">
        <v>70</v>
      </c>
      <c r="E59" s="6"/>
      <c r="F59" s="6"/>
      <c r="G59" s="11">
        <f>SUM(G60:G61)</f>
        <v>510000</v>
      </c>
      <c r="H59" s="11">
        <f>SUM(H60:H61)</f>
        <v>0</v>
      </c>
      <c r="I59" s="11">
        <f>SUM(I60:I61)</f>
        <v>0</v>
      </c>
      <c r="J59" s="11">
        <f>SUM(J60:J61)</f>
        <v>510000</v>
      </c>
    </row>
    <row r="60" spans="1:10" ht="15.75" customHeight="1">
      <c r="A60" s="6"/>
      <c r="B60" s="6"/>
      <c r="C60" s="6"/>
      <c r="D60" s="6"/>
      <c r="E60" s="6" t="s">
        <v>78</v>
      </c>
      <c r="F60" s="6"/>
      <c r="G60" s="11">
        <v>510000</v>
      </c>
      <c r="H60" s="11"/>
      <c r="I60" s="11"/>
      <c r="J60" s="11">
        <v>510000</v>
      </c>
    </row>
    <row r="61" spans="1:10" ht="15.75" customHeight="1">
      <c r="A61" s="6"/>
      <c r="B61" s="6"/>
      <c r="C61" s="6"/>
      <c r="D61" s="6"/>
      <c r="E61" s="6" t="s">
        <v>79</v>
      </c>
      <c r="F61" s="6"/>
      <c r="G61" s="11"/>
      <c r="H61" s="11"/>
      <c r="I61" s="11"/>
      <c r="J61" s="11"/>
    </row>
    <row r="62" spans="1:10" ht="15.75" customHeight="1">
      <c r="A62" s="6"/>
      <c r="B62" s="6"/>
      <c r="C62" s="6" t="s">
        <v>71</v>
      </c>
      <c r="D62" s="6" t="s">
        <v>72</v>
      </c>
      <c r="E62" s="6"/>
      <c r="F62" s="6"/>
      <c r="G62" s="11"/>
      <c r="H62" s="11"/>
      <c r="I62" s="11"/>
      <c r="J62" s="11">
        <f>SUM(G62:I62)</f>
        <v>0</v>
      </c>
    </row>
    <row r="63" spans="1:10" ht="15.75" customHeight="1">
      <c r="A63" s="6"/>
      <c r="B63" s="6"/>
      <c r="C63" s="6" t="s">
        <v>116</v>
      </c>
      <c r="D63" s="6" t="s">
        <v>117</v>
      </c>
      <c r="E63" s="6"/>
      <c r="F63" s="6"/>
      <c r="G63" s="11"/>
      <c r="H63" s="11"/>
      <c r="I63" s="11"/>
      <c r="J63" s="11">
        <f>SUM(G63:I63)</f>
        <v>0</v>
      </c>
    </row>
    <row r="64" spans="1:10" ht="15.75" customHeight="1">
      <c r="A64" s="6"/>
      <c r="B64" s="6"/>
      <c r="C64" s="6" t="s">
        <v>449</v>
      </c>
      <c r="D64" s="6" t="s">
        <v>450</v>
      </c>
      <c r="E64" s="6"/>
      <c r="F64" s="6"/>
      <c r="G64" s="11"/>
      <c r="H64" s="11"/>
      <c r="I64" s="11">
        <v>255035</v>
      </c>
      <c r="J64" s="11">
        <f>SUM(G64:I64)</f>
        <v>255035</v>
      </c>
    </row>
    <row r="65" spans="1:10" ht="15.75" customHeight="1">
      <c r="A65" s="9" t="s">
        <v>16</v>
      </c>
      <c r="B65" s="9"/>
      <c r="C65" s="9" t="s">
        <v>17</v>
      </c>
      <c r="D65" s="9"/>
      <c r="E65" s="9"/>
      <c r="F65" s="39"/>
      <c r="G65" s="32">
        <f t="shared" ref="G65:J66" si="1">SUM(G66)</f>
        <v>3800000</v>
      </c>
      <c r="H65" s="32">
        <f t="shared" si="1"/>
        <v>0</v>
      </c>
      <c r="I65" s="32">
        <f t="shared" si="1"/>
        <v>0</v>
      </c>
      <c r="J65" s="32">
        <f t="shared" si="1"/>
        <v>3800000</v>
      </c>
    </row>
    <row r="66" spans="1:10" ht="15.75" customHeight="1">
      <c r="A66" s="6"/>
      <c r="B66" s="6" t="s">
        <v>81</v>
      </c>
      <c r="C66" s="6"/>
      <c r="D66" s="6" t="s">
        <v>118</v>
      </c>
      <c r="E66" s="6"/>
      <c r="F66" s="4"/>
      <c r="G66" s="30">
        <f t="shared" si="1"/>
        <v>3800000</v>
      </c>
      <c r="H66" s="30">
        <f t="shared" si="1"/>
        <v>0</v>
      </c>
      <c r="I66" s="30">
        <f t="shared" si="1"/>
        <v>0</v>
      </c>
      <c r="J66" s="30">
        <f t="shared" si="1"/>
        <v>3800000</v>
      </c>
    </row>
    <row r="67" spans="1:10" ht="15.75" customHeight="1">
      <c r="A67" s="6"/>
      <c r="B67" s="6"/>
      <c r="C67" s="6"/>
      <c r="D67" s="6" t="s">
        <v>392</v>
      </c>
      <c r="E67" s="6"/>
      <c r="F67" s="4"/>
      <c r="G67" s="30">
        <v>3800000</v>
      </c>
      <c r="H67" s="30"/>
      <c r="I67" s="30"/>
      <c r="J67" s="30">
        <v>3800000</v>
      </c>
    </row>
    <row r="68" spans="1:10" ht="9.75" customHeight="1">
      <c r="A68" s="6"/>
      <c r="B68" s="6"/>
      <c r="C68" s="6"/>
      <c r="D68" s="6"/>
      <c r="E68" s="6"/>
      <c r="F68" s="6"/>
      <c r="G68" s="11"/>
      <c r="H68" s="11"/>
      <c r="I68" s="11"/>
      <c r="J68" s="11"/>
    </row>
    <row r="69" spans="1:10" ht="15.75" customHeight="1">
      <c r="A69" s="9" t="s">
        <v>11</v>
      </c>
      <c r="B69" s="9"/>
      <c r="C69" s="9" t="s">
        <v>12</v>
      </c>
      <c r="D69" s="9"/>
      <c r="E69" s="9"/>
      <c r="F69" s="39"/>
      <c r="G69" s="32">
        <f>SUM(G70)</f>
        <v>0</v>
      </c>
      <c r="H69" s="32">
        <f>SUM(H70)</f>
        <v>0</v>
      </c>
      <c r="I69" s="32">
        <f>SUM(I70)</f>
        <v>0</v>
      </c>
      <c r="J69" s="32">
        <f>SUM(J70)</f>
        <v>0</v>
      </c>
    </row>
    <row r="70" spans="1:10" ht="15.75" customHeight="1">
      <c r="A70" s="6"/>
      <c r="B70" s="6" t="s">
        <v>120</v>
      </c>
      <c r="C70" s="6"/>
      <c r="D70" s="6" t="s">
        <v>149</v>
      </c>
      <c r="E70" s="6"/>
      <c r="F70" s="4"/>
      <c r="G70" s="30"/>
      <c r="H70" s="30"/>
      <c r="I70" s="30"/>
      <c r="J70" s="30"/>
    </row>
    <row r="71" spans="1:10" ht="12" customHeight="1">
      <c r="A71" s="6"/>
      <c r="B71" s="6"/>
      <c r="C71" s="6"/>
      <c r="D71" s="6"/>
      <c r="E71" s="6"/>
      <c r="F71" s="6"/>
      <c r="G71" s="11"/>
      <c r="H71" s="11"/>
      <c r="I71" s="11"/>
      <c r="J71" s="11"/>
    </row>
    <row r="72" spans="1:10" ht="15.75" customHeight="1">
      <c r="A72" s="9" t="s">
        <v>18</v>
      </c>
      <c r="B72" s="9"/>
      <c r="C72" s="9" t="s">
        <v>19</v>
      </c>
      <c r="D72" s="9"/>
      <c r="E72" s="9"/>
      <c r="F72" s="9"/>
      <c r="G72" s="10">
        <f>SUM(G73)</f>
        <v>0</v>
      </c>
      <c r="H72" s="10">
        <f>SUM(H73)</f>
        <v>0</v>
      </c>
      <c r="I72" s="10">
        <f>SUM(I73)</f>
        <v>866000</v>
      </c>
      <c r="J72" s="10">
        <f>SUM(J73)</f>
        <v>866000</v>
      </c>
    </row>
    <row r="73" spans="1:10" ht="15.75" customHeight="1">
      <c r="A73" s="6"/>
      <c r="B73" s="6"/>
      <c r="C73" s="6" t="s">
        <v>150</v>
      </c>
      <c r="D73" s="6" t="s">
        <v>151</v>
      </c>
      <c r="E73" s="6"/>
      <c r="F73" s="6"/>
      <c r="G73" s="11"/>
      <c r="H73" s="11"/>
      <c r="I73" s="11">
        <v>866000</v>
      </c>
      <c r="J73" s="11">
        <f>SUM(G73:I73)</f>
        <v>866000</v>
      </c>
    </row>
    <row r="74" spans="1:10" ht="12" customHeight="1">
      <c r="A74" s="6"/>
      <c r="B74" s="6"/>
      <c r="C74" s="6"/>
      <c r="D74" s="6"/>
      <c r="E74" s="6"/>
      <c r="F74" s="6"/>
      <c r="G74" s="11"/>
      <c r="H74" s="11"/>
      <c r="I74" s="11"/>
      <c r="J74" s="11"/>
    </row>
    <row r="75" spans="1:10" ht="15.75" customHeight="1">
      <c r="A75" s="9" t="s">
        <v>21</v>
      </c>
      <c r="B75" s="9"/>
      <c r="C75" s="9" t="s">
        <v>20</v>
      </c>
      <c r="D75" s="9"/>
      <c r="E75" s="9"/>
      <c r="F75" s="39"/>
      <c r="G75" s="32">
        <f>SUM(G76)</f>
        <v>32544000</v>
      </c>
      <c r="H75" s="32">
        <f>SUM(H76)</f>
        <v>9491549</v>
      </c>
      <c r="I75" s="32">
        <f>SUM(I76)</f>
        <v>1145322</v>
      </c>
      <c r="J75" s="32">
        <f>SUM(J76)</f>
        <v>43180871</v>
      </c>
    </row>
    <row r="76" spans="1:10" ht="15.75" customHeight="1">
      <c r="A76" s="6"/>
      <c r="B76" s="12" t="s">
        <v>101</v>
      </c>
      <c r="C76" s="12"/>
      <c r="D76" s="12" t="s">
        <v>102</v>
      </c>
      <c r="E76" s="12"/>
      <c r="F76" s="4"/>
      <c r="G76" s="29">
        <f>SUM(G77:G79)</f>
        <v>32544000</v>
      </c>
      <c r="H76" s="29">
        <f>SUM(H77:H79)</f>
        <v>9491549</v>
      </c>
      <c r="I76" s="29">
        <f>SUM(I77:I79)</f>
        <v>1145322</v>
      </c>
      <c r="J76" s="29">
        <f>SUM(J77:J79)</f>
        <v>43180871</v>
      </c>
    </row>
    <row r="77" spans="1:10" ht="15.75" customHeight="1">
      <c r="A77" s="6"/>
      <c r="B77" s="6"/>
      <c r="C77" s="6" t="s">
        <v>103</v>
      </c>
      <c r="D77" s="6"/>
      <c r="E77" s="6" t="s">
        <v>104</v>
      </c>
      <c r="F77" s="4"/>
      <c r="G77" s="30">
        <v>32544000</v>
      </c>
      <c r="H77" s="30">
        <v>9081335</v>
      </c>
      <c r="I77" s="30"/>
      <c r="J77" s="30">
        <f>SUM(G77:I77)</f>
        <v>41625335</v>
      </c>
    </row>
    <row r="78" spans="1:10" ht="15.75" customHeight="1">
      <c r="A78" s="6"/>
      <c r="B78" s="6"/>
      <c r="C78" s="6" t="s">
        <v>105</v>
      </c>
      <c r="D78" s="6"/>
      <c r="E78" s="6" t="s">
        <v>106</v>
      </c>
      <c r="F78" s="6"/>
      <c r="G78" s="11"/>
      <c r="H78" s="11"/>
      <c r="I78" s="11"/>
      <c r="J78" s="30">
        <f>SUM(G78:I78)</f>
        <v>0</v>
      </c>
    </row>
    <row r="79" spans="1:10" ht="15.75" customHeight="1">
      <c r="A79" s="6"/>
      <c r="B79" s="6"/>
      <c r="C79" s="6" t="s">
        <v>107</v>
      </c>
      <c r="D79" s="6"/>
      <c r="E79" s="6" t="s">
        <v>393</v>
      </c>
      <c r="F79" s="6"/>
      <c r="G79" s="11"/>
      <c r="H79" s="8">
        <v>410214</v>
      </c>
      <c r="I79" s="8">
        <v>1145322</v>
      </c>
      <c r="J79" s="30">
        <f>SUM(G79:I79)</f>
        <v>1555536</v>
      </c>
    </row>
    <row r="80" spans="1:10" ht="15.75" customHeight="1">
      <c r="A80" s="9"/>
      <c r="B80" s="9"/>
      <c r="C80" s="9" t="s">
        <v>126</v>
      </c>
      <c r="D80" s="9"/>
      <c r="E80" s="9"/>
      <c r="F80" s="9"/>
      <c r="G80" s="10">
        <f>SUM(G10+G34+G38+G52+G65+G69+G72+G75)</f>
        <v>89849479</v>
      </c>
      <c r="H80" s="10">
        <f>SUM(H10+H34+H38+H52+H65+H69+H72+H75)</f>
        <v>11553139</v>
      </c>
      <c r="I80" s="10">
        <f>SUM(I10+I34+I38+I52+I65+I69+I72+I75)</f>
        <v>3258607</v>
      </c>
      <c r="J80" s="10">
        <f>SUM(G80:I80)</f>
        <v>104661225</v>
      </c>
    </row>
  </sheetData>
  <sheetProtection selectLockedCells="1" selectUnlockedCells="1"/>
  <mergeCells count="9">
    <mergeCell ref="A1:J1"/>
    <mergeCell ref="A3:J3"/>
    <mergeCell ref="A4:J4"/>
    <mergeCell ref="A5:J5"/>
    <mergeCell ref="H7:H9"/>
    <mergeCell ref="J7:J9"/>
    <mergeCell ref="A7:F9"/>
    <mergeCell ref="G7:G9"/>
    <mergeCell ref="I7:I9"/>
  </mergeCells>
  <pageMargins left="0.51181102362204722" right="0.51181102362204722" top="0.74803149606299213" bottom="0.74803149606299213" header="0.51181102362204722" footer="0.51181102362204722"/>
  <pageSetup paperSize="9" scale="81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workbookViewId="0">
      <selection activeCell="E6" sqref="E6:N6"/>
    </sheetView>
  </sheetViews>
  <sheetFormatPr defaultRowHeight="15" customHeight="1"/>
  <cols>
    <col min="4" max="4" width="25.85546875" customWidth="1"/>
    <col min="5" max="8" width="11.140625" customWidth="1"/>
    <col min="9" max="11" width="9.85546875" customWidth="1"/>
    <col min="12" max="12" width="10.42578125" customWidth="1"/>
    <col min="13" max="13" width="9.28515625" customWidth="1"/>
    <col min="14" max="14" width="12.5703125" customWidth="1"/>
  </cols>
  <sheetData>
    <row r="1" spans="1:15" ht="15.75" customHeight="1">
      <c r="A1" s="285" t="s">
        <v>467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1"/>
    </row>
    <row r="2" spans="1:15" ht="15.75" customHeight="1">
      <c r="A2" s="40"/>
      <c r="B2" s="40"/>
      <c r="C2" s="40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1"/>
    </row>
    <row r="3" spans="1:15" ht="15.75" customHeight="1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1"/>
    </row>
    <row r="4" spans="1:15" ht="15.75" customHeight="1">
      <c r="A4" s="288" t="s">
        <v>440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1"/>
    </row>
    <row r="5" spans="1:15" ht="15.75" customHeight="1">
      <c r="A5" s="289" t="s">
        <v>451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1"/>
    </row>
    <row r="6" spans="1:15" ht="15.75" customHeight="1">
      <c r="A6" s="21"/>
      <c r="B6" s="21"/>
      <c r="C6" s="21"/>
      <c r="D6" s="20"/>
      <c r="E6" s="290" t="s">
        <v>152</v>
      </c>
      <c r="F6" s="290"/>
      <c r="G6" s="290"/>
      <c r="H6" s="290"/>
      <c r="I6" s="290"/>
      <c r="J6" s="290"/>
      <c r="K6" s="290"/>
      <c r="L6" s="290"/>
      <c r="M6" s="290"/>
      <c r="N6" s="290"/>
      <c r="O6" s="21"/>
    </row>
    <row r="7" spans="1:15" ht="15.75" customHeight="1">
      <c r="A7" s="294" t="s">
        <v>153</v>
      </c>
      <c r="B7" s="294"/>
      <c r="C7" s="294"/>
      <c r="D7" s="294"/>
      <c r="E7" s="287" t="s">
        <v>154</v>
      </c>
      <c r="F7" s="291" t="s">
        <v>445</v>
      </c>
      <c r="G7" s="291" t="s">
        <v>446</v>
      </c>
      <c r="H7" s="291" t="s">
        <v>427</v>
      </c>
      <c r="I7" s="287" t="s">
        <v>155</v>
      </c>
      <c r="J7" s="291" t="s">
        <v>445</v>
      </c>
      <c r="K7" s="291" t="s">
        <v>446</v>
      </c>
      <c r="L7" s="291" t="s">
        <v>427</v>
      </c>
      <c r="M7" s="287" t="s">
        <v>156</v>
      </c>
      <c r="N7" s="287" t="s">
        <v>157</v>
      </c>
      <c r="O7" s="21"/>
    </row>
    <row r="8" spans="1:15" ht="15.75" customHeight="1">
      <c r="A8" s="294"/>
      <c r="B8" s="294"/>
      <c r="C8" s="294"/>
      <c r="D8" s="294"/>
      <c r="E8" s="287"/>
      <c r="F8" s="292"/>
      <c r="G8" s="292"/>
      <c r="H8" s="292"/>
      <c r="I8" s="287"/>
      <c r="J8" s="292"/>
      <c r="K8" s="292"/>
      <c r="L8" s="292"/>
      <c r="M8" s="287"/>
      <c r="N8" s="287"/>
      <c r="O8" s="21"/>
    </row>
    <row r="9" spans="1:15" ht="15.75" customHeight="1">
      <c r="A9" s="294"/>
      <c r="B9" s="294"/>
      <c r="C9" s="294"/>
      <c r="D9" s="294"/>
      <c r="E9" s="287"/>
      <c r="F9" s="293"/>
      <c r="G9" s="293"/>
      <c r="H9" s="293"/>
      <c r="I9" s="287"/>
      <c r="J9" s="293"/>
      <c r="K9" s="293"/>
      <c r="L9" s="293"/>
      <c r="M9" s="287"/>
      <c r="N9" s="287"/>
      <c r="O9" s="21"/>
    </row>
    <row r="10" spans="1:15" ht="15.75" customHeight="1">
      <c r="A10" s="295" t="s">
        <v>158</v>
      </c>
      <c r="B10" s="295"/>
      <c r="C10" s="295"/>
      <c r="D10" s="295"/>
      <c r="E10" s="43"/>
      <c r="F10" s="43"/>
      <c r="G10" s="43"/>
      <c r="H10" s="43"/>
      <c r="I10" s="44"/>
      <c r="J10" s="44"/>
      <c r="K10" s="44"/>
      <c r="L10" s="44"/>
      <c r="M10" s="45"/>
      <c r="N10" s="80"/>
      <c r="O10" s="46"/>
    </row>
    <row r="11" spans="1:15" ht="15.75" customHeight="1">
      <c r="A11" s="295" t="s">
        <v>45</v>
      </c>
      <c r="B11" s="295"/>
      <c r="C11" s="295"/>
      <c r="D11" s="295"/>
      <c r="E11" s="43">
        <v>20550000</v>
      </c>
      <c r="F11" s="43"/>
      <c r="G11" s="43"/>
      <c r="H11" s="43">
        <v>20550000</v>
      </c>
      <c r="I11" s="43"/>
      <c r="J11" s="43"/>
      <c r="K11" s="43"/>
      <c r="L11" s="43"/>
      <c r="M11" s="47"/>
      <c r="N11" s="80">
        <f>SUM(H11+L11)</f>
        <v>20550000</v>
      </c>
      <c r="O11" s="48"/>
    </row>
    <row r="12" spans="1:15" ht="15.75" customHeight="1">
      <c r="A12" s="295" t="s">
        <v>68</v>
      </c>
      <c r="B12" s="295"/>
      <c r="C12" s="295"/>
      <c r="D12" s="295"/>
      <c r="E12" s="43"/>
      <c r="F12" s="43"/>
      <c r="G12" s="43"/>
      <c r="H12" s="43"/>
      <c r="I12" s="43"/>
      <c r="J12" s="43"/>
      <c r="K12" s="43"/>
      <c r="L12" s="43"/>
      <c r="M12" s="42"/>
      <c r="N12" s="80">
        <f t="shared" ref="N12:N27" si="0">SUM(H12+L12)</f>
        <v>0</v>
      </c>
      <c r="O12" s="48"/>
    </row>
    <row r="13" spans="1:15" ht="15.75" customHeight="1">
      <c r="A13" s="295" t="s">
        <v>159</v>
      </c>
      <c r="B13" s="295"/>
      <c r="C13" s="295"/>
      <c r="D13" s="295"/>
      <c r="E13" s="43"/>
      <c r="F13" s="43"/>
      <c r="G13" s="43"/>
      <c r="H13" s="43"/>
      <c r="I13" s="43">
        <v>4310000</v>
      </c>
      <c r="J13" s="43"/>
      <c r="K13" s="43"/>
      <c r="L13" s="43">
        <v>4310000</v>
      </c>
      <c r="M13" s="42"/>
      <c r="N13" s="80">
        <f t="shared" si="0"/>
        <v>4310000</v>
      </c>
      <c r="O13" s="48"/>
    </row>
    <row r="14" spans="1:15" ht="15.75" customHeight="1">
      <c r="A14" s="295" t="s">
        <v>160</v>
      </c>
      <c r="B14" s="295"/>
      <c r="C14" s="295"/>
      <c r="D14" s="295"/>
      <c r="E14" s="43">
        <v>29887479</v>
      </c>
      <c r="F14" s="43">
        <v>2061590</v>
      </c>
      <c r="G14" s="43">
        <v>119372</v>
      </c>
      <c r="H14" s="43">
        <f>SUM(E14:G14)</f>
        <v>32068441</v>
      </c>
      <c r="I14" s="43"/>
      <c r="J14" s="43"/>
      <c r="K14" s="43"/>
      <c r="L14" s="43"/>
      <c r="M14" s="47"/>
      <c r="N14" s="80">
        <f t="shared" si="0"/>
        <v>32068441</v>
      </c>
      <c r="O14" s="48"/>
    </row>
    <row r="15" spans="1:15" ht="15.75" customHeight="1">
      <c r="A15" s="295" t="s">
        <v>100</v>
      </c>
      <c r="B15" s="295"/>
      <c r="C15" s="295"/>
      <c r="D15" s="295"/>
      <c r="E15" s="43">
        <v>32544000</v>
      </c>
      <c r="F15" s="43">
        <v>9491549</v>
      </c>
      <c r="G15" s="43">
        <v>1145322</v>
      </c>
      <c r="H15" s="43">
        <f>SUM(E15:G15)</f>
        <v>43180871</v>
      </c>
      <c r="I15" s="43"/>
      <c r="J15" s="43"/>
      <c r="K15" s="43"/>
      <c r="L15" s="43"/>
      <c r="M15" s="47"/>
      <c r="N15" s="80">
        <f t="shared" si="0"/>
        <v>43180871</v>
      </c>
      <c r="O15" s="48"/>
    </row>
    <row r="16" spans="1:15" ht="15.75" customHeight="1">
      <c r="A16" s="42" t="s">
        <v>161</v>
      </c>
      <c r="B16" s="42"/>
      <c r="C16" s="42"/>
      <c r="D16" s="42"/>
      <c r="E16" s="43">
        <v>1058000</v>
      </c>
      <c r="F16" s="43"/>
      <c r="G16" s="43">
        <v>541678</v>
      </c>
      <c r="H16" s="43">
        <f>SUM(E16:G16)</f>
        <v>1599678</v>
      </c>
      <c r="I16" s="43"/>
      <c r="J16" s="43"/>
      <c r="K16" s="43"/>
      <c r="L16" s="43"/>
      <c r="M16" s="47"/>
      <c r="N16" s="80">
        <f t="shared" si="0"/>
        <v>1599678</v>
      </c>
      <c r="O16" s="48"/>
    </row>
    <row r="17" spans="1:15" ht="15.75" customHeight="1">
      <c r="A17" s="295" t="s">
        <v>162</v>
      </c>
      <c r="B17" s="295"/>
      <c r="C17" s="295"/>
      <c r="D17" s="295"/>
      <c r="E17" s="43"/>
      <c r="F17" s="43"/>
      <c r="G17" s="43"/>
      <c r="H17" s="43"/>
      <c r="I17" s="43"/>
      <c r="J17" s="43"/>
      <c r="K17" s="43"/>
      <c r="L17" s="43"/>
      <c r="M17" s="42"/>
      <c r="N17" s="80">
        <f t="shared" si="0"/>
        <v>0</v>
      </c>
      <c r="O17" s="48"/>
    </row>
    <row r="18" spans="1:15" ht="15.75" customHeight="1">
      <c r="A18" s="295" t="s">
        <v>163</v>
      </c>
      <c r="B18" s="295"/>
      <c r="C18" s="295"/>
      <c r="D18" s="295"/>
      <c r="E18" s="43"/>
      <c r="F18" s="43"/>
      <c r="G18" s="43"/>
      <c r="H18" s="43"/>
      <c r="I18" s="43"/>
      <c r="J18" s="43"/>
      <c r="K18" s="43"/>
      <c r="L18" s="43"/>
      <c r="M18" s="42"/>
      <c r="N18" s="80">
        <f t="shared" si="0"/>
        <v>0</v>
      </c>
      <c r="O18" s="49"/>
    </row>
    <row r="19" spans="1:15" ht="15.75" customHeight="1">
      <c r="A19" s="295" t="s">
        <v>112</v>
      </c>
      <c r="B19" s="295"/>
      <c r="C19" s="295"/>
      <c r="D19" s="295"/>
      <c r="E19" s="43"/>
      <c r="F19" s="43"/>
      <c r="G19" s="43"/>
      <c r="H19" s="43"/>
      <c r="I19" s="43">
        <v>1500000</v>
      </c>
      <c r="J19" s="43"/>
      <c r="K19" s="43">
        <v>1452235</v>
      </c>
      <c r="L19" s="43">
        <f>SUM(I19:K19)</f>
        <v>2952235</v>
      </c>
      <c r="M19" s="42"/>
      <c r="N19" s="80">
        <f t="shared" si="0"/>
        <v>2952235</v>
      </c>
      <c r="O19" s="49"/>
    </row>
    <row r="20" spans="1:15" ht="15.75" customHeight="1">
      <c r="A20" s="295" t="s">
        <v>164</v>
      </c>
      <c r="B20" s="295"/>
      <c r="C20" s="295"/>
      <c r="D20" s="295"/>
      <c r="E20" s="43"/>
      <c r="F20" s="43"/>
      <c r="G20" s="43"/>
      <c r="H20" s="43"/>
      <c r="I20" s="43"/>
      <c r="J20" s="43"/>
      <c r="K20" s="43"/>
      <c r="L20" s="43"/>
      <c r="M20" s="42"/>
      <c r="N20" s="80">
        <f t="shared" si="0"/>
        <v>0</v>
      </c>
      <c r="O20" s="49"/>
    </row>
    <row r="21" spans="1:15" ht="15.75" customHeight="1">
      <c r="A21" s="295" t="s">
        <v>165</v>
      </c>
      <c r="B21" s="295"/>
      <c r="C21" s="295"/>
      <c r="D21" s="295"/>
      <c r="E21" s="43"/>
      <c r="F21" s="43"/>
      <c r="G21" s="43"/>
      <c r="H21" s="43"/>
      <c r="I21" s="43"/>
      <c r="J21" s="43"/>
      <c r="K21" s="43"/>
      <c r="L21" s="43"/>
      <c r="M21" s="42"/>
      <c r="N21" s="80">
        <f t="shared" si="0"/>
        <v>0</v>
      </c>
      <c r="O21" s="49"/>
    </row>
    <row r="22" spans="1:15" ht="15.75" customHeight="1">
      <c r="A22" s="295" t="s">
        <v>166</v>
      </c>
      <c r="B22" s="295"/>
      <c r="C22" s="295"/>
      <c r="D22" s="295"/>
      <c r="E22" s="43"/>
      <c r="F22" s="43"/>
      <c r="G22" s="43"/>
      <c r="H22" s="43"/>
      <c r="I22" s="43"/>
      <c r="J22" s="43"/>
      <c r="K22" s="43"/>
      <c r="L22" s="43"/>
      <c r="M22" s="42"/>
      <c r="N22" s="80">
        <f t="shared" si="0"/>
        <v>0</v>
      </c>
      <c r="O22" s="49"/>
    </row>
    <row r="23" spans="1:15" ht="15.75" customHeight="1">
      <c r="A23" s="295" t="s">
        <v>125</v>
      </c>
      <c r="B23" s="295"/>
      <c r="C23" s="295"/>
      <c r="D23" s="295"/>
      <c r="E23" s="43"/>
      <c r="F23" s="43"/>
      <c r="G23" s="43"/>
      <c r="H23" s="43"/>
      <c r="I23" s="43"/>
      <c r="J23" s="43"/>
      <c r="K23" s="43"/>
      <c r="L23" s="43"/>
      <c r="M23" s="42"/>
      <c r="N23" s="80">
        <f t="shared" si="0"/>
        <v>0</v>
      </c>
      <c r="O23" s="49"/>
    </row>
    <row r="24" spans="1:15" ht="15.75" customHeight="1">
      <c r="A24" s="295" t="s">
        <v>167</v>
      </c>
      <c r="B24" s="295"/>
      <c r="C24" s="295"/>
      <c r="D24" s="295"/>
      <c r="E24" s="43"/>
      <c r="F24" s="43"/>
      <c r="G24" s="43"/>
      <c r="H24" s="43"/>
      <c r="I24" s="43"/>
      <c r="J24" s="43"/>
      <c r="K24" s="43"/>
      <c r="L24" s="43"/>
      <c r="M24" s="42"/>
      <c r="N24" s="80">
        <f t="shared" si="0"/>
        <v>0</v>
      </c>
      <c r="O24" s="49"/>
    </row>
    <row r="25" spans="1:15" ht="15.75" customHeight="1">
      <c r="A25" s="295" t="s">
        <v>168</v>
      </c>
      <c r="B25" s="295"/>
      <c r="C25" s="295"/>
      <c r="D25" s="295"/>
      <c r="E25" s="43"/>
      <c r="F25" s="43"/>
      <c r="G25" s="43"/>
      <c r="H25" s="43"/>
      <c r="I25" s="43"/>
      <c r="J25" s="43"/>
      <c r="K25" s="43"/>
      <c r="L25" s="43"/>
      <c r="M25" s="42"/>
      <c r="N25" s="80">
        <f t="shared" si="0"/>
        <v>0</v>
      </c>
      <c r="O25" s="48"/>
    </row>
    <row r="26" spans="1:15" ht="15.75" customHeight="1">
      <c r="A26" s="295" t="s">
        <v>439</v>
      </c>
      <c r="B26" s="295"/>
      <c r="C26" s="295"/>
      <c r="D26" s="295"/>
      <c r="E26" s="43"/>
      <c r="F26" s="43"/>
      <c r="G26" s="43"/>
      <c r="H26" s="43"/>
      <c r="I26" s="43"/>
      <c r="J26" s="43"/>
      <c r="K26" s="43"/>
      <c r="L26" s="43"/>
      <c r="M26" s="42"/>
      <c r="N26" s="80">
        <f t="shared" si="0"/>
        <v>0</v>
      </c>
      <c r="O26" s="48"/>
    </row>
    <row r="27" spans="1:15" ht="15.75" customHeight="1">
      <c r="A27" s="296" t="s">
        <v>126</v>
      </c>
      <c r="B27" s="296"/>
      <c r="C27" s="296"/>
      <c r="D27" s="296"/>
      <c r="E27" s="215">
        <f>SUM(E11:E26)</f>
        <v>84039479</v>
      </c>
      <c r="F27" s="215">
        <f>SUM(F11:F26)</f>
        <v>11553139</v>
      </c>
      <c r="G27" s="215">
        <f>SUM(G10:G26)</f>
        <v>1806372</v>
      </c>
      <c r="H27" s="215">
        <f>SUM(H11:H26)</f>
        <v>97398990</v>
      </c>
      <c r="I27" s="215">
        <f>SUM(I13:I26)</f>
        <v>5810000</v>
      </c>
      <c r="J27" s="215"/>
      <c r="K27" s="215">
        <f>SUM(K10:K26)</f>
        <v>1452235</v>
      </c>
      <c r="L27" s="215">
        <f>SUM(L11:L26)</f>
        <v>7262235</v>
      </c>
      <c r="M27" s="101">
        <f>SUM(M10:M26)</f>
        <v>0</v>
      </c>
      <c r="N27" s="80">
        <f t="shared" si="0"/>
        <v>104661225</v>
      </c>
      <c r="O27" s="48"/>
    </row>
  </sheetData>
  <sheetProtection selectLockedCells="1" selectUnlockedCells="1"/>
  <mergeCells count="33"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  <mergeCell ref="A17:D17"/>
    <mergeCell ref="A10:D10"/>
    <mergeCell ref="F7:F9"/>
    <mergeCell ref="H7:H9"/>
    <mergeCell ref="J7:J9"/>
    <mergeCell ref="A11:D11"/>
    <mergeCell ref="A12:D12"/>
    <mergeCell ref="A13:D13"/>
    <mergeCell ref="A14:D14"/>
    <mergeCell ref="A15:D15"/>
    <mergeCell ref="A1:N1"/>
    <mergeCell ref="M7:M9"/>
    <mergeCell ref="A3:N3"/>
    <mergeCell ref="A4:N4"/>
    <mergeCell ref="A5:N5"/>
    <mergeCell ref="E6:N6"/>
    <mergeCell ref="N7:N9"/>
    <mergeCell ref="L7:L9"/>
    <mergeCell ref="G7:G9"/>
    <mergeCell ref="K7:K9"/>
    <mergeCell ref="A7:D9"/>
    <mergeCell ref="E7:E9"/>
    <mergeCell ref="I7:I9"/>
  </mergeCells>
  <pageMargins left="0.39370078740157483" right="0.39370078740157483" top="0.74803149606299213" bottom="0.74803149606299213" header="0.51181102362204722" footer="0.51181102362204722"/>
  <pageSetup paperSize="9" scale="86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2"/>
  <sheetViews>
    <sheetView workbookViewId="0">
      <selection activeCell="J7" sqref="J7:J8"/>
    </sheetView>
  </sheetViews>
  <sheetFormatPr defaultRowHeight="15" customHeight="1"/>
  <cols>
    <col min="1" max="1" width="5.85546875" customWidth="1"/>
    <col min="2" max="2" width="6.5703125" customWidth="1"/>
    <col min="3" max="3" width="7.42578125" customWidth="1"/>
    <col min="4" max="4" width="8.85546875" customWidth="1"/>
    <col min="5" max="5" width="39.5703125" customWidth="1"/>
    <col min="6" max="6" width="4.140625" customWidth="1"/>
    <col min="7" max="10" width="14.7109375" customWidth="1"/>
  </cols>
  <sheetData>
    <row r="1" spans="1:11" ht="15.75" customHeight="1">
      <c r="A1" s="300" t="s">
        <v>468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1" ht="13.5" customHeight="1">
      <c r="A2" s="273"/>
      <c r="B2" s="273"/>
      <c r="C2" s="273"/>
      <c r="D2" s="273"/>
      <c r="E2" s="273"/>
      <c r="F2" s="273"/>
      <c r="G2" s="273"/>
      <c r="H2" s="169"/>
      <c r="I2" s="169"/>
      <c r="J2" s="169"/>
    </row>
    <row r="3" spans="1:11" ht="15.75" customHeight="1">
      <c r="A3" s="281" t="s">
        <v>169</v>
      </c>
      <c r="B3" s="281"/>
      <c r="C3" s="281"/>
      <c r="D3" s="281"/>
      <c r="E3" s="281"/>
      <c r="F3" s="281"/>
      <c r="G3" s="281"/>
      <c r="H3" s="282"/>
      <c r="I3" s="282"/>
      <c r="J3" s="282"/>
    </row>
    <row r="4" spans="1:11" ht="15.75" customHeight="1">
      <c r="A4" s="283" t="s">
        <v>435</v>
      </c>
      <c r="B4" s="283"/>
      <c r="C4" s="283"/>
      <c r="D4" s="283"/>
      <c r="E4" s="283"/>
      <c r="F4" s="283"/>
      <c r="G4" s="283"/>
      <c r="H4" s="282"/>
      <c r="I4" s="282"/>
      <c r="J4" s="282"/>
    </row>
    <row r="5" spans="1:11" ht="15.75" customHeight="1">
      <c r="A5" s="281" t="s">
        <v>444</v>
      </c>
      <c r="B5" s="281"/>
      <c r="C5" s="281"/>
      <c r="D5" s="281"/>
      <c r="E5" s="281"/>
      <c r="F5" s="281"/>
      <c r="G5" s="281"/>
      <c r="H5" s="282"/>
      <c r="I5" s="282"/>
      <c r="J5" s="282"/>
    </row>
    <row r="6" spans="1:11" ht="15.75" customHeight="1">
      <c r="A6" s="41"/>
      <c r="B6" s="41"/>
      <c r="C6" s="41"/>
      <c r="D6" s="41"/>
      <c r="E6" s="41"/>
      <c r="H6" s="41"/>
      <c r="I6" s="41"/>
      <c r="J6" s="168" t="s">
        <v>1</v>
      </c>
      <c r="K6" s="213"/>
    </row>
    <row r="7" spans="1:11" ht="15" customHeight="1">
      <c r="A7" s="270" t="s">
        <v>170</v>
      </c>
      <c r="B7" s="270"/>
      <c r="C7" s="270"/>
      <c r="D7" s="270"/>
      <c r="E7" s="270"/>
      <c r="F7" s="280" t="s">
        <v>171</v>
      </c>
      <c r="G7" s="302" t="s">
        <v>3</v>
      </c>
      <c r="H7" s="298" t="s">
        <v>445</v>
      </c>
      <c r="I7" s="301" t="s">
        <v>446</v>
      </c>
      <c r="J7" s="298" t="s">
        <v>427</v>
      </c>
    </row>
    <row r="8" spans="1:11" ht="15" customHeight="1">
      <c r="A8" s="270"/>
      <c r="B8" s="270"/>
      <c r="C8" s="270"/>
      <c r="D8" s="270"/>
      <c r="E8" s="270"/>
      <c r="F8" s="280"/>
      <c r="G8" s="302"/>
      <c r="H8" s="299"/>
      <c r="I8" s="301"/>
      <c r="J8" s="299"/>
    </row>
    <row r="9" spans="1:11" ht="15.75" customHeight="1">
      <c r="A9" s="9" t="s">
        <v>172</v>
      </c>
      <c r="B9" s="31"/>
      <c r="C9" s="31"/>
      <c r="D9" s="31"/>
      <c r="E9" s="31"/>
      <c r="F9" s="31"/>
      <c r="G9" s="178">
        <f>SUM(G10+G13+G17+G24)</f>
        <v>9543580</v>
      </c>
      <c r="H9" s="178">
        <f>SUM(H10+H13+H17+H24)</f>
        <v>10299470</v>
      </c>
      <c r="I9" s="178">
        <f>SUM(I10+I13+I17+I24)</f>
        <v>-253355</v>
      </c>
      <c r="J9" s="178">
        <f>SUM(J10+J13+J17+J24)</f>
        <v>19589695</v>
      </c>
    </row>
    <row r="10" spans="1:11" ht="15.75" customHeight="1">
      <c r="A10" s="35" t="s">
        <v>24</v>
      </c>
      <c r="B10" s="37"/>
      <c r="C10" s="37" t="s">
        <v>173</v>
      </c>
      <c r="D10" s="37"/>
      <c r="E10" s="37"/>
      <c r="F10" s="37"/>
      <c r="G10" s="179">
        <f t="shared" ref="G10:I11" si="0">SUM(G11)</f>
        <v>4174000</v>
      </c>
      <c r="H10" s="179">
        <f t="shared" si="0"/>
        <v>0</v>
      </c>
      <c r="I10" s="179">
        <f t="shared" si="0"/>
        <v>0</v>
      </c>
      <c r="J10" s="233">
        <f>SUM(G10:I10)</f>
        <v>4174000</v>
      </c>
    </row>
    <row r="11" spans="1:11" ht="15.75" customHeight="1">
      <c r="A11" s="50"/>
      <c r="B11" s="51" t="s">
        <v>174</v>
      </c>
      <c r="C11" s="51"/>
      <c r="D11" s="51" t="s">
        <v>175</v>
      </c>
      <c r="E11" s="51"/>
      <c r="F11" s="26"/>
      <c r="G11" s="180">
        <f t="shared" si="0"/>
        <v>4174000</v>
      </c>
      <c r="H11" s="180">
        <f t="shared" si="0"/>
        <v>0</v>
      </c>
      <c r="I11" s="180">
        <f t="shared" si="0"/>
        <v>0</v>
      </c>
      <c r="J11" s="216">
        <f t="shared" ref="J11:J25" si="1">SUM(G11:I11)</f>
        <v>4174000</v>
      </c>
    </row>
    <row r="12" spans="1:11" ht="15.75" customHeight="1">
      <c r="A12" s="50"/>
      <c r="B12" s="26"/>
      <c r="C12" s="26" t="s">
        <v>176</v>
      </c>
      <c r="D12" s="26" t="s">
        <v>177</v>
      </c>
      <c r="E12" s="26"/>
      <c r="F12" s="26"/>
      <c r="G12" s="181">
        <v>4174000</v>
      </c>
      <c r="H12" s="201"/>
      <c r="I12" s="231"/>
      <c r="J12" s="234">
        <f t="shared" si="1"/>
        <v>4174000</v>
      </c>
    </row>
    <row r="13" spans="1:11" ht="15.75" customHeight="1">
      <c r="A13" s="52" t="s">
        <v>26</v>
      </c>
      <c r="B13" s="51"/>
      <c r="C13" s="51" t="s">
        <v>178</v>
      </c>
      <c r="D13" s="53"/>
      <c r="E13" s="53"/>
      <c r="F13" s="54"/>
      <c r="G13" s="180">
        <f>SUM(G14:G16)</f>
        <v>832000</v>
      </c>
      <c r="H13" s="180">
        <f>SUM(H14:H16)</f>
        <v>0</v>
      </c>
      <c r="I13" s="180">
        <f>SUM(I14:I16)</f>
        <v>0</v>
      </c>
      <c r="J13" s="216">
        <f t="shared" si="1"/>
        <v>832000</v>
      </c>
    </row>
    <row r="14" spans="1:11" ht="15.75" customHeight="1">
      <c r="A14" s="50"/>
      <c r="B14" s="26"/>
      <c r="C14" s="26"/>
      <c r="D14" s="55" t="s">
        <v>179</v>
      </c>
      <c r="E14" s="26"/>
      <c r="F14" s="26"/>
      <c r="G14" s="181">
        <v>814000</v>
      </c>
      <c r="H14" s="201"/>
      <c r="I14" s="231"/>
      <c r="J14" s="234">
        <f t="shared" si="1"/>
        <v>814000</v>
      </c>
    </row>
    <row r="15" spans="1:11" ht="15.75" customHeight="1">
      <c r="A15" s="50"/>
      <c r="B15" s="26"/>
      <c r="C15" s="26"/>
      <c r="D15" s="55" t="s">
        <v>180</v>
      </c>
      <c r="E15" s="26"/>
      <c r="F15" s="26"/>
      <c r="G15" s="181">
        <v>10000</v>
      </c>
      <c r="H15" s="201"/>
      <c r="I15" s="231"/>
      <c r="J15" s="234">
        <f t="shared" si="1"/>
        <v>10000</v>
      </c>
    </row>
    <row r="16" spans="1:11" ht="15.75" customHeight="1">
      <c r="A16" s="50"/>
      <c r="B16" s="26"/>
      <c r="C16" s="26"/>
      <c r="D16" s="55" t="s">
        <v>181</v>
      </c>
      <c r="E16" s="26"/>
      <c r="F16" s="26"/>
      <c r="G16" s="181">
        <v>8000</v>
      </c>
      <c r="H16" s="201"/>
      <c r="I16" s="231"/>
      <c r="J16" s="234">
        <f t="shared" si="1"/>
        <v>8000</v>
      </c>
    </row>
    <row r="17" spans="1:10" ht="15.75" customHeight="1">
      <c r="A17" s="52" t="s">
        <v>28</v>
      </c>
      <c r="B17" s="51"/>
      <c r="C17" s="51" t="s">
        <v>29</v>
      </c>
      <c r="D17" s="51"/>
      <c r="E17" s="51"/>
      <c r="F17" s="26"/>
      <c r="G17" s="180">
        <f>SUM(G18+G22)</f>
        <v>266000</v>
      </c>
      <c r="H17" s="180">
        <f>SUM(H18+H22)</f>
        <v>0</v>
      </c>
      <c r="I17" s="180">
        <f>SUM(I18+I22)</f>
        <v>0</v>
      </c>
      <c r="J17" s="180">
        <f>SUM(J18+J22)</f>
        <v>266000</v>
      </c>
    </row>
    <row r="18" spans="1:10" ht="15.75" customHeight="1">
      <c r="A18" s="56"/>
      <c r="B18" s="51" t="s">
        <v>182</v>
      </c>
      <c r="C18" s="57"/>
      <c r="D18" s="51" t="s">
        <v>183</v>
      </c>
      <c r="E18" s="57"/>
      <c r="F18" s="55"/>
      <c r="G18" s="180">
        <f>SUM(G19:G20)</f>
        <v>212000</v>
      </c>
      <c r="H18" s="180">
        <f>SUM(H19:H20)</f>
        <v>0</v>
      </c>
      <c r="I18" s="180">
        <f>SUM(I19:I20)</f>
        <v>0</v>
      </c>
      <c r="J18" s="216">
        <f t="shared" si="1"/>
        <v>212000</v>
      </c>
    </row>
    <row r="19" spans="1:10" ht="15.75" customHeight="1">
      <c r="A19" s="56"/>
      <c r="B19" s="51"/>
      <c r="C19" s="26" t="s">
        <v>231</v>
      </c>
      <c r="D19" s="26" t="s">
        <v>398</v>
      </c>
      <c r="E19" s="57"/>
      <c r="F19" s="55"/>
      <c r="G19" s="181">
        <v>12000</v>
      </c>
      <c r="H19" s="201"/>
      <c r="I19" s="231"/>
      <c r="J19" s="234">
        <f t="shared" si="1"/>
        <v>12000</v>
      </c>
    </row>
    <row r="20" spans="1:10" ht="15.75" customHeight="1">
      <c r="A20" s="50"/>
      <c r="B20" s="26"/>
      <c r="C20" s="26" t="s">
        <v>184</v>
      </c>
      <c r="D20" s="26" t="s">
        <v>185</v>
      </c>
      <c r="E20" s="26"/>
      <c r="F20" s="26"/>
      <c r="G20" s="181">
        <f>SUM(G21)</f>
        <v>200000</v>
      </c>
      <c r="H20" s="181">
        <f>SUM(H21)</f>
        <v>0</v>
      </c>
      <c r="I20" s="181">
        <f>SUM(I21)</f>
        <v>0</v>
      </c>
      <c r="J20" s="234">
        <f t="shared" si="1"/>
        <v>200000</v>
      </c>
    </row>
    <row r="21" spans="1:10" ht="15.75" customHeight="1">
      <c r="A21" s="50"/>
      <c r="B21" s="26"/>
      <c r="C21" s="26"/>
      <c r="D21" s="26"/>
      <c r="E21" s="55" t="s">
        <v>186</v>
      </c>
      <c r="F21" s="26"/>
      <c r="G21" s="181">
        <v>200000</v>
      </c>
      <c r="H21" s="201"/>
      <c r="I21" s="231"/>
      <c r="J21" s="234">
        <f t="shared" si="1"/>
        <v>200000</v>
      </c>
    </row>
    <row r="22" spans="1:10" ht="15.75" customHeight="1">
      <c r="A22" s="56"/>
      <c r="B22" s="51" t="s">
        <v>187</v>
      </c>
      <c r="C22" s="57"/>
      <c r="D22" s="51" t="s">
        <v>188</v>
      </c>
      <c r="E22" s="57"/>
      <c r="F22" s="55"/>
      <c r="G22" s="180">
        <f>SUM(G23)</f>
        <v>54000</v>
      </c>
      <c r="H22" s="180">
        <f>SUM(H23)</f>
        <v>0</v>
      </c>
      <c r="I22" s="180">
        <f>SUM(I23)</f>
        <v>0</v>
      </c>
      <c r="J22" s="216">
        <f t="shared" si="1"/>
        <v>54000</v>
      </c>
    </row>
    <row r="23" spans="1:10" ht="15.75" customHeight="1">
      <c r="A23" s="50"/>
      <c r="B23" s="26"/>
      <c r="C23" s="26" t="s">
        <v>189</v>
      </c>
      <c r="D23" s="26" t="s">
        <v>190</v>
      </c>
      <c r="E23" s="26"/>
      <c r="F23" s="26"/>
      <c r="G23" s="181">
        <v>54000</v>
      </c>
      <c r="H23" s="201"/>
      <c r="I23" s="231"/>
      <c r="J23" s="216">
        <f t="shared" si="1"/>
        <v>54000</v>
      </c>
    </row>
    <row r="24" spans="1:10" ht="15.75" customHeight="1">
      <c r="A24" s="52" t="s">
        <v>32</v>
      </c>
      <c r="B24" s="26"/>
      <c r="C24" s="51" t="s">
        <v>33</v>
      </c>
      <c r="D24" s="26"/>
      <c r="E24" s="26"/>
      <c r="F24" s="26"/>
      <c r="G24" s="180">
        <f>SUM(G25)</f>
        <v>4271580</v>
      </c>
      <c r="H24" s="180">
        <f>SUM(H25)</f>
        <v>10299470</v>
      </c>
      <c r="I24" s="180">
        <f>SUM(I25)</f>
        <v>-253355</v>
      </c>
      <c r="J24" s="216">
        <f t="shared" si="1"/>
        <v>14317695</v>
      </c>
    </row>
    <row r="25" spans="1:10" ht="15.75" customHeight="1">
      <c r="A25" s="52"/>
      <c r="B25" s="51"/>
      <c r="C25" s="26" t="s">
        <v>191</v>
      </c>
      <c r="D25" s="26" t="s">
        <v>192</v>
      </c>
      <c r="E25" s="55"/>
      <c r="F25" s="26"/>
      <c r="G25" s="171">
        <v>4271580</v>
      </c>
      <c r="H25" s="174">
        <v>10299470</v>
      </c>
      <c r="I25" s="232">
        <v>-253355</v>
      </c>
      <c r="J25" s="235">
        <f t="shared" si="1"/>
        <v>14317695</v>
      </c>
    </row>
    <row r="26" spans="1:10" ht="12" customHeight="1">
      <c r="A26" s="50"/>
      <c r="B26" s="26"/>
      <c r="C26" s="26"/>
      <c r="D26" s="26"/>
      <c r="E26" s="56"/>
      <c r="F26" s="56"/>
      <c r="G26" s="182"/>
      <c r="H26" s="202"/>
      <c r="I26" s="202"/>
      <c r="J26" s="202"/>
    </row>
    <row r="27" spans="1:10" ht="15.75" customHeight="1">
      <c r="A27" s="9" t="s">
        <v>73</v>
      </c>
      <c r="B27" s="16"/>
      <c r="C27" s="16"/>
      <c r="D27" s="16"/>
      <c r="E27" s="25"/>
      <c r="F27" s="58"/>
      <c r="G27" s="178">
        <f>SUM(G28+G41+G45)</f>
        <v>14444000</v>
      </c>
      <c r="H27" s="178">
        <f>SUM(H28+H41+H45)</f>
        <v>0</v>
      </c>
      <c r="I27" s="178">
        <f>SUM(I28+I41+I45)</f>
        <v>-200000</v>
      </c>
      <c r="J27" s="219">
        <f>SUM(J28+J41+J45)</f>
        <v>14244000</v>
      </c>
    </row>
    <row r="28" spans="1:10" ht="15.75" customHeight="1">
      <c r="A28" s="52" t="s">
        <v>28</v>
      </c>
      <c r="B28" s="51"/>
      <c r="C28" s="51" t="s">
        <v>29</v>
      </c>
      <c r="D28" s="51"/>
      <c r="E28" s="51"/>
      <c r="F28" s="26"/>
      <c r="G28" s="180">
        <f>SUM(G29+G31+G39)</f>
        <v>3258000</v>
      </c>
      <c r="H28" s="180">
        <f>SUM(H29+H31+H39)</f>
        <v>0</v>
      </c>
      <c r="I28" s="180">
        <f>SUM(I29+I31+I39)</f>
        <v>-300000</v>
      </c>
      <c r="J28" s="217">
        <f>SUM(G28:I28)</f>
        <v>2958000</v>
      </c>
    </row>
    <row r="29" spans="1:10" ht="15.75" customHeight="1">
      <c r="A29" s="56"/>
      <c r="B29" s="51" t="s">
        <v>193</v>
      </c>
      <c r="C29" s="57"/>
      <c r="D29" s="51" t="s">
        <v>194</v>
      </c>
      <c r="E29" s="59"/>
      <c r="F29" s="56"/>
      <c r="G29" s="180">
        <f>SUM(G30)</f>
        <v>125000</v>
      </c>
      <c r="H29" s="180">
        <f>SUM(H30)</f>
        <v>0</v>
      </c>
      <c r="I29" s="180">
        <f>SUM(I30)</f>
        <v>0</v>
      </c>
      <c r="J29" s="217">
        <f t="shared" ref="J29:J47" si="2">SUM(G29:I29)</f>
        <v>125000</v>
      </c>
    </row>
    <row r="30" spans="1:10" ht="15.75" customHeight="1">
      <c r="A30" s="50"/>
      <c r="B30" s="26"/>
      <c r="C30" s="26" t="s">
        <v>195</v>
      </c>
      <c r="D30" s="26" t="s">
        <v>196</v>
      </c>
      <c r="E30" s="26"/>
      <c r="F30" s="26"/>
      <c r="G30" s="181">
        <v>125000</v>
      </c>
      <c r="H30" s="201"/>
      <c r="I30" s="201"/>
      <c r="J30" s="218">
        <f t="shared" si="2"/>
        <v>125000</v>
      </c>
    </row>
    <row r="31" spans="1:10" ht="15.75" customHeight="1">
      <c r="A31" s="56"/>
      <c r="B31" s="51" t="s">
        <v>197</v>
      </c>
      <c r="C31" s="57"/>
      <c r="D31" s="51" t="s">
        <v>198</v>
      </c>
      <c r="E31" s="57"/>
      <c r="F31" s="55"/>
      <c r="G31" s="180">
        <f>SUM(G32+G36+G37+G38)</f>
        <v>2441000</v>
      </c>
      <c r="H31" s="180">
        <f>SUM(H32+H36+H37+H38)</f>
        <v>0</v>
      </c>
      <c r="I31" s="180">
        <f>SUM(I32+I36+I37+I38)</f>
        <v>-300000</v>
      </c>
      <c r="J31" s="217">
        <f t="shared" si="2"/>
        <v>2141000</v>
      </c>
    </row>
    <row r="32" spans="1:10" ht="15.75" customHeight="1">
      <c r="A32" s="50"/>
      <c r="B32" s="26"/>
      <c r="C32" s="26" t="s">
        <v>199</v>
      </c>
      <c r="D32" s="26" t="s">
        <v>200</v>
      </c>
      <c r="E32" s="26"/>
      <c r="F32" s="26"/>
      <c r="G32" s="181">
        <f>SUM(G33:G35)</f>
        <v>1205000</v>
      </c>
      <c r="H32" s="181">
        <f>SUM(H33:H35)</f>
        <v>0</v>
      </c>
      <c r="I32" s="181">
        <f>SUM(I33:I35)</f>
        <v>0</v>
      </c>
      <c r="J32" s="218">
        <f t="shared" si="2"/>
        <v>1205000</v>
      </c>
    </row>
    <row r="33" spans="1:10" ht="15.75" customHeight="1">
      <c r="A33" s="50"/>
      <c r="B33" s="26"/>
      <c r="C33" s="26"/>
      <c r="D33" s="26"/>
      <c r="E33" s="55" t="s">
        <v>201</v>
      </c>
      <c r="F33" s="26"/>
      <c r="G33" s="181">
        <v>605000</v>
      </c>
      <c r="H33" s="201"/>
      <c r="I33" s="201"/>
      <c r="J33" s="218">
        <f t="shared" si="2"/>
        <v>605000</v>
      </c>
    </row>
    <row r="34" spans="1:10" ht="15.75" customHeight="1">
      <c r="A34" s="50"/>
      <c r="B34" s="26"/>
      <c r="C34" s="26"/>
      <c r="D34" s="26"/>
      <c r="E34" s="55" t="s">
        <v>202</v>
      </c>
      <c r="F34" s="26"/>
      <c r="G34" s="181">
        <v>470000</v>
      </c>
      <c r="H34" s="201"/>
      <c r="I34" s="201"/>
      <c r="J34" s="218">
        <f t="shared" si="2"/>
        <v>470000</v>
      </c>
    </row>
    <row r="35" spans="1:10" ht="15.75" customHeight="1">
      <c r="A35" s="50"/>
      <c r="B35" s="26"/>
      <c r="C35" s="26"/>
      <c r="D35" s="26"/>
      <c r="E35" s="55" t="s">
        <v>203</v>
      </c>
      <c r="F35" s="26"/>
      <c r="G35" s="181">
        <v>130000</v>
      </c>
      <c r="H35" s="201"/>
      <c r="I35" s="201"/>
      <c r="J35" s="218">
        <f t="shared" si="2"/>
        <v>130000</v>
      </c>
    </row>
    <row r="36" spans="1:10" ht="15.75" customHeight="1">
      <c r="A36" s="50"/>
      <c r="B36" s="26"/>
      <c r="C36" s="26" t="s">
        <v>204</v>
      </c>
      <c r="D36" s="26" t="s">
        <v>205</v>
      </c>
      <c r="E36" s="26"/>
      <c r="F36" s="26"/>
      <c r="G36" s="181"/>
      <c r="H36" s="201"/>
      <c r="I36" s="201"/>
      <c r="J36" s="218">
        <f t="shared" si="2"/>
        <v>0</v>
      </c>
    </row>
    <row r="37" spans="1:10" ht="15.75" customHeight="1">
      <c r="A37" s="50"/>
      <c r="B37" s="26"/>
      <c r="C37" s="26" t="s">
        <v>206</v>
      </c>
      <c r="D37" s="26" t="s">
        <v>207</v>
      </c>
      <c r="E37" s="26"/>
      <c r="F37" s="26"/>
      <c r="G37" s="181">
        <v>1021000</v>
      </c>
      <c r="H37" s="201"/>
      <c r="I37" s="201">
        <v>-300000</v>
      </c>
      <c r="J37" s="218">
        <f t="shared" si="2"/>
        <v>721000</v>
      </c>
    </row>
    <row r="38" spans="1:10" ht="15.75" customHeight="1">
      <c r="A38" s="50"/>
      <c r="B38" s="26"/>
      <c r="C38" s="26" t="s">
        <v>208</v>
      </c>
      <c r="D38" s="26" t="s">
        <v>209</v>
      </c>
      <c r="E38" s="26"/>
      <c r="F38" s="26"/>
      <c r="G38" s="181">
        <v>215000</v>
      </c>
      <c r="H38" s="201"/>
      <c r="I38" s="201"/>
      <c r="J38" s="218">
        <f t="shared" si="2"/>
        <v>215000</v>
      </c>
    </row>
    <row r="39" spans="1:10" ht="15.75" customHeight="1">
      <c r="A39" s="56"/>
      <c r="B39" s="51" t="s">
        <v>187</v>
      </c>
      <c r="C39" s="57"/>
      <c r="D39" s="51" t="s">
        <v>188</v>
      </c>
      <c r="E39" s="57"/>
      <c r="F39" s="55"/>
      <c r="G39" s="180">
        <f>SUM(G40)</f>
        <v>692000</v>
      </c>
      <c r="H39" s="180">
        <f>SUM(H40)</f>
        <v>0</v>
      </c>
      <c r="I39" s="180">
        <f>SUM(I40)</f>
        <v>0</v>
      </c>
      <c r="J39" s="217">
        <f t="shared" si="2"/>
        <v>692000</v>
      </c>
    </row>
    <row r="40" spans="1:10" ht="15.75" customHeight="1">
      <c r="A40" s="50"/>
      <c r="B40" s="26"/>
      <c r="C40" s="26" t="s">
        <v>189</v>
      </c>
      <c r="D40" s="26" t="s">
        <v>190</v>
      </c>
      <c r="E40" s="26"/>
      <c r="F40" s="26"/>
      <c r="G40" s="181">
        <v>692000</v>
      </c>
      <c r="H40" s="201"/>
      <c r="I40" s="201"/>
      <c r="J40" s="218">
        <f t="shared" si="2"/>
        <v>692000</v>
      </c>
    </row>
    <row r="41" spans="1:10" ht="15.75" customHeight="1">
      <c r="A41" s="12" t="s">
        <v>35</v>
      </c>
      <c r="B41" s="6"/>
      <c r="C41" s="12" t="s">
        <v>36</v>
      </c>
      <c r="D41" s="6"/>
      <c r="E41" s="6"/>
      <c r="F41" s="26"/>
      <c r="G41" s="180">
        <f>SUM(G42:G44)</f>
        <v>11186000</v>
      </c>
      <c r="H41" s="180">
        <f>SUM(H42:H44)</f>
        <v>0</v>
      </c>
      <c r="I41" s="180">
        <f>SUM(I42:I44)</f>
        <v>100000</v>
      </c>
      <c r="J41" s="217">
        <f t="shared" si="2"/>
        <v>11286000</v>
      </c>
    </row>
    <row r="42" spans="1:10" ht="15.75" customHeight="1">
      <c r="A42" s="6"/>
      <c r="B42" s="6" t="s">
        <v>210</v>
      </c>
      <c r="C42" s="6"/>
      <c r="D42" s="6" t="s">
        <v>399</v>
      </c>
      <c r="E42" s="6"/>
      <c r="F42" s="26"/>
      <c r="G42" s="181">
        <v>8882000</v>
      </c>
      <c r="H42" s="201"/>
      <c r="I42" s="201"/>
      <c r="J42" s="218">
        <f t="shared" si="2"/>
        <v>8882000</v>
      </c>
    </row>
    <row r="43" spans="1:10" ht="15.75" customHeight="1">
      <c r="A43" s="6"/>
      <c r="B43" s="6" t="s">
        <v>210</v>
      </c>
      <c r="C43" s="6"/>
      <c r="D43" s="6" t="s">
        <v>460</v>
      </c>
      <c r="E43" s="6"/>
      <c r="F43" s="26"/>
      <c r="G43" s="181"/>
      <c r="H43" s="201"/>
      <c r="I43" s="201">
        <v>100000</v>
      </c>
      <c r="J43" s="218">
        <f t="shared" si="2"/>
        <v>100000</v>
      </c>
    </row>
    <row r="44" spans="1:10" ht="15.75" customHeight="1">
      <c r="A44" s="6"/>
      <c r="B44" s="6" t="s">
        <v>211</v>
      </c>
      <c r="C44" s="6"/>
      <c r="D44" s="6" t="s">
        <v>212</v>
      </c>
      <c r="E44" s="6"/>
      <c r="F44" s="26"/>
      <c r="G44" s="181">
        <v>2304000</v>
      </c>
      <c r="H44" s="201"/>
      <c r="I44" s="201"/>
      <c r="J44" s="218">
        <f t="shared" si="2"/>
        <v>2304000</v>
      </c>
    </row>
    <row r="45" spans="1:10" ht="15.75" customHeight="1">
      <c r="A45" s="12" t="s">
        <v>37</v>
      </c>
      <c r="B45" s="6"/>
      <c r="C45" s="12" t="s">
        <v>38</v>
      </c>
      <c r="D45" s="6"/>
      <c r="E45" s="6"/>
      <c r="F45" s="26"/>
      <c r="G45" s="180"/>
      <c r="H45" s="200"/>
      <c r="I45" s="200"/>
      <c r="J45" s="217">
        <f t="shared" si="2"/>
        <v>0</v>
      </c>
    </row>
    <row r="46" spans="1:10" ht="15.75" customHeight="1">
      <c r="A46" s="6"/>
      <c r="B46" s="6" t="s">
        <v>213</v>
      </c>
      <c r="C46" s="6"/>
      <c r="D46" s="6" t="s">
        <v>214</v>
      </c>
      <c r="E46" s="6"/>
      <c r="F46" s="26"/>
      <c r="G46" s="181"/>
      <c r="H46" s="201"/>
      <c r="I46" s="201"/>
      <c r="J46" s="217">
        <f t="shared" si="2"/>
        <v>0</v>
      </c>
    </row>
    <row r="47" spans="1:10" ht="15.75" customHeight="1">
      <c r="A47" s="6"/>
      <c r="B47" s="6" t="s">
        <v>215</v>
      </c>
      <c r="C47" s="6"/>
      <c r="D47" s="6" t="s">
        <v>216</v>
      </c>
      <c r="E47" s="6"/>
      <c r="F47" s="26"/>
      <c r="G47" s="181"/>
      <c r="H47" s="201"/>
      <c r="I47" s="201"/>
      <c r="J47" s="217">
        <f t="shared" si="2"/>
        <v>0</v>
      </c>
    </row>
    <row r="48" spans="1:10" ht="13.5" customHeight="1">
      <c r="A48" s="50"/>
      <c r="B48" s="26"/>
      <c r="C48" s="26"/>
      <c r="D48" s="26"/>
      <c r="E48" s="56"/>
      <c r="F48" s="56"/>
      <c r="G48" s="181"/>
      <c r="H48" s="201"/>
      <c r="I48" s="201"/>
      <c r="J48" s="201"/>
    </row>
    <row r="49" spans="1:10" ht="15.75" customHeight="1">
      <c r="A49" s="9" t="s">
        <v>108</v>
      </c>
      <c r="B49" s="16"/>
      <c r="C49" s="16"/>
      <c r="D49" s="9"/>
      <c r="E49" s="28"/>
      <c r="F49" s="60">
        <v>2</v>
      </c>
      <c r="G49" s="178">
        <f>SUM(G50+G54+G56)</f>
        <v>1448000</v>
      </c>
      <c r="H49" s="178">
        <f>SUM(H50+H54+H56)</f>
        <v>0</v>
      </c>
      <c r="I49" s="178">
        <f>SUM(I50+I54+I56)</f>
        <v>541678</v>
      </c>
      <c r="J49" s="219">
        <f>SUM(J50+J54+J56)</f>
        <v>1989678</v>
      </c>
    </row>
    <row r="50" spans="1:10" ht="15.75" customHeight="1">
      <c r="A50" s="52" t="s">
        <v>24</v>
      </c>
      <c r="B50" s="51"/>
      <c r="C50" s="51" t="s">
        <v>173</v>
      </c>
      <c r="D50" s="51"/>
      <c r="E50" s="51"/>
      <c r="F50" s="55"/>
      <c r="G50" s="180">
        <f>SUM(G51)</f>
        <v>1250000</v>
      </c>
      <c r="H50" s="180">
        <f>SUM(H51)</f>
        <v>0</v>
      </c>
      <c r="I50" s="180">
        <f>SUM(I51)</f>
        <v>527410</v>
      </c>
      <c r="J50" s="217">
        <f>SUM(G50:I50)</f>
        <v>1777410</v>
      </c>
    </row>
    <row r="51" spans="1:10" ht="15.75" customHeight="1">
      <c r="A51" s="50"/>
      <c r="B51" s="51" t="s">
        <v>217</v>
      </c>
      <c r="C51" s="51"/>
      <c r="D51" s="51" t="s">
        <v>218</v>
      </c>
      <c r="E51" s="51"/>
      <c r="F51" s="57"/>
      <c r="G51" s="180">
        <f>SUM(G52:G53)</f>
        <v>1250000</v>
      </c>
      <c r="H51" s="180">
        <f>SUM(H52:H53)</f>
        <v>0</v>
      </c>
      <c r="I51" s="180">
        <f>SUM(I52:I53)</f>
        <v>527410</v>
      </c>
      <c r="J51" s="217">
        <f t="shared" ref="J51:J60" si="3">SUM(G51:I51)</f>
        <v>1777410</v>
      </c>
    </row>
    <row r="52" spans="1:10" ht="15.75" customHeight="1">
      <c r="A52" s="6"/>
      <c r="B52" s="26"/>
      <c r="C52" s="26" t="s">
        <v>219</v>
      </c>
      <c r="D52" s="26" t="s">
        <v>220</v>
      </c>
      <c r="E52" s="26"/>
      <c r="F52" s="56"/>
      <c r="G52" s="181">
        <v>1200000</v>
      </c>
      <c r="H52" s="201"/>
      <c r="I52" s="201">
        <v>527410</v>
      </c>
      <c r="J52" s="218">
        <f t="shared" si="3"/>
        <v>1727410</v>
      </c>
    </row>
    <row r="53" spans="1:10" ht="15.75" customHeight="1">
      <c r="A53" s="6"/>
      <c r="B53" s="26"/>
      <c r="C53" s="26" t="s">
        <v>221</v>
      </c>
      <c r="D53" s="26" t="s">
        <v>222</v>
      </c>
      <c r="E53" s="26"/>
      <c r="F53" s="56"/>
      <c r="G53" s="181">
        <v>50000</v>
      </c>
      <c r="H53" s="201"/>
      <c r="I53" s="201"/>
      <c r="J53" s="218">
        <f t="shared" si="3"/>
        <v>50000</v>
      </c>
    </row>
    <row r="54" spans="1:10" ht="15.75" customHeight="1">
      <c r="A54" s="52" t="s">
        <v>26</v>
      </c>
      <c r="B54" s="51"/>
      <c r="C54" s="51" t="s">
        <v>178</v>
      </c>
      <c r="D54" s="53"/>
      <c r="E54" s="53"/>
      <c r="F54" s="54"/>
      <c r="G54" s="180">
        <f>SUM(G55)</f>
        <v>122000</v>
      </c>
      <c r="H54" s="180">
        <f>SUM(H55)</f>
        <v>0</v>
      </c>
      <c r="I54" s="180">
        <f>SUM(I55)</f>
        <v>14268</v>
      </c>
      <c r="J54" s="217">
        <f t="shared" si="3"/>
        <v>136268</v>
      </c>
    </row>
    <row r="55" spans="1:10" ht="15.75" customHeight="1">
      <c r="A55" s="50"/>
      <c r="B55" s="26"/>
      <c r="C55" s="26"/>
      <c r="D55" s="55" t="s">
        <v>179</v>
      </c>
      <c r="E55" s="26"/>
      <c r="F55" s="26"/>
      <c r="G55" s="181">
        <v>122000</v>
      </c>
      <c r="H55" s="201"/>
      <c r="I55" s="201">
        <v>14268</v>
      </c>
      <c r="J55" s="218">
        <f t="shared" si="3"/>
        <v>136268</v>
      </c>
    </row>
    <row r="56" spans="1:10" ht="15.75" customHeight="1">
      <c r="A56" s="52" t="s">
        <v>28</v>
      </c>
      <c r="B56" s="51"/>
      <c r="C56" s="51" t="s">
        <v>29</v>
      </c>
      <c r="D56" s="51"/>
      <c r="E56" s="51"/>
      <c r="F56" s="26"/>
      <c r="G56" s="180">
        <f>SUM(G57+G59)</f>
        <v>76000</v>
      </c>
      <c r="H56" s="180">
        <f>SUM(H57+H59)</f>
        <v>0</v>
      </c>
      <c r="I56" s="180">
        <f>SUM(I57+I59)</f>
        <v>0</v>
      </c>
      <c r="J56" s="217">
        <f t="shared" si="3"/>
        <v>76000</v>
      </c>
    </row>
    <row r="57" spans="1:10" ht="15.75" customHeight="1">
      <c r="A57" s="56"/>
      <c r="B57" s="51" t="s">
        <v>193</v>
      </c>
      <c r="C57" s="57"/>
      <c r="D57" s="51" t="s">
        <v>194</v>
      </c>
      <c r="E57" s="59"/>
      <c r="F57" s="26"/>
      <c r="G57" s="180">
        <f>SUM(G58)</f>
        <v>60000</v>
      </c>
      <c r="H57" s="180">
        <f>SUM(H58)</f>
        <v>0</v>
      </c>
      <c r="I57" s="180">
        <f>SUM(I58)</f>
        <v>0</v>
      </c>
      <c r="J57" s="217">
        <f t="shared" si="3"/>
        <v>60000</v>
      </c>
    </row>
    <row r="58" spans="1:10" ht="15.75" customHeight="1">
      <c r="A58" s="50"/>
      <c r="B58" s="26"/>
      <c r="C58" s="26" t="s">
        <v>195</v>
      </c>
      <c r="D58" s="26" t="s">
        <v>196</v>
      </c>
      <c r="E58" s="26"/>
      <c r="F58" s="26"/>
      <c r="G58" s="181">
        <v>60000</v>
      </c>
      <c r="H58" s="201"/>
      <c r="I58" s="201"/>
      <c r="J58" s="218">
        <f t="shared" si="3"/>
        <v>60000</v>
      </c>
    </row>
    <row r="59" spans="1:10" ht="15.75" customHeight="1">
      <c r="A59" s="56"/>
      <c r="B59" s="51" t="s">
        <v>187</v>
      </c>
      <c r="C59" s="57"/>
      <c r="D59" s="51" t="s">
        <v>188</v>
      </c>
      <c r="E59" s="57"/>
      <c r="F59" s="59"/>
      <c r="G59" s="180">
        <f>SUM(G60)</f>
        <v>16000</v>
      </c>
      <c r="H59" s="180">
        <f>SUM(H60)</f>
        <v>0</v>
      </c>
      <c r="I59" s="180">
        <f>SUM(I60)</f>
        <v>0</v>
      </c>
      <c r="J59" s="217">
        <f t="shared" si="3"/>
        <v>16000</v>
      </c>
    </row>
    <row r="60" spans="1:10" ht="15.75" customHeight="1">
      <c r="A60" s="50"/>
      <c r="B60" s="26"/>
      <c r="C60" s="26" t="s">
        <v>189</v>
      </c>
      <c r="D60" s="26" t="s">
        <v>190</v>
      </c>
      <c r="E60" s="26"/>
      <c r="F60" s="56"/>
      <c r="G60" s="181">
        <v>16000</v>
      </c>
      <c r="H60" s="201"/>
      <c r="I60" s="201"/>
      <c r="J60" s="218">
        <f t="shared" si="3"/>
        <v>16000</v>
      </c>
    </row>
    <row r="61" spans="1:10" ht="12.75" customHeight="1">
      <c r="A61" s="52"/>
      <c r="B61" s="51"/>
      <c r="C61" s="51"/>
      <c r="D61" s="51"/>
      <c r="E61" s="55"/>
      <c r="F61" s="54"/>
      <c r="G61" s="183"/>
      <c r="H61" s="203"/>
      <c r="I61" s="203"/>
      <c r="J61" s="203"/>
    </row>
    <row r="62" spans="1:10" ht="15.75" customHeight="1">
      <c r="A62" s="9" t="s">
        <v>223</v>
      </c>
      <c r="B62" s="13"/>
      <c r="C62" s="13"/>
      <c r="D62" s="13"/>
      <c r="E62" s="13"/>
      <c r="F62" s="13"/>
      <c r="G62" s="178">
        <f>SUM(G63+G72)</f>
        <v>16367000</v>
      </c>
      <c r="H62" s="178">
        <f>SUM(H63+H72)</f>
        <v>0</v>
      </c>
      <c r="I62" s="178">
        <f>SUM(I63+I72)</f>
        <v>0</v>
      </c>
      <c r="J62" s="219">
        <f>SUM(J63+J72)</f>
        <v>16367000</v>
      </c>
    </row>
    <row r="63" spans="1:10" ht="15.75" customHeight="1">
      <c r="A63" s="52" t="s">
        <v>28</v>
      </c>
      <c r="B63" s="51"/>
      <c r="C63" s="51" t="s">
        <v>29</v>
      </c>
      <c r="D63" s="51"/>
      <c r="E63" s="51"/>
      <c r="F63" s="26"/>
      <c r="G63" s="180">
        <f>SUM(G64+G66+G70)</f>
        <v>445000</v>
      </c>
      <c r="H63" s="180">
        <f>SUM(H64+H66+H70)</f>
        <v>826770</v>
      </c>
      <c r="I63" s="180">
        <f>SUM(I64+I66+I70)</f>
        <v>0</v>
      </c>
      <c r="J63" s="217">
        <f>SUM(G63:I63)</f>
        <v>1271770</v>
      </c>
    </row>
    <row r="64" spans="1:10" ht="15.75" customHeight="1">
      <c r="A64" s="56"/>
      <c r="B64" s="51" t="s">
        <v>193</v>
      </c>
      <c r="C64" s="57"/>
      <c r="D64" s="51" t="s">
        <v>194</v>
      </c>
      <c r="E64" s="59"/>
      <c r="F64" s="51"/>
      <c r="G64" s="180">
        <f>SUM(G65)</f>
        <v>100000</v>
      </c>
      <c r="H64" s="180">
        <f>SUM(H65)</f>
        <v>0</v>
      </c>
      <c r="I64" s="180">
        <f>SUM(I65)</f>
        <v>0</v>
      </c>
      <c r="J64" s="217">
        <f t="shared" ref="J64:J74" si="4">SUM(G64:I64)</f>
        <v>100000</v>
      </c>
    </row>
    <row r="65" spans="1:10" ht="15.75" customHeight="1">
      <c r="A65" s="50"/>
      <c r="B65" s="26"/>
      <c r="C65" s="26" t="s">
        <v>195</v>
      </c>
      <c r="D65" s="26" t="s">
        <v>196</v>
      </c>
      <c r="E65" s="26"/>
      <c r="F65" s="26"/>
      <c r="G65" s="181">
        <v>100000</v>
      </c>
      <c r="H65" s="201"/>
      <c r="I65" s="201"/>
      <c r="J65" s="218">
        <f t="shared" si="4"/>
        <v>100000</v>
      </c>
    </row>
    <row r="66" spans="1:10" ht="15.75" customHeight="1">
      <c r="A66" s="56"/>
      <c r="B66" s="51" t="s">
        <v>197</v>
      </c>
      <c r="C66" s="57"/>
      <c r="D66" s="51" t="s">
        <v>198</v>
      </c>
      <c r="E66" s="57"/>
      <c r="F66" s="51"/>
      <c r="G66" s="180">
        <f>SUM(G67:G68)</f>
        <v>250000</v>
      </c>
      <c r="H66" s="180">
        <f>SUM(H67:H68)</f>
        <v>651000</v>
      </c>
      <c r="I66" s="180">
        <f>SUM(I67:I68)</f>
        <v>0</v>
      </c>
      <c r="J66" s="217">
        <f t="shared" si="4"/>
        <v>901000</v>
      </c>
    </row>
    <row r="67" spans="1:10" ht="15.75" customHeight="1">
      <c r="A67" s="50"/>
      <c r="B67" s="26"/>
      <c r="C67" s="26" t="s">
        <v>206</v>
      </c>
      <c r="D67" s="26" t="s">
        <v>207</v>
      </c>
      <c r="E67" s="26"/>
      <c r="F67" s="56"/>
      <c r="G67" s="181">
        <v>150000</v>
      </c>
      <c r="H67" s="201">
        <v>651000</v>
      </c>
      <c r="I67" s="201"/>
      <c r="J67" s="218">
        <f t="shared" si="4"/>
        <v>801000</v>
      </c>
    </row>
    <row r="68" spans="1:10" ht="15.75" customHeight="1">
      <c r="A68" s="26"/>
      <c r="B68" s="26"/>
      <c r="C68" s="26" t="s">
        <v>208</v>
      </c>
      <c r="D68" s="26" t="s">
        <v>224</v>
      </c>
      <c r="E68" s="26"/>
      <c r="F68" s="26"/>
      <c r="G68" s="181">
        <f>SUM(G69)</f>
        <v>100000</v>
      </c>
      <c r="H68" s="201"/>
      <c r="I68" s="201"/>
      <c r="J68" s="218">
        <f t="shared" si="4"/>
        <v>100000</v>
      </c>
    </row>
    <row r="69" spans="1:10" ht="15.75" customHeight="1">
      <c r="A69" s="26"/>
      <c r="B69" s="26"/>
      <c r="C69" s="26"/>
      <c r="D69" s="26"/>
      <c r="E69" s="55" t="s">
        <v>225</v>
      </c>
      <c r="F69" s="26"/>
      <c r="G69" s="181">
        <v>100000</v>
      </c>
      <c r="H69" s="201"/>
      <c r="I69" s="201"/>
      <c r="J69" s="218">
        <f t="shared" si="4"/>
        <v>100000</v>
      </c>
    </row>
    <row r="70" spans="1:10" ht="15.75" customHeight="1">
      <c r="A70" s="56"/>
      <c r="B70" s="51" t="s">
        <v>187</v>
      </c>
      <c r="C70" s="57"/>
      <c r="D70" s="51" t="s">
        <v>188</v>
      </c>
      <c r="E70" s="57"/>
      <c r="F70" s="59"/>
      <c r="G70" s="180">
        <f>SUM(G71)</f>
        <v>95000</v>
      </c>
      <c r="H70" s="180">
        <f>SUM(H71)</f>
        <v>175770</v>
      </c>
      <c r="I70" s="180">
        <f>SUM(I71)</f>
        <v>0</v>
      </c>
      <c r="J70" s="217">
        <f t="shared" si="4"/>
        <v>270770</v>
      </c>
    </row>
    <row r="71" spans="1:10" ht="15.75" customHeight="1">
      <c r="A71" s="50"/>
      <c r="B71" s="26"/>
      <c r="C71" s="26" t="s">
        <v>189</v>
      </c>
      <c r="D71" s="26" t="s">
        <v>190</v>
      </c>
      <c r="E71" s="26"/>
      <c r="F71" s="56"/>
      <c r="G71" s="181">
        <v>95000</v>
      </c>
      <c r="H71" s="201">
        <v>175770</v>
      </c>
      <c r="I71" s="201"/>
      <c r="J71" s="218">
        <f t="shared" si="4"/>
        <v>270770</v>
      </c>
    </row>
    <row r="72" spans="1:10" ht="15.75" customHeight="1">
      <c r="A72" s="12" t="s">
        <v>37</v>
      </c>
      <c r="B72" s="6"/>
      <c r="C72" s="12" t="s">
        <v>38</v>
      </c>
      <c r="D72" s="6"/>
      <c r="E72" s="6"/>
      <c r="F72" s="56"/>
      <c r="G72" s="180">
        <f>SUM(G73:G74)</f>
        <v>15922000</v>
      </c>
      <c r="H72" s="180">
        <f>SUM(H73:H74)</f>
        <v>-826770</v>
      </c>
      <c r="I72" s="180">
        <f>SUM(I73:I74)</f>
        <v>0</v>
      </c>
      <c r="J72" s="217">
        <f t="shared" si="4"/>
        <v>15095230</v>
      </c>
    </row>
    <row r="73" spans="1:10" ht="15.75" customHeight="1">
      <c r="A73" s="6"/>
      <c r="B73" s="6" t="s">
        <v>213</v>
      </c>
      <c r="C73" s="6"/>
      <c r="D73" s="6" t="s">
        <v>400</v>
      </c>
      <c r="E73" s="6"/>
      <c r="F73" s="56"/>
      <c r="G73" s="181">
        <v>12537000</v>
      </c>
      <c r="H73" s="201">
        <v>-651000</v>
      </c>
      <c r="I73" s="201"/>
      <c r="J73" s="218">
        <f t="shared" si="4"/>
        <v>11886000</v>
      </c>
    </row>
    <row r="74" spans="1:10" ht="15.75" customHeight="1">
      <c r="A74" s="6"/>
      <c r="B74" s="6" t="s">
        <v>215</v>
      </c>
      <c r="C74" s="6"/>
      <c r="D74" s="6" t="s">
        <v>216</v>
      </c>
      <c r="E74" s="6"/>
      <c r="F74" s="56"/>
      <c r="G74" s="181">
        <v>3385000</v>
      </c>
      <c r="H74" s="201">
        <v>-175770</v>
      </c>
      <c r="I74" s="201"/>
      <c r="J74" s="218">
        <f t="shared" si="4"/>
        <v>3209230</v>
      </c>
    </row>
    <row r="75" spans="1:10" ht="14.25" customHeight="1">
      <c r="A75" s="50"/>
      <c r="B75" s="26"/>
      <c r="C75" s="26"/>
      <c r="D75" s="26"/>
      <c r="E75" s="56"/>
      <c r="F75" s="56"/>
      <c r="G75" s="181"/>
      <c r="H75" s="201"/>
      <c r="I75" s="201"/>
      <c r="J75" s="218"/>
    </row>
    <row r="76" spans="1:10" ht="15.75" customHeight="1">
      <c r="A76" s="9" t="s">
        <v>226</v>
      </c>
      <c r="B76" s="16"/>
      <c r="C76" s="16"/>
      <c r="D76" s="16"/>
      <c r="E76" s="16"/>
      <c r="F76" s="16"/>
      <c r="G76" s="178">
        <f>SUM(G77+G83)</f>
        <v>2270000</v>
      </c>
      <c r="H76" s="178">
        <f>SUM(H77+H83)</f>
        <v>0</v>
      </c>
      <c r="I76" s="178">
        <f>SUM(I77+I83)</f>
        <v>0</v>
      </c>
      <c r="J76" s="219">
        <f>SUM(J77+J83)</f>
        <v>2270000</v>
      </c>
    </row>
    <row r="77" spans="1:10" ht="15.75" customHeight="1">
      <c r="A77" s="52" t="s">
        <v>28</v>
      </c>
      <c r="B77" s="51"/>
      <c r="C77" s="51" t="s">
        <v>29</v>
      </c>
      <c r="D77" s="51"/>
      <c r="E77" s="51"/>
      <c r="F77" s="56"/>
      <c r="G77" s="184">
        <f>SUM(G78+G81)</f>
        <v>1270000</v>
      </c>
      <c r="H77" s="184">
        <f>SUM(H78+H81)</f>
        <v>0</v>
      </c>
      <c r="I77" s="184">
        <f>SUM(I78+I81)</f>
        <v>0</v>
      </c>
      <c r="J77" s="220">
        <f>SUM(G77:I77)</f>
        <v>1270000</v>
      </c>
    </row>
    <row r="78" spans="1:10" ht="15.75" customHeight="1">
      <c r="A78" s="56"/>
      <c r="B78" s="51" t="s">
        <v>197</v>
      </c>
      <c r="C78" s="57"/>
      <c r="D78" s="51" t="s">
        <v>198</v>
      </c>
      <c r="E78" s="57"/>
      <c r="F78" s="56"/>
      <c r="G78" s="180">
        <f>SUM(G79)</f>
        <v>1000000</v>
      </c>
      <c r="H78" s="180">
        <f>SUM(H79)</f>
        <v>0</v>
      </c>
      <c r="I78" s="180">
        <f>SUM(I79)</f>
        <v>0</v>
      </c>
      <c r="J78" s="220">
        <f t="shared" ref="J78:J85" si="5">SUM(G78:I78)</f>
        <v>1000000</v>
      </c>
    </row>
    <row r="79" spans="1:10" ht="15.75" customHeight="1">
      <c r="A79" s="50"/>
      <c r="B79" s="26"/>
      <c r="C79" s="26" t="s">
        <v>199</v>
      </c>
      <c r="D79" s="26" t="s">
        <v>200</v>
      </c>
      <c r="E79" s="26"/>
      <c r="F79" s="56"/>
      <c r="G79" s="185">
        <f>SUM(G80)</f>
        <v>1000000</v>
      </c>
      <c r="H79" s="204"/>
      <c r="I79" s="204"/>
      <c r="J79" s="226">
        <f t="shared" si="5"/>
        <v>1000000</v>
      </c>
    </row>
    <row r="80" spans="1:10" ht="15.75" customHeight="1">
      <c r="A80" s="50"/>
      <c r="B80" s="26"/>
      <c r="C80" s="26"/>
      <c r="D80" s="26"/>
      <c r="E80" s="55" t="s">
        <v>202</v>
      </c>
      <c r="F80" s="26"/>
      <c r="G80" s="186">
        <v>1000000</v>
      </c>
      <c r="H80" s="205"/>
      <c r="I80" s="205"/>
      <c r="J80" s="226">
        <f t="shared" si="5"/>
        <v>1000000</v>
      </c>
    </row>
    <row r="81" spans="1:10" ht="15.75" customHeight="1">
      <c r="A81" s="56"/>
      <c r="B81" s="51" t="s">
        <v>187</v>
      </c>
      <c r="C81" s="57"/>
      <c r="D81" s="51" t="s">
        <v>188</v>
      </c>
      <c r="E81" s="57"/>
      <c r="F81" s="26"/>
      <c r="G81" s="187">
        <f>SUM(G82)</f>
        <v>270000</v>
      </c>
      <c r="H81" s="187">
        <f>SUM(H82)</f>
        <v>0</v>
      </c>
      <c r="I81" s="187">
        <f>SUM(I82)</f>
        <v>0</v>
      </c>
      <c r="J81" s="220">
        <f t="shared" si="5"/>
        <v>270000</v>
      </c>
    </row>
    <row r="82" spans="1:10" ht="15.75" customHeight="1">
      <c r="A82" s="50"/>
      <c r="B82" s="26"/>
      <c r="C82" s="26" t="s">
        <v>189</v>
      </c>
      <c r="D82" s="26" t="s">
        <v>190</v>
      </c>
      <c r="E82" s="26"/>
      <c r="F82" s="26"/>
      <c r="G82" s="186">
        <v>270000</v>
      </c>
      <c r="H82" s="205"/>
      <c r="I82" s="205"/>
      <c r="J82" s="226">
        <f t="shared" si="5"/>
        <v>270000</v>
      </c>
    </row>
    <row r="83" spans="1:10" ht="15.75" customHeight="1">
      <c r="A83" s="12" t="s">
        <v>35</v>
      </c>
      <c r="B83" s="6"/>
      <c r="C83" s="12" t="s">
        <v>36</v>
      </c>
      <c r="D83" s="6"/>
      <c r="E83" s="6"/>
      <c r="F83" s="56"/>
      <c r="G83" s="180">
        <f>SUM(G84:G85)</f>
        <v>1000000</v>
      </c>
      <c r="H83" s="180">
        <f>SUM(H84:H85)</f>
        <v>0</v>
      </c>
      <c r="I83" s="180">
        <f>SUM(I84:I85)</f>
        <v>0</v>
      </c>
      <c r="J83" s="220">
        <f t="shared" si="5"/>
        <v>1000000</v>
      </c>
    </row>
    <row r="84" spans="1:10" ht="15.75" customHeight="1">
      <c r="A84" s="6"/>
      <c r="B84" s="6" t="s">
        <v>210</v>
      </c>
      <c r="C84" s="6"/>
      <c r="D84" s="6" t="s">
        <v>227</v>
      </c>
      <c r="E84" s="6"/>
      <c r="F84" s="56"/>
      <c r="G84" s="181">
        <v>788000</v>
      </c>
      <c r="H84" s="201"/>
      <c r="I84" s="201"/>
      <c r="J84" s="226">
        <f t="shared" si="5"/>
        <v>788000</v>
      </c>
    </row>
    <row r="85" spans="1:10" ht="15.75" customHeight="1">
      <c r="A85" s="6"/>
      <c r="B85" s="6" t="s">
        <v>211</v>
      </c>
      <c r="C85" s="6"/>
      <c r="D85" s="6" t="s">
        <v>216</v>
      </c>
      <c r="E85" s="6"/>
      <c r="F85" s="56"/>
      <c r="G85" s="181">
        <v>212000</v>
      </c>
      <c r="H85" s="201"/>
      <c r="I85" s="201"/>
      <c r="J85" s="226">
        <f t="shared" si="5"/>
        <v>212000</v>
      </c>
    </row>
    <row r="86" spans="1:10" ht="12" customHeight="1">
      <c r="A86" s="50"/>
      <c r="B86" s="26"/>
      <c r="C86" s="26"/>
      <c r="D86" s="26"/>
      <c r="E86" s="26"/>
      <c r="F86" s="26"/>
      <c r="G86" s="188"/>
      <c r="H86" s="206"/>
      <c r="I86" s="206"/>
      <c r="J86" s="221"/>
    </row>
    <row r="87" spans="1:10" ht="15.75" customHeight="1">
      <c r="A87" s="9" t="s">
        <v>228</v>
      </c>
      <c r="B87" s="16"/>
      <c r="C87" s="16"/>
      <c r="D87" s="16"/>
      <c r="E87" s="16"/>
      <c r="F87" s="60"/>
      <c r="G87" s="189">
        <f>SUM(G88)</f>
        <v>1363000</v>
      </c>
      <c r="H87" s="189">
        <f>SUM(H88)</f>
        <v>0</v>
      </c>
      <c r="I87" s="189">
        <f>SUM(I88)</f>
        <v>0</v>
      </c>
      <c r="J87" s="189">
        <f>SUM(J88)</f>
        <v>1363000</v>
      </c>
    </row>
    <row r="88" spans="1:10" ht="15.75" customHeight="1">
      <c r="A88" s="52" t="s">
        <v>28</v>
      </c>
      <c r="B88" s="51"/>
      <c r="C88" s="51" t="s">
        <v>29</v>
      </c>
      <c r="D88" s="51"/>
      <c r="E88" s="51"/>
      <c r="F88" s="26"/>
      <c r="G88" s="190">
        <f>SUM(G89+G91+G93)</f>
        <v>1363000</v>
      </c>
      <c r="H88" s="190">
        <f>SUM(H89+H91+H93)</f>
        <v>0</v>
      </c>
      <c r="I88" s="190">
        <f>SUM(I89+I91+I93)</f>
        <v>0</v>
      </c>
      <c r="J88" s="190">
        <f>SUM(G88:I88)</f>
        <v>1363000</v>
      </c>
    </row>
    <row r="89" spans="1:10" ht="15.75" customHeight="1">
      <c r="A89" s="56"/>
      <c r="B89" s="51" t="s">
        <v>193</v>
      </c>
      <c r="C89" s="57"/>
      <c r="D89" s="51" t="s">
        <v>194</v>
      </c>
      <c r="E89" s="59"/>
      <c r="F89" s="26"/>
      <c r="G89" s="191">
        <f>SUM(G90)</f>
        <v>150000</v>
      </c>
      <c r="H89" s="191">
        <f>SUM(H90)</f>
        <v>0</v>
      </c>
      <c r="I89" s="191">
        <f>SUM(I90)</f>
        <v>0</v>
      </c>
      <c r="J89" s="190">
        <f t="shared" ref="J89:J95" si="6">SUM(G89:I89)</f>
        <v>150000</v>
      </c>
    </row>
    <row r="90" spans="1:10" ht="15.75" customHeight="1">
      <c r="A90" s="50"/>
      <c r="B90" s="26"/>
      <c r="C90" s="26" t="s">
        <v>195</v>
      </c>
      <c r="D90" s="26" t="s">
        <v>196</v>
      </c>
      <c r="E90" s="26"/>
      <c r="F90" s="26"/>
      <c r="G90" s="185">
        <v>150000</v>
      </c>
      <c r="H90" s="204"/>
      <c r="I90" s="204"/>
      <c r="J90" s="185">
        <f t="shared" si="6"/>
        <v>150000</v>
      </c>
    </row>
    <row r="91" spans="1:10" ht="15.75" customHeight="1">
      <c r="A91" s="56"/>
      <c r="B91" s="51" t="s">
        <v>197</v>
      </c>
      <c r="C91" s="57"/>
      <c r="D91" s="51" t="s">
        <v>198</v>
      </c>
      <c r="E91" s="57"/>
      <c r="F91" s="26"/>
      <c r="G91" s="190">
        <f>SUM(G92)</f>
        <v>480000</v>
      </c>
      <c r="H91" s="190">
        <f>SUM(H92)</f>
        <v>0</v>
      </c>
      <c r="I91" s="190">
        <f>SUM(I92)</f>
        <v>0</v>
      </c>
      <c r="J91" s="190">
        <f t="shared" si="6"/>
        <v>480000</v>
      </c>
    </row>
    <row r="92" spans="1:10" ht="15.75" customHeight="1">
      <c r="A92" s="50"/>
      <c r="B92" s="26"/>
      <c r="C92" s="26" t="s">
        <v>208</v>
      </c>
      <c r="D92" s="26" t="s">
        <v>209</v>
      </c>
      <c r="E92" s="26"/>
      <c r="F92" s="26"/>
      <c r="G92" s="185">
        <v>480000</v>
      </c>
      <c r="H92" s="204"/>
      <c r="I92" s="204"/>
      <c r="J92" s="185">
        <f t="shared" si="6"/>
        <v>480000</v>
      </c>
    </row>
    <row r="93" spans="1:10" ht="15.75" customHeight="1">
      <c r="A93" s="56"/>
      <c r="B93" s="51" t="s">
        <v>187</v>
      </c>
      <c r="C93" s="57"/>
      <c r="D93" s="51" t="s">
        <v>188</v>
      </c>
      <c r="E93" s="57"/>
      <c r="F93" s="26"/>
      <c r="G93" s="191">
        <f>SUM(G94:G95)</f>
        <v>733000</v>
      </c>
      <c r="H93" s="191">
        <f>SUM(H94:H95)</f>
        <v>0</v>
      </c>
      <c r="I93" s="191">
        <f>SUM(I94:I95)</f>
        <v>0</v>
      </c>
      <c r="J93" s="190">
        <f t="shared" si="6"/>
        <v>733000</v>
      </c>
    </row>
    <row r="94" spans="1:10" ht="15.75" customHeight="1">
      <c r="A94" s="50"/>
      <c r="B94" s="26"/>
      <c r="C94" s="26" t="s">
        <v>189</v>
      </c>
      <c r="D94" s="26" t="s">
        <v>190</v>
      </c>
      <c r="E94" s="26"/>
      <c r="F94" s="26"/>
      <c r="G94" s="171">
        <v>347000</v>
      </c>
      <c r="H94" s="174"/>
      <c r="I94" s="174"/>
      <c r="J94" s="185">
        <f t="shared" si="6"/>
        <v>347000</v>
      </c>
    </row>
    <row r="95" spans="1:10" ht="15.75" customHeight="1">
      <c r="A95" s="50"/>
      <c r="B95" s="26"/>
      <c r="C95" s="26" t="s">
        <v>247</v>
      </c>
      <c r="D95" s="26" t="s">
        <v>401</v>
      </c>
      <c r="E95" s="26"/>
      <c r="F95" s="26"/>
      <c r="G95" s="171">
        <v>386000</v>
      </c>
      <c r="H95" s="174"/>
      <c r="I95" s="174"/>
      <c r="J95" s="185">
        <f t="shared" si="6"/>
        <v>386000</v>
      </c>
    </row>
    <row r="96" spans="1:10" ht="13.5" customHeight="1">
      <c r="A96" s="50"/>
      <c r="B96" s="26"/>
      <c r="C96" s="26"/>
      <c r="D96" s="26"/>
      <c r="E96" s="26"/>
      <c r="F96" s="26"/>
      <c r="G96" s="171"/>
      <c r="H96" s="174"/>
      <c r="I96" s="174"/>
      <c r="J96" s="224"/>
    </row>
    <row r="97" spans="1:10" ht="15.75" customHeight="1">
      <c r="A97" s="61" t="s">
        <v>229</v>
      </c>
      <c r="B97" s="62" t="s">
        <v>230</v>
      </c>
      <c r="C97" s="62"/>
      <c r="D97" s="63"/>
      <c r="E97" s="13"/>
      <c r="F97" s="13"/>
      <c r="G97" s="172">
        <f>SUM(G98+G111)</f>
        <v>2178000</v>
      </c>
      <c r="H97" s="172">
        <f>SUM(H98+H111)</f>
        <v>0</v>
      </c>
      <c r="I97" s="172">
        <f>SUM(I98+I111)</f>
        <v>0</v>
      </c>
      <c r="J97" s="172">
        <f>SUM(J98+J111)</f>
        <v>2178000</v>
      </c>
    </row>
    <row r="98" spans="1:10" ht="15.75" customHeight="1">
      <c r="A98" s="52" t="s">
        <v>28</v>
      </c>
      <c r="B98" s="51"/>
      <c r="C98" s="51" t="s">
        <v>29</v>
      </c>
      <c r="D98" s="51"/>
      <c r="E98" s="51"/>
      <c r="F98" s="56"/>
      <c r="G98" s="184">
        <f>SUM(G99+G101+G103+G109)</f>
        <v>178000</v>
      </c>
      <c r="H98" s="184">
        <f>SUM(H99+H101+H103+H109)</f>
        <v>0</v>
      </c>
      <c r="I98" s="184">
        <f>SUM(I99+I101+I103+I109)</f>
        <v>0</v>
      </c>
      <c r="J98" s="220">
        <f>SUM(G98:I98)</f>
        <v>178000</v>
      </c>
    </row>
    <row r="99" spans="1:10" ht="15.75" customHeight="1">
      <c r="A99" s="52"/>
      <c r="B99" s="51" t="s">
        <v>193</v>
      </c>
      <c r="C99" s="51"/>
      <c r="D99" s="51" t="s">
        <v>194</v>
      </c>
      <c r="E99" s="51"/>
      <c r="F99" s="56"/>
      <c r="G99" s="184">
        <f>SUM(G100)</f>
        <v>20000</v>
      </c>
      <c r="H99" s="184">
        <f>SUM(H100)</f>
        <v>0</v>
      </c>
      <c r="I99" s="184">
        <f>SUM(I100)</f>
        <v>0</v>
      </c>
      <c r="J99" s="220">
        <f t="shared" ref="J99:J113" si="7">SUM(G99:I99)</f>
        <v>20000</v>
      </c>
    </row>
    <row r="100" spans="1:10" ht="15.75" customHeight="1">
      <c r="A100" s="52"/>
      <c r="B100" s="51"/>
      <c r="C100" s="26" t="s">
        <v>195</v>
      </c>
      <c r="D100" s="26" t="s">
        <v>196</v>
      </c>
      <c r="E100" s="26"/>
      <c r="F100" s="56"/>
      <c r="G100" s="192">
        <v>20000</v>
      </c>
      <c r="H100" s="209"/>
      <c r="I100" s="209"/>
      <c r="J100" s="226">
        <f t="shared" si="7"/>
        <v>20000</v>
      </c>
    </row>
    <row r="101" spans="1:10" ht="15.75" customHeight="1">
      <c r="A101" s="52"/>
      <c r="B101" s="51" t="s">
        <v>182</v>
      </c>
      <c r="C101" s="51"/>
      <c r="D101" s="51" t="s">
        <v>183</v>
      </c>
      <c r="E101" s="51"/>
      <c r="F101" s="56"/>
      <c r="G101" s="184">
        <f>SUM(G102)</f>
        <v>0</v>
      </c>
      <c r="H101" s="184">
        <f>SUM(H102)</f>
        <v>0</v>
      </c>
      <c r="I101" s="184">
        <f>SUM(I102)</f>
        <v>0</v>
      </c>
      <c r="J101" s="220">
        <f t="shared" si="7"/>
        <v>0</v>
      </c>
    </row>
    <row r="102" spans="1:10" ht="15.75" customHeight="1">
      <c r="A102" s="52"/>
      <c r="B102" s="51"/>
      <c r="C102" s="26" t="s">
        <v>231</v>
      </c>
      <c r="D102" s="26" t="s">
        <v>232</v>
      </c>
      <c r="E102" s="51"/>
      <c r="F102" s="56"/>
      <c r="G102" s="192"/>
      <c r="H102" s="209"/>
      <c r="I102" s="209"/>
      <c r="J102" s="226">
        <f t="shared" si="7"/>
        <v>0</v>
      </c>
    </row>
    <row r="103" spans="1:10" ht="15.75" customHeight="1">
      <c r="A103" s="56"/>
      <c r="B103" s="51" t="s">
        <v>197</v>
      </c>
      <c r="C103" s="57"/>
      <c r="D103" s="51" t="s">
        <v>198</v>
      </c>
      <c r="E103" s="57"/>
      <c r="F103" s="56"/>
      <c r="G103" s="180">
        <f>SUM(G104+G107+G108)</f>
        <v>120000</v>
      </c>
      <c r="H103" s="180">
        <f>SUM(H104+H107+H108)</f>
        <v>0</v>
      </c>
      <c r="I103" s="180">
        <f>SUM(I104+I107+I108)</f>
        <v>0</v>
      </c>
      <c r="J103" s="220">
        <f t="shared" si="7"/>
        <v>120000</v>
      </c>
    </row>
    <row r="104" spans="1:10" ht="15.75" customHeight="1">
      <c r="A104" s="50"/>
      <c r="B104" s="26"/>
      <c r="C104" s="26" t="s">
        <v>199</v>
      </c>
      <c r="D104" s="26" t="s">
        <v>200</v>
      </c>
      <c r="E104" s="26"/>
      <c r="F104" s="56"/>
      <c r="G104" s="185">
        <f>SUM(G105:G106)</f>
        <v>30000</v>
      </c>
      <c r="H104" s="204"/>
      <c r="I104" s="204"/>
      <c r="J104" s="226">
        <f t="shared" si="7"/>
        <v>30000</v>
      </c>
    </row>
    <row r="105" spans="1:10" ht="15.75" customHeight="1">
      <c r="A105" s="50"/>
      <c r="B105" s="26"/>
      <c r="C105" s="26"/>
      <c r="D105" s="26"/>
      <c r="E105" s="55" t="s">
        <v>202</v>
      </c>
      <c r="F105" s="26"/>
      <c r="G105" s="186">
        <v>10000</v>
      </c>
      <c r="H105" s="205"/>
      <c r="I105" s="205"/>
      <c r="J105" s="226">
        <f t="shared" si="7"/>
        <v>10000</v>
      </c>
    </row>
    <row r="106" spans="1:10" ht="15.75" customHeight="1">
      <c r="A106" s="50"/>
      <c r="B106" s="26"/>
      <c r="C106" s="26"/>
      <c r="D106" s="26"/>
      <c r="E106" s="55" t="s">
        <v>233</v>
      </c>
      <c r="F106" s="26"/>
      <c r="G106" s="186">
        <v>20000</v>
      </c>
      <c r="H106" s="205"/>
      <c r="I106" s="205"/>
      <c r="J106" s="226">
        <f t="shared" si="7"/>
        <v>20000</v>
      </c>
    </row>
    <row r="107" spans="1:10" ht="15.75" customHeight="1">
      <c r="A107" s="50"/>
      <c r="B107" s="26"/>
      <c r="C107" s="26" t="s">
        <v>206</v>
      </c>
      <c r="D107" s="26" t="s">
        <v>207</v>
      </c>
      <c r="E107" s="26"/>
      <c r="F107" s="26"/>
      <c r="G107" s="186">
        <v>50000</v>
      </c>
      <c r="H107" s="205"/>
      <c r="I107" s="205"/>
      <c r="J107" s="226">
        <f t="shared" si="7"/>
        <v>50000</v>
      </c>
    </row>
    <row r="108" spans="1:10" ht="15.75" customHeight="1">
      <c r="A108" s="50"/>
      <c r="B108" s="26"/>
      <c r="C108" s="26" t="s">
        <v>208</v>
      </c>
      <c r="D108" s="26" t="s">
        <v>209</v>
      </c>
      <c r="E108" s="26"/>
      <c r="F108" s="26"/>
      <c r="G108" s="186">
        <v>40000</v>
      </c>
      <c r="H108" s="205"/>
      <c r="I108" s="205"/>
      <c r="J108" s="226">
        <f t="shared" si="7"/>
        <v>40000</v>
      </c>
    </row>
    <row r="109" spans="1:10" ht="15.75" customHeight="1">
      <c r="A109" s="56"/>
      <c r="B109" s="51" t="s">
        <v>187</v>
      </c>
      <c r="C109" s="57"/>
      <c r="D109" s="51" t="s">
        <v>188</v>
      </c>
      <c r="E109" s="57"/>
      <c r="F109" s="26"/>
      <c r="G109" s="187">
        <f>SUM(G110)</f>
        <v>38000</v>
      </c>
      <c r="H109" s="187">
        <f>SUM(H110)</f>
        <v>0</v>
      </c>
      <c r="I109" s="187">
        <f>SUM(I110)</f>
        <v>0</v>
      </c>
      <c r="J109" s="220">
        <f t="shared" si="7"/>
        <v>38000</v>
      </c>
    </row>
    <row r="110" spans="1:10" ht="15.75" customHeight="1">
      <c r="A110" s="50"/>
      <c r="B110" s="26"/>
      <c r="C110" s="26" t="s">
        <v>189</v>
      </c>
      <c r="D110" s="26" t="s">
        <v>190</v>
      </c>
      <c r="E110" s="26"/>
      <c r="F110" s="26"/>
      <c r="G110" s="186">
        <v>38000</v>
      </c>
      <c r="H110" s="205"/>
      <c r="I110" s="205"/>
      <c r="J110" s="226">
        <f t="shared" si="7"/>
        <v>38000</v>
      </c>
    </row>
    <row r="111" spans="1:10" ht="15.75" customHeight="1">
      <c r="A111" s="64" t="s">
        <v>37</v>
      </c>
      <c r="B111" s="26"/>
      <c r="C111" s="51" t="s">
        <v>38</v>
      </c>
      <c r="D111" s="26"/>
      <c r="E111" s="26"/>
      <c r="F111" s="26"/>
      <c r="G111" s="180">
        <f>SUM(G112:G113)</f>
        <v>2000000</v>
      </c>
      <c r="H111" s="180">
        <f>SUM(H112:H113)</f>
        <v>0</v>
      </c>
      <c r="I111" s="180">
        <f>SUM(I112:I113)</f>
        <v>0</v>
      </c>
      <c r="J111" s="220">
        <f t="shared" si="7"/>
        <v>2000000</v>
      </c>
    </row>
    <row r="112" spans="1:10" ht="15.75" customHeight="1">
      <c r="A112" s="50"/>
      <c r="B112" s="26" t="s">
        <v>213</v>
      </c>
      <c r="C112" s="26"/>
      <c r="D112" s="26" t="s">
        <v>402</v>
      </c>
      <c r="E112" s="26"/>
      <c r="F112" s="26"/>
      <c r="G112" s="185">
        <v>1575000</v>
      </c>
      <c r="H112" s="204"/>
      <c r="I112" s="204"/>
      <c r="J112" s="226">
        <f t="shared" si="7"/>
        <v>1575000</v>
      </c>
    </row>
    <row r="113" spans="1:10" ht="15.75" customHeight="1">
      <c r="A113" s="50"/>
      <c r="B113" s="26" t="s">
        <v>215</v>
      </c>
      <c r="C113" s="26"/>
      <c r="D113" s="26" t="s">
        <v>234</v>
      </c>
      <c r="E113" s="26"/>
      <c r="F113" s="26"/>
      <c r="G113" s="188">
        <v>425000</v>
      </c>
      <c r="H113" s="206"/>
      <c r="I113" s="206"/>
      <c r="J113" s="226">
        <f t="shared" si="7"/>
        <v>425000</v>
      </c>
    </row>
    <row r="114" spans="1:10" ht="14.25" customHeight="1">
      <c r="A114" s="50"/>
      <c r="B114" s="26"/>
      <c r="C114" s="26"/>
      <c r="D114" s="55"/>
      <c r="E114" s="55"/>
      <c r="F114" s="26"/>
      <c r="G114" s="171"/>
      <c r="H114" s="174"/>
      <c r="I114" s="174"/>
      <c r="J114" s="224"/>
    </row>
    <row r="115" spans="1:10" ht="15.75" customHeight="1">
      <c r="A115" s="9" t="s">
        <v>112</v>
      </c>
      <c r="B115" s="16"/>
      <c r="C115" s="16"/>
      <c r="D115" s="16"/>
      <c r="E115" s="16"/>
      <c r="F115" s="60">
        <v>1</v>
      </c>
      <c r="G115" s="172">
        <f>SUM(G116+G125+G129+G150+G152+G158+G162)</f>
        <v>29443000</v>
      </c>
      <c r="H115" s="172">
        <f>SUM(H116+H125+H129+H150+H152+H158+H162)</f>
        <v>843455</v>
      </c>
      <c r="I115" s="172">
        <f>SUM(I116+I125+I129+I150+I152+I158+I162)</f>
        <v>1021355</v>
      </c>
      <c r="J115" s="172">
        <f>SUM(J116+J125+J129+J150+J152+J158+J162)</f>
        <v>31307810</v>
      </c>
    </row>
    <row r="116" spans="1:10" ht="15.75" customHeight="1">
      <c r="A116" s="52" t="s">
        <v>24</v>
      </c>
      <c r="B116" s="51"/>
      <c r="C116" s="51" t="s">
        <v>173</v>
      </c>
      <c r="D116" s="51"/>
      <c r="E116" s="51"/>
      <c r="F116" s="65"/>
      <c r="G116" s="191">
        <f>SUM(G117+G122)</f>
        <v>3685000</v>
      </c>
      <c r="H116" s="191">
        <f>SUM(H117+H122)</f>
        <v>288060</v>
      </c>
      <c r="I116" s="191">
        <f>SUM(I117+I122)</f>
        <v>75679</v>
      </c>
      <c r="J116" s="223">
        <f>SUM(G116:I116)</f>
        <v>4048739</v>
      </c>
    </row>
    <row r="117" spans="1:10" ht="15.75" customHeight="1">
      <c r="A117" s="50"/>
      <c r="B117" s="51" t="s">
        <v>217</v>
      </c>
      <c r="C117" s="51"/>
      <c r="D117" s="51" t="s">
        <v>218</v>
      </c>
      <c r="E117" s="51"/>
      <c r="F117" s="26"/>
      <c r="G117" s="191">
        <f>SUM(G118:G121)</f>
        <v>2885000</v>
      </c>
      <c r="H117" s="191">
        <f>SUM(H118:H121)</f>
        <v>0</v>
      </c>
      <c r="I117" s="191">
        <f>SUM(I118:I121)</f>
        <v>0</v>
      </c>
      <c r="J117" s="223">
        <f t="shared" ref="J117:J165" si="8">SUM(G117:I117)</f>
        <v>2885000</v>
      </c>
    </row>
    <row r="118" spans="1:10" ht="15.75" customHeight="1">
      <c r="A118" s="6"/>
      <c r="B118" s="26"/>
      <c r="C118" s="26" t="s">
        <v>219</v>
      </c>
      <c r="D118" s="26" t="s">
        <v>220</v>
      </c>
      <c r="E118" s="26"/>
      <c r="F118" s="26"/>
      <c r="G118" s="171">
        <v>2443000</v>
      </c>
      <c r="H118" s="174"/>
      <c r="I118" s="174"/>
      <c r="J118" s="224">
        <f t="shared" si="8"/>
        <v>2443000</v>
      </c>
    </row>
    <row r="119" spans="1:10" ht="15.75" customHeight="1">
      <c r="A119" s="6"/>
      <c r="B119" s="26"/>
      <c r="C119" s="26" t="s">
        <v>235</v>
      </c>
      <c r="D119" s="26" t="s">
        <v>236</v>
      </c>
      <c r="E119" s="26"/>
      <c r="F119" s="26"/>
      <c r="G119" s="171">
        <v>195000</v>
      </c>
      <c r="H119" s="174"/>
      <c r="I119" s="174"/>
      <c r="J119" s="224">
        <f t="shared" si="8"/>
        <v>195000</v>
      </c>
    </row>
    <row r="120" spans="1:10" ht="15.75" customHeight="1">
      <c r="A120" s="50"/>
      <c r="B120" s="26"/>
      <c r="C120" s="26" t="s">
        <v>237</v>
      </c>
      <c r="D120" s="26" t="s">
        <v>238</v>
      </c>
      <c r="E120" s="26"/>
      <c r="F120" s="26"/>
      <c r="G120" s="171">
        <v>147000</v>
      </c>
      <c r="H120" s="174"/>
      <c r="I120" s="174"/>
      <c r="J120" s="224">
        <f t="shared" si="8"/>
        <v>147000</v>
      </c>
    </row>
    <row r="121" spans="1:10" ht="15.75" customHeight="1">
      <c r="A121" s="50"/>
      <c r="B121" s="26"/>
      <c r="C121" s="26" t="s">
        <v>221</v>
      </c>
      <c r="D121" s="26" t="s">
        <v>239</v>
      </c>
      <c r="E121" s="26"/>
      <c r="F121" s="26"/>
      <c r="G121" s="171">
        <v>100000</v>
      </c>
      <c r="H121" s="174"/>
      <c r="I121" s="174"/>
      <c r="J121" s="224">
        <f t="shared" si="8"/>
        <v>100000</v>
      </c>
    </row>
    <row r="122" spans="1:10" ht="15.75" customHeight="1">
      <c r="A122" s="50"/>
      <c r="B122" s="51" t="s">
        <v>174</v>
      </c>
      <c r="C122" s="51"/>
      <c r="D122" s="51" t="s">
        <v>175</v>
      </c>
      <c r="E122" s="51"/>
      <c r="F122" s="26"/>
      <c r="G122" s="180">
        <f>SUM(G123:G124)</f>
        <v>800000</v>
      </c>
      <c r="H122" s="180">
        <f>SUM(H123:H124)</f>
        <v>288060</v>
      </c>
      <c r="I122" s="180">
        <f>SUM(I123:I124)</f>
        <v>75679</v>
      </c>
      <c r="J122" s="223">
        <f t="shared" si="8"/>
        <v>1163739</v>
      </c>
    </row>
    <row r="123" spans="1:10" ht="15.75" customHeight="1">
      <c r="A123" s="50"/>
      <c r="B123" s="51"/>
      <c r="C123" s="26" t="s">
        <v>403</v>
      </c>
      <c r="D123" s="26" t="s">
        <v>404</v>
      </c>
      <c r="E123" s="51"/>
      <c r="F123" s="26"/>
      <c r="G123" s="181">
        <v>200000</v>
      </c>
      <c r="H123" s="201">
        <v>136233</v>
      </c>
      <c r="I123" s="201">
        <v>56179</v>
      </c>
      <c r="J123" s="224">
        <f t="shared" si="8"/>
        <v>392412</v>
      </c>
    </row>
    <row r="124" spans="1:10" ht="15.75" customHeight="1">
      <c r="A124" s="50"/>
      <c r="B124" s="26"/>
      <c r="C124" s="26" t="s">
        <v>240</v>
      </c>
      <c r="D124" s="26" t="s">
        <v>241</v>
      </c>
      <c r="E124" s="26"/>
      <c r="F124" s="26"/>
      <c r="G124" s="181">
        <v>600000</v>
      </c>
      <c r="H124" s="201">
        <v>151827</v>
      </c>
      <c r="I124" s="201">
        <v>19500</v>
      </c>
      <c r="J124" s="224">
        <f t="shared" si="8"/>
        <v>771327</v>
      </c>
    </row>
    <row r="125" spans="1:10" ht="15.75" customHeight="1">
      <c r="A125" s="52" t="s">
        <v>26</v>
      </c>
      <c r="B125" s="51"/>
      <c r="C125" s="51" t="s">
        <v>178</v>
      </c>
      <c r="D125" s="53"/>
      <c r="E125" s="53"/>
      <c r="F125" s="56"/>
      <c r="G125" s="180">
        <f>SUM(G126:G128)</f>
        <v>938000</v>
      </c>
      <c r="H125" s="180">
        <f>SUM(H126:H128)</f>
        <v>55395</v>
      </c>
      <c r="I125" s="180">
        <f>SUM(I126:I128)</f>
        <v>12300</v>
      </c>
      <c r="J125" s="223">
        <f t="shared" si="8"/>
        <v>1005695</v>
      </c>
    </row>
    <row r="126" spans="1:10" ht="15.75" customHeight="1">
      <c r="A126" s="50"/>
      <c r="B126" s="26"/>
      <c r="C126" s="26"/>
      <c r="D126" s="55" t="s">
        <v>179</v>
      </c>
      <c r="E126" s="26"/>
      <c r="F126" s="56"/>
      <c r="G126" s="181">
        <v>600000</v>
      </c>
      <c r="H126" s="201">
        <v>22012</v>
      </c>
      <c r="I126" s="201">
        <v>8848</v>
      </c>
      <c r="J126" s="224">
        <f t="shared" si="8"/>
        <v>630860</v>
      </c>
    </row>
    <row r="127" spans="1:10" ht="15.75" customHeight="1">
      <c r="A127" s="50"/>
      <c r="B127" s="26"/>
      <c r="C127" s="26"/>
      <c r="D127" s="55" t="s">
        <v>180</v>
      </c>
      <c r="E127" s="26"/>
      <c r="F127" s="56"/>
      <c r="G127" s="181">
        <v>193000</v>
      </c>
      <c r="H127" s="201"/>
      <c r="I127" s="201"/>
      <c r="J127" s="224">
        <f t="shared" si="8"/>
        <v>193000</v>
      </c>
    </row>
    <row r="128" spans="1:10" ht="15.75" customHeight="1">
      <c r="A128" s="50"/>
      <c r="B128" s="26"/>
      <c r="C128" s="26"/>
      <c r="D128" s="55" t="s">
        <v>181</v>
      </c>
      <c r="E128" s="26"/>
      <c r="F128" s="56"/>
      <c r="G128" s="181">
        <v>145000</v>
      </c>
      <c r="H128" s="201">
        <v>33383</v>
      </c>
      <c r="I128" s="201">
        <v>3452</v>
      </c>
      <c r="J128" s="224">
        <f t="shared" si="8"/>
        <v>181835</v>
      </c>
    </row>
    <row r="129" spans="1:13" ht="15.75" customHeight="1">
      <c r="A129" s="52" t="s">
        <v>28</v>
      </c>
      <c r="B129" s="51"/>
      <c r="C129" s="51" t="s">
        <v>29</v>
      </c>
      <c r="D129" s="51"/>
      <c r="E129" s="51"/>
      <c r="F129" s="26"/>
      <c r="G129" s="193">
        <f>SUM(G130+G133+G138+G145+G147)</f>
        <v>7671000</v>
      </c>
      <c r="H129" s="193">
        <f>SUM(H130+H133+H138+H145+H147)</f>
        <v>0</v>
      </c>
      <c r="I129" s="193">
        <f>SUM(I130+I133+I138+I145+I147)</f>
        <v>633376</v>
      </c>
      <c r="J129" s="193">
        <f>SUM(J130+J133+J138+J145+J147)</f>
        <v>8304376</v>
      </c>
    </row>
    <row r="130" spans="1:13" ht="15.75" customHeight="1">
      <c r="A130" s="56"/>
      <c r="B130" s="51" t="s">
        <v>193</v>
      </c>
      <c r="C130" s="57"/>
      <c r="D130" s="51" t="s">
        <v>194</v>
      </c>
      <c r="E130" s="59"/>
      <c r="F130" s="26"/>
      <c r="G130" s="193">
        <f>SUM(G131:G132)</f>
        <v>955000</v>
      </c>
      <c r="H130" s="193">
        <f>SUM(H131:H132)</f>
        <v>0</v>
      </c>
      <c r="I130" s="193">
        <f>SUM(I131:I132)</f>
        <v>192992</v>
      </c>
      <c r="J130" s="223">
        <f t="shared" si="8"/>
        <v>1147992</v>
      </c>
    </row>
    <row r="131" spans="1:13" ht="15.75" customHeight="1">
      <c r="A131" s="56"/>
      <c r="B131" s="51"/>
      <c r="C131" s="26" t="s">
        <v>242</v>
      </c>
      <c r="D131" s="26" t="s">
        <v>243</v>
      </c>
      <c r="E131" s="59"/>
      <c r="F131" s="26"/>
      <c r="G131" s="194">
        <v>625000</v>
      </c>
      <c r="H131" s="210"/>
      <c r="I131" s="210"/>
      <c r="J131" s="224">
        <f t="shared" si="8"/>
        <v>625000</v>
      </c>
    </row>
    <row r="132" spans="1:13" ht="15.75" customHeight="1">
      <c r="A132" s="50"/>
      <c r="B132" s="26"/>
      <c r="C132" s="26" t="s">
        <v>195</v>
      </c>
      <c r="D132" s="26" t="s">
        <v>196</v>
      </c>
      <c r="E132" s="26"/>
      <c r="F132" s="26"/>
      <c r="G132" s="194">
        <v>330000</v>
      </c>
      <c r="H132" s="210"/>
      <c r="I132" s="210">
        <v>192992</v>
      </c>
      <c r="J132" s="224">
        <f t="shared" si="8"/>
        <v>522992</v>
      </c>
    </row>
    <row r="133" spans="1:13" ht="15.75" customHeight="1">
      <c r="A133" s="56"/>
      <c r="B133" s="51" t="s">
        <v>182</v>
      </c>
      <c r="C133" s="57"/>
      <c r="D133" s="51" t="s">
        <v>183</v>
      </c>
      <c r="E133" s="57"/>
      <c r="F133" s="26"/>
      <c r="G133" s="193">
        <f>SUM(G134+G136)</f>
        <v>215000</v>
      </c>
      <c r="H133" s="193">
        <f>SUM(H134+H136)</f>
        <v>0</v>
      </c>
      <c r="I133" s="193">
        <f>SUM(I134+I136)</f>
        <v>454200</v>
      </c>
      <c r="J133" s="223">
        <f t="shared" si="8"/>
        <v>669200</v>
      </c>
    </row>
    <row r="134" spans="1:13" ht="15.75" customHeight="1">
      <c r="A134" s="50"/>
      <c r="B134" s="26"/>
      <c r="C134" s="26" t="s">
        <v>231</v>
      </c>
      <c r="D134" s="26" t="s">
        <v>232</v>
      </c>
      <c r="E134" s="26"/>
      <c r="F134" s="26"/>
      <c r="G134" s="194">
        <f>SUM(G135)</f>
        <v>45000</v>
      </c>
      <c r="H134" s="194">
        <f>SUM(H135)</f>
        <v>0</v>
      </c>
      <c r="I134" s="194">
        <f>SUM(I135)</f>
        <v>466200</v>
      </c>
      <c r="J134" s="224">
        <f t="shared" si="8"/>
        <v>511200</v>
      </c>
      <c r="M134" s="236"/>
    </row>
    <row r="135" spans="1:13" ht="15.75" customHeight="1">
      <c r="A135" s="50"/>
      <c r="B135" s="26"/>
      <c r="C135" s="26"/>
      <c r="D135" s="26"/>
      <c r="E135" s="55" t="s">
        <v>244</v>
      </c>
      <c r="F135" s="26"/>
      <c r="G135" s="194">
        <v>45000</v>
      </c>
      <c r="H135" s="210"/>
      <c r="I135" s="210">
        <v>466200</v>
      </c>
      <c r="J135" s="224">
        <f t="shared" si="8"/>
        <v>511200</v>
      </c>
    </row>
    <row r="136" spans="1:13" ht="15.75" customHeight="1">
      <c r="A136" s="50"/>
      <c r="B136" s="26"/>
      <c r="C136" s="26" t="s">
        <v>184</v>
      </c>
      <c r="D136" s="26" t="s">
        <v>185</v>
      </c>
      <c r="E136" s="26"/>
      <c r="F136" s="26"/>
      <c r="G136" s="194">
        <f>SUM(G137)</f>
        <v>170000</v>
      </c>
      <c r="H136" s="210"/>
      <c r="I136" s="210">
        <f>SUM(I137)</f>
        <v>-12000</v>
      </c>
      <c r="J136" s="224">
        <f t="shared" si="8"/>
        <v>158000</v>
      </c>
    </row>
    <row r="137" spans="1:13" ht="15.75" customHeight="1">
      <c r="A137" s="50"/>
      <c r="B137" s="26"/>
      <c r="C137" s="26"/>
      <c r="D137" s="26"/>
      <c r="E137" s="55" t="s">
        <v>186</v>
      </c>
      <c r="F137" s="26"/>
      <c r="G137" s="194">
        <v>170000</v>
      </c>
      <c r="H137" s="210"/>
      <c r="I137" s="210">
        <v>-12000</v>
      </c>
      <c r="J137" s="224">
        <f t="shared" si="8"/>
        <v>158000</v>
      </c>
    </row>
    <row r="138" spans="1:13" ht="15.75" customHeight="1">
      <c r="A138" s="56"/>
      <c r="B138" s="51" t="s">
        <v>197</v>
      </c>
      <c r="C138" s="57"/>
      <c r="D138" s="51" t="s">
        <v>198</v>
      </c>
      <c r="E138" s="57"/>
      <c r="F138" s="26"/>
      <c r="G138" s="193">
        <f>SUM(G139+G142+G143)</f>
        <v>3175000</v>
      </c>
      <c r="H138" s="193">
        <f>SUM(H139+H142+H143)</f>
        <v>0</v>
      </c>
      <c r="I138" s="193">
        <f>SUM(I139+I142+I143)</f>
        <v>-100000</v>
      </c>
      <c r="J138" s="223">
        <f t="shared" si="8"/>
        <v>3075000</v>
      </c>
    </row>
    <row r="139" spans="1:13" ht="15.75" customHeight="1">
      <c r="A139" s="50"/>
      <c r="B139" s="26"/>
      <c r="C139" s="26" t="s">
        <v>199</v>
      </c>
      <c r="D139" s="26" t="s">
        <v>200</v>
      </c>
      <c r="E139" s="26"/>
      <c r="F139" s="26"/>
      <c r="G139" s="194">
        <f>SUM(G140:G141)</f>
        <v>245000</v>
      </c>
      <c r="H139" s="210"/>
      <c r="I139" s="210"/>
      <c r="J139" s="224">
        <f t="shared" si="8"/>
        <v>245000</v>
      </c>
    </row>
    <row r="140" spans="1:13" ht="15.75" customHeight="1">
      <c r="A140" s="50"/>
      <c r="B140" s="26"/>
      <c r="C140" s="26"/>
      <c r="D140" s="26"/>
      <c r="E140" s="55" t="s">
        <v>202</v>
      </c>
      <c r="F140" s="26"/>
      <c r="G140" s="194">
        <v>240000</v>
      </c>
      <c r="H140" s="210"/>
      <c r="I140" s="210"/>
      <c r="J140" s="224">
        <f t="shared" si="8"/>
        <v>240000</v>
      </c>
    </row>
    <row r="141" spans="1:13" ht="15.75" customHeight="1">
      <c r="A141" s="50"/>
      <c r="B141" s="26"/>
      <c r="C141" s="26"/>
      <c r="D141" s="26"/>
      <c r="E141" s="55" t="s">
        <v>203</v>
      </c>
      <c r="F141" s="26"/>
      <c r="G141" s="194">
        <v>5000</v>
      </c>
      <c r="H141" s="210"/>
      <c r="I141" s="210"/>
      <c r="J141" s="224">
        <f t="shared" si="8"/>
        <v>5000</v>
      </c>
    </row>
    <row r="142" spans="1:13" ht="15.75" customHeight="1">
      <c r="A142" s="50"/>
      <c r="B142" s="26"/>
      <c r="C142" s="26" t="s">
        <v>206</v>
      </c>
      <c r="D142" s="26" t="s">
        <v>245</v>
      </c>
      <c r="E142" s="26"/>
      <c r="F142" s="26"/>
      <c r="G142" s="194">
        <v>200000</v>
      </c>
      <c r="H142" s="210"/>
      <c r="I142" s="210"/>
      <c r="J142" s="224">
        <f t="shared" si="8"/>
        <v>200000</v>
      </c>
    </row>
    <row r="143" spans="1:13" ht="15.75" customHeight="1">
      <c r="A143" s="50"/>
      <c r="B143" s="26"/>
      <c r="C143" s="26" t="s">
        <v>208</v>
      </c>
      <c r="D143" s="26" t="s">
        <v>209</v>
      </c>
      <c r="E143" s="26"/>
      <c r="F143" s="26"/>
      <c r="G143" s="194">
        <v>2730000</v>
      </c>
      <c r="H143" s="210"/>
      <c r="I143" s="210">
        <v>-100000</v>
      </c>
      <c r="J143" s="224">
        <f t="shared" si="8"/>
        <v>2630000</v>
      </c>
    </row>
    <row r="144" spans="1:13" ht="15.75" customHeight="1">
      <c r="A144" s="50"/>
      <c r="B144" s="26"/>
      <c r="C144" s="26"/>
      <c r="D144" s="26"/>
      <c r="E144" s="55" t="s">
        <v>246</v>
      </c>
      <c r="F144" s="26"/>
      <c r="G144" s="194">
        <v>230000</v>
      </c>
      <c r="H144" s="210"/>
      <c r="I144" s="210"/>
      <c r="J144" s="224">
        <f t="shared" si="8"/>
        <v>230000</v>
      </c>
    </row>
    <row r="145" spans="1:10" ht="15.75" customHeight="1">
      <c r="A145" s="50"/>
      <c r="B145" s="51" t="s">
        <v>264</v>
      </c>
      <c r="C145" s="26"/>
      <c r="D145" s="51" t="s">
        <v>407</v>
      </c>
      <c r="E145" s="57"/>
      <c r="F145" s="26"/>
      <c r="G145" s="193">
        <f>SUM(G146)</f>
        <v>50000</v>
      </c>
      <c r="H145" s="193">
        <f>SUM(H146)</f>
        <v>0</v>
      </c>
      <c r="I145" s="193">
        <f>SUM(I146)</f>
        <v>0</v>
      </c>
      <c r="J145" s="223">
        <f t="shared" si="8"/>
        <v>50000</v>
      </c>
    </row>
    <row r="146" spans="1:10" ht="15.75" customHeight="1">
      <c r="A146" s="50"/>
      <c r="B146" s="26"/>
      <c r="C146" s="26" t="s">
        <v>405</v>
      </c>
      <c r="D146" s="26" t="s">
        <v>406</v>
      </c>
      <c r="E146" s="55"/>
      <c r="F146" s="26"/>
      <c r="G146" s="194">
        <v>50000</v>
      </c>
      <c r="H146" s="210"/>
      <c r="I146" s="210"/>
      <c r="J146" s="224">
        <f t="shared" si="8"/>
        <v>50000</v>
      </c>
    </row>
    <row r="147" spans="1:10" ht="15.75" customHeight="1">
      <c r="A147" s="56"/>
      <c r="B147" s="51" t="s">
        <v>187</v>
      </c>
      <c r="C147" s="57"/>
      <c r="D147" s="51" t="s">
        <v>188</v>
      </c>
      <c r="E147" s="57"/>
      <c r="F147" s="26"/>
      <c r="G147" s="193">
        <f>SUM(G148:G149)</f>
        <v>3276000</v>
      </c>
      <c r="H147" s="193">
        <f>SUM(H148:H149)</f>
        <v>0</v>
      </c>
      <c r="I147" s="193">
        <f>SUM(I148:I149)</f>
        <v>86184</v>
      </c>
      <c r="J147" s="223">
        <f t="shared" si="8"/>
        <v>3362184</v>
      </c>
    </row>
    <row r="148" spans="1:10" ht="15.75" customHeight="1">
      <c r="A148" s="50"/>
      <c r="B148" s="26"/>
      <c r="C148" s="26" t="s">
        <v>189</v>
      </c>
      <c r="D148" s="26" t="s">
        <v>190</v>
      </c>
      <c r="E148" s="26"/>
      <c r="F148" s="26"/>
      <c r="G148" s="194">
        <v>1299000</v>
      </c>
      <c r="H148" s="210"/>
      <c r="I148" s="210">
        <v>86184</v>
      </c>
      <c r="J148" s="224">
        <f t="shared" si="8"/>
        <v>1385184</v>
      </c>
    </row>
    <row r="149" spans="1:10" ht="15.75" customHeight="1">
      <c r="A149" s="66"/>
      <c r="B149" s="26"/>
      <c r="C149" s="26" t="s">
        <v>247</v>
      </c>
      <c r="D149" s="26" t="s">
        <v>248</v>
      </c>
      <c r="E149" s="26"/>
      <c r="F149" s="26"/>
      <c r="G149" s="194">
        <v>1977000</v>
      </c>
      <c r="H149" s="210"/>
      <c r="I149" s="210"/>
      <c r="J149" s="224">
        <f t="shared" si="8"/>
        <v>1977000</v>
      </c>
    </row>
    <row r="150" spans="1:10" ht="15.75" customHeight="1">
      <c r="A150" s="52" t="s">
        <v>32</v>
      </c>
      <c r="B150" s="51"/>
      <c r="C150" s="51" t="s">
        <v>33</v>
      </c>
      <c r="D150" s="51"/>
      <c r="E150" s="51"/>
      <c r="F150" s="26"/>
      <c r="G150" s="180">
        <f>SUM(G151)</f>
        <v>0</v>
      </c>
      <c r="H150" s="180">
        <f>SUM(H151)</f>
        <v>0</v>
      </c>
      <c r="I150" s="180">
        <f>SUM(I151)</f>
        <v>0</v>
      </c>
      <c r="J150" s="223">
        <f t="shared" si="8"/>
        <v>0</v>
      </c>
    </row>
    <row r="151" spans="1:10" ht="15.75" customHeight="1">
      <c r="A151" s="52"/>
      <c r="B151" s="51"/>
      <c r="C151" s="26" t="s">
        <v>249</v>
      </c>
      <c r="D151" s="26" t="s">
        <v>250</v>
      </c>
      <c r="E151" s="55"/>
      <c r="F151" s="26"/>
      <c r="G151" s="171"/>
      <c r="H151" s="174"/>
      <c r="I151" s="174"/>
      <c r="J151" s="224">
        <f t="shared" si="8"/>
        <v>0</v>
      </c>
    </row>
    <row r="152" spans="1:10" ht="15.75" customHeight="1">
      <c r="A152" s="52" t="s">
        <v>32</v>
      </c>
      <c r="B152" s="51"/>
      <c r="C152" s="51" t="s">
        <v>33</v>
      </c>
      <c r="D152" s="51"/>
      <c r="E152" s="51"/>
      <c r="F152" s="26"/>
      <c r="G152" s="180">
        <f>SUM(G153+G157)</f>
        <v>3791000</v>
      </c>
      <c r="H152" s="180">
        <f>SUM(H153+H157)</f>
        <v>500000</v>
      </c>
      <c r="I152" s="180">
        <f>SUM(I153+I157)</f>
        <v>300000</v>
      </c>
      <c r="J152" s="223">
        <f t="shared" si="8"/>
        <v>4591000</v>
      </c>
    </row>
    <row r="153" spans="1:10" ht="15.75" customHeight="1">
      <c r="A153" s="52"/>
      <c r="B153" s="51"/>
      <c r="C153" s="26" t="s">
        <v>251</v>
      </c>
      <c r="D153" s="26" t="s">
        <v>252</v>
      </c>
      <c r="E153" s="56"/>
      <c r="F153" s="26"/>
      <c r="G153" s="171">
        <f>SUM(G154:G156)</f>
        <v>3381000</v>
      </c>
      <c r="H153" s="171">
        <f>SUM(H154:H156)</f>
        <v>0</v>
      </c>
      <c r="I153" s="171">
        <f>SUM(I154:I156)</f>
        <v>0</v>
      </c>
      <c r="J153" s="224">
        <f t="shared" si="8"/>
        <v>3381000</v>
      </c>
    </row>
    <row r="154" spans="1:10" ht="15.75" customHeight="1">
      <c r="A154" s="52"/>
      <c r="B154" s="51"/>
      <c r="C154" s="26"/>
      <c r="D154" s="26"/>
      <c r="E154" s="56" t="s">
        <v>391</v>
      </c>
      <c r="F154" s="26"/>
      <c r="G154" s="171">
        <v>100000</v>
      </c>
      <c r="H154" s="174"/>
      <c r="I154" s="174"/>
      <c r="J154" s="224">
        <f t="shared" si="8"/>
        <v>100000</v>
      </c>
    </row>
    <row r="155" spans="1:10" ht="15.75" customHeight="1">
      <c r="A155" s="50"/>
      <c r="B155" s="26"/>
      <c r="C155" s="26"/>
      <c r="D155" s="26"/>
      <c r="E155" s="56" t="s">
        <v>253</v>
      </c>
      <c r="F155" s="26"/>
      <c r="G155" s="171">
        <v>2975000</v>
      </c>
      <c r="H155" s="174"/>
      <c r="I155" s="174"/>
      <c r="J155" s="224">
        <f t="shared" si="8"/>
        <v>2975000</v>
      </c>
    </row>
    <row r="156" spans="1:10" ht="15.75" customHeight="1">
      <c r="A156" s="50"/>
      <c r="B156" s="26"/>
      <c r="C156" s="26"/>
      <c r="D156" s="26"/>
      <c r="E156" s="56" t="s">
        <v>254</v>
      </c>
      <c r="F156" s="26"/>
      <c r="G156" s="171">
        <v>306000</v>
      </c>
      <c r="H156" s="174"/>
      <c r="I156" s="174"/>
      <c r="J156" s="224">
        <f t="shared" si="8"/>
        <v>306000</v>
      </c>
    </row>
    <row r="157" spans="1:10" ht="15.75" customHeight="1">
      <c r="A157" s="50"/>
      <c r="B157" s="26"/>
      <c r="C157" s="26" t="s">
        <v>255</v>
      </c>
      <c r="D157" s="26" t="s">
        <v>256</v>
      </c>
      <c r="E157" s="26"/>
      <c r="F157" s="26"/>
      <c r="G157" s="171">
        <v>410000</v>
      </c>
      <c r="H157" s="174">
        <v>500000</v>
      </c>
      <c r="I157" s="174">
        <v>300000</v>
      </c>
      <c r="J157" s="224">
        <f t="shared" si="8"/>
        <v>1210000</v>
      </c>
    </row>
    <row r="158" spans="1:10" ht="15.75" customHeight="1">
      <c r="A158" s="64" t="s">
        <v>35</v>
      </c>
      <c r="B158" s="26"/>
      <c r="C158" s="51" t="s">
        <v>36</v>
      </c>
      <c r="D158" s="26"/>
      <c r="E158" s="26"/>
      <c r="F158" s="26"/>
      <c r="G158" s="191">
        <f>SUM(G159:G161)</f>
        <v>8000000</v>
      </c>
      <c r="H158" s="191">
        <f>SUM(H159:H161)</f>
        <v>0</v>
      </c>
      <c r="I158" s="191">
        <f>SUM(I159:I161)</f>
        <v>0</v>
      </c>
      <c r="J158" s="223">
        <f t="shared" si="8"/>
        <v>8000000</v>
      </c>
    </row>
    <row r="159" spans="1:10" ht="15.75" customHeight="1">
      <c r="A159" s="50"/>
      <c r="B159" s="26" t="s">
        <v>257</v>
      </c>
      <c r="C159" s="26"/>
      <c r="D159" s="26" t="s">
        <v>258</v>
      </c>
      <c r="E159" s="26"/>
      <c r="F159" s="26"/>
      <c r="G159" s="171">
        <v>3000000</v>
      </c>
      <c r="H159" s="174"/>
      <c r="I159" s="174"/>
      <c r="J159" s="224">
        <f t="shared" si="8"/>
        <v>3000000</v>
      </c>
    </row>
    <row r="160" spans="1:10" ht="15.75" customHeight="1">
      <c r="A160" s="50"/>
      <c r="B160" s="26" t="s">
        <v>210</v>
      </c>
      <c r="C160" s="26"/>
      <c r="D160" s="26" t="s">
        <v>408</v>
      </c>
      <c r="E160" s="26"/>
      <c r="F160" s="26"/>
      <c r="G160" s="171">
        <v>3937000</v>
      </c>
      <c r="H160" s="174"/>
      <c r="I160" s="174"/>
      <c r="J160" s="224">
        <f t="shared" si="8"/>
        <v>3937000</v>
      </c>
    </row>
    <row r="161" spans="1:12" ht="15.75" customHeight="1">
      <c r="A161" s="50"/>
      <c r="B161" s="26" t="s">
        <v>211</v>
      </c>
      <c r="C161" s="26"/>
      <c r="D161" s="26" t="s">
        <v>212</v>
      </c>
      <c r="E161" s="26"/>
      <c r="F161" s="26"/>
      <c r="G161" s="171">
        <v>1063000</v>
      </c>
      <c r="H161" s="174"/>
      <c r="I161" s="174"/>
      <c r="J161" s="224">
        <f t="shared" si="8"/>
        <v>1063000</v>
      </c>
    </row>
    <row r="162" spans="1:12" ht="15.75" customHeight="1">
      <c r="A162" s="52" t="s">
        <v>37</v>
      </c>
      <c r="B162" s="26"/>
      <c r="C162" s="51" t="s">
        <v>38</v>
      </c>
      <c r="D162" s="26"/>
      <c r="E162" s="26"/>
      <c r="F162" s="26"/>
      <c r="G162" s="191">
        <f>SUM(G163:G165)</f>
        <v>5358000</v>
      </c>
      <c r="H162" s="191">
        <f>SUM(H163:H165)</f>
        <v>0</v>
      </c>
      <c r="I162" s="191">
        <f>SUM(I163:I165)</f>
        <v>0</v>
      </c>
      <c r="J162" s="223">
        <f t="shared" si="8"/>
        <v>5358000</v>
      </c>
      <c r="L162" s="236"/>
    </row>
    <row r="163" spans="1:12" ht="15.75" customHeight="1">
      <c r="A163" s="50"/>
      <c r="B163" s="26" t="s">
        <v>213</v>
      </c>
      <c r="C163" s="26"/>
      <c r="D163" s="26" t="s">
        <v>410</v>
      </c>
      <c r="E163" s="26"/>
      <c r="F163" s="26"/>
      <c r="G163" s="171">
        <v>3983000</v>
      </c>
      <c r="H163" s="174"/>
      <c r="I163" s="174"/>
      <c r="J163" s="224">
        <f t="shared" si="8"/>
        <v>3983000</v>
      </c>
    </row>
    <row r="164" spans="1:12" ht="15.75" customHeight="1">
      <c r="A164" s="50"/>
      <c r="B164" s="26" t="s">
        <v>409</v>
      </c>
      <c r="C164" s="26"/>
      <c r="D164" s="26" t="s">
        <v>411</v>
      </c>
      <c r="E164" s="26"/>
      <c r="F164" s="26"/>
      <c r="G164" s="171">
        <v>236000</v>
      </c>
      <c r="H164" s="174"/>
      <c r="I164" s="174"/>
      <c r="J164" s="224">
        <f t="shared" si="8"/>
        <v>236000</v>
      </c>
    </row>
    <row r="165" spans="1:12" ht="15.75" customHeight="1">
      <c r="A165" s="50"/>
      <c r="B165" s="26" t="s">
        <v>215</v>
      </c>
      <c r="C165" s="26"/>
      <c r="D165" s="26" t="s">
        <v>412</v>
      </c>
      <c r="E165" s="26"/>
      <c r="F165" s="26"/>
      <c r="G165" s="171">
        <v>1139000</v>
      </c>
      <c r="H165" s="174"/>
      <c r="I165" s="174"/>
      <c r="J165" s="224">
        <f t="shared" si="8"/>
        <v>1139000</v>
      </c>
    </row>
    <row r="166" spans="1:12" ht="15.75" customHeight="1">
      <c r="A166" s="50"/>
      <c r="B166" s="26"/>
      <c r="C166" s="26"/>
      <c r="D166" s="26"/>
      <c r="E166" s="26"/>
      <c r="F166" s="26"/>
      <c r="G166" s="171"/>
      <c r="H166" s="174"/>
      <c r="I166" s="174"/>
      <c r="J166" s="174"/>
    </row>
    <row r="167" spans="1:12" ht="15.75" customHeight="1">
      <c r="A167" s="9" t="s">
        <v>259</v>
      </c>
      <c r="B167" s="16"/>
      <c r="C167" s="16"/>
      <c r="D167" s="16"/>
      <c r="E167" s="16"/>
      <c r="F167" s="16"/>
      <c r="G167" s="189">
        <f t="shared" ref="G167:J168" si="9">SUM(G168)</f>
        <v>474000</v>
      </c>
      <c r="H167" s="189">
        <f t="shared" si="9"/>
        <v>0</v>
      </c>
      <c r="I167" s="189">
        <f t="shared" si="9"/>
        <v>0</v>
      </c>
      <c r="J167" s="222">
        <f t="shared" si="9"/>
        <v>474000</v>
      </c>
    </row>
    <row r="168" spans="1:12" ht="15.75" customHeight="1">
      <c r="A168" s="52" t="s">
        <v>32</v>
      </c>
      <c r="B168" s="51"/>
      <c r="C168" s="51" t="s">
        <v>33</v>
      </c>
      <c r="D168" s="51"/>
      <c r="E168" s="51"/>
      <c r="F168" s="26"/>
      <c r="G168" s="191">
        <f t="shared" si="9"/>
        <v>474000</v>
      </c>
      <c r="H168" s="191">
        <f t="shared" si="9"/>
        <v>0</v>
      </c>
      <c r="I168" s="191">
        <f t="shared" si="9"/>
        <v>0</v>
      </c>
      <c r="J168" s="191">
        <f t="shared" si="9"/>
        <v>474000</v>
      </c>
    </row>
    <row r="169" spans="1:12" ht="15.75" customHeight="1">
      <c r="A169" s="50"/>
      <c r="B169" s="26"/>
      <c r="C169" s="26" t="s">
        <v>251</v>
      </c>
      <c r="D169" s="26" t="s">
        <v>260</v>
      </c>
      <c r="E169" s="26"/>
      <c r="F169" s="26"/>
      <c r="G169" s="171">
        <v>474000</v>
      </c>
      <c r="H169" s="174"/>
      <c r="I169" s="174"/>
      <c r="J169" s="224">
        <v>474000</v>
      </c>
    </row>
    <row r="170" spans="1:12" ht="15.75" customHeight="1">
      <c r="A170" s="50"/>
      <c r="B170" s="26"/>
      <c r="C170" s="26"/>
      <c r="D170" s="26"/>
      <c r="E170" s="26"/>
      <c r="F170" s="26"/>
      <c r="G170" s="171"/>
      <c r="H170" s="174"/>
      <c r="I170" s="174"/>
      <c r="J170" s="224"/>
    </row>
    <row r="171" spans="1:12" ht="15.75" customHeight="1">
      <c r="A171" s="9" t="s">
        <v>125</v>
      </c>
      <c r="B171" s="16"/>
      <c r="C171" s="16"/>
      <c r="D171" s="16"/>
      <c r="E171" s="16"/>
      <c r="F171" s="60">
        <v>1</v>
      </c>
      <c r="G171" s="189">
        <f>SUM(G172+G179+G183)</f>
        <v>3625000</v>
      </c>
      <c r="H171" s="207"/>
      <c r="I171" s="207"/>
      <c r="J171" s="222">
        <f>SUM(J172+J179+J183)</f>
        <v>3625000</v>
      </c>
    </row>
    <row r="172" spans="1:12" ht="15.75" customHeight="1">
      <c r="A172" s="52" t="s">
        <v>24</v>
      </c>
      <c r="B172" s="51"/>
      <c r="C172" s="51" t="s">
        <v>173</v>
      </c>
      <c r="D172" s="51"/>
      <c r="E172" s="51"/>
      <c r="F172" s="26"/>
      <c r="G172" s="191">
        <f>SUM(G173)</f>
        <v>2838000</v>
      </c>
      <c r="H172" s="191">
        <f>SUM(H173)</f>
        <v>0</v>
      </c>
      <c r="I172" s="191">
        <f>SUM(I173)</f>
        <v>0</v>
      </c>
      <c r="J172" s="191">
        <f>SUM(G172:I172)</f>
        <v>2838000</v>
      </c>
    </row>
    <row r="173" spans="1:12" ht="15.75" customHeight="1">
      <c r="A173" s="50"/>
      <c r="B173" s="51" t="s">
        <v>217</v>
      </c>
      <c r="C173" s="51"/>
      <c r="D173" s="51" t="s">
        <v>218</v>
      </c>
      <c r="E173" s="51"/>
      <c r="F173" s="51"/>
      <c r="G173" s="191">
        <f>SUM(G174:G178)</f>
        <v>2838000</v>
      </c>
      <c r="H173" s="191">
        <f>SUM(H174:H178)</f>
        <v>0</v>
      </c>
      <c r="I173" s="191">
        <f>SUM(I174:I178)</f>
        <v>0</v>
      </c>
      <c r="J173" s="191">
        <f t="shared" ref="J173:J192" si="10">SUM(G173:I173)</f>
        <v>2838000</v>
      </c>
    </row>
    <row r="174" spans="1:12" ht="15.75" customHeight="1">
      <c r="A174" s="6"/>
      <c r="B174" s="26"/>
      <c r="C174" s="26" t="s">
        <v>219</v>
      </c>
      <c r="D174" s="26" t="s">
        <v>220</v>
      </c>
      <c r="E174" s="26"/>
      <c r="F174" s="26"/>
      <c r="G174" s="171">
        <v>2326000</v>
      </c>
      <c r="H174" s="174"/>
      <c r="I174" s="174"/>
      <c r="J174" s="171">
        <f t="shared" si="10"/>
        <v>2326000</v>
      </c>
    </row>
    <row r="175" spans="1:12" ht="15.75" customHeight="1">
      <c r="A175" s="6"/>
      <c r="B175" s="26"/>
      <c r="C175" s="26" t="s">
        <v>235</v>
      </c>
      <c r="D175" s="26" t="s">
        <v>236</v>
      </c>
      <c r="E175" s="26"/>
      <c r="F175" s="26"/>
      <c r="G175" s="171">
        <v>195000</v>
      </c>
      <c r="H175" s="174"/>
      <c r="I175" s="174"/>
      <c r="J175" s="171">
        <f t="shared" si="10"/>
        <v>195000</v>
      </c>
    </row>
    <row r="176" spans="1:12" ht="15.75" customHeight="1">
      <c r="A176" s="50"/>
      <c r="B176" s="26"/>
      <c r="C176" s="26" t="s">
        <v>237</v>
      </c>
      <c r="D176" s="26" t="s">
        <v>238</v>
      </c>
      <c r="E176" s="26"/>
      <c r="F176" s="26"/>
      <c r="G176" s="171">
        <v>147000</v>
      </c>
      <c r="H176" s="174"/>
      <c r="I176" s="174"/>
      <c r="J176" s="171">
        <f t="shared" si="10"/>
        <v>147000</v>
      </c>
    </row>
    <row r="177" spans="1:10" ht="17.25" customHeight="1">
      <c r="A177" s="50"/>
      <c r="B177" s="26"/>
      <c r="C177" s="26" t="s">
        <v>261</v>
      </c>
      <c r="D177" s="26" t="s">
        <v>262</v>
      </c>
      <c r="E177" s="26"/>
      <c r="F177" s="26"/>
      <c r="G177" s="171">
        <v>100000</v>
      </c>
      <c r="H177" s="174"/>
      <c r="I177" s="174"/>
      <c r="J177" s="171">
        <f t="shared" si="10"/>
        <v>100000</v>
      </c>
    </row>
    <row r="178" spans="1:10" ht="15.75" customHeight="1">
      <c r="A178" s="50"/>
      <c r="B178" s="26"/>
      <c r="C178" s="50" t="s">
        <v>221</v>
      </c>
      <c r="D178" s="26" t="s">
        <v>218</v>
      </c>
      <c r="E178" s="26"/>
      <c r="F178" s="26"/>
      <c r="G178" s="171">
        <v>70000</v>
      </c>
      <c r="H178" s="174"/>
      <c r="I178" s="174"/>
      <c r="J178" s="171">
        <f t="shared" si="10"/>
        <v>70000</v>
      </c>
    </row>
    <row r="179" spans="1:10" ht="15.75" customHeight="1">
      <c r="A179" s="52" t="s">
        <v>26</v>
      </c>
      <c r="B179" s="51"/>
      <c r="C179" s="51" t="s">
        <v>178</v>
      </c>
      <c r="D179" s="53"/>
      <c r="E179" s="53"/>
      <c r="F179" s="26"/>
      <c r="G179" s="191">
        <f>SUM(G180:G182)</f>
        <v>539000</v>
      </c>
      <c r="H179" s="191">
        <f>SUM(H180:H182)</f>
        <v>0</v>
      </c>
      <c r="I179" s="191">
        <f>SUM(I180:I182)</f>
        <v>0</v>
      </c>
      <c r="J179" s="191">
        <f t="shared" si="10"/>
        <v>539000</v>
      </c>
    </row>
    <row r="180" spans="1:10" ht="15.75" customHeight="1">
      <c r="A180" s="50"/>
      <c r="B180" s="26"/>
      <c r="C180" s="26"/>
      <c r="D180" s="55" t="s">
        <v>179</v>
      </c>
      <c r="E180" s="26"/>
      <c r="F180" s="26"/>
      <c r="G180" s="171">
        <v>532000</v>
      </c>
      <c r="H180" s="174"/>
      <c r="I180" s="174"/>
      <c r="J180" s="171">
        <f t="shared" si="10"/>
        <v>532000</v>
      </c>
    </row>
    <row r="181" spans="1:10" ht="15.75" customHeight="1">
      <c r="A181" s="50"/>
      <c r="B181" s="26"/>
      <c r="C181" s="26"/>
      <c r="D181" s="55" t="s">
        <v>180</v>
      </c>
      <c r="E181" s="26"/>
      <c r="F181" s="26"/>
      <c r="G181" s="171">
        <v>4000</v>
      </c>
      <c r="H181" s="174"/>
      <c r="I181" s="174"/>
      <c r="J181" s="171">
        <f t="shared" si="10"/>
        <v>4000</v>
      </c>
    </row>
    <row r="182" spans="1:10" ht="15.75" customHeight="1">
      <c r="A182" s="50"/>
      <c r="B182" s="26"/>
      <c r="C182" s="26"/>
      <c r="D182" s="55" t="s">
        <v>181</v>
      </c>
      <c r="E182" s="26"/>
      <c r="F182" s="26"/>
      <c r="G182" s="171">
        <v>3000</v>
      </c>
      <c r="H182" s="174"/>
      <c r="I182" s="174"/>
      <c r="J182" s="171">
        <f t="shared" si="10"/>
        <v>3000</v>
      </c>
    </row>
    <row r="183" spans="1:10" ht="15.75" customHeight="1">
      <c r="A183" s="52" t="s">
        <v>28</v>
      </c>
      <c r="B183" s="51"/>
      <c r="C183" s="51" t="s">
        <v>29</v>
      </c>
      <c r="D183" s="51"/>
      <c r="E183" s="51"/>
      <c r="F183" s="26"/>
      <c r="G183" s="193">
        <f>SUM(G184+G186+G189+G191)</f>
        <v>248000</v>
      </c>
      <c r="H183" s="193">
        <f>SUM(H184+H186+H189+H191)</f>
        <v>0</v>
      </c>
      <c r="I183" s="193">
        <f>SUM(I184+I186+I189+I191)</f>
        <v>0</v>
      </c>
      <c r="J183" s="191">
        <f t="shared" si="10"/>
        <v>248000</v>
      </c>
    </row>
    <row r="184" spans="1:10" ht="15.75" customHeight="1">
      <c r="A184" s="56"/>
      <c r="B184" s="51" t="s">
        <v>193</v>
      </c>
      <c r="C184" s="57"/>
      <c r="D184" s="51" t="s">
        <v>194</v>
      </c>
      <c r="E184" s="59"/>
      <c r="F184" s="26"/>
      <c r="G184" s="193">
        <f>SUM(G185)</f>
        <v>105000</v>
      </c>
      <c r="H184" s="193">
        <f>SUM(H185)</f>
        <v>0</v>
      </c>
      <c r="I184" s="193">
        <f>SUM(I185)</f>
        <v>0</v>
      </c>
      <c r="J184" s="191">
        <f t="shared" si="10"/>
        <v>105000</v>
      </c>
    </row>
    <row r="185" spans="1:10" ht="15.75" customHeight="1">
      <c r="A185" s="50"/>
      <c r="B185" s="26"/>
      <c r="C185" s="26" t="s">
        <v>195</v>
      </c>
      <c r="D185" s="26" t="s">
        <v>196</v>
      </c>
      <c r="E185" s="26"/>
      <c r="F185" s="26"/>
      <c r="G185" s="194">
        <v>105000</v>
      </c>
      <c r="H185" s="210"/>
      <c r="I185" s="210"/>
      <c r="J185" s="171">
        <f t="shared" si="10"/>
        <v>105000</v>
      </c>
    </row>
    <row r="186" spans="1:10" ht="15.75" customHeight="1">
      <c r="A186" s="56"/>
      <c r="B186" s="51" t="s">
        <v>182</v>
      </c>
      <c r="C186" s="57"/>
      <c r="D186" s="51" t="s">
        <v>183</v>
      </c>
      <c r="E186" s="57"/>
      <c r="F186" s="26"/>
      <c r="G186" s="193">
        <f>SUM(G187)</f>
        <v>70000</v>
      </c>
      <c r="H186" s="193">
        <f>SUM(H187)</f>
        <v>0</v>
      </c>
      <c r="I186" s="193">
        <f>SUM(I187)</f>
        <v>0</v>
      </c>
      <c r="J186" s="191">
        <f t="shared" si="10"/>
        <v>70000</v>
      </c>
    </row>
    <row r="187" spans="1:10" ht="15.75" customHeight="1">
      <c r="A187" s="50"/>
      <c r="B187" s="26"/>
      <c r="C187" s="26" t="s">
        <v>184</v>
      </c>
      <c r="D187" s="26" t="s">
        <v>185</v>
      </c>
      <c r="E187" s="26"/>
      <c r="F187" s="26"/>
      <c r="G187" s="194">
        <f>SUM(G188)</f>
        <v>70000</v>
      </c>
      <c r="H187" s="210"/>
      <c r="I187" s="210"/>
      <c r="J187" s="171">
        <f t="shared" si="10"/>
        <v>70000</v>
      </c>
    </row>
    <row r="188" spans="1:10" ht="15.75" customHeight="1">
      <c r="A188" s="50"/>
      <c r="B188" s="26"/>
      <c r="C188" s="26"/>
      <c r="D188" s="26"/>
      <c r="E188" s="55" t="s">
        <v>186</v>
      </c>
      <c r="F188" s="26"/>
      <c r="G188" s="194">
        <v>70000</v>
      </c>
      <c r="H188" s="210"/>
      <c r="I188" s="210"/>
      <c r="J188" s="171">
        <f t="shared" si="10"/>
        <v>70000</v>
      </c>
    </row>
    <row r="189" spans="1:10" ht="17.25" customHeight="1">
      <c r="A189" s="50"/>
      <c r="B189" s="51" t="s">
        <v>197</v>
      </c>
      <c r="C189" s="26"/>
      <c r="D189" s="51" t="s">
        <v>198</v>
      </c>
      <c r="E189" s="57"/>
      <c r="F189" s="26"/>
      <c r="G189" s="193">
        <f>SUM(G190)</f>
        <v>20000</v>
      </c>
      <c r="H189" s="193">
        <f>SUM(H190)</f>
        <v>0</v>
      </c>
      <c r="I189" s="193">
        <f>SUM(I190)</f>
        <v>0</v>
      </c>
      <c r="J189" s="191">
        <f t="shared" si="10"/>
        <v>20000</v>
      </c>
    </row>
    <row r="190" spans="1:10" ht="17.25" customHeight="1">
      <c r="A190" s="50"/>
      <c r="B190" s="26"/>
      <c r="C190" s="26" t="s">
        <v>208</v>
      </c>
      <c r="D190" s="26" t="s">
        <v>209</v>
      </c>
      <c r="E190" s="55"/>
      <c r="F190" s="26"/>
      <c r="G190" s="194">
        <v>20000</v>
      </c>
      <c r="H190" s="210"/>
      <c r="I190" s="210"/>
      <c r="J190" s="171">
        <f t="shared" si="10"/>
        <v>20000</v>
      </c>
    </row>
    <row r="191" spans="1:10" ht="15.75" customHeight="1">
      <c r="A191" s="50"/>
      <c r="B191" s="51" t="s">
        <v>187</v>
      </c>
      <c r="C191" s="57"/>
      <c r="D191" s="51" t="s">
        <v>188</v>
      </c>
      <c r="E191" s="57"/>
      <c r="F191" s="26"/>
      <c r="G191" s="193">
        <f>SUM(G192)</f>
        <v>53000</v>
      </c>
      <c r="H191" s="193">
        <f>SUM(H192)</f>
        <v>0</v>
      </c>
      <c r="I191" s="193">
        <f>SUM(I192)</f>
        <v>0</v>
      </c>
      <c r="J191" s="191">
        <f t="shared" si="10"/>
        <v>53000</v>
      </c>
    </row>
    <row r="192" spans="1:10" ht="15.75" customHeight="1">
      <c r="A192" s="50"/>
      <c r="B192" s="26"/>
      <c r="C192" s="26" t="s">
        <v>189</v>
      </c>
      <c r="D192" s="26" t="s">
        <v>190</v>
      </c>
      <c r="E192" s="26"/>
      <c r="F192" s="26"/>
      <c r="G192" s="194">
        <v>53000</v>
      </c>
      <c r="H192" s="210"/>
      <c r="I192" s="210"/>
      <c r="J192" s="171">
        <f t="shared" si="10"/>
        <v>53000</v>
      </c>
    </row>
    <row r="193" spans="1:10" ht="15.75" customHeight="1">
      <c r="A193" s="50"/>
      <c r="B193" s="26"/>
      <c r="C193" s="26"/>
      <c r="D193" s="26"/>
      <c r="E193" s="26"/>
      <c r="F193" s="26"/>
      <c r="G193" s="194"/>
      <c r="H193" s="210"/>
      <c r="I193" s="210"/>
      <c r="J193" s="227"/>
    </row>
    <row r="194" spans="1:10" ht="15.75" customHeight="1">
      <c r="A194" s="67" t="s">
        <v>263</v>
      </c>
      <c r="B194" s="62"/>
      <c r="C194" s="62"/>
      <c r="D194" s="62"/>
      <c r="E194" s="62"/>
      <c r="F194" s="68">
        <v>1</v>
      </c>
      <c r="G194" s="195">
        <f>SUM(G195+G201+G205)</f>
        <v>4523000</v>
      </c>
      <c r="H194" s="195">
        <f>SUM(H195+H201+H205)</f>
        <v>0</v>
      </c>
      <c r="I194" s="195">
        <f>SUM(I195+I201+I205+I223)</f>
        <v>1008711</v>
      </c>
      <c r="J194" s="195">
        <f>SUM(J195+J201+J205+J223)</f>
        <v>5531711</v>
      </c>
    </row>
    <row r="195" spans="1:10" ht="15.75" customHeight="1">
      <c r="A195" s="52" t="s">
        <v>24</v>
      </c>
      <c r="B195" s="51"/>
      <c r="C195" s="51" t="s">
        <v>173</v>
      </c>
      <c r="D195" s="51"/>
      <c r="E195" s="51"/>
      <c r="F195" s="69"/>
      <c r="G195" s="196">
        <f>SUM(G196)</f>
        <v>3063000</v>
      </c>
      <c r="H195" s="196">
        <f>SUM(H196)</f>
        <v>0</v>
      </c>
      <c r="I195" s="196">
        <f>SUM(I196)</f>
        <v>395000</v>
      </c>
      <c r="J195" s="228">
        <f>SUM(G195:I195)</f>
        <v>3458000</v>
      </c>
    </row>
    <row r="196" spans="1:10" ht="15.75" customHeight="1">
      <c r="A196" s="50"/>
      <c r="B196" s="51" t="s">
        <v>217</v>
      </c>
      <c r="C196" s="51"/>
      <c r="D196" s="51" t="s">
        <v>218</v>
      </c>
      <c r="E196" s="51"/>
      <c r="F196" s="69"/>
      <c r="G196" s="196">
        <f>SUM(G197:G200)</f>
        <v>3063000</v>
      </c>
      <c r="H196" s="196">
        <f>SUM(H197:H200)</f>
        <v>0</v>
      </c>
      <c r="I196" s="196">
        <f>SUM(I197:I200)</f>
        <v>395000</v>
      </c>
      <c r="J196" s="228">
        <f t="shared" ref="J196:J222" si="11">SUM(G196:I196)</f>
        <v>3458000</v>
      </c>
    </row>
    <row r="197" spans="1:10" ht="15.75" customHeight="1">
      <c r="A197" s="6"/>
      <c r="B197" s="26"/>
      <c r="C197" s="26" t="s">
        <v>219</v>
      </c>
      <c r="D197" s="26" t="s">
        <v>220</v>
      </c>
      <c r="E197" s="26"/>
      <c r="F197" s="69"/>
      <c r="G197" s="197">
        <v>2631000</v>
      </c>
      <c r="H197" s="211"/>
      <c r="I197" s="211">
        <v>200000</v>
      </c>
      <c r="J197" s="229">
        <f t="shared" si="11"/>
        <v>2831000</v>
      </c>
    </row>
    <row r="198" spans="1:10" ht="17.25" customHeight="1">
      <c r="A198" s="6"/>
      <c r="B198" s="26"/>
      <c r="C198" s="26" t="s">
        <v>235</v>
      </c>
      <c r="D198" s="26" t="s">
        <v>236</v>
      </c>
      <c r="E198" s="26"/>
      <c r="F198" s="69"/>
      <c r="G198" s="197">
        <v>195000</v>
      </c>
      <c r="H198" s="211"/>
      <c r="I198" s="211">
        <v>195000</v>
      </c>
      <c r="J198" s="229">
        <f t="shared" si="11"/>
        <v>390000</v>
      </c>
    </row>
    <row r="199" spans="1:10" ht="15.75" customHeight="1">
      <c r="A199" s="50"/>
      <c r="B199" s="26"/>
      <c r="C199" s="26" t="s">
        <v>237</v>
      </c>
      <c r="D199" s="26" t="s">
        <v>238</v>
      </c>
      <c r="E199" s="26"/>
      <c r="F199" s="69"/>
      <c r="G199" s="197">
        <v>147000</v>
      </c>
      <c r="H199" s="211"/>
      <c r="I199" s="211"/>
      <c r="J199" s="229">
        <f t="shared" si="11"/>
        <v>147000</v>
      </c>
    </row>
    <row r="200" spans="1:10" ht="15.75" customHeight="1">
      <c r="A200" s="50"/>
      <c r="B200" s="26"/>
      <c r="C200" s="50" t="s">
        <v>221</v>
      </c>
      <c r="D200" s="26" t="s">
        <v>218</v>
      </c>
      <c r="E200" s="26"/>
      <c r="F200" s="69"/>
      <c r="G200" s="197">
        <v>90000</v>
      </c>
      <c r="H200" s="211"/>
      <c r="I200" s="211"/>
      <c r="J200" s="229">
        <f t="shared" si="11"/>
        <v>90000</v>
      </c>
    </row>
    <row r="201" spans="1:10" ht="15.75" customHeight="1">
      <c r="A201" s="52" t="s">
        <v>26</v>
      </c>
      <c r="B201" s="51"/>
      <c r="C201" s="51" t="s">
        <v>178</v>
      </c>
      <c r="D201" s="53"/>
      <c r="E201" s="53"/>
      <c r="F201" s="26"/>
      <c r="G201" s="191">
        <f>SUM(G202:G204)</f>
        <v>601000</v>
      </c>
      <c r="H201" s="191">
        <f>SUM(H202:H204)</f>
        <v>0</v>
      </c>
      <c r="I201" s="191">
        <f>SUM(I202:I204)</f>
        <v>69125</v>
      </c>
      <c r="J201" s="228">
        <f t="shared" si="11"/>
        <v>670125</v>
      </c>
    </row>
    <row r="202" spans="1:10" ht="15.75" customHeight="1">
      <c r="A202" s="50"/>
      <c r="B202" s="26"/>
      <c r="C202" s="26"/>
      <c r="D202" s="55" t="s">
        <v>179</v>
      </c>
      <c r="E202" s="26"/>
      <c r="F202" s="26"/>
      <c r="G202" s="171">
        <v>596000</v>
      </c>
      <c r="H202" s="174"/>
      <c r="I202" s="174">
        <v>69125</v>
      </c>
      <c r="J202" s="229">
        <f t="shared" si="11"/>
        <v>665125</v>
      </c>
    </row>
    <row r="203" spans="1:10" ht="15.75" customHeight="1">
      <c r="A203" s="50"/>
      <c r="B203" s="26"/>
      <c r="C203" s="26"/>
      <c r="D203" s="55" t="s">
        <v>180</v>
      </c>
      <c r="E203" s="26"/>
      <c r="F203" s="26"/>
      <c r="G203" s="171">
        <v>3000</v>
      </c>
      <c r="H203" s="174"/>
      <c r="I203" s="174"/>
      <c r="J203" s="229">
        <f t="shared" si="11"/>
        <v>3000</v>
      </c>
    </row>
    <row r="204" spans="1:10" ht="15.75" customHeight="1">
      <c r="A204" s="50"/>
      <c r="B204" s="26"/>
      <c r="C204" s="26"/>
      <c r="D204" s="55" t="s">
        <v>181</v>
      </c>
      <c r="E204" s="26"/>
      <c r="F204" s="26"/>
      <c r="G204" s="171">
        <v>2000</v>
      </c>
      <c r="H204" s="174"/>
      <c r="I204" s="174"/>
      <c r="J204" s="229">
        <f t="shared" si="11"/>
        <v>2000</v>
      </c>
    </row>
    <row r="205" spans="1:10" ht="15.75" customHeight="1">
      <c r="A205" s="52" t="s">
        <v>28</v>
      </c>
      <c r="B205" s="26"/>
      <c r="C205" s="51" t="s">
        <v>29</v>
      </c>
      <c r="D205" s="51"/>
      <c r="E205" s="51"/>
      <c r="F205" s="26"/>
      <c r="G205" s="193">
        <f>SUM(G206+G208+G213+G217+G220)</f>
        <v>859000</v>
      </c>
      <c r="H205" s="193">
        <f>SUM(H206+H208+H213+H217+H220)</f>
        <v>0</v>
      </c>
      <c r="I205" s="193">
        <f>SUM(I206+I208+I213+I217+I220)</f>
        <v>98599</v>
      </c>
      <c r="J205" s="228">
        <f t="shared" si="11"/>
        <v>957599</v>
      </c>
    </row>
    <row r="206" spans="1:10" ht="15.75" customHeight="1">
      <c r="A206" s="50"/>
      <c r="B206" s="51" t="s">
        <v>193</v>
      </c>
      <c r="C206" s="57"/>
      <c r="D206" s="51" t="s">
        <v>194</v>
      </c>
      <c r="E206" s="59"/>
      <c r="F206" s="26"/>
      <c r="G206" s="193">
        <f>SUM(G207)</f>
        <v>350000</v>
      </c>
      <c r="H206" s="193">
        <f>SUM(H207)</f>
        <v>0</v>
      </c>
      <c r="I206" s="193">
        <f>SUM(I207)</f>
        <v>77637</v>
      </c>
      <c r="J206" s="228">
        <f t="shared" si="11"/>
        <v>427637</v>
      </c>
    </row>
    <row r="207" spans="1:10" ht="15.75" customHeight="1">
      <c r="A207" s="50"/>
      <c r="B207" s="26"/>
      <c r="C207" s="26" t="s">
        <v>195</v>
      </c>
      <c r="D207" s="26" t="s">
        <v>196</v>
      </c>
      <c r="E207" s="26"/>
      <c r="F207" s="26"/>
      <c r="G207" s="194">
        <v>350000</v>
      </c>
      <c r="H207" s="210"/>
      <c r="I207" s="210">
        <v>77637</v>
      </c>
      <c r="J207" s="229">
        <f t="shared" si="11"/>
        <v>427637</v>
      </c>
    </row>
    <row r="208" spans="1:10" ht="15.75" customHeight="1">
      <c r="A208" s="50"/>
      <c r="B208" s="51" t="s">
        <v>182</v>
      </c>
      <c r="C208" s="26"/>
      <c r="D208" s="51" t="s">
        <v>183</v>
      </c>
      <c r="E208" s="26"/>
      <c r="F208" s="26"/>
      <c r="G208" s="193">
        <f>SUM(G209+G211)</f>
        <v>66000</v>
      </c>
      <c r="H208" s="193">
        <f>SUM(H209+H211)</f>
        <v>0</v>
      </c>
      <c r="I208" s="193">
        <f>SUM(I209+I211)</f>
        <v>0</v>
      </c>
      <c r="J208" s="228">
        <f t="shared" si="11"/>
        <v>66000</v>
      </c>
    </row>
    <row r="209" spans="1:10" ht="15.75" customHeight="1">
      <c r="A209" s="50"/>
      <c r="B209" s="51"/>
      <c r="C209" s="26" t="s">
        <v>231</v>
      </c>
      <c r="D209" s="26" t="s">
        <v>398</v>
      </c>
      <c r="E209" s="51"/>
      <c r="F209" s="26"/>
      <c r="G209" s="194">
        <f>SUM(G210)</f>
        <v>6000</v>
      </c>
      <c r="H209" s="210"/>
      <c r="I209" s="210"/>
      <c r="J209" s="229">
        <f t="shared" si="11"/>
        <v>6000</v>
      </c>
    </row>
    <row r="210" spans="1:10" ht="15.75" customHeight="1">
      <c r="A210" s="50"/>
      <c r="B210" s="51"/>
      <c r="C210" s="26"/>
      <c r="D210" s="26"/>
      <c r="E210" s="26" t="s">
        <v>413</v>
      </c>
      <c r="F210" s="26"/>
      <c r="G210" s="194">
        <v>6000</v>
      </c>
      <c r="H210" s="210"/>
      <c r="I210" s="210"/>
      <c r="J210" s="229">
        <f t="shared" si="11"/>
        <v>6000</v>
      </c>
    </row>
    <row r="211" spans="1:10" ht="15.75" customHeight="1">
      <c r="A211" s="56"/>
      <c r="B211" s="51"/>
      <c r="C211" s="26" t="s">
        <v>184</v>
      </c>
      <c r="D211" s="26" t="s">
        <v>185</v>
      </c>
      <c r="E211" s="51"/>
      <c r="F211" s="26"/>
      <c r="G211" s="194">
        <f>SUM(G212)</f>
        <v>60000</v>
      </c>
      <c r="H211" s="210"/>
      <c r="I211" s="210"/>
      <c r="J211" s="229">
        <f t="shared" si="11"/>
        <v>60000</v>
      </c>
    </row>
    <row r="212" spans="1:10" ht="15.75" customHeight="1">
      <c r="A212" s="50"/>
      <c r="B212" s="26"/>
      <c r="C212" s="26"/>
      <c r="D212" s="26"/>
      <c r="E212" s="55" t="s">
        <v>186</v>
      </c>
      <c r="F212" s="26"/>
      <c r="G212" s="194">
        <v>60000</v>
      </c>
      <c r="H212" s="210"/>
      <c r="I212" s="210"/>
      <c r="J212" s="229">
        <f t="shared" si="11"/>
        <v>60000</v>
      </c>
    </row>
    <row r="213" spans="1:10" ht="17.25" customHeight="1">
      <c r="A213" s="50"/>
      <c r="B213" s="51" t="s">
        <v>197</v>
      </c>
      <c r="C213" s="57"/>
      <c r="D213" s="51" t="s">
        <v>198</v>
      </c>
      <c r="E213" s="57"/>
      <c r="F213" s="26"/>
      <c r="G213" s="193">
        <f>SUM(G214:G215)</f>
        <v>300000</v>
      </c>
      <c r="H213" s="193">
        <f>SUM(H214:H215)</f>
        <v>0</v>
      </c>
      <c r="I213" s="193">
        <f>SUM(I214:I215)</f>
        <v>0</v>
      </c>
      <c r="J213" s="228">
        <f t="shared" si="11"/>
        <v>300000</v>
      </c>
    </row>
    <row r="214" spans="1:10" ht="15.75" customHeight="1">
      <c r="A214" s="50"/>
      <c r="B214" s="51"/>
      <c r="C214" s="26" t="s">
        <v>206</v>
      </c>
      <c r="D214" s="26" t="s">
        <v>207</v>
      </c>
      <c r="E214" s="55"/>
      <c r="F214" s="26"/>
      <c r="G214" s="194">
        <v>100000</v>
      </c>
      <c r="H214" s="210"/>
      <c r="I214" s="210"/>
      <c r="J214" s="229">
        <f t="shared" si="11"/>
        <v>100000</v>
      </c>
    </row>
    <row r="215" spans="1:10" ht="15.75" customHeight="1">
      <c r="A215" s="50"/>
      <c r="B215" s="26"/>
      <c r="C215" s="26" t="s">
        <v>208</v>
      </c>
      <c r="D215" s="26" t="s">
        <v>209</v>
      </c>
      <c r="E215" s="26"/>
      <c r="F215" s="26"/>
      <c r="G215" s="194">
        <f>SUM(G216)</f>
        <v>200000</v>
      </c>
      <c r="H215" s="210"/>
      <c r="I215" s="210"/>
      <c r="J215" s="229">
        <f t="shared" si="11"/>
        <v>200000</v>
      </c>
    </row>
    <row r="216" spans="1:10" ht="15.75" customHeight="1">
      <c r="A216" s="50"/>
      <c r="B216" s="26"/>
      <c r="C216" s="26"/>
      <c r="D216" s="26"/>
      <c r="E216" s="55" t="s">
        <v>246</v>
      </c>
      <c r="F216" s="26"/>
      <c r="G216" s="194">
        <v>200000</v>
      </c>
      <c r="H216" s="210"/>
      <c r="I216" s="210"/>
      <c r="J216" s="229">
        <f t="shared" si="11"/>
        <v>200000</v>
      </c>
    </row>
    <row r="217" spans="1:10" ht="15.75" customHeight="1">
      <c r="A217" s="50"/>
      <c r="B217" s="51" t="s">
        <v>264</v>
      </c>
      <c r="C217" s="57"/>
      <c r="D217" s="51" t="s">
        <v>265</v>
      </c>
      <c r="E217" s="57"/>
      <c r="F217" s="26"/>
      <c r="G217" s="193">
        <f>SUM(G218)</f>
        <v>0</v>
      </c>
      <c r="H217" s="193">
        <f>SUM(H218)</f>
        <v>0</v>
      </c>
      <c r="I217" s="193">
        <f>SUM(I218)</f>
        <v>0</v>
      </c>
      <c r="J217" s="228">
        <f t="shared" si="11"/>
        <v>0</v>
      </c>
    </row>
    <row r="218" spans="1:10" ht="15.75" customHeight="1">
      <c r="A218" s="50"/>
      <c r="B218" s="26"/>
      <c r="C218" s="26" t="s">
        <v>266</v>
      </c>
      <c r="D218" s="26" t="s">
        <v>267</v>
      </c>
      <c r="E218" s="26"/>
      <c r="F218" s="26"/>
      <c r="G218" s="194">
        <f>SUM(G219)</f>
        <v>0</v>
      </c>
      <c r="H218" s="210"/>
      <c r="I218" s="210"/>
      <c r="J218" s="229">
        <f t="shared" si="11"/>
        <v>0</v>
      </c>
    </row>
    <row r="219" spans="1:10" ht="15.75" customHeight="1">
      <c r="A219" s="50"/>
      <c r="B219" s="26"/>
      <c r="C219" s="26"/>
      <c r="D219" s="26"/>
      <c r="E219" s="55" t="s">
        <v>268</v>
      </c>
      <c r="F219" s="26"/>
      <c r="G219" s="194"/>
      <c r="H219" s="210"/>
      <c r="I219" s="210"/>
      <c r="J219" s="229">
        <f t="shared" si="11"/>
        <v>0</v>
      </c>
    </row>
    <row r="220" spans="1:10" ht="15.75" customHeight="1">
      <c r="A220" s="50"/>
      <c r="B220" s="51" t="s">
        <v>187</v>
      </c>
      <c r="C220" s="57"/>
      <c r="D220" s="51" t="s">
        <v>188</v>
      </c>
      <c r="E220" s="57"/>
      <c r="F220" s="26"/>
      <c r="G220" s="193">
        <f>SUM(G221:G222)</f>
        <v>143000</v>
      </c>
      <c r="H220" s="193">
        <f>SUM(H221:H222)</f>
        <v>0</v>
      </c>
      <c r="I220" s="193">
        <f>SUM(I221:I222)</f>
        <v>20962</v>
      </c>
      <c r="J220" s="228">
        <f t="shared" si="11"/>
        <v>163962</v>
      </c>
    </row>
    <row r="221" spans="1:10" ht="15.75" customHeight="1">
      <c r="A221" s="50"/>
      <c r="B221" s="26"/>
      <c r="C221" s="26" t="s">
        <v>189</v>
      </c>
      <c r="D221" s="26" t="s">
        <v>190</v>
      </c>
      <c r="E221" s="26"/>
      <c r="F221" s="26"/>
      <c r="G221" s="194">
        <v>138000</v>
      </c>
      <c r="H221" s="210"/>
      <c r="I221" s="210">
        <v>20962</v>
      </c>
      <c r="J221" s="229">
        <f t="shared" si="11"/>
        <v>158962</v>
      </c>
    </row>
    <row r="222" spans="1:10" ht="15.75" customHeight="1">
      <c r="A222" s="50"/>
      <c r="B222" s="26"/>
      <c r="C222" s="26" t="s">
        <v>247</v>
      </c>
      <c r="D222" s="26" t="s">
        <v>248</v>
      </c>
      <c r="E222" s="26"/>
      <c r="F222" s="26"/>
      <c r="G222" s="194">
        <v>5000</v>
      </c>
      <c r="H222" s="210"/>
      <c r="I222" s="210"/>
      <c r="J222" s="229">
        <f t="shared" si="11"/>
        <v>5000</v>
      </c>
    </row>
    <row r="223" spans="1:10" ht="15.75" customHeight="1">
      <c r="A223" s="64" t="s">
        <v>35</v>
      </c>
      <c r="B223" s="26"/>
      <c r="C223" s="51" t="s">
        <v>36</v>
      </c>
      <c r="D223" s="26"/>
      <c r="E223" s="26"/>
      <c r="F223" s="26"/>
      <c r="G223" s="191"/>
      <c r="H223" s="191"/>
      <c r="I223" s="191">
        <f>SUM(I224:I225)</f>
        <v>445987</v>
      </c>
      <c r="J223" s="223">
        <f>SUM(G223:I223)</f>
        <v>445987</v>
      </c>
    </row>
    <row r="224" spans="1:10" ht="15.75" customHeight="1">
      <c r="A224" s="50"/>
      <c r="B224" s="26" t="s">
        <v>210</v>
      </c>
      <c r="C224" s="26"/>
      <c r="D224" s="26" t="s">
        <v>457</v>
      </c>
      <c r="E224" s="26"/>
      <c r="F224" s="26"/>
      <c r="G224" s="171"/>
      <c r="H224" s="174"/>
      <c r="I224" s="174">
        <v>351172</v>
      </c>
      <c r="J224" s="224">
        <f>SUM(G224:I224)</f>
        <v>351172</v>
      </c>
    </row>
    <row r="225" spans="1:10" ht="15.75" customHeight="1">
      <c r="A225" s="164"/>
      <c r="B225" s="165" t="s">
        <v>211</v>
      </c>
      <c r="C225" s="26"/>
      <c r="D225" s="26" t="s">
        <v>458</v>
      </c>
      <c r="E225" s="26"/>
      <c r="F225" s="26"/>
      <c r="G225" s="171"/>
      <c r="H225" s="174"/>
      <c r="I225" s="174">
        <v>94815</v>
      </c>
      <c r="J225" s="224">
        <f>SUM(G225:I225)</f>
        <v>94815</v>
      </c>
    </row>
    <row r="226" spans="1:10" ht="15.75" customHeight="1">
      <c r="A226" s="164"/>
      <c r="B226" s="165"/>
      <c r="C226" s="26"/>
      <c r="D226" s="26"/>
      <c r="E226" s="26"/>
      <c r="F226" s="26"/>
      <c r="G226" s="194"/>
      <c r="H226" s="210"/>
      <c r="I226" s="210"/>
      <c r="J226" s="227"/>
    </row>
    <row r="227" spans="1:10" ht="15.75" customHeight="1">
      <c r="A227" s="67" t="s">
        <v>269</v>
      </c>
      <c r="B227" s="62"/>
      <c r="C227" s="16"/>
      <c r="D227" s="16"/>
      <c r="E227" s="16"/>
      <c r="F227" s="13"/>
      <c r="G227" s="189">
        <f>SUM(G228)</f>
        <v>250000</v>
      </c>
      <c r="H227" s="189">
        <f t="shared" ref="H227:J228" si="12">SUM(H228)</f>
        <v>0</v>
      </c>
      <c r="I227" s="189">
        <f t="shared" si="12"/>
        <v>0</v>
      </c>
      <c r="J227" s="189">
        <f t="shared" si="12"/>
        <v>250000</v>
      </c>
    </row>
    <row r="228" spans="1:10" ht="15.75" customHeight="1">
      <c r="A228" s="52" t="s">
        <v>32</v>
      </c>
      <c r="B228" s="51"/>
      <c r="C228" s="51" t="s">
        <v>270</v>
      </c>
      <c r="D228" s="51"/>
      <c r="E228" s="51"/>
      <c r="F228" s="26"/>
      <c r="G228" s="191">
        <f>SUM(G229)</f>
        <v>250000</v>
      </c>
      <c r="H228" s="191">
        <f t="shared" si="12"/>
        <v>0</v>
      </c>
      <c r="I228" s="191">
        <f t="shared" si="12"/>
        <v>0</v>
      </c>
      <c r="J228" s="223">
        <f>SUM(G228:I228)</f>
        <v>250000</v>
      </c>
    </row>
    <row r="229" spans="1:10" ht="15.75" customHeight="1">
      <c r="A229" s="52"/>
      <c r="B229" s="51"/>
      <c r="C229" s="26" t="s">
        <v>251</v>
      </c>
      <c r="D229" s="26" t="s">
        <v>271</v>
      </c>
      <c r="E229" s="51"/>
      <c r="F229" s="26"/>
      <c r="G229" s="171">
        <v>250000</v>
      </c>
      <c r="H229" s="174"/>
      <c r="I229" s="174"/>
      <c r="J229" s="224">
        <f>SUM(G229:I229)</f>
        <v>250000</v>
      </c>
    </row>
    <row r="230" spans="1:10" ht="15.75" customHeight="1">
      <c r="A230" s="52"/>
      <c r="B230" s="51"/>
      <c r="C230" s="26"/>
      <c r="D230" s="26"/>
      <c r="E230" s="51"/>
      <c r="F230" s="26"/>
      <c r="G230" s="171"/>
      <c r="H230" s="174"/>
      <c r="I230" s="174"/>
      <c r="J230" s="224"/>
    </row>
    <row r="231" spans="1:10" ht="15.75" customHeight="1">
      <c r="A231" s="9" t="s">
        <v>431</v>
      </c>
      <c r="B231" s="16"/>
      <c r="C231" s="16"/>
      <c r="D231" s="16"/>
      <c r="E231" s="16"/>
      <c r="F231" s="13"/>
      <c r="G231" s="172"/>
      <c r="H231" s="175"/>
      <c r="I231" s="175"/>
      <c r="J231" s="225"/>
    </row>
    <row r="232" spans="1:10" ht="15.75" customHeight="1">
      <c r="A232" s="52" t="s">
        <v>30</v>
      </c>
      <c r="B232" s="26"/>
      <c r="C232" s="51" t="s">
        <v>273</v>
      </c>
      <c r="D232" s="51"/>
      <c r="E232" s="51"/>
      <c r="F232" s="26"/>
      <c r="G232" s="171"/>
      <c r="H232" s="174"/>
      <c r="I232" s="174"/>
      <c r="J232" s="224"/>
    </row>
    <row r="233" spans="1:10" ht="15.75" customHeight="1">
      <c r="A233" s="52"/>
      <c r="B233" s="51" t="s">
        <v>274</v>
      </c>
      <c r="C233" s="51"/>
      <c r="D233" s="51" t="s">
        <v>275</v>
      </c>
      <c r="E233" s="51"/>
      <c r="F233" s="26"/>
      <c r="G233" s="171"/>
      <c r="H233" s="174"/>
      <c r="I233" s="174"/>
      <c r="J233" s="224"/>
    </row>
    <row r="234" spans="1:10" ht="15.75" customHeight="1">
      <c r="A234" s="52"/>
      <c r="B234" s="26"/>
      <c r="C234" s="26" t="s">
        <v>276</v>
      </c>
      <c r="D234" s="51"/>
      <c r="E234" s="26" t="s">
        <v>432</v>
      </c>
      <c r="F234" s="26"/>
      <c r="G234" s="191"/>
      <c r="H234" s="174"/>
      <c r="I234" s="174"/>
      <c r="J234" s="224"/>
    </row>
    <row r="235" spans="1:10" ht="15.75" customHeight="1">
      <c r="A235" s="52"/>
      <c r="B235" s="26"/>
      <c r="C235" s="26"/>
      <c r="D235" s="51"/>
      <c r="E235" s="26"/>
      <c r="F235" s="26"/>
      <c r="G235" s="191"/>
      <c r="H235" s="208"/>
      <c r="I235" s="208"/>
      <c r="J235" s="223"/>
    </row>
    <row r="236" spans="1:10" ht="15.75" customHeight="1">
      <c r="A236" s="9" t="s">
        <v>272</v>
      </c>
      <c r="B236" s="16"/>
      <c r="C236" s="16"/>
      <c r="D236" s="16"/>
      <c r="E236" s="16"/>
      <c r="F236" s="13"/>
      <c r="G236" s="172">
        <f>SUM(G237+G248)</f>
        <v>3116000</v>
      </c>
      <c r="H236" s="172">
        <f>SUM(H237+H248)</f>
        <v>0</v>
      </c>
      <c r="I236" s="172">
        <f>SUM(I237+I248)</f>
        <v>810526</v>
      </c>
      <c r="J236" s="172">
        <f>SUM(J237+J248)</f>
        <v>3926526</v>
      </c>
    </row>
    <row r="237" spans="1:10" ht="15.75" customHeight="1">
      <c r="A237" s="52" t="s">
        <v>30</v>
      </c>
      <c r="B237" s="26"/>
      <c r="C237" s="51" t="s">
        <v>273</v>
      </c>
      <c r="D237" s="51"/>
      <c r="E237" s="51"/>
      <c r="F237" s="26"/>
      <c r="G237" s="191">
        <f>SUM(G238+G246)</f>
        <v>1750000</v>
      </c>
      <c r="H237" s="191">
        <f>SUM(H238+H246)</f>
        <v>0</v>
      </c>
      <c r="I237" s="191">
        <f>SUM(I238+I246)</f>
        <v>0</v>
      </c>
      <c r="J237" s="223">
        <f>SUM(G237:I237)</f>
        <v>1750000</v>
      </c>
    </row>
    <row r="238" spans="1:10" ht="15.75" customHeight="1">
      <c r="A238" s="50"/>
      <c r="B238" s="51" t="s">
        <v>277</v>
      </c>
      <c r="C238" s="51"/>
      <c r="D238" s="51" t="s">
        <v>278</v>
      </c>
      <c r="E238" s="51"/>
      <c r="F238" s="26"/>
      <c r="G238" s="191">
        <f>SUM(G239:G245)</f>
        <v>1750000</v>
      </c>
      <c r="H238" s="191">
        <f>SUM(H239:H245)</f>
        <v>0</v>
      </c>
      <c r="I238" s="191">
        <f>SUM(I239:I245)</f>
        <v>0</v>
      </c>
      <c r="J238" s="223">
        <f t="shared" ref="J238:J255" si="13">SUM(G238:I238)</f>
        <v>1750000</v>
      </c>
    </row>
    <row r="239" spans="1:10" ht="15.75" customHeight="1">
      <c r="A239" s="50"/>
      <c r="B239" s="26"/>
      <c r="C239" s="26"/>
      <c r="D239" s="26"/>
      <c r="E239" s="26" t="s">
        <v>279</v>
      </c>
      <c r="F239" s="26"/>
      <c r="G239" s="171">
        <v>50000</v>
      </c>
      <c r="H239" s="174"/>
      <c r="I239" s="174"/>
      <c r="J239" s="224">
        <f t="shared" si="13"/>
        <v>50000</v>
      </c>
    </row>
    <row r="240" spans="1:10" ht="15.75" customHeight="1">
      <c r="A240" s="50"/>
      <c r="B240" s="26"/>
      <c r="C240" s="26"/>
      <c r="D240" s="26"/>
      <c r="E240" s="26" t="s">
        <v>280</v>
      </c>
      <c r="F240" s="26"/>
      <c r="G240" s="171">
        <v>100000</v>
      </c>
      <c r="H240" s="174"/>
      <c r="I240" s="174"/>
      <c r="J240" s="224">
        <f t="shared" si="13"/>
        <v>100000</v>
      </c>
    </row>
    <row r="241" spans="1:13" ht="15.75" customHeight="1">
      <c r="A241" s="50"/>
      <c r="B241" s="26"/>
      <c r="C241" s="26"/>
      <c r="D241" s="26"/>
      <c r="E241" s="26" t="s">
        <v>454</v>
      </c>
      <c r="F241" s="26"/>
      <c r="G241" s="171">
        <v>550000</v>
      </c>
      <c r="H241" s="174"/>
      <c r="I241" s="174"/>
      <c r="J241" s="224">
        <f t="shared" si="13"/>
        <v>550000</v>
      </c>
    </row>
    <row r="242" spans="1:13" ht="15.75" customHeight="1">
      <c r="A242" s="50"/>
      <c r="B242" s="26"/>
      <c r="C242" s="26"/>
      <c r="D242" s="26"/>
      <c r="E242" s="26" t="s">
        <v>453</v>
      </c>
      <c r="F242" s="26"/>
      <c r="G242" s="171">
        <v>200000</v>
      </c>
      <c r="H242" s="174"/>
      <c r="I242" s="174"/>
      <c r="J242" s="224">
        <f t="shared" si="13"/>
        <v>200000</v>
      </c>
    </row>
    <row r="243" spans="1:13" ht="15.75" customHeight="1">
      <c r="A243" s="50"/>
      <c r="B243" s="26"/>
      <c r="C243" s="26"/>
      <c r="D243" s="26"/>
      <c r="E243" s="26" t="s">
        <v>452</v>
      </c>
      <c r="F243" s="26"/>
      <c r="G243" s="171">
        <v>300000</v>
      </c>
      <c r="H243" s="174"/>
      <c r="I243" s="174"/>
      <c r="J243" s="224">
        <f t="shared" si="13"/>
        <v>300000</v>
      </c>
    </row>
    <row r="244" spans="1:13" ht="15.75" customHeight="1">
      <c r="A244" s="50"/>
      <c r="B244" s="26"/>
      <c r="C244" s="26"/>
      <c r="D244" s="26"/>
      <c r="E244" s="26" t="s">
        <v>455</v>
      </c>
      <c r="F244" s="26"/>
      <c r="G244" s="171">
        <v>150000</v>
      </c>
      <c r="H244" s="174"/>
      <c r="I244" s="174"/>
      <c r="J244" s="224">
        <f t="shared" si="13"/>
        <v>150000</v>
      </c>
      <c r="M244" s="236"/>
    </row>
    <row r="245" spans="1:13" ht="15.75" customHeight="1">
      <c r="A245" s="50"/>
      <c r="B245" s="26"/>
      <c r="C245" s="26"/>
      <c r="D245" s="26"/>
      <c r="E245" s="26" t="s">
        <v>456</v>
      </c>
      <c r="F245" s="26"/>
      <c r="G245" s="171">
        <v>400000</v>
      </c>
      <c r="H245" s="174"/>
      <c r="I245" s="174"/>
      <c r="J245" s="224">
        <f t="shared" si="13"/>
        <v>400000</v>
      </c>
    </row>
    <row r="246" spans="1:13" ht="15.75" customHeight="1">
      <c r="A246" s="50"/>
      <c r="B246" s="26"/>
      <c r="C246" s="26"/>
      <c r="D246" s="51" t="s">
        <v>281</v>
      </c>
      <c r="F246" s="51"/>
      <c r="G246" s="191">
        <f>SUM(G247)</f>
        <v>0</v>
      </c>
      <c r="H246" s="191">
        <f>SUM(H247)</f>
        <v>0</v>
      </c>
      <c r="I246" s="191">
        <f>SUM(I247)</f>
        <v>0</v>
      </c>
      <c r="J246" s="223">
        <f t="shared" si="13"/>
        <v>0</v>
      </c>
    </row>
    <row r="247" spans="1:13" ht="15.75" customHeight="1">
      <c r="A247" s="50"/>
      <c r="B247" s="26"/>
      <c r="C247" s="26"/>
      <c r="D247" s="26"/>
      <c r="E247" s="26" t="s">
        <v>282</v>
      </c>
      <c r="F247" s="26"/>
      <c r="G247" s="171"/>
      <c r="H247" s="174"/>
      <c r="I247" s="174"/>
      <c r="J247" s="224">
        <f t="shared" si="13"/>
        <v>0</v>
      </c>
    </row>
    <row r="248" spans="1:13" ht="15.75" customHeight="1">
      <c r="A248" s="52" t="s">
        <v>28</v>
      </c>
      <c r="B248" s="26"/>
      <c r="C248" s="51" t="s">
        <v>29</v>
      </c>
      <c r="D248" s="51"/>
      <c r="E248" s="51"/>
      <c r="F248" s="26"/>
      <c r="G248" s="193">
        <f>SUM(G249+G251+G254)</f>
        <v>1366000</v>
      </c>
      <c r="H248" s="193">
        <f>SUM(H249+H251+H254)</f>
        <v>0</v>
      </c>
      <c r="I248" s="193">
        <f>SUM(I249+I251+I254)</f>
        <v>810526</v>
      </c>
      <c r="J248" s="223">
        <f t="shared" si="13"/>
        <v>2176526</v>
      </c>
    </row>
    <row r="249" spans="1:13" ht="15.75" customHeight="1">
      <c r="A249" s="50"/>
      <c r="B249" s="51" t="s">
        <v>193</v>
      </c>
      <c r="C249" s="57"/>
      <c r="D249" s="51" t="s">
        <v>194</v>
      </c>
      <c r="E249" s="59"/>
      <c r="F249" s="26"/>
      <c r="G249" s="193">
        <f>SUM(G250)</f>
        <v>938000</v>
      </c>
      <c r="H249" s="193">
        <f>SUM(H250)</f>
        <v>0</v>
      </c>
      <c r="I249" s="193">
        <f>SUM(I250)</f>
        <v>558000</v>
      </c>
      <c r="J249" s="223">
        <f t="shared" si="13"/>
        <v>1496000</v>
      </c>
    </row>
    <row r="250" spans="1:13" ht="15.75" customHeight="1">
      <c r="A250" s="50"/>
      <c r="B250" s="26"/>
      <c r="C250" s="26" t="s">
        <v>195</v>
      </c>
      <c r="D250" s="26" t="s">
        <v>426</v>
      </c>
      <c r="E250" s="26"/>
      <c r="F250" s="26"/>
      <c r="G250" s="194">
        <v>938000</v>
      </c>
      <c r="H250" s="210"/>
      <c r="I250" s="210">
        <v>558000</v>
      </c>
      <c r="J250" s="224">
        <f t="shared" si="13"/>
        <v>1496000</v>
      </c>
    </row>
    <row r="251" spans="1:13" ht="15.75" customHeight="1">
      <c r="A251" s="50"/>
      <c r="B251" s="51" t="s">
        <v>197</v>
      </c>
      <c r="C251" s="26"/>
      <c r="D251" s="51" t="s">
        <v>198</v>
      </c>
      <c r="E251" s="51"/>
      <c r="F251" s="26"/>
      <c r="G251" s="193">
        <f t="shared" ref="G251:I252" si="14">SUM(G252)</f>
        <v>137000</v>
      </c>
      <c r="H251" s="193">
        <f t="shared" si="14"/>
        <v>0</v>
      </c>
      <c r="I251" s="193">
        <f t="shared" si="14"/>
        <v>86800</v>
      </c>
      <c r="J251" s="223">
        <f t="shared" si="13"/>
        <v>223800</v>
      </c>
    </row>
    <row r="252" spans="1:13" ht="15.75" customHeight="1">
      <c r="A252" s="50"/>
      <c r="B252" s="26"/>
      <c r="C252" s="26" t="s">
        <v>208</v>
      </c>
      <c r="D252" s="26" t="s">
        <v>414</v>
      </c>
      <c r="E252" s="26"/>
      <c r="F252" s="26"/>
      <c r="G252" s="194">
        <f t="shared" si="14"/>
        <v>137000</v>
      </c>
      <c r="H252" s="194">
        <f t="shared" si="14"/>
        <v>0</v>
      </c>
      <c r="I252" s="194">
        <f t="shared" si="14"/>
        <v>86800</v>
      </c>
      <c r="J252" s="224">
        <f t="shared" si="13"/>
        <v>223800</v>
      </c>
    </row>
    <row r="253" spans="1:13" ht="15.75" customHeight="1">
      <c r="A253" s="50"/>
      <c r="B253" s="26"/>
      <c r="C253" s="26"/>
      <c r="D253" s="26"/>
      <c r="E253" s="26" t="s">
        <v>415</v>
      </c>
      <c r="F253" s="26"/>
      <c r="G253" s="194">
        <v>137000</v>
      </c>
      <c r="H253" s="210"/>
      <c r="I253" s="210">
        <v>86800</v>
      </c>
      <c r="J253" s="224">
        <f t="shared" si="13"/>
        <v>223800</v>
      </c>
    </row>
    <row r="254" spans="1:13" ht="15.75" customHeight="1">
      <c r="A254" s="50"/>
      <c r="B254" s="51" t="s">
        <v>187</v>
      </c>
      <c r="C254" s="57"/>
      <c r="D254" s="51" t="s">
        <v>188</v>
      </c>
      <c r="E254" s="57"/>
      <c r="F254" s="26"/>
      <c r="G254" s="193">
        <f>SUM(G255)</f>
        <v>291000</v>
      </c>
      <c r="H254" s="193">
        <f>SUM(H255)</f>
        <v>0</v>
      </c>
      <c r="I254" s="193">
        <f>SUM(I255)</f>
        <v>165726</v>
      </c>
      <c r="J254" s="223">
        <f t="shared" si="13"/>
        <v>456726</v>
      </c>
    </row>
    <row r="255" spans="1:13" ht="15.75" customHeight="1">
      <c r="A255" s="50"/>
      <c r="B255" s="26"/>
      <c r="C255" s="26" t="s">
        <v>189</v>
      </c>
      <c r="D255" s="26" t="s">
        <v>190</v>
      </c>
      <c r="E255" s="26"/>
      <c r="F255" s="26"/>
      <c r="G255" s="194">
        <v>291000</v>
      </c>
      <c r="H255" s="210"/>
      <c r="I255" s="210">
        <v>165726</v>
      </c>
      <c r="J255" s="224">
        <f t="shared" si="13"/>
        <v>456726</v>
      </c>
    </row>
    <row r="256" spans="1:13" ht="15.75" customHeight="1">
      <c r="A256" s="70"/>
      <c r="B256" s="71"/>
      <c r="C256" s="71"/>
      <c r="D256" s="71"/>
      <c r="E256" s="71"/>
      <c r="F256" s="71"/>
      <c r="G256" s="198"/>
      <c r="H256" s="174"/>
      <c r="I256" s="174"/>
      <c r="J256" s="230"/>
    </row>
    <row r="257" spans="1:10" ht="15.75" customHeight="1">
      <c r="A257" s="72" t="s">
        <v>283</v>
      </c>
      <c r="B257" s="73"/>
      <c r="C257" s="73"/>
      <c r="D257" s="73"/>
      <c r="E257" s="73"/>
      <c r="F257" s="74"/>
      <c r="G257" s="237">
        <f>SUM(G258)</f>
        <v>804899</v>
      </c>
      <c r="H257" s="237">
        <f t="shared" ref="H257:J258" si="15">SUM(H258)</f>
        <v>410214</v>
      </c>
      <c r="I257" s="237">
        <f t="shared" si="15"/>
        <v>329692</v>
      </c>
      <c r="J257" s="237">
        <f t="shared" si="15"/>
        <v>1544805</v>
      </c>
    </row>
    <row r="258" spans="1:10" ht="15.75" customHeight="1">
      <c r="A258" s="52" t="s">
        <v>42</v>
      </c>
      <c r="B258" s="51"/>
      <c r="C258" s="51" t="s">
        <v>41</v>
      </c>
      <c r="D258" s="26"/>
      <c r="E258" s="55"/>
      <c r="F258" s="26"/>
      <c r="G258" s="191">
        <f>SUM(G259)</f>
        <v>804899</v>
      </c>
      <c r="H258" s="191">
        <f t="shared" si="15"/>
        <v>410214</v>
      </c>
      <c r="I258" s="191">
        <f t="shared" si="15"/>
        <v>329692</v>
      </c>
      <c r="J258" s="208">
        <f>SUM(G258:I258)</f>
        <v>1544805</v>
      </c>
    </row>
    <row r="259" spans="1:10" ht="15.75" customHeight="1">
      <c r="A259" s="52"/>
      <c r="B259" s="51"/>
      <c r="C259" s="26" t="s">
        <v>284</v>
      </c>
      <c r="D259" s="26" t="s">
        <v>285</v>
      </c>
      <c r="E259" s="55"/>
      <c r="F259" s="26"/>
      <c r="G259" s="171">
        <v>804899</v>
      </c>
      <c r="H259" s="174">
        <v>410214</v>
      </c>
      <c r="I259" s="174">
        <v>329692</v>
      </c>
      <c r="J259" s="174">
        <f>SUM(G259:H259)</f>
        <v>1215113</v>
      </c>
    </row>
    <row r="260" spans="1:10" ht="15.75" customHeight="1">
      <c r="A260" s="19"/>
      <c r="B260" s="13"/>
      <c r="C260" s="16" t="s">
        <v>286</v>
      </c>
      <c r="D260" s="16"/>
      <c r="E260" s="16"/>
      <c r="F260" s="60">
        <v>5</v>
      </c>
      <c r="G260" s="172"/>
      <c r="H260" s="175"/>
      <c r="I260" s="175"/>
      <c r="J260" s="175"/>
    </row>
    <row r="261" spans="1:10" ht="15.75" customHeight="1">
      <c r="A261" s="50"/>
      <c r="B261" s="26"/>
      <c r="C261" s="51"/>
      <c r="D261" s="51"/>
      <c r="E261" s="51"/>
      <c r="F261" s="75"/>
      <c r="G261" s="191"/>
      <c r="H261" s="208"/>
      <c r="I261" s="208"/>
      <c r="J261" s="208"/>
    </row>
    <row r="262" spans="1:10" ht="15.75" customHeight="1">
      <c r="A262" s="52" t="s">
        <v>24</v>
      </c>
      <c r="B262" s="51"/>
      <c r="C262" s="51" t="s">
        <v>173</v>
      </c>
      <c r="D262" s="51"/>
      <c r="E262" s="51"/>
      <c r="F262" s="26"/>
      <c r="G262" s="171">
        <f>SUM(G10+G50+G116+G172+G195)</f>
        <v>15010000</v>
      </c>
      <c r="H262" s="171">
        <f>SUM(H10+H50+H116+H172+H195)</f>
        <v>288060</v>
      </c>
      <c r="I262" s="171">
        <f>SUM(I10+I50+I116+I172+I195)</f>
        <v>998089</v>
      </c>
      <c r="J262" s="171">
        <f>SUM(J10+J50+J116+J172+J195)</f>
        <v>16296149</v>
      </c>
    </row>
    <row r="263" spans="1:10" ht="15.75" customHeight="1">
      <c r="A263" s="52" t="s">
        <v>26</v>
      </c>
      <c r="B263" s="51"/>
      <c r="C263" s="51" t="s">
        <v>178</v>
      </c>
      <c r="D263" s="53"/>
      <c r="E263" s="53"/>
      <c r="F263" s="26"/>
      <c r="G263" s="171">
        <f>SUM(G13+G54+G125+G179+G201)</f>
        <v>3032000</v>
      </c>
      <c r="H263" s="171">
        <f>SUM(H13+H54+H125+H179+H201)</f>
        <v>55395</v>
      </c>
      <c r="I263" s="171">
        <f>SUM(I13+I54+I125+I179+I201)</f>
        <v>95693</v>
      </c>
      <c r="J263" s="171">
        <f>SUM(J13+J54+J125+J179+J201)</f>
        <v>3183088</v>
      </c>
    </row>
    <row r="264" spans="1:10" ht="15.75" customHeight="1">
      <c r="A264" s="52" t="s">
        <v>28</v>
      </c>
      <c r="B264" s="51"/>
      <c r="C264" s="51" t="s">
        <v>29</v>
      </c>
      <c r="D264" s="51"/>
      <c r="E264" s="51"/>
      <c r="F264" s="26"/>
      <c r="G264" s="171">
        <f>SUM(G17+G28+G56+G63+G77+G88+G98+G129+G183+G205+G248)</f>
        <v>17000000</v>
      </c>
      <c r="H264" s="171">
        <f>SUM(H17+H28+H56+H63+H77+H88+H98+H129+H183+H205+H248)</f>
        <v>826770</v>
      </c>
      <c r="I264" s="171">
        <f>SUM(I17+I28+I56+I63+I77+I88+I98+I129+I183+I205+I248)</f>
        <v>1242501</v>
      </c>
      <c r="J264" s="171">
        <f>SUM(J17+J28+J56+J63+J77+J88+J98+J129+J183+J205+J248)</f>
        <v>19069271</v>
      </c>
    </row>
    <row r="265" spans="1:10" ht="15.75" customHeight="1">
      <c r="A265" s="52" t="s">
        <v>30</v>
      </c>
      <c r="B265" s="26"/>
      <c r="C265" s="51" t="s">
        <v>273</v>
      </c>
      <c r="D265" s="51"/>
      <c r="E265" s="51"/>
      <c r="F265" s="26"/>
      <c r="G265" s="171">
        <f>SUM(G237)</f>
        <v>1750000</v>
      </c>
      <c r="H265" s="171">
        <f>SUM(H237)</f>
        <v>0</v>
      </c>
      <c r="I265" s="171">
        <f>SUM(I237)</f>
        <v>0</v>
      </c>
      <c r="J265" s="171">
        <f>SUM(J237)</f>
        <v>1750000</v>
      </c>
    </row>
    <row r="266" spans="1:10" ht="15.75" customHeight="1">
      <c r="A266" s="52" t="s">
        <v>32</v>
      </c>
      <c r="B266" s="51"/>
      <c r="C266" s="51" t="s">
        <v>33</v>
      </c>
      <c r="D266" s="51"/>
      <c r="E266" s="51"/>
      <c r="F266" s="76"/>
      <c r="G266" s="171">
        <f>SUM(G24+G150+G152+G168+G228)</f>
        <v>8786580</v>
      </c>
      <c r="H266" s="171">
        <f>SUM(H24+H150+H152+H168+H228)</f>
        <v>10799470</v>
      </c>
      <c r="I266" s="171">
        <f>SUM(I24+I150+I152+I168+I228)</f>
        <v>46645</v>
      </c>
      <c r="J266" s="171">
        <f>SUM(J24+J150+J152+J168+J228)</f>
        <v>19632695</v>
      </c>
    </row>
    <row r="267" spans="1:10" ht="15.75" customHeight="1">
      <c r="A267" s="52" t="s">
        <v>35</v>
      </c>
      <c r="B267" s="51"/>
      <c r="C267" s="297" t="s">
        <v>36</v>
      </c>
      <c r="D267" s="297"/>
      <c r="E267" s="297"/>
      <c r="F267" s="26"/>
      <c r="G267" s="171">
        <f>SUM(G41+G83+G158+G223)</f>
        <v>20186000</v>
      </c>
      <c r="H267" s="171">
        <f>SUM(H41+H83+H158+H223)</f>
        <v>0</v>
      </c>
      <c r="I267" s="171">
        <f>SUM(I41+I83+I158+I223)</f>
        <v>545987</v>
      </c>
      <c r="J267" s="171">
        <f>SUM(J41+J83+J158+J223)</f>
        <v>20731987</v>
      </c>
    </row>
    <row r="268" spans="1:10" ht="15.75" customHeight="1">
      <c r="A268" s="52" t="s">
        <v>37</v>
      </c>
      <c r="B268" s="51"/>
      <c r="C268" s="297" t="s">
        <v>287</v>
      </c>
      <c r="D268" s="297"/>
      <c r="E268" s="297"/>
      <c r="F268" s="26"/>
      <c r="G268" s="171">
        <f>SUM(G45+G72+G111+G162)</f>
        <v>23280000</v>
      </c>
      <c r="H268" s="171">
        <f>SUM(H45+H72+H111+H162)</f>
        <v>-826770</v>
      </c>
      <c r="I268" s="171">
        <f>SUM(I45+I72+I111+I162)</f>
        <v>0</v>
      </c>
      <c r="J268" s="171">
        <f>SUM(J45+J72+J111+J162)</f>
        <v>22453230</v>
      </c>
    </row>
    <row r="269" spans="1:10" ht="15.75" customHeight="1">
      <c r="A269" s="52" t="s">
        <v>39</v>
      </c>
      <c r="B269" s="51"/>
      <c r="C269" s="51" t="s">
        <v>40</v>
      </c>
      <c r="D269" s="51"/>
      <c r="E269" s="51"/>
      <c r="F269" s="76"/>
      <c r="G269" s="171"/>
      <c r="H269" s="174"/>
      <c r="I269" s="174"/>
      <c r="J269" s="174">
        <f>SUM(G269:H269)</f>
        <v>0</v>
      </c>
    </row>
    <row r="270" spans="1:10" ht="15.75" customHeight="1">
      <c r="A270" s="52" t="s">
        <v>42</v>
      </c>
      <c r="B270" s="51"/>
      <c r="C270" s="51" t="s">
        <v>41</v>
      </c>
      <c r="D270" s="51"/>
      <c r="E270" s="51"/>
      <c r="F270" s="26"/>
      <c r="G270" s="171">
        <f>SUM(G258)</f>
        <v>804899</v>
      </c>
      <c r="H270" s="171">
        <f>SUM(H258)</f>
        <v>410214</v>
      </c>
      <c r="I270" s="171">
        <f>SUM(I258)</f>
        <v>329692</v>
      </c>
      <c r="J270" s="171">
        <f>SUM(J258)</f>
        <v>1544805</v>
      </c>
    </row>
    <row r="271" spans="1:10" ht="15.75" customHeight="1">
      <c r="A271" s="52"/>
      <c r="B271" s="51"/>
      <c r="C271" s="51" t="s">
        <v>286</v>
      </c>
      <c r="D271" s="51"/>
      <c r="E271" s="51"/>
      <c r="F271" s="51"/>
      <c r="G271" s="191">
        <f>SUM(G262:G270)</f>
        <v>89849479</v>
      </c>
      <c r="H271" s="208">
        <f>SUM(H262:H270)</f>
        <v>11553139</v>
      </c>
      <c r="I271" s="208">
        <f>SUM(I262:I270)</f>
        <v>3258607</v>
      </c>
      <c r="J271" s="208">
        <f>SUM(J262:J270)</f>
        <v>104661225</v>
      </c>
    </row>
    <row r="272" spans="1:10" ht="15.75" customHeight="1">
      <c r="A272" s="35"/>
      <c r="B272" s="69"/>
      <c r="C272" s="77"/>
      <c r="D272" s="77"/>
      <c r="E272" s="77"/>
      <c r="F272" s="77"/>
      <c r="G272" s="199"/>
      <c r="H272" s="212"/>
      <c r="I272" s="212"/>
      <c r="J272" s="212"/>
    </row>
  </sheetData>
  <sheetProtection selectLockedCells="1" selectUnlockedCells="1"/>
  <mergeCells count="13">
    <mergeCell ref="A1:J1"/>
    <mergeCell ref="I7:I8"/>
    <mergeCell ref="A2:G2"/>
    <mergeCell ref="J7:J8"/>
    <mergeCell ref="A7:E8"/>
    <mergeCell ref="F7:F8"/>
    <mergeCell ref="G7:G8"/>
    <mergeCell ref="C267:E267"/>
    <mergeCell ref="C268:E268"/>
    <mergeCell ref="H7:H8"/>
    <mergeCell ref="A3:J3"/>
    <mergeCell ref="A4:J4"/>
    <mergeCell ref="A5:J5"/>
  </mergeCells>
  <phoneticPr fontId="24" type="noConversion"/>
  <pageMargins left="0.51181102362204722" right="0.51181102362204722" top="0.74803149606299213" bottom="0.74803149606299213" header="0.51181102362204722" footer="0.51181102362204722"/>
  <pageSetup paperSize="9" scale="81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9"/>
  <sheetViews>
    <sheetView workbookViewId="0">
      <selection activeCell="J12" sqref="J12"/>
    </sheetView>
  </sheetViews>
  <sheetFormatPr defaultRowHeight="15" customHeight="1"/>
  <cols>
    <col min="4" max="4" width="25.28515625" customWidth="1"/>
    <col min="5" max="8" width="11.140625" customWidth="1"/>
    <col min="9" max="11" width="9.85546875" customWidth="1"/>
    <col min="12" max="12" width="10.7109375" customWidth="1"/>
    <col min="13" max="13" width="7.42578125" customWidth="1"/>
    <col min="14" max="14" width="12.42578125" customWidth="1"/>
  </cols>
  <sheetData>
    <row r="1" spans="1:14" ht="15.75" customHeight="1">
      <c r="A1" s="273" t="s">
        <v>469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5.75" customHeight="1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5.75" customHeight="1">
      <c r="A3" s="283" t="s">
        <v>438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5.75" customHeight="1">
      <c r="A4" s="281" t="s">
        <v>459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5.75" customHeight="1">
      <c r="A5" s="48"/>
      <c r="B5" s="48"/>
      <c r="C5" s="48"/>
      <c r="D5" s="22"/>
      <c r="E5" s="290" t="s">
        <v>1</v>
      </c>
      <c r="F5" s="290"/>
      <c r="G5" s="290"/>
      <c r="H5" s="290"/>
      <c r="I5" s="290"/>
      <c r="J5" s="290"/>
      <c r="K5" s="290"/>
      <c r="L5" s="290"/>
      <c r="M5" s="290"/>
      <c r="N5" s="290"/>
    </row>
    <row r="6" spans="1:14" ht="15" customHeight="1">
      <c r="A6" s="304" t="s">
        <v>153</v>
      </c>
      <c r="B6" s="304"/>
      <c r="C6" s="304"/>
      <c r="D6" s="304"/>
      <c r="E6" s="287" t="s">
        <v>154</v>
      </c>
      <c r="F6" s="291" t="s">
        <v>445</v>
      </c>
      <c r="G6" s="291" t="s">
        <v>446</v>
      </c>
      <c r="H6" s="291" t="s">
        <v>427</v>
      </c>
      <c r="I6" s="287" t="s">
        <v>155</v>
      </c>
      <c r="J6" s="291" t="s">
        <v>445</v>
      </c>
      <c r="K6" s="291" t="s">
        <v>446</v>
      </c>
      <c r="L6" s="291" t="s">
        <v>427</v>
      </c>
      <c r="M6" s="287" t="s">
        <v>462</v>
      </c>
      <c r="N6" s="287" t="s">
        <v>157</v>
      </c>
    </row>
    <row r="7" spans="1:14" ht="15" customHeight="1">
      <c r="A7" s="304"/>
      <c r="B7" s="304"/>
      <c r="C7" s="304"/>
      <c r="D7" s="304"/>
      <c r="E7" s="287"/>
      <c r="F7" s="292"/>
      <c r="G7" s="292"/>
      <c r="H7" s="292"/>
      <c r="I7" s="287"/>
      <c r="J7" s="292"/>
      <c r="K7" s="292"/>
      <c r="L7" s="292"/>
      <c r="M7" s="287"/>
      <c r="N7" s="287"/>
    </row>
    <row r="8" spans="1:14" ht="15" customHeight="1">
      <c r="A8" s="304"/>
      <c r="B8" s="304"/>
      <c r="C8" s="304"/>
      <c r="D8" s="304"/>
      <c r="E8" s="287"/>
      <c r="F8" s="292"/>
      <c r="G8" s="292"/>
      <c r="H8" s="292"/>
      <c r="I8" s="287"/>
      <c r="J8" s="292"/>
      <c r="K8" s="292"/>
      <c r="L8" s="292"/>
      <c r="M8" s="287"/>
      <c r="N8" s="287"/>
    </row>
    <row r="9" spans="1:14" ht="15" customHeight="1">
      <c r="A9" s="304"/>
      <c r="B9" s="304"/>
      <c r="C9" s="304"/>
      <c r="D9" s="304"/>
      <c r="E9" s="287"/>
      <c r="F9" s="293"/>
      <c r="G9" s="293"/>
      <c r="H9" s="293"/>
      <c r="I9" s="287"/>
      <c r="J9" s="293"/>
      <c r="K9" s="293"/>
      <c r="L9" s="293"/>
      <c r="M9" s="287"/>
      <c r="N9" s="287"/>
    </row>
    <row r="10" spans="1:14" ht="15.75" customHeight="1">
      <c r="A10" s="78" t="s">
        <v>288</v>
      </c>
      <c r="B10" s="79"/>
      <c r="C10" s="79"/>
      <c r="D10" s="79"/>
      <c r="E10" s="43">
        <v>9543580</v>
      </c>
      <c r="F10" s="43">
        <v>10299470</v>
      </c>
      <c r="G10" s="43">
        <v>-265355</v>
      </c>
      <c r="H10" s="43">
        <f>SUM(E10:G10)</f>
        <v>19577695</v>
      </c>
      <c r="I10" s="80"/>
      <c r="J10" s="80"/>
      <c r="K10" s="80"/>
      <c r="L10" s="80"/>
      <c r="M10" s="81"/>
      <c r="N10" s="80">
        <f t="shared" ref="N10:N20" si="0">SUM(H10+L10)</f>
        <v>19577695</v>
      </c>
    </row>
    <row r="11" spans="1:14" ht="15.75" customHeight="1">
      <c r="A11" s="82" t="s">
        <v>68</v>
      </c>
      <c r="B11" s="83"/>
      <c r="C11" s="83"/>
      <c r="D11" s="84"/>
      <c r="E11" s="43">
        <v>2178000</v>
      </c>
      <c r="F11" s="43"/>
      <c r="G11" s="43"/>
      <c r="H11" s="43">
        <f t="shared" ref="H11:H37" si="1">SUM(E11:G11)</f>
        <v>2178000</v>
      </c>
      <c r="I11" s="43"/>
      <c r="J11" s="43"/>
      <c r="K11" s="43"/>
      <c r="L11" s="43"/>
      <c r="M11" s="81"/>
      <c r="N11" s="80">
        <f t="shared" si="0"/>
        <v>2178000</v>
      </c>
    </row>
    <row r="12" spans="1:14" ht="15.75" customHeight="1">
      <c r="A12" s="78" t="s">
        <v>289</v>
      </c>
      <c r="B12" s="85"/>
      <c r="C12" s="85"/>
      <c r="D12" s="85"/>
      <c r="E12" s="43">
        <v>14444000</v>
      </c>
      <c r="F12" s="43"/>
      <c r="G12" s="43">
        <v>-200000</v>
      </c>
      <c r="H12" s="43">
        <f t="shared" si="1"/>
        <v>14244000</v>
      </c>
      <c r="I12" s="43"/>
      <c r="J12" s="43"/>
      <c r="K12" s="43"/>
      <c r="L12" s="43"/>
      <c r="M12" s="81"/>
      <c r="N12" s="80">
        <f t="shared" si="0"/>
        <v>14244000</v>
      </c>
    </row>
    <row r="13" spans="1:14" ht="15.75" customHeight="1">
      <c r="A13" s="78" t="s">
        <v>283</v>
      </c>
      <c r="B13" s="85"/>
      <c r="C13" s="85"/>
      <c r="D13" s="85"/>
      <c r="E13" s="43">
        <v>804899</v>
      </c>
      <c r="F13" s="43">
        <v>410214</v>
      </c>
      <c r="G13" s="43">
        <v>329692</v>
      </c>
      <c r="H13" s="43">
        <f t="shared" si="1"/>
        <v>1544805</v>
      </c>
      <c r="I13" s="43"/>
      <c r="J13" s="43"/>
      <c r="K13" s="43"/>
      <c r="L13" s="43"/>
      <c r="M13" s="81"/>
      <c r="N13" s="80">
        <f t="shared" si="0"/>
        <v>1544805</v>
      </c>
    </row>
    <row r="14" spans="1:14" ht="15.75" customHeight="1">
      <c r="A14" s="82" t="s">
        <v>108</v>
      </c>
      <c r="B14" s="83"/>
      <c r="C14" s="83"/>
      <c r="D14" s="84"/>
      <c r="E14" s="43">
        <v>1448000</v>
      </c>
      <c r="F14" s="43"/>
      <c r="G14" s="43">
        <v>541678</v>
      </c>
      <c r="H14" s="43">
        <f t="shared" si="1"/>
        <v>1989678</v>
      </c>
      <c r="I14" s="43"/>
      <c r="J14" s="43"/>
      <c r="K14" s="43"/>
      <c r="L14" s="43"/>
      <c r="M14" s="81"/>
      <c r="N14" s="80">
        <f t="shared" si="0"/>
        <v>1989678</v>
      </c>
    </row>
    <row r="15" spans="1:14" ht="15.75" customHeight="1">
      <c r="A15" s="78" t="s">
        <v>223</v>
      </c>
      <c r="B15" s="85"/>
      <c r="C15" s="85"/>
      <c r="D15" s="85"/>
      <c r="E15" s="43">
        <v>16367000</v>
      </c>
      <c r="F15" s="43"/>
      <c r="G15" s="43"/>
      <c r="H15" s="43">
        <f t="shared" si="1"/>
        <v>16367000</v>
      </c>
      <c r="I15" s="43"/>
      <c r="J15" s="43"/>
      <c r="K15" s="43"/>
      <c r="L15" s="43"/>
      <c r="M15" s="81"/>
      <c r="N15" s="80">
        <f t="shared" si="0"/>
        <v>16367000</v>
      </c>
    </row>
    <row r="16" spans="1:14" ht="15.75" customHeight="1">
      <c r="A16" s="78" t="s">
        <v>290</v>
      </c>
      <c r="B16" s="85"/>
      <c r="C16" s="85"/>
      <c r="D16" s="85"/>
      <c r="E16" s="80"/>
      <c r="F16" s="80"/>
      <c r="G16" s="80"/>
      <c r="H16" s="43">
        <f t="shared" si="1"/>
        <v>0</v>
      </c>
      <c r="I16" s="43"/>
      <c r="J16" s="43"/>
      <c r="K16" s="43"/>
      <c r="L16" s="43"/>
      <c r="M16" s="81"/>
      <c r="N16" s="80">
        <f t="shared" si="0"/>
        <v>0</v>
      </c>
    </row>
    <row r="17" spans="1:14" ht="15.75" customHeight="1">
      <c r="A17" s="82" t="s">
        <v>163</v>
      </c>
      <c r="B17" s="83"/>
      <c r="C17" s="83"/>
      <c r="D17" s="84"/>
      <c r="E17" s="43"/>
      <c r="F17" s="43"/>
      <c r="G17" s="43"/>
      <c r="H17" s="43">
        <f t="shared" si="1"/>
        <v>0</v>
      </c>
      <c r="I17" s="43"/>
      <c r="J17" s="43"/>
      <c r="K17" s="43"/>
      <c r="L17" s="43"/>
      <c r="M17" s="81"/>
      <c r="N17" s="80">
        <f t="shared" si="0"/>
        <v>0</v>
      </c>
    </row>
    <row r="18" spans="1:14" ht="15.75" customHeight="1">
      <c r="A18" s="82" t="s">
        <v>291</v>
      </c>
      <c r="B18" s="83"/>
      <c r="C18" s="83"/>
      <c r="D18" s="84"/>
      <c r="E18" s="43"/>
      <c r="F18" s="43"/>
      <c r="G18" s="43"/>
      <c r="H18" s="43">
        <f t="shared" si="1"/>
        <v>0</v>
      </c>
      <c r="I18" s="43"/>
      <c r="J18" s="43"/>
      <c r="K18" s="43"/>
      <c r="L18" s="43"/>
      <c r="M18" s="81"/>
      <c r="N18" s="80">
        <f t="shared" si="0"/>
        <v>0</v>
      </c>
    </row>
    <row r="19" spans="1:14" ht="15.75" customHeight="1">
      <c r="A19" s="82" t="s">
        <v>226</v>
      </c>
      <c r="B19" s="83"/>
      <c r="C19" s="83"/>
      <c r="D19" s="84"/>
      <c r="E19" s="43">
        <v>2270000</v>
      </c>
      <c r="F19" s="43"/>
      <c r="G19" s="43"/>
      <c r="H19" s="43">
        <f t="shared" si="1"/>
        <v>2270000</v>
      </c>
      <c r="I19" s="43"/>
      <c r="J19" s="43"/>
      <c r="K19" s="43"/>
      <c r="L19" s="43"/>
      <c r="M19" s="81"/>
      <c r="N19" s="80">
        <f t="shared" si="0"/>
        <v>2270000</v>
      </c>
    </row>
    <row r="20" spans="1:14" ht="15.75" customHeight="1">
      <c r="A20" s="82" t="s">
        <v>228</v>
      </c>
      <c r="B20" s="83"/>
      <c r="C20" s="83"/>
      <c r="D20" s="84"/>
      <c r="E20" s="43">
        <v>1363000</v>
      </c>
      <c r="F20" s="43"/>
      <c r="G20" s="43"/>
      <c r="H20" s="43">
        <f t="shared" si="1"/>
        <v>1363000</v>
      </c>
      <c r="I20" s="43"/>
      <c r="J20" s="43"/>
      <c r="K20" s="43"/>
      <c r="L20" s="43"/>
      <c r="M20" s="81"/>
      <c r="N20" s="80">
        <f t="shared" si="0"/>
        <v>1363000</v>
      </c>
    </row>
    <row r="21" spans="1:14" ht="15.75" customHeight="1">
      <c r="A21" s="78" t="s">
        <v>112</v>
      </c>
      <c r="B21" s="85"/>
      <c r="C21" s="85"/>
      <c r="D21" s="85"/>
      <c r="E21" s="43">
        <v>22163000</v>
      </c>
      <c r="F21" s="43">
        <v>658245</v>
      </c>
      <c r="G21" s="43">
        <v>1010403</v>
      </c>
      <c r="H21" s="43">
        <f t="shared" si="1"/>
        <v>23831648</v>
      </c>
      <c r="I21" s="43">
        <v>7280000</v>
      </c>
      <c r="J21" s="43">
        <v>185210</v>
      </c>
      <c r="K21" s="43">
        <v>22952</v>
      </c>
      <c r="L21" s="43">
        <f>SUM(I21:K21)</f>
        <v>7488162</v>
      </c>
      <c r="M21" s="81"/>
      <c r="N21" s="80">
        <f>SUM(H21+L21)</f>
        <v>31319810</v>
      </c>
    </row>
    <row r="22" spans="1:14" ht="15.75" customHeight="1">
      <c r="A22" s="82" t="s">
        <v>292</v>
      </c>
      <c r="B22" s="83"/>
      <c r="C22" s="83"/>
      <c r="D22" s="84"/>
      <c r="E22" s="43"/>
      <c r="F22" s="43"/>
      <c r="G22" s="43"/>
      <c r="H22" s="43">
        <f t="shared" si="1"/>
        <v>0</v>
      </c>
      <c r="I22" s="43"/>
      <c r="J22" s="43"/>
      <c r="K22" s="43"/>
      <c r="L22" s="43"/>
      <c r="M22" s="81"/>
      <c r="N22" s="80">
        <f t="shared" ref="N22:N37" si="2">SUM(H22+L22)</f>
        <v>0</v>
      </c>
    </row>
    <row r="23" spans="1:14" ht="15.75" customHeight="1">
      <c r="A23" s="82" t="s">
        <v>259</v>
      </c>
      <c r="B23" s="83"/>
      <c r="C23" s="83"/>
      <c r="D23" s="84"/>
      <c r="E23" s="43">
        <v>474000</v>
      </c>
      <c r="F23" s="43"/>
      <c r="G23" s="43"/>
      <c r="H23" s="43">
        <f t="shared" si="1"/>
        <v>474000</v>
      </c>
      <c r="I23" s="43"/>
      <c r="J23" s="43"/>
      <c r="K23" s="43"/>
      <c r="L23" s="43"/>
      <c r="M23" s="81"/>
      <c r="N23" s="80">
        <f t="shared" si="2"/>
        <v>474000</v>
      </c>
    </row>
    <row r="24" spans="1:14" ht="15.75" customHeight="1">
      <c r="A24" s="82" t="s">
        <v>164</v>
      </c>
      <c r="B24" s="83"/>
      <c r="C24" s="83"/>
      <c r="D24" s="84"/>
      <c r="E24" s="43"/>
      <c r="F24" s="43"/>
      <c r="G24" s="43"/>
      <c r="H24" s="43">
        <f t="shared" si="1"/>
        <v>0</v>
      </c>
      <c r="I24" s="43"/>
      <c r="J24" s="43"/>
      <c r="K24" s="43"/>
      <c r="L24" s="43"/>
      <c r="M24" s="81"/>
      <c r="N24" s="80">
        <f t="shared" si="2"/>
        <v>0</v>
      </c>
    </row>
    <row r="25" spans="1:14" ht="15.75" customHeight="1">
      <c r="A25" s="82" t="s">
        <v>165</v>
      </c>
      <c r="B25" s="83"/>
      <c r="C25" s="83"/>
      <c r="D25" s="84"/>
      <c r="E25" s="43"/>
      <c r="F25" s="43"/>
      <c r="G25" s="43"/>
      <c r="H25" s="43">
        <f t="shared" si="1"/>
        <v>0</v>
      </c>
      <c r="I25" s="43"/>
      <c r="J25" s="43"/>
      <c r="K25" s="43"/>
      <c r="L25" s="43"/>
      <c r="M25" s="81"/>
      <c r="N25" s="80">
        <f t="shared" si="2"/>
        <v>0</v>
      </c>
    </row>
    <row r="26" spans="1:14" ht="15.75" customHeight="1">
      <c r="A26" s="82" t="s">
        <v>166</v>
      </c>
      <c r="B26" s="83"/>
      <c r="C26" s="83"/>
      <c r="D26" s="84"/>
      <c r="E26" s="80"/>
      <c r="F26" s="80"/>
      <c r="G26" s="80"/>
      <c r="H26" s="43">
        <f t="shared" si="1"/>
        <v>0</v>
      </c>
      <c r="I26" s="43"/>
      <c r="J26" s="43"/>
      <c r="K26" s="43"/>
      <c r="L26" s="43"/>
      <c r="M26" s="81"/>
      <c r="N26" s="80">
        <f t="shared" si="2"/>
        <v>0</v>
      </c>
    </row>
    <row r="27" spans="1:14" ht="15.75" customHeight="1">
      <c r="A27" s="82" t="s">
        <v>293</v>
      </c>
      <c r="B27" s="83"/>
      <c r="C27" s="83"/>
      <c r="D27" s="84"/>
      <c r="E27" s="80"/>
      <c r="F27" s="80"/>
      <c r="G27" s="80"/>
      <c r="H27" s="43">
        <f t="shared" si="1"/>
        <v>0</v>
      </c>
      <c r="I27" s="43"/>
      <c r="J27" s="43"/>
      <c r="K27" s="43"/>
      <c r="L27" s="43"/>
      <c r="M27" s="81"/>
      <c r="N27" s="80">
        <f t="shared" si="2"/>
        <v>0</v>
      </c>
    </row>
    <row r="28" spans="1:14" ht="15.75" customHeight="1">
      <c r="A28" s="82" t="s">
        <v>125</v>
      </c>
      <c r="B28" s="83"/>
      <c r="C28" s="83"/>
      <c r="D28" s="84"/>
      <c r="E28" s="43">
        <v>3625000</v>
      </c>
      <c r="F28" s="43"/>
      <c r="G28" s="43"/>
      <c r="H28" s="43">
        <f t="shared" si="1"/>
        <v>3625000</v>
      </c>
      <c r="I28" s="43"/>
      <c r="J28" s="43"/>
      <c r="K28" s="43"/>
      <c r="L28" s="43"/>
      <c r="M28" s="81"/>
      <c r="N28" s="80">
        <f t="shared" si="2"/>
        <v>3625000</v>
      </c>
    </row>
    <row r="29" spans="1:14" ht="15.75" customHeight="1">
      <c r="A29" s="82" t="s">
        <v>167</v>
      </c>
      <c r="B29" s="83"/>
      <c r="C29" s="83"/>
      <c r="D29" s="84"/>
      <c r="E29" s="80"/>
      <c r="F29" s="80"/>
      <c r="G29" s="80"/>
      <c r="H29" s="43">
        <f t="shared" si="1"/>
        <v>0</v>
      </c>
      <c r="I29" s="43"/>
      <c r="J29" s="43"/>
      <c r="K29" s="43"/>
      <c r="L29" s="43"/>
      <c r="M29" s="81"/>
      <c r="N29" s="80">
        <f t="shared" si="2"/>
        <v>0</v>
      </c>
    </row>
    <row r="30" spans="1:14" ht="15.75" customHeight="1">
      <c r="A30" s="82" t="s">
        <v>294</v>
      </c>
      <c r="B30" s="83"/>
      <c r="C30" s="83"/>
      <c r="D30" s="84"/>
      <c r="E30" s="43">
        <v>4523000</v>
      </c>
      <c r="F30" s="43"/>
      <c r="G30" s="43">
        <v>1008711</v>
      </c>
      <c r="H30" s="43">
        <f t="shared" si="1"/>
        <v>5531711</v>
      </c>
      <c r="I30" s="43"/>
      <c r="J30" s="43"/>
      <c r="K30" s="43"/>
      <c r="L30" s="43"/>
      <c r="M30" s="81"/>
      <c r="N30" s="80">
        <f t="shared" si="2"/>
        <v>5531711</v>
      </c>
    </row>
    <row r="31" spans="1:14" ht="15.75" customHeight="1">
      <c r="A31" s="82" t="s">
        <v>295</v>
      </c>
      <c r="B31" s="83"/>
      <c r="C31" s="83"/>
      <c r="D31" s="84"/>
      <c r="E31" s="43"/>
      <c r="F31" s="43"/>
      <c r="G31" s="43"/>
      <c r="H31" s="43">
        <f t="shared" si="1"/>
        <v>0</v>
      </c>
      <c r="I31" s="43"/>
      <c r="J31" s="43"/>
      <c r="K31" s="43"/>
      <c r="L31" s="43"/>
      <c r="M31" s="81"/>
      <c r="N31" s="80">
        <f t="shared" si="2"/>
        <v>0</v>
      </c>
    </row>
    <row r="32" spans="1:14" ht="15.75" customHeight="1">
      <c r="A32" s="82" t="s">
        <v>296</v>
      </c>
      <c r="B32" s="83"/>
      <c r="C32" s="83"/>
      <c r="D32" s="84"/>
      <c r="E32" s="43"/>
      <c r="F32" s="43"/>
      <c r="G32" s="43"/>
      <c r="H32" s="43">
        <f t="shared" si="1"/>
        <v>0</v>
      </c>
      <c r="I32" s="43"/>
      <c r="J32" s="43"/>
      <c r="K32" s="43"/>
      <c r="L32" s="43"/>
      <c r="M32" s="81"/>
      <c r="N32" s="80">
        <f t="shared" si="2"/>
        <v>0</v>
      </c>
    </row>
    <row r="33" spans="1:17" ht="15.75" customHeight="1">
      <c r="A33" s="82" t="s">
        <v>437</v>
      </c>
      <c r="B33" s="83"/>
      <c r="C33" s="83"/>
      <c r="D33" s="84"/>
      <c r="E33" s="43"/>
      <c r="F33" s="43"/>
      <c r="G33" s="43"/>
      <c r="H33" s="43">
        <f t="shared" si="1"/>
        <v>0</v>
      </c>
      <c r="I33" s="43"/>
      <c r="J33" s="43"/>
      <c r="K33" s="43"/>
      <c r="L33" s="43"/>
      <c r="M33" s="81"/>
      <c r="N33" s="80">
        <f t="shared" si="2"/>
        <v>0</v>
      </c>
    </row>
    <row r="34" spans="1:17" ht="15.75" customHeight="1">
      <c r="A34" s="78" t="s">
        <v>297</v>
      </c>
      <c r="B34" s="85"/>
      <c r="C34" s="85"/>
      <c r="D34" s="85"/>
      <c r="E34" s="43"/>
      <c r="F34" s="43"/>
      <c r="G34" s="43"/>
      <c r="H34" s="43">
        <f t="shared" si="1"/>
        <v>0</v>
      </c>
      <c r="I34" s="43"/>
      <c r="J34" s="43"/>
      <c r="K34" s="43"/>
      <c r="L34" s="43"/>
      <c r="M34" s="81"/>
      <c r="N34" s="80">
        <f t="shared" si="2"/>
        <v>0</v>
      </c>
    </row>
    <row r="35" spans="1:17" ht="15.75" customHeight="1">
      <c r="A35" s="82" t="s">
        <v>298</v>
      </c>
      <c r="B35" s="83"/>
      <c r="C35" s="83"/>
      <c r="D35" s="84"/>
      <c r="E35" s="43"/>
      <c r="F35" s="43"/>
      <c r="G35" s="43"/>
      <c r="H35" s="43">
        <f t="shared" si="1"/>
        <v>0</v>
      </c>
      <c r="I35" s="43"/>
      <c r="J35" s="43"/>
      <c r="K35" s="43"/>
      <c r="L35" s="43"/>
      <c r="M35" s="81"/>
      <c r="N35" s="80">
        <f t="shared" si="2"/>
        <v>0</v>
      </c>
      <c r="Q35" t="s">
        <v>299</v>
      </c>
    </row>
    <row r="36" spans="1:17" ht="15.75" customHeight="1">
      <c r="A36" s="82" t="s">
        <v>300</v>
      </c>
      <c r="B36" s="83"/>
      <c r="C36" s="83"/>
      <c r="D36" s="84"/>
      <c r="E36" s="43"/>
      <c r="F36" s="43"/>
      <c r="G36" s="43"/>
      <c r="H36" s="43">
        <f t="shared" si="1"/>
        <v>0</v>
      </c>
      <c r="I36" s="43">
        <v>250000</v>
      </c>
      <c r="J36" s="43"/>
      <c r="K36" s="43"/>
      <c r="L36" s="43">
        <v>250000</v>
      </c>
      <c r="M36" s="81"/>
      <c r="N36" s="80">
        <f t="shared" si="2"/>
        <v>250000</v>
      </c>
    </row>
    <row r="37" spans="1:17" ht="15.75" customHeight="1">
      <c r="A37" s="78" t="s">
        <v>272</v>
      </c>
      <c r="B37" s="85"/>
      <c r="C37" s="85"/>
      <c r="D37" s="85"/>
      <c r="E37" s="43">
        <v>3116000</v>
      </c>
      <c r="F37" s="43"/>
      <c r="G37" s="43">
        <v>810526</v>
      </c>
      <c r="H37" s="43">
        <f t="shared" si="1"/>
        <v>3926526</v>
      </c>
      <c r="I37" s="43"/>
      <c r="J37" s="43"/>
      <c r="K37" s="43"/>
      <c r="L37" s="43"/>
      <c r="M37" s="81"/>
      <c r="N37" s="80">
        <f t="shared" si="2"/>
        <v>3926526</v>
      </c>
    </row>
    <row r="38" spans="1:17" ht="15.75" customHeight="1">
      <c r="A38" s="303" t="s">
        <v>286</v>
      </c>
      <c r="B38" s="303"/>
      <c r="C38" s="303"/>
      <c r="D38" s="303"/>
      <c r="E38" s="86">
        <f t="shared" ref="E38:N38" si="3">SUM(E10:E37)</f>
        <v>82319479</v>
      </c>
      <c r="F38" s="86">
        <f t="shared" si="3"/>
        <v>11367929</v>
      </c>
      <c r="G38" s="86">
        <f t="shared" si="3"/>
        <v>3235655</v>
      </c>
      <c r="H38" s="86">
        <f t="shared" si="3"/>
        <v>96923063</v>
      </c>
      <c r="I38" s="86">
        <f t="shared" si="3"/>
        <v>7530000</v>
      </c>
      <c r="J38" s="86">
        <f t="shared" si="3"/>
        <v>185210</v>
      </c>
      <c r="K38" s="86">
        <f t="shared" si="3"/>
        <v>22952</v>
      </c>
      <c r="L38" s="86">
        <f t="shared" si="3"/>
        <v>7738162</v>
      </c>
      <c r="M38" s="86">
        <f t="shared" si="3"/>
        <v>0</v>
      </c>
      <c r="N38" s="80">
        <f t="shared" si="3"/>
        <v>104661225</v>
      </c>
    </row>
    <row r="39" spans="1:17" ht="15" customHeight="1">
      <c r="E39" s="166"/>
      <c r="F39" s="166"/>
      <c r="G39" s="166"/>
      <c r="H39" s="166"/>
    </row>
  </sheetData>
  <sheetProtection selectLockedCells="1" selectUnlockedCells="1"/>
  <mergeCells count="17">
    <mergeCell ref="A38:D38"/>
    <mergeCell ref="F6:F9"/>
    <mergeCell ref="H6:H9"/>
    <mergeCell ref="J6:J9"/>
    <mergeCell ref="L6:L9"/>
    <mergeCell ref="G6:G9"/>
    <mergeCell ref="K6:K9"/>
    <mergeCell ref="A6:D9"/>
    <mergeCell ref="E6:E9"/>
    <mergeCell ref="E5:N5"/>
    <mergeCell ref="I6:I9"/>
    <mergeCell ref="M6:M9"/>
    <mergeCell ref="A1:N1"/>
    <mergeCell ref="A2:N2"/>
    <mergeCell ref="A3:N3"/>
    <mergeCell ref="A4:N4"/>
    <mergeCell ref="N6:N9"/>
  </mergeCells>
  <pageMargins left="0.7" right="0.7" top="0.75" bottom="0.75" header="0.51180555555555551" footer="0.51180555555555551"/>
  <pageSetup paperSize="9" scale="71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workbookViewId="0">
      <selection activeCell="C13" sqref="C13"/>
    </sheetView>
  </sheetViews>
  <sheetFormatPr defaultRowHeight="15" customHeight="1"/>
  <cols>
    <col min="1" max="1" width="49.7109375" customWidth="1"/>
    <col min="2" max="5" width="18.7109375" customWidth="1"/>
    <col min="6" max="6" width="7.5703125" customWidth="1"/>
  </cols>
  <sheetData>
    <row r="1" spans="1:6" ht="15.75" customHeight="1">
      <c r="A1" s="273" t="s">
        <v>470</v>
      </c>
      <c r="B1" s="273"/>
      <c r="C1" s="273"/>
      <c r="D1" s="273"/>
      <c r="E1" s="273"/>
    </row>
    <row r="2" spans="1:6" ht="15.75" customHeight="1">
      <c r="A2" s="242"/>
      <c r="B2" s="242"/>
      <c r="C2" s="242"/>
      <c r="D2" s="242"/>
      <c r="E2" s="242"/>
    </row>
    <row r="3" spans="1:6" ht="15.75" customHeight="1">
      <c r="A3" s="281" t="s">
        <v>0</v>
      </c>
      <c r="B3" s="281"/>
      <c r="C3" s="282"/>
      <c r="D3" s="282"/>
      <c r="E3" s="282"/>
    </row>
    <row r="4" spans="1:6" ht="15.75" customHeight="1">
      <c r="A4" s="288" t="s">
        <v>436</v>
      </c>
      <c r="B4" s="288"/>
      <c r="C4" s="282"/>
      <c r="D4" s="282"/>
      <c r="E4" s="282"/>
    </row>
    <row r="5" spans="1:6" ht="15.75" customHeight="1">
      <c r="A5" s="289" t="s">
        <v>434</v>
      </c>
      <c r="B5" s="289"/>
      <c r="C5" s="282"/>
      <c r="D5" s="282"/>
      <c r="E5" s="282"/>
    </row>
    <row r="6" spans="1:6" ht="15.75" customHeight="1">
      <c r="C6" s="168"/>
      <c r="D6" s="168"/>
      <c r="E6" s="168" t="s">
        <v>1</v>
      </c>
      <c r="F6" s="213"/>
    </row>
    <row r="7" spans="1:6" ht="15" customHeight="1">
      <c r="A7" s="305" t="s">
        <v>301</v>
      </c>
      <c r="B7" s="306" t="s">
        <v>3</v>
      </c>
      <c r="C7" s="307" t="s">
        <v>445</v>
      </c>
      <c r="D7" s="307" t="s">
        <v>446</v>
      </c>
      <c r="E7" s="307" t="s">
        <v>427</v>
      </c>
    </row>
    <row r="8" spans="1:6" ht="15" customHeight="1">
      <c r="A8" s="305"/>
      <c r="B8" s="306"/>
      <c r="C8" s="308"/>
      <c r="D8" s="308"/>
      <c r="E8" s="308"/>
    </row>
    <row r="9" spans="1:6" ht="15" customHeight="1">
      <c r="A9" s="87" t="s">
        <v>36</v>
      </c>
      <c r="B9" s="88"/>
      <c r="C9" s="88"/>
      <c r="D9" s="88"/>
      <c r="E9" s="88"/>
    </row>
    <row r="10" spans="1:6" ht="15" customHeight="1">
      <c r="A10" s="88" t="s">
        <v>417</v>
      </c>
      <c r="B10" s="89">
        <v>8882000</v>
      </c>
      <c r="C10" s="89"/>
      <c r="D10" s="89"/>
      <c r="E10" s="89">
        <f>SUM(B10:D10)</f>
        <v>8882000</v>
      </c>
    </row>
    <row r="11" spans="1:6" ht="15" customHeight="1">
      <c r="A11" s="88" t="s">
        <v>408</v>
      </c>
      <c r="B11" s="89">
        <v>3937000</v>
      </c>
      <c r="C11" s="89"/>
      <c r="D11" s="89"/>
      <c r="E11" s="89">
        <f t="shared" ref="E11:E16" si="0">SUM(B11:D11)</f>
        <v>3937000</v>
      </c>
    </row>
    <row r="12" spans="1:6" ht="15" customHeight="1">
      <c r="A12" s="88" t="s">
        <v>302</v>
      </c>
      <c r="B12" s="89">
        <v>788000</v>
      </c>
      <c r="C12" s="89"/>
      <c r="D12" s="89"/>
      <c r="E12" s="89">
        <f t="shared" si="0"/>
        <v>788000</v>
      </c>
    </row>
    <row r="13" spans="1:6" ht="15.75" customHeight="1">
      <c r="A13" s="88" t="s">
        <v>303</v>
      </c>
      <c r="B13" s="89">
        <v>3000000</v>
      </c>
      <c r="C13" s="89"/>
      <c r="D13" s="89"/>
      <c r="E13" s="89">
        <f t="shared" si="0"/>
        <v>3000000</v>
      </c>
    </row>
    <row r="14" spans="1:6" ht="15.75" customHeight="1">
      <c r="A14" s="88" t="s">
        <v>460</v>
      </c>
      <c r="B14" s="89"/>
      <c r="C14" s="89"/>
      <c r="D14" s="89">
        <v>100000</v>
      </c>
      <c r="E14" s="89">
        <f t="shared" si="0"/>
        <v>100000</v>
      </c>
    </row>
    <row r="15" spans="1:6" ht="15.75" customHeight="1">
      <c r="A15" s="88" t="s">
        <v>461</v>
      </c>
      <c r="B15" s="89"/>
      <c r="C15" s="89"/>
      <c r="D15" s="89">
        <v>351172</v>
      </c>
      <c r="E15" s="89">
        <f t="shared" si="0"/>
        <v>351172</v>
      </c>
    </row>
    <row r="16" spans="1:6" ht="15.75" customHeight="1">
      <c r="A16" s="88" t="s">
        <v>304</v>
      </c>
      <c r="B16" s="89">
        <v>3579000</v>
      </c>
      <c r="C16" s="89"/>
      <c r="D16" s="89">
        <v>94815</v>
      </c>
      <c r="E16" s="89">
        <f t="shared" si="0"/>
        <v>3673815</v>
      </c>
    </row>
    <row r="17" spans="1:5" ht="15.75" customHeight="1">
      <c r="A17" s="90" t="s">
        <v>305</v>
      </c>
      <c r="B17" s="91">
        <f>SUM(B10:B16)</f>
        <v>20186000</v>
      </c>
      <c r="C17" s="91">
        <f>SUM(C10:C16)</f>
        <v>0</v>
      </c>
      <c r="D17" s="91">
        <f>SUM(D10:D16)</f>
        <v>545987</v>
      </c>
      <c r="E17" s="91">
        <f>SUM(E10:E16)</f>
        <v>20731987</v>
      </c>
    </row>
    <row r="18" spans="1:5" ht="15.75" customHeight="1">
      <c r="A18" s="88"/>
      <c r="B18" s="89"/>
      <c r="C18" s="89"/>
      <c r="D18" s="89"/>
      <c r="E18" s="89"/>
    </row>
    <row r="19" spans="1:5" ht="15.75" customHeight="1">
      <c r="A19" s="87" t="s">
        <v>38</v>
      </c>
      <c r="B19" s="89"/>
      <c r="C19" s="89"/>
      <c r="D19" s="89"/>
      <c r="E19" s="89"/>
    </row>
    <row r="20" spans="1:5" ht="15.75" customHeight="1">
      <c r="A20" s="88" t="s">
        <v>418</v>
      </c>
      <c r="B20" s="89">
        <v>3983000</v>
      </c>
      <c r="C20" s="89"/>
      <c r="D20" s="89"/>
      <c r="E20" s="89">
        <f>SUM(B20:D20)</f>
        <v>3983000</v>
      </c>
    </row>
    <row r="21" spans="1:5" ht="15.75" customHeight="1">
      <c r="A21" s="88" t="s">
        <v>419</v>
      </c>
      <c r="B21" s="89">
        <v>236000</v>
      </c>
      <c r="C21" s="89"/>
      <c r="D21" s="89"/>
      <c r="E21" s="89">
        <f t="shared" ref="E21:E26" si="1">SUM(B21:D21)</f>
        <v>236000</v>
      </c>
    </row>
    <row r="22" spans="1:5" ht="15.75" customHeight="1">
      <c r="A22" s="88" t="s">
        <v>420</v>
      </c>
      <c r="B22" s="89">
        <v>1575000</v>
      </c>
      <c r="C22" s="89"/>
      <c r="D22" s="89"/>
      <c r="E22" s="89">
        <f t="shared" si="1"/>
        <v>1575000</v>
      </c>
    </row>
    <row r="23" spans="1:5" ht="15.75" customHeight="1">
      <c r="A23" s="88" t="s">
        <v>421</v>
      </c>
      <c r="B23" s="89">
        <v>8600000</v>
      </c>
      <c r="C23" s="89">
        <v>-255550</v>
      </c>
      <c r="D23" s="89"/>
      <c r="E23" s="89">
        <f t="shared" si="1"/>
        <v>8344450</v>
      </c>
    </row>
    <row r="24" spans="1:5" ht="15.75" customHeight="1">
      <c r="A24" s="88" t="s">
        <v>422</v>
      </c>
      <c r="B24" s="89">
        <v>2362000</v>
      </c>
      <c r="C24" s="89">
        <v>-395450</v>
      </c>
      <c r="D24" s="89"/>
      <c r="E24" s="89">
        <f t="shared" si="1"/>
        <v>1966550</v>
      </c>
    </row>
    <row r="25" spans="1:5" ht="15.75" customHeight="1">
      <c r="A25" s="88" t="s">
        <v>423</v>
      </c>
      <c r="B25" s="89">
        <v>1575000</v>
      </c>
      <c r="C25" s="89"/>
      <c r="D25" s="89"/>
      <c r="E25" s="89">
        <f t="shared" si="1"/>
        <v>1575000</v>
      </c>
    </row>
    <row r="26" spans="1:5" ht="15.75" customHeight="1">
      <c r="A26" s="88" t="s">
        <v>306</v>
      </c>
      <c r="B26" s="89">
        <v>4949000</v>
      </c>
      <c r="C26" s="89">
        <v>-175770</v>
      </c>
      <c r="D26" s="89"/>
      <c r="E26" s="89">
        <f t="shared" si="1"/>
        <v>4773230</v>
      </c>
    </row>
    <row r="27" spans="1:5" ht="15.75" customHeight="1">
      <c r="A27" s="90" t="s">
        <v>307</v>
      </c>
      <c r="B27" s="91">
        <f>SUM(B20:B26)</f>
        <v>23280000</v>
      </c>
      <c r="C27" s="91">
        <f>SUM(C23:C26)</f>
        <v>-826770</v>
      </c>
      <c r="D27" s="91"/>
      <c r="E27" s="91">
        <f>SUM(E20:E26)</f>
        <v>22453230</v>
      </c>
    </row>
    <row r="28" spans="1:5" ht="15.75" customHeight="1">
      <c r="A28" s="88"/>
      <c r="B28" s="89"/>
      <c r="C28" s="89"/>
      <c r="D28" s="89"/>
      <c r="E28" s="89"/>
    </row>
    <row r="29" spans="1:5" ht="15.75" customHeight="1">
      <c r="A29" s="90" t="s">
        <v>308</v>
      </c>
      <c r="B29" s="91">
        <f>SUM(B17+B27)</f>
        <v>43466000</v>
      </c>
      <c r="C29" s="91">
        <f>SUM(C17+C27)</f>
        <v>-826770</v>
      </c>
      <c r="D29" s="91">
        <f>SUM(D17+D27)</f>
        <v>545987</v>
      </c>
      <c r="E29" s="91">
        <f>SUM(E17+E27)</f>
        <v>43185217</v>
      </c>
    </row>
  </sheetData>
  <sheetProtection selectLockedCells="1" selectUnlockedCells="1"/>
  <mergeCells count="9">
    <mergeCell ref="A1:E1"/>
    <mergeCell ref="A7:A8"/>
    <mergeCell ref="B7:B8"/>
    <mergeCell ref="C7:C8"/>
    <mergeCell ref="E7:E8"/>
    <mergeCell ref="D7:D8"/>
    <mergeCell ref="A3:E3"/>
    <mergeCell ref="A4:E4"/>
    <mergeCell ref="A5:E5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5535"/>
  <sheetViews>
    <sheetView workbookViewId="0">
      <selection activeCell="H16" sqref="H16"/>
    </sheetView>
  </sheetViews>
  <sheetFormatPr defaultRowHeight="15" customHeight="1"/>
  <cols>
    <col min="2" max="2" width="45" customWidth="1"/>
    <col min="3" max="9" width="14.7109375" customWidth="1"/>
  </cols>
  <sheetData>
    <row r="1" spans="1:9" ht="15.75" customHeight="1">
      <c r="A1" s="273" t="s">
        <v>471</v>
      </c>
      <c r="B1" s="273"/>
      <c r="C1" s="273"/>
      <c r="D1" s="273"/>
      <c r="E1" s="273"/>
      <c r="F1" s="273"/>
      <c r="G1" s="273"/>
      <c r="H1" s="273"/>
      <c r="I1" s="273"/>
    </row>
    <row r="2" spans="1:9" ht="15.75" customHeight="1">
      <c r="A2" s="242"/>
      <c r="B2" s="242"/>
      <c r="C2" s="242"/>
      <c r="D2" s="242"/>
      <c r="E2" s="242"/>
      <c r="F2" s="242"/>
      <c r="G2" s="242"/>
      <c r="H2" s="242"/>
      <c r="I2" s="242"/>
    </row>
    <row r="3" spans="1:9" ht="15.75" customHeight="1">
      <c r="A3" s="315" t="s">
        <v>0</v>
      </c>
      <c r="B3" s="315"/>
      <c r="C3" s="315"/>
      <c r="D3" s="315"/>
      <c r="E3" s="315"/>
      <c r="F3" s="315"/>
      <c r="G3" s="315"/>
      <c r="H3" s="315"/>
      <c r="I3" s="315"/>
    </row>
    <row r="4" spans="1:9" ht="15.75" customHeight="1">
      <c r="A4" s="314" t="s">
        <v>425</v>
      </c>
      <c r="B4" s="314"/>
      <c r="C4" s="314"/>
      <c r="D4" s="314"/>
      <c r="E4" s="314"/>
      <c r="F4" s="314"/>
      <c r="G4" s="314"/>
      <c r="H4" s="314"/>
      <c r="I4" s="314"/>
    </row>
    <row r="5" spans="1:9" ht="15.75" customHeight="1">
      <c r="A5" s="21"/>
      <c r="B5" s="309"/>
      <c r="C5" s="309"/>
      <c r="D5" s="167"/>
      <c r="E5" s="167"/>
      <c r="F5" s="167"/>
    </row>
    <row r="6" spans="1:9" ht="15.75" customHeight="1">
      <c r="A6" s="21"/>
      <c r="B6" s="93"/>
      <c r="C6" s="92"/>
      <c r="D6" s="92"/>
      <c r="E6" s="92"/>
      <c r="F6" s="92"/>
      <c r="I6" s="244" t="s">
        <v>309</v>
      </c>
    </row>
    <row r="7" spans="1:9" ht="15" customHeight="1">
      <c r="A7" s="312" t="s">
        <v>2</v>
      </c>
      <c r="B7" s="312"/>
      <c r="C7" s="313" t="s">
        <v>310</v>
      </c>
      <c r="D7" s="310" t="s">
        <v>445</v>
      </c>
      <c r="E7" s="310" t="s">
        <v>446</v>
      </c>
      <c r="F7" s="310" t="s">
        <v>427</v>
      </c>
      <c r="G7" s="313" t="s">
        <v>311</v>
      </c>
      <c r="H7" s="316" t="s">
        <v>312</v>
      </c>
      <c r="I7" s="313" t="s">
        <v>424</v>
      </c>
    </row>
    <row r="8" spans="1:9" ht="15" customHeight="1">
      <c r="A8" s="312"/>
      <c r="B8" s="312"/>
      <c r="C8" s="313"/>
      <c r="D8" s="311"/>
      <c r="E8" s="311"/>
      <c r="F8" s="311"/>
      <c r="G8" s="313"/>
      <c r="H8" s="316"/>
      <c r="I8" s="313"/>
    </row>
    <row r="9" spans="1:9" ht="15.75" customHeight="1">
      <c r="A9" s="87" t="s">
        <v>5</v>
      </c>
      <c r="B9" s="88" t="s">
        <v>313</v>
      </c>
      <c r="C9" s="94">
        <v>21180479</v>
      </c>
      <c r="D9" s="94">
        <v>2061590</v>
      </c>
      <c r="E9" s="94">
        <v>661050</v>
      </c>
      <c r="F9" s="94">
        <f>SUM(C9:E9)</f>
        <v>23903119</v>
      </c>
      <c r="G9" s="94">
        <v>23545200</v>
      </c>
      <c r="H9" s="94">
        <v>24251500</v>
      </c>
      <c r="I9" s="94">
        <v>24979045</v>
      </c>
    </row>
    <row r="10" spans="1:9" ht="15.75" customHeight="1">
      <c r="A10" s="87" t="s">
        <v>7</v>
      </c>
      <c r="B10" s="88" t="s">
        <v>8</v>
      </c>
      <c r="C10" s="94">
        <v>20550000</v>
      </c>
      <c r="D10" s="94"/>
      <c r="E10" s="94"/>
      <c r="F10" s="94">
        <f>SUM(C10:E10)</f>
        <v>20550000</v>
      </c>
      <c r="G10" s="94">
        <v>20500000</v>
      </c>
      <c r="H10" s="94">
        <v>20500000</v>
      </c>
      <c r="I10" s="94">
        <v>20500000</v>
      </c>
    </row>
    <row r="11" spans="1:9" ht="15.75" customHeight="1">
      <c r="A11" s="87" t="s">
        <v>9</v>
      </c>
      <c r="B11" s="88" t="s">
        <v>10</v>
      </c>
      <c r="C11" s="94">
        <v>2010000</v>
      </c>
      <c r="D11" s="94"/>
      <c r="E11" s="94">
        <v>586235</v>
      </c>
      <c r="F11" s="94">
        <f>SUM(C11:E11)</f>
        <v>2596235</v>
      </c>
      <c r="G11" s="94">
        <v>2150000</v>
      </c>
      <c r="H11" s="94">
        <v>2200000</v>
      </c>
      <c r="I11" s="94">
        <v>2266000</v>
      </c>
    </row>
    <row r="12" spans="1:9" ht="15.75" customHeight="1">
      <c r="A12" s="87" t="s">
        <v>11</v>
      </c>
      <c r="B12" s="88" t="s">
        <v>12</v>
      </c>
      <c r="C12" s="88"/>
      <c r="D12" s="88"/>
      <c r="E12" s="88"/>
      <c r="F12" s="94">
        <f>SUM(C12:E12)</f>
        <v>0</v>
      </c>
      <c r="G12" s="88">
        <v>200000</v>
      </c>
      <c r="H12" s="88">
        <v>200000</v>
      </c>
      <c r="I12" s="88">
        <v>200000</v>
      </c>
    </row>
    <row r="13" spans="1:9" ht="15.75" customHeight="1">
      <c r="A13" s="88"/>
      <c r="B13" s="87" t="s">
        <v>314</v>
      </c>
      <c r="C13" s="87">
        <f>SUM(C9:C12)</f>
        <v>43740479</v>
      </c>
      <c r="D13" s="87">
        <f t="shared" ref="D13:I13" si="0">SUM(D9:D12)</f>
        <v>2061590</v>
      </c>
      <c r="E13" s="87">
        <f t="shared" si="0"/>
        <v>1247285</v>
      </c>
      <c r="F13" s="87">
        <f t="shared" si="0"/>
        <v>47049354</v>
      </c>
      <c r="G13" s="87">
        <f t="shared" si="0"/>
        <v>46395200</v>
      </c>
      <c r="H13" s="87">
        <f t="shared" si="0"/>
        <v>47151500</v>
      </c>
      <c r="I13" s="87">
        <f t="shared" si="0"/>
        <v>47945045</v>
      </c>
    </row>
    <row r="14" spans="1:9" ht="15.75" customHeight="1">
      <c r="A14" s="95"/>
      <c r="B14" s="96"/>
      <c r="C14" s="96"/>
      <c r="D14" s="96"/>
      <c r="E14" s="96"/>
      <c r="F14" s="96"/>
      <c r="G14" s="96"/>
      <c r="H14" s="96"/>
      <c r="I14" s="96"/>
    </row>
    <row r="15" spans="1:9" ht="15.75" customHeight="1">
      <c r="A15" s="87" t="s">
        <v>14</v>
      </c>
      <c r="B15" s="88" t="s">
        <v>315</v>
      </c>
      <c r="C15" s="88">
        <v>9765000</v>
      </c>
      <c r="D15" s="88"/>
      <c r="E15" s="88"/>
      <c r="F15" s="88">
        <f>SUM(C15:E15)</f>
        <v>9765000</v>
      </c>
      <c r="G15" s="88"/>
      <c r="H15" s="88"/>
      <c r="I15" s="88"/>
    </row>
    <row r="16" spans="1:9" ht="15.75" customHeight="1">
      <c r="A16" s="87" t="s">
        <v>16</v>
      </c>
      <c r="B16" s="88" t="s">
        <v>17</v>
      </c>
      <c r="C16" s="88">
        <v>3800000</v>
      </c>
      <c r="D16" s="88"/>
      <c r="E16" s="88"/>
      <c r="F16" s="88">
        <f>SUM(C16:E16)</f>
        <v>3800000</v>
      </c>
      <c r="G16" s="88"/>
      <c r="H16" s="88"/>
      <c r="I16" s="88"/>
    </row>
    <row r="17" spans="1:11" ht="15.75" customHeight="1">
      <c r="A17" s="87" t="s">
        <v>18</v>
      </c>
      <c r="B17" s="88" t="s">
        <v>19</v>
      </c>
      <c r="C17" s="88"/>
      <c r="D17" s="88"/>
      <c r="E17" s="88">
        <v>866000</v>
      </c>
      <c r="F17" s="88">
        <f>SUM(C17:E17)</f>
        <v>866000</v>
      </c>
      <c r="G17" s="88"/>
      <c r="H17" s="88"/>
      <c r="I17" s="88"/>
    </row>
    <row r="18" spans="1:11" ht="15.75" customHeight="1">
      <c r="A18" s="87"/>
      <c r="B18" s="87" t="s">
        <v>316</v>
      </c>
      <c r="C18" s="87">
        <f>SUM(C15:C17)</f>
        <v>13565000</v>
      </c>
      <c r="D18" s="87">
        <f t="shared" ref="D18:I18" si="1">SUM(D15:D17)</f>
        <v>0</v>
      </c>
      <c r="E18" s="87">
        <f t="shared" si="1"/>
        <v>866000</v>
      </c>
      <c r="F18" s="87">
        <f t="shared" si="1"/>
        <v>14431000</v>
      </c>
      <c r="G18" s="87">
        <f t="shared" si="1"/>
        <v>0</v>
      </c>
      <c r="H18" s="87">
        <f t="shared" si="1"/>
        <v>0</v>
      </c>
      <c r="I18" s="87">
        <f t="shared" si="1"/>
        <v>0</v>
      </c>
    </row>
    <row r="19" spans="1:11" ht="15.75" customHeight="1">
      <c r="A19" s="95"/>
      <c r="B19" s="96"/>
      <c r="C19" s="96"/>
      <c r="D19" s="96"/>
      <c r="E19" s="96"/>
      <c r="F19" s="96"/>
      <c r="G19" s="96"/>
      <c r="H19" s="96"/>
      <c r="I19" s="96"/>
    </row>
    <row r="20" spans="1:11" ht="15.75" customHeight="1">
      <c r="A20" s="97" t="s">
        <v>21</v>
      </c>
      <c r="B20" s="98" t="s">
        <v>20</v>
      </c>
      <c r="C20" s="88">
        <v>32544000</v>
      </c>
      <c r="D20" s="88">
        <v>9491549</v>
      </c>
      <c r="E20" s="88">
        <v>1145322</v>
      </c>
      <c r="F20" s="88">
        <f>SUM(C20:E20)</f>
        <v>43180871</v>
      </c>
      <c r="G20" s="88"/>
      <c r="H20" s="88"/>
      <c r="I20" s="88"/>
      <c r="K20" s="96"/>
    </row>
    <row r="21" spans="1:11" ht="15.75" customHeight="1">
      <c r="A21" s="99"/>
      <c r="B21" s="100" t="s">
        <v>317</v>
      </c>
      <c r="C21" s="87">
        <f>SUM(C20)</f>
        <v>32544000</v>
      </c>
      <c r="D21" s="87">
        <f t="shared" ref="D21:I21" si="2">SUM(D20)</f>
        <v>9491549</v>
      </c>
      <c r="E21" s="87">
        <f t="shared" si="2"/>
        <v>1145322</v>
      </c>
      <c r="F21" s="87">
        <f t="shared" si="2"/>
        <v>43180871</v>
      </c>
      <c r="G21" s="87">
        <f t="shared" si="2"/>
        <v>0</v>
      </c>
      <c r="H21" s="87">
        <f t="shared" si="2"/>
        <v>0</v>
      </c>
      <c r="I21" s="87">
        <f t="shared" si="2"/>
        <v>0</v>
      </c>
    </row>
    <row r="22" spans="1:11" ht="15.75" customHeight="1">
      <c r="A22" s="95"/>
      <c r="B22" s="96"/>
      <c r="C22" s="96"/>
      <c r="D22" s="96"/>
      <c r="E22" s="96"/>
      <c r="F22" s="96"/>
      <c r="G22" s="96"/>
      <c r="H22" s="96"/>
      <c r="I22" s="96"/>
    </row>
    <row r="23" spans="1:11" ht="15.75" customHeight="1">
      <c r="A23" s="87"/>
      <c r="B23" s="87" t="s">
        <v>126</v>
      </c>
      <c r="C23" s="87">
        <f>SUM(C13+C18+C21)</f>
        <v>89849479</v>
      </c>
      <c r="D23" s="87">
        <f t="shared" ref="D23:I23" si="3">SUM(D13+D18+D21)</f>
        <v>11553139</v>
      </c>
      <c r="E23" s="87">
        <f t="shared" si="3"/>
        <v>3258607</v>
      </c>
      <c r="F23" s="87">
        <f t="shared" si="3"/>
        <v>104661225</v>
      </c>
      <c r="G23" s="87">
        <f t="shared" si="3"/>
        <v>46395200</v>
      </c>
      <c r="H23" s="87">
        <f t="shared" si="3"/>
        <v>47151500</v>
      </c>
      <c r="I23" s="87">
        <f t="shared" si="3"/>
        <v>47945045</v>
      </c>
    </row>
    <row r="24" spans="1:11" ht="15.75" customHeight="1">
      <c r="A24" s="95"/>
      <c r="B24" s="96"/>
      <c r="C24" s="96"/>
      <c r="D24" s="96"/>
      <c r="E24" s="96"/>
      <c r="F24" s="96"/>
      <c r="G24" s="96"/>
    </row>
    <row r="25" spans="1:11" ht="15.75" customHeight="1">
      <c r="A25" s="21"/>
      <c r="B25" s="21"/>
      <c r="C25" s="21"/>
      <c r="D25" s="21"/>
      <c r="E25" s="21"/>
      <c r="F25" s="21"/>
      <c r="G25" s="21"/>
    </row>
    <row r="26" spans="1:11" ht="15.75" customHeight="1">
      <c r="A26" s="87" t="s">
        <v>24</v>
      </c>
      <c r="B26" s="42" t="s">
        <v>173</v>
      </c>
      <c r="C26" s="88">
        <v>15010000</v>
      </c>
      <c r="D26" s="88">
        <v>288060</v>
      </c>
      <c r="E26" s="88">
        <v>998089</v>
      </c>
      <c r="F26" s="88">
        <f>SUM(C26:E26)</f>
        <v>16296149</v>
      </c>
      <c r="G26" s="88">
        <v>13969400</v>
      </c>
      <c r="H26" s="88">
        <v>14386100</v>
      </c>
      <c r="I26" s="88">
        <v>14817683</v>
      </c>
    </row>
    <row r="27" spans="1:11" ht="15.75" customHeight="1">
      <c r="A27" s="87" t="s">
        <v>26</v>
      </c>
      <c r="B27" s="42" t="s">
        <v>318</v>
      </c>
      <c r="C27" s="88">
        <v>3032000</v>
      </c>
      <c r="D27" s="88">
        <v>55395</v>
      </c>
      <c r="E27" s="88">
        <v>95693</v>
      </c>
      <c r="F27" s="88">
        <f>SUM(C27:E27)</f>
        <v>3183088</v>
      </c>
      <c r="G27" s="88">
        <v>2950900</v>
      </c>
      <c r="H27" s="88">
        <v>3038600</v>
      </c>
      <c r="I27" s="88">
        <v>3129758</v>
      </c>
    </row>
    <row r="28" spans="1:11" ht="15.75" customHeight="1">
      <c r="A28" s="87" t="s">
        <v>28</v>
      </c>
      <c r="B28" s="42" t="s">
        <v>29</v>
      </c>
      <c r="C28" s="88">
        <v>17000000</v>
      </c>
      <c r="D28" s="88">
        <v>826770</v>
      </c>
      <c r="E28" s="88">
        <v>1542501</v>
      </c>
      <c r="F28" s="88">
        <f>SUM(C28:E28)</f>
        <v>19369271</v>
      </c>
      <c r="G28" s="88">
        <v>17237503</v>
      </c>
      <c r="H28" s="88">
        <v>17754628</v>
      </c>
      <c r="I28" s="88">
        <v>18287267</v>
      </c>
    </row>
    <row r="29" spans="1:11" ht="15.75" customHeight="1">
      <c r="A29" s="101" t="s">
        <v>30</v>
      </c>
      <c r="B29" s="42" t="s">
        <v>273</v>
      </c>
      <c r="C29" s="88">
        <v>1750000</v>
      </c>
      <c r="D29" s="88"/>
      <c r="E29" s="88"/>
      <c r="F29" s="88">
        <f>SUM(C29:E29)</f>
        <v>1750000</v>
      </c>
      <c r="G29" s="88">
        <v>1548914</v>
      </c>
      <c r="H29" s="88">
        <v>1595381</v>
      </c>
      <c r="I29" s="88">
        <v>1600000</v>
      </c>
    </row>
    <row r="30" spans="1:11" ht="15.75" customHeight="1">
      <c r="A30" s="101" t="s">
        <v>32</v>
      </c>
      <c r="B30" s="42" t="s">
        <v>33</v>
      </c>
      <c r="C30" s="88">
        <v>8786580</v>
      </c>
      <c r="D30" s="88">
        <v>10799470</v>
      </c>
      <c r="E30" s="88">
        <v>-253355</v>
      </c>
      <c r="F30" s="88">
        <f>SUM(C30:E30)</f>
        <v>19332695</v>
      </c>
      <c r="G30" s="88">
        <v>8286230</v>
      </c>
      <c r="H30" s="88">
        <v>7647470</v>
      </c>
      <c r="I30" s="88">
        <v>7876894</v>
      </c>
    </row>
    <row r="31" spans="1:11" ht="15.75" customHeight="1">
      <c r="A31" s="87"/>
      <c r="B31" s="102" t="s">
        <v>319</v>
      </c>
      <c r="C31" s="87">
        <f t="shared" ref="C31:I31" si="4">SUM(C26:C30)</f>
        <v>45578580</v>
      </c>
      <c r="D31" s="87">
        <f t="shared" si="4"/>
        <v>11969695</v>
      </c>
      <c r="E31" s="87">
        <f t="shared" si="4"/>
        <v>2382928</v>
      </c>
      <c r="F31" s="87">
        <f t="shared" si="4"/>
        <v>59931203</v>
      </c>
      <c r="G31" s="87">
        <f t="shared" si="4"/>
        <v>43992947</v>
      </c>
      <c r="H31" s="87">
        <f t="shared" si="4"/>
        <v>44422179</v>
      </c>
      <c r="I31" s="87">
        <f t="shared" si="4"/>
        <v>45711602</v>
      </c>
    </row>
    <row r="32" spans="1:11" ht="15.75" customHeight="1">
      <c r="A32" s="14"/>
      <c r="B32" s="21"/>
      <c r="C32" s="21"/>
      <c r="D32" s="21"/>
      <c r="E32" s="21"/>
      <c r="F32" s="21"/>
      <c r="G32" s="21"/>
      <c r="H32" s="21"/>
      <c r="I32" s="21"/>
    </row>
    <row r="33" spans="1:9" ht="15.75" customHeight="1">
      <c r="A33" s="87" t="s">
        <v>35</v>
      </c>
      <c r="B33" s="42" t="s">
        <v>36</v>
      </c>
      <c r="C33" s="88">
        <v>20186000</v>
      </c>
      <c r="D33" s="88"/>
      <c r="E33" s="88">
        <v>545987</v>
      </c>
      <c r="F33" s="88">
        <f>SUM(C33:E33)</f>
        <v>20731987</v>
      </c>
      <c r="G33" s="88">
        <v>300000</v>
      </c>
      <c r="H33" s="88">
        <v>300000</v>
      </c>
      <c r="I33" s="88">
        <v>500000</v>
      </c>
    </row>
    <row r="34" spans="1:9" ht="15.75" customHeight="1">
      <c r="A34" s="87" t="s">
        <v>37</v>
      </c>
      <c r="B34" s="42" t="s">
        <v>38</v>
      </c>
      <c r="C34" s="88">
        <v>23280000</v>
      </c>
      <c r="D34" s="88">
        <v>-826770</v>
      </c>
      <c r="E34" s="88"/>
      <c r="F34" s="88">
        <f>SUM(C34:E34)</f>
        <v>22453230</v>
      </c>
      <c r="G34" s="88">
        <v>1200000</v>
      </c>
      <c r="H34" s="88">
        <v>1500000</v>
      </c>
      <c r="I34" s="88">
        <v>776243</v>
      </c>
    </row>
    <row r="35" spans="1:9" ht="15.75" customHeight="1">
      <c r="A35" s="87" t="s">
        <v>39</v>
      </c>
      <c r="B35" s="42" t="s">
        <v>40</v>
      </c>
      <c r="C35" s="88"/>
      <c r="D35" s="88"/>
      <c r="E35" s="88"/>
      <c r="F35" s="88">
        <f>SUM(C35:E35)</f>
        <v>0</v>
      </c>
      <c r="G35" s="88"/>
      <c r="H35" s="88"/>
      <c r="I35" s="88"/>
    </row>
    <row r="36" spans="1:9" ht="15.75" customHeight="1">
      <c r="A36" s="88"/>
      <c r="B36" s="87" t="s">
        <v>320</v>
      </c>
      <c r="C36" s="87">
        <f>SUM(C33:C35)</f>
        <v>43466000</v>
      </c>
      <c r="D36" s="87">
        <f t="shared" ref="D36:I36" si="5">SUM(D33:D35)</f>
        <v>-826770</v>
      </c>
      <c r="E36" s="87">
        <f t="shared" si="5"/>
        <v>545987</v>
      </c>
      <c r="F36" s="87">
        <f t="shared" si="5"/>
        <v>43185217</v>
      </c>
      <c r="G36" s="87">
        <f t="shared" si="5"/>
        <v>1500000</v>
      </c>
      <c r="H36" s="87">
        <f t="shared" si="5"/>
        <v>1800000</v>
      </c>
      <c r="I36" s="87">
        <f t="shared" si="5"/>
        <v>1276243</v>
      </c>
    </row>
    <row r="37" spans="1:9" ht="15.75" customHeight="1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5.75" customHeight="1">
      <c r="A38" s="103" t="s">
        <v>42</v>
      </c>
      <c r="B38" s="88" t="s">
        <v>41</v>
      </c>
      <c r="C38" s="88">
        <v>804899</v>
      </c>
      <c r="D38" s="88">
        <v>410214</v>
      </c>
      <c r="E38" s="88">
        <v>329692</v>
      </c>
      <c r="F38" s="88">
        <f>SUM(C38:E38)</f>
        <v>1544805</v>
      </c>
      <c r="G38" s="88">
        <v>902253</v>
      </c>
      <c r="H38" s="88">
        <v>929321</v>
      </c>
      <c r="I38" s="88">
        <v>957200</v>
      </c>
    </row>
    <row r="39" spans="1:9" ht="15.75" customHeight="1">
      <c r="A39" s="88"/>
      <c r="B39" s="87" t="s">
        <v>321</v>
      </c>
      <c r="C39" s="87">
        <f>SUM(C38)</f>
        <v>804899</v>
      </c>
      <c r="D39" s="87">
        <f t="shared" ref="D39:I39" si="6">SUM(D38)</f>
        <v>410214</v>
      </c>
      <c r="E39" s="87">
        <f t="shared" si="6"/>
        <v>329692</v>
      </c>
      <c r="F39" s="87">
        <f t="shared" si="6"/>
        <v>1544805</v>
      </c>
      <c r="G39" s="87">
        <f t="shared" si="6"/>
        <v>902253</v>
      </c>
      <c r="H39" s="87">
        <f t="shared" si="6"/>
        <v>929321</v>
      </c>
      <c r="I39" s="87">
        <f t="shared" si="6"/>
        <v>957200</v>
      </c>
    </row>
    <row r="40" spans="1:9" ht="15.75" customHeight="1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.75" customHeight="1">
      <c r="A41" s="87"/>
      <c r="B41" s="87" t="s">
        <v>286</v>
      </c>
      <c r="C41" s="87">
        <f>SUM(C31+C36+C39)</f>
        <v>89849479</v>
      </c>
      <c r="D41" s="87">
        <f t="shared" ref="D41:I41" si="7">SUM(D31+D36+D39)</f>
        <v>11553139</v>
      </c>
      <c r="E41" s="87">
        <f t="shared" si="7"/>
        <v>3258607</v>
      </c>
      <c r="F41" s="87">
        <f t="shared" si="7"/>
        <v>104661225</v>
      </c>
      <c r="G41" s="87">
        <f t="shared" si="7"/>
        <v>46395200</v>
      </c>
      <c r="H41" s="87">
        <f t="shared" si="7"/>
        <v>47151500</v>
      </c>
      <c r="I41" s="87">
        <f t="shared" si="7"/>
        <v>47945045</v>
      </c>
    </row>
    <row r="65535" ht="12.95" customHeight="1"/>
  </sheetData>
  <sheetProtection selectLockedCells="1" selectUnlockedCells="1"/>
  <mergeCells count="12">
    <mergeCell ref="A4:I4"/>
    <mergeCell ref="A3:I3"/>
    <mergeCell ref="A1:I1"/>
    <mergeCell ref="F7:F8"/>
    <mergeCell ref="I7:I8"/>
    <mergeCell ref="G7:G8"/>
    <mergeCell ref="H7:H8"/>
    <mergeCell ref="B5:C5"/>
    <mergeCell ref="E7:E8"/>
    <mergeCell ref="A7:B8"/>
    <mergeCell ref="C7:C8"/>
    <mergeCell ref="D7:D8"/>
  </mergeCells>
  <pageMargins left="0.7" right="0.7" top="0.75" bottom="0.75" header="0.51180555555555551" footer="0.51180555555555551"/>
  <pageSetup paperSize="9" scale="76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5536"/>
  <sheetViews>
    <sheetView tabSelected="1" workbookViewId="0">
      <selection activeCell="M12" sqref="M12"/>
    </sheetView>
  </sheetViews>
  <sheetFormatPr defaultRowHeight="15" customHeight="1"/>
  <cols>
    <col min="1" max="1" width="8.140625" customWidth="1"/>
    <col min="2" max="2" width="32.140625" customWidth="1"/>
    <col min="15" max="15" width="11.7109375" customWidth="1"/>
    <col min="16" max="16" width="10.140625" customWidth="1"/>
  </cols>
  <sheetData>
    <row r="1" spans="1:16" ht="15.75" customHeight="1">
      <c r="K1" s="317" t="s">
        <v>472</v>
      </c>
      <c r="L1" s="317"/>
      <c r="M1" s="317"/>
      <c r="N1" s="317"/>
      <c r="O1" s="317"/>
    </row>
    <row r="2" spans="1:16" s="104" customFormat="1" ht="31.35" customHeight="1">
      <c r="A2" s="318" t="s">
        <v>416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6" ht="16.5" customHeight="1" thickBo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 t="s">
        <v>322</v>
      </c>
    </row>
    <row r="4" spans="1:16" ht="15.75" customHeight="1" thickBot="1">
      <c r="A4" s="108" t="s">
        <v>323</v>
      </c>
      <c r="B4" s="109" t="s">
        <v>2</v>
      </c>
      <c r="C4" s="109" t="s">
        <v>324</v>
      </c>
      <c r="D4" s="109" t="s">
        <v>325</v>
      </c>
      <c r="E4" s="109" t="s">
        <v>326</v>
      </c>
      <c r="F4" s="109" t="s">
        <v>327</v>
      </c>
      <c r="G4" s="109" t="s">
        <v>328</v>
      </c>
      <c r="H4" s="109" t="s">
        <v>329</v>
      </c>
      <c r="I4" s="109" t="s">
        <v>330</v>
      </c>
      <c r="J4" s="109" t="s">
        <v>331</v>
      </c>
      <c r="K4" s="109" t="s">
        <v>332</v>
      </c>
      <c r="L4" s="109" t="s">
        <v>333</v>
      </c>
      <c r="M4" s="109" t="s">
        <v>334</v>
      </c>
      <c r="N4" s="109" t="s">
        <v>335</v>
      </c>
      <c r="O4" s="110" t="s">
        <v>336</v>
      </c>
    </row>
    <row r="5" spans="1:16" ht="15.75" customHeight="1" thickBot="1">
      <c r="A5" s="245" t="s">
        <v>337</v>
      </c>
      <c r="B5" s="319" t="s">
        <v>338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1"/>
    </row>
    <row r="6" spans="1:16" ht="15" customHeight="1">
      <c r="A6" s="112" t="s">
        <v>339</v>
      </c>
      <c r="B6" s="113" t="s">
        <v>340</v>
      </c>
      <c r="C6" s="114">
        <v>1858620</v>
      </c>
      <c r="D6" s="114">
        <v>1858620</v>
      </c>
      <c r="E6" s="114">
        <v>1858620</v>
      </c>
      <c r="F6" s="114">
        <v>1858620</v>
      </c>
      <c r="G6" s="114">
        <v>1858620</v>
      </c>
      <c r="H6" s="114">
        <v>1858620</v>
      </c>
      <c r="I6" s="114">
        <v>1858620</v>
      </c>
      <c r="J6" s="114">
        <v>1858620</v>
      </c>
      <c r="K6" s="114">
        <v>1858620</v>
      </c>
      <c r="L6" s="114">
        <v>1858620</v>
      </c>
      <c r="M6" s="114">
        <v>1858620</v>
      </c>
      <c r="N6" s="114">
        <v>1858621</v>
      </c>
      <c r="O6" s="246">
        <f>SUM(C6:N6)</f>
        <v>22303441</v>
      </c>
      <c r="P6" s="238"/>
    </row>
    <row r="7" spans="1:16" ht="15" customHeight="1">
      <c r="A7" s="116" t="s">
        <v>341</v>
      </c>
      <c r="B7" s="117" t="s">
        <v>342</v>
      </c>
      <c r="C7" s="118">
        <v>133306</v>
      </c>
      <c r="D7" s="118">
        <v>133306</v>
      </c>
      <c r="E7" s="118">
        <v>133306</v>
      </c>
      <c r="F7" s="118">
        <v>133306</v>
      </c>
      <c r="G7" s="118">
        <v>133306</v>
      </c>
      <c r="H7" s="118">
        <v>133306</v>
      </c>
      <c r="I7" s="118">
        <v>133306</v>
      </c>
      <c r="J7" s="118">
        <v>133306</v>
      </c>
      <c r="K7" s="118">
        <v>133306</v>
      </c>
      <c r="L7" s="118">
        <v>133306</v>
      </c>
      <c r="M7" s="118">
        <v>133306</v>
      </c>
      <c r="N7" s="118">
        <v>133312</v>
      </c>
      <c r="O7" s="240">
        <f t="shared" ref="O7:O14" si="0">SUM(C7:N7)</f>
        <v>1599678</v>
      </c>
      <c r="P7" s="238"/>
    </row>
    <row r="8" spans="1:16" ht="16.350000000000001" customHeight="1">
      <c r="A8" s="116" t="s">
        <v>343</v>
      </c>
      <c r="B8" s="120" t="s">
        <v>344</v>
      </c>
      <c r="C8" s="121"/>
      <c r="D8" s="121"/>
      <c r="E8" s="121"/>
      <c r="F8" s="121"/>
      <c r="G8" s="121"/>
      <c r="H8" s="121">
        <v>9765000</v>
      </c>
      <c r="I8" s="121"/>
      <c r="J8" s="121"/>
      <c r="K8" s="121"/>
      <c r="L8" s="121"/>
      <c r="M8" s="121"/>
      <c r="N8" s="121"/>
      <c r="O8" s="240">
        <f t="shared" si="0"/>
        <v>9765000</v>
      </c>
    </row>
    <row r="9" spans="1:16" ht="15" customHeight="1">
      <c r="A9" s="116" t="s">
        <v>345</v>
      </c>
      <c r="B9" s="123" t="s">
        <v>8</v>
      </c>
      <c r="C9" s="118">
        <v>637017</v>
      </c>
      <c r="D9" s="118">
        <v>350000</v>
      </c>
      <c r="E9" s="118">
        <v>4894857</v>
      </c>
      <c r="F9" s="118">
        <v>2042913</v>
      </c>
      <c r="G9" s="118">
        <v>2665000</v>
      </c>
      <c r="H9" s="118">
        <v>957087</v>
      </c>
      <c r="I9" s="118">
        <v>551873</v>
      </c>
      <c r="J9" s="118">
        <v>1166253</v>
      </c>
      <c r="K9" s="118">
        <v>5378156</v>
      </c>
      <c r="L9" s="118">
        <v>953254</v>
      </c>
      <c r="M9" s="118">
        <v>486132</v>
      </c>
      <c r="N9" s="118">
        <v>467458</v>
      </c>
      <c r="O9" s="240">
        <f t="shared" si="0"/>
        <v>20550000</v>
      </c>
      <c r="P9" s="238"/>
    </row>
    <row r="10" spans="1:16" ht="15" customHeight="1">
      <c r="A10" s="116" t="s">
        <v>346</v>
      </c>
      <c r="B10" s="123" t="s">
        <v>10</v>
      </c>
      <c r="C10" s="118">
        <v>28000</v>
      </c>
      <c r="D10" s="118">
        <v>30000</v>
      </c>
      <c r="E10" s="118">
        <v>43000</v>
      </c>
      <c r="F10" s="118">
        <v>621343</v>
      </c>
      <c r="G10" s="118">
        <v>175000</v>
      </c>
      <c r="H10" s="118">
        <v>442039</v>
      </c>
      <c r="I10" s="118">
        <v>195000</v>
      </c>
      <c r="J10" s="118">
        <v>704857</v>
      </c>
      <c r="K10" s="118">
        <v>24996</v>
      </c>
      <c r="L10" s="118">
        <v>275000</v>
      </c>
      <c r="M10" s="118">
        <v>29000</v>
      </c>
      <c r="N10" s="118">
        <v>28000</v>
      </c>
      <c r="O10" s="240">
        <f t="shared" si="0"/>
        <v>2596235</v>
      </c>
      <c r="P10" s="238"/>
    </row>
    <row r="11" spans="1:16" ht="15" customHeight="1">
      <c r="A11" s="116" t="s">
        <v>347</v>
      </c>
      <c r="B11" s="123" t="s">
        <v>17</v>
      </c>
      <c r="C11" s="118"/>
      <c r="D11" s="118"/>
      <c r="E11" s="118"/>
      <c r="F11" s="118"/>
      <c r="G11" s="118">
        <v>3800000</v>
      </c>
      <c r="H11" s="118"/>
      <c r="I11" s="118"/>
      <c r="J11" s="118"/>
      <c r="K11" s="118"/>
      <c r="L11" s="118"/>
      <c r="M11" s="118"/>
      <c r="N11" s="118"/>
      <c r="O11" s="240">
        <f t="shared" si="0"/>
        <v>3800000</v>
      </c>
      <c r="P11" s="238"/>
    </row>
    <row r="12" spans="1:16" ht="15" customHeight="1">
      <c r="A12" s="116" t="s">
        <v>348</v>
      </c>
      <c r="B12" s="123" t="s">
        <v>12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240">
        <f t="shared" si="0"/>
        <v>0</v>
      </c>
      <c r="P12" s="238"/>
    </row>
    <row r="13" spans="1:16" ht="15" customHeight="1">
      <c r="A13" s="116" t="s">
        <v>349</v>
      </c>
      <c r="B13" s="117" t="s">
        <v>19</v>
      </c>
      <c r="C13" s="118"/>
      <c r="D13" s="118"/>
      <c r="E13" s="118">
        <v>114306</v>
      </c>
      <c r="F13" s="118">
        <v>125694</v>
      </c>
      <c r="G13" s="118"/>
      <c r="H13" s="118">
        <v>240000</v>
      </c>
      <c r="I13" s="118"/>
      <c r="J13" s="118">
        <v>146000</v>
      </c>
      <c r="K13" s="118"/>
      <c r="L13" s="118">
        <v>240000</v>
      </c>
      <c r="M13" s="118"/>
      <c r="N13" s="118"/>
      <c r="O13" s="240">
        <f t="shared" si="0"/>
        <v>866000</v>
      </c>
    </row>
    <row r="14" spans="1:16" ht="15.75" customHeight="1" thickBot="1">
      <c r="A14" s="116" t="s">
        <v>350</v>
      </c>
      <c r="B14" s="123" t="s">
        <v>20</v>
      </c>
      <c r="C14" s="118">
        <v>1351322</v>
      </c>
      <c r="D14" s="118">
        <v>2164493</v>
      </c>
      <c r="E14" s="118">
        <v>9339315</v>
      </c>
      <c r="F14" s="118">
        <v>4374335</v>
      </c>
      <c r="G14" s="118">
        <v>6666082</v>
      </c>
      <c r="H14" s="118">
        <v>3534184</v>
      </c>
      <c r="I14" s="118">
        <v>5946973</v>
      </c>
      <c r="J14" s="118">
        <v>3189785</v>
      </c>
      <c r="K14" s="118">
        <v>3060109</v>
      </c>
      <c r="L14" s="118">
        <v>2602929</v>
      </c>
      <c r="M14" s="118">
        <v>250634</v>
      </c>
      <c r="N14" s="118">
        <v>700710</v>
      </c>
      <c r="O14" s="240">
        <f t="shared" si="0"/>
        <v>43180871</v>
      </c>
      <c r="P14" s="238"/>
    </row>
    <row r="15" spans="1:16" ht="15.75" customHeight="1" thickBot="1">
      <c r="A15" s="111" t="s">
        <v>351</v>
      </c>
      <c r="B15" s="124" t="s">
        <v>352</v>
      </c>
      <c r="C15" s="125">
        <f t="shared" ref="C15:N15" si="1">SUM(C6:C14)</f>
        <v>4008265</v>
      </c>
      <c r="D15" s="125">
        <f t="shared" si="1"/>
        <v>4536419</v>
      </c>
      <c r="E15" s="125">
        <f t="shared" si="1"/>
        <v>16383404</v>
      </c>
      <c r="F15" s="125">
        <f t="shared" si="1"/>
        <v>9156211</v>
      </c>
      <c r="G15" s="125">
        <f t="shared" si="1"/>
        <v>15298008</v>
      </c>
      <c r="H15" s="125">
        <f t="shared" si="1"/>
        <v>16930236</v>
      </c>
      <c r="I15" s="125">
        <f t="shared" si="1"/>
        <v>8685772</v>
      </c>
      <c r="J15" s="125">
        <f t="shared" si="1"/>
        <v>7198821</v>
      </c>
      <c r="K15" s="125">
        <f t="shared" si="1"/>
        <v>10455187</v>
      </c>
      <c r="L15" s="125">
        <f t="shared" si="1"/>
        <v>6063109</v>
      </c>
      <c r="M15" s="125">
        <f t="shared" si="1"/>
        <v>2757692</v>
      </c>
      <c r="N15" s="125">
        <f t="shared" si="1"/>
        <v>3188101</v>
      </c>
      <c r="O15" s="239">
        <f>SUM(C15:N15)</f>
        <v>104661225</v>
      </c>
      <c r="P15" s="127"/>
    </row>
    <row r="16" spans="1:16" ht="15.75" customHeight="1" thickBot="1">
      <c r="A16" s="111" t="s">
        <v>353</v>
      </c>
      <c r="B16" s="322" t="s">
        <v>354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/>
    </row>
    <row r="17" spans="1:16" ht="15" customHeight="1">
      <c r="A17" s="128" t="s">
        <v>355</v>
      </c>
      <c r="B17" s="129" t="s">
        <v>173</v>
      </c>
      <c r="C17" s="121">
        <v>1358012</v>
      </c>
      <c r="D17" s="121">
        <v>1358012</v>
      </c>
      <c r="E17" s="121">
        <v>1358012</v>
      </c>
      <c r="F17" s="121">
        <v>1358012</v>
      </c>
      <c r="G17" s="121">
        <v>1358012</v>
      </c>
      <c r="H17" s="121">
        <v>1358012</v>
      </c>
      <c r="I17" s="121">
        <v>1358012</v>
      </c>
      <c r="J17" s="121">
        <v>1358012</v>
      </c>
      <c r="K17" s="121">
        <v>1358012</v>
      </c>
      <c r="L17" s="121">
        <v>1358012</v>
      </c>
      <c r="M17" s="121">
        <v>1358012</v>
      </c>
      <c r="N17" s="121">
        <v>1358017</v>
      </c>
      <c r="O17" s="122">
        <f t="shared" ref="O17:O22" si="2">SUM(C17:N17)</f>
        <v>16296149</v>
      </c>
      <c r="P17" s="115"/>
    </row>
    <row r="18" spans="1:16" ht="22.5" customHeight="1">
      <c r="A18" s="116" t="s">
        <v>356</v>
      </c>
      <c r="B18" s="117" t="s">
        <v>178</v>
      </c>
      <c r="C18" s="118">
        <v>265257</v>
      </c>
      <c r="D18" s="118">
        <v>265257</v>
      </c>
      <c r="E18" s="118">
        <v>265257</v>
      </c>
      <c r="F18" s="118">
        <v>265257</v>
      </c>
      <c r="G18" s="118">
        <v>265257</v>
      </c>
      <c r="H18" s="118">
        <v>265257</v>
      </c>
      <c r="I18" s="118">
        <v>265257</v>
      </c>
      <c r="J18" s="118">
        <v>265257</v>
      </c>
      <c r="K18" s="118">
        <v>265257</v>
      </c>
      <c r="L18" s="118">
        <v>265257</v>
      </c>
      <c r="M18" s="118">
        <v>265257</v>
      </c>
      <c r="N18" s="118">
        <v>265261</v>
      </c>
      <c r="O18" s="119">
        <f t="shared" si="2"/>
        <v>3183088</v>
      </c>
      <c r="P18" s="115"/>
    </row>
    <row r="19" spans="1:16" ht="15" customHeight="1">
      <c r="A19" s="116" t="s">
        <v>357</v>
      </c>
      <c r="B19" s="123" t="s">
        <v>358</v>
      </c>
      <c r="C19" s="118">
        <v>239000</v>
      </c>
      <c r="D19" s="118">
        <v>562874</v>
      </c>
      <c r="E19" s="118">
        <v>1066011</v>
      </c>
      <c r="F19" s="118">
        <v>1768127</v>
      </c>
      <c r="G19" s="118">
        <v>5213870</v>
      </c>
      <c r="H19" s="118">
        <v>869838</v>
      </c>
      <c r="I19" s="118">
        <v>2208024</v>
      </c>
      <c r="J19" s="118">
        <v>3589271</v>
      </c>
      <c r="K19" s="118">
        <v>2076101</v>
      </c>
      <c r="L19" s="118">
        <v>781742</v>
      </c>
      <c r="M19" s="118">
        <v>385000</v>
      </c>
      <c r="N19" s="118">
        <v>609413</v>
      </c>
      <c r="O19" s="119">
        <f t="shared" si="2"/>
        <v>19369271</v>
      </c>
      <c r="P19" s="115"/>
    </row>
    <row r="20" spans="1:16" ht="15" customHeight="1">
      <c r="A20" s="116" t="s">
        <v>359</v>
      </c>
      <c r="B20" s="123" t="s">
        <v>31</v>
      </c>
      <c r="C20" s="118">
        <v>45000</v>
      </c>
      <c r="D20" s="118">
        <v>50000</v>
      </c>
      <c r="E20" s="118">
        <v>55000</v>
      </c>
      <c r="F20" s="118">
        <v>60000</v>
      </c>
      <c r="G20" s="118">
        <v>50000</v>
      </c>
      <c r="H20" s="118">
        <v>50000</v>
      </c>
      <c r="I20" s="118">
        <v>50000</v>
      </c>
      <c r="J20" s="118">
        <v>50000</v>
      </c>
      <c r="K20" s="118">
        <v>500000</v>
      </c>
      <c r="L20" s="118">
        <v>500000</v>
      </c>
      <c r="M20" s="118">
        <v>340000</v>
      </c>
      <c r="N20" s="118"/>
      <c r="O20" s="119">
        <f t="shared" si="2"/>
        <v>1750000</v>
      </c>
      <c r="P20" s="115"/>
    </row>
    <row r="21" spans="1:16" ht="15" customHeight="1">
      <c r="A21" s="116" t="s">
        <v>360</v>
      </c>
      <c r="B21" s="123" t="s">
        <v>361</v>
      </c>
      <c r="C21" s="118">
        <v>378820</v>
      </c>
      <c r="D21" s="118">
        <v>385000</v>
      </c>
      <c r="E21" s="118">
        <v>485000</v>
      </c>
      <c r="F21" s="118">
        <v>385000</v>
      </c>
      <c r="G21" s="118">
        <v>335000</v>
      </c>
      <c r="H21" s="118">
        <v>335000</v>
      </c>
      <c r="I21" s="118">
        <v>485000</v>
      </c>
      <c r="J21" s="118">
        <v>885000</v>
      </c>
      <c r="K21" s="118">
        <v>314972</v>
      </c>
      <c r="L21" s="118">
        <v>372208</v>
      </c>
      <c r="M21" s="118">
        <v>327000</v>
      </c>
      <c r="N21" s="118">
        <v>327000</v>
      </c>
      <c r="O21" s="119">
        <f t="shared" si="2"/>
        <v>5015000</v>
      </c>
      <c r="P21" s="115"/>
    </row>
    <row r="22" spans="1:16" ht="15" customHeight="1">
      <c r="A22" s="116" t="s">
        <v>362</v>
      </c>
      <c r="B22" s="123" t="s">
        <v>36</v>
      </c>
      <c r="C22" s="118">
        <v>866000</v>
      </c>
      <c r="D22" s="118">
        <v>1864000</v>
      </c>
      <c r="E22" s="118">
        <v>1864000</v>
      </c>
      <c r="F22" s="118">
        <v>1864000</v>
      </c>
      <c r="G22" s="118">
        <v>2864000</v>
      </c>
      <c r="H22" s="118">
        <v>6864000</v>
      </c>
      <c r="I22" s="118"/>
      <c r="J22" s="118">
        <v>1000000</v>
      </c>
      <c r="K22" s="118">
        <v>3000000</v>
      </c>
      <c r="L22" s="118"/>
      <c r="M22" s="118"/>
      <c r="N22" s="118">
        <v>545987</v>
      </c>
      <c r="O22" s="119">
        <f t="shared" si="2"/>
        <v>20731987</v>
      </c>
      <c r="P22" s="115"/>
    </row>
    <row r="23" spans="1:16" ht="15" customHeight="1">
      <c r="A23" s="116" t="s">
        <v>363</v>
      </c>
      <c r="B23" s="117" t="s">
        <v>38</v>
      </c>
      <c r="C23" s="118"/>
      <c r="D23" s="118"/>
      <c r="E23" s="118">
        <v>11238848</v>
      </c>
      <c r="F23" s="118">
        <v>3231196</v>
      </c>
      <c r="G23" s="118">
        <v>2194744</v>
      </c>
      <c r="H23" s="118"/>
      <c r="I23" s="118">
        <v>4268203</v>
      </c>
      <c r="J23" s="118"/>
      <c r="K23" s="118">
        <v>1520239</v>
      </c>
      <c r="L23" s="118"/>
      <c r="M23" s="118"/>
      <c r="N23" s="118"/>
      <c r="O23" s="119">
        <f>SUM(E23:N23)</f>
        <v>22453230</v>
      </c>
      <c r="P23" s="115"/>
    </row>
    <row r="24" spans="1:16" ht="15" customHeight="1">
      <c r="A24" s="116" t="s">
        <v>364</v>
      </c>
      <c r="B24" s="123" t="s">
        <v>365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</row>
    <row r="25" spans="1:16" ht="15.75" customHeight="1" thickBot="1">
      <c r="A25" s="116" t="s">
        <v>366</v>
      </c>
      <c r="B25" s="123" t="s">
        <v>41</v>
      </c>
      <c r="C25" s="118">
        <v>856176</v>
      </c>
      <c r="D25" s="118">
        <v>51276</v>
      </c>
      <c r="E25" s="118">
        <v>51276</v>
      </c>
      <c r="F25" s="118">
        <v>51276</v>
      </c>
      <c r="G25" s="118">
        <v>51276</v>
      </c>
      <c r="H25" s="118">
        <v>51276</v>
      </c>
      <c r="I25" s="118">
        <v>51276</v>
      </c>
      <c r="J25" s="118">
        <v>51281</v>
      </c>
      <c r="K25" s="118">
        <v>82423</v>
      </c>
      <c r="L25" s="118">
        <v>82423</v>
      </c>
      <c r="M25" s="118">
        <v>82423</v>
      </c>
      <c r="N25" s="118">
        <v>82423</v>
      </c>
      <c r="O25" s="119">
        <f>SUM(C25:N25)</f>
        <v>1544805</v>
      </c>
      <c r="P25" s="115"/>
    </row>
    <row r="26" spans="1:16" ht="15.75" customHeight="1" thickBot="1">
      <c r="A26" s="130" t="s">
        <v>367</v>
      </c>
      <c r="B26" s="124" t="s">
        <v>368</v>
      </c>
      <c r="C26" s="125">
        <f t="shared" ref="C26:N26" si="3">SUM(C17:C25)</f>
        <v>4008265</v>
      </c>
      <c r="D26" s="125">
        <f t="shared" si="3"/>
        <v>4536419</v>
      </c>
      <c r="E26" s="125">
        <f t="shared" si="3"/>
        <v>16383404</v>
      </c>
      <c r="F26" s="125">
        <f t="shared" si="3"/>
        <v>8982868</v>
      </c>
      <c r="G26" s="125">
        <f t="shared" si="3"/>
        <v>12332159</v>
      </c>
      <c r="H26" s="125">
        <f t="shared" si="3"/>
        <v>9793383</v>
      </c>
      <c r="I26" s="125">
        <f t="shared" si="3"/>
        <v>8685772</v>
      </c>
      <c r="J26" s="125">
        <f t="shared" si="3"/>
        <v>7198821</v>
      </c>
      <c r="K26" s="125">
        <f t="shared" si="3"/>
        <v>9117004</v>
      </c>
      <c r="L26" s="125">
        <f t="shared" si="3"/>
        <v>3359642</v>
      </c>
      <c r="M26" s="125">
        <f t="shared" si="3"/>
        <v>2757692</v>
      </c>
      <c r="N26" s="125">
        <f t="shared" si="3"/>
        <v>3188101</v>
      </c>
      <c r="O26" s="126">
        <f>SUM(C26:N26)</f>
        <v>90343530</v>
      </c>
      <c r="P26" s="127"/>
    </row>
    <row r="27" spans="1:16" ht="15.75" customHeight="1" thickBot="1">
      <c r="A27" s="130" t="s">
        <v>369</v>
      </c>
      <c r="B27" s="131" t="s">
        <v>370</v>
      </c>
      <c r="C27" s="132"/>
      <c r="D27" s="132"/>
      <c r="E27" s="132"/>
      <c r="F27" s="132">
        <v>173343</v>
      </c>
      <c r="G27" s="132">
        <v>2965849</v>
      </c>
      <c r="H27" s="132">
        <v>7136853</v>
      </c>
      <c r="I27" s="132"/>
      <c r="J27" s="132"/>
      <c r="K27" s="132">
        <v>1338183</v>
      </c>
      <c r="L27" s="132">
        <v>2703467</v>
      </c>
      <c r="M27" s="132"/>
      <c r="N27" s="132"/>
      <c r="O27" s="133">
        <f>SUM(E27:N27)</f>
        <v>14317695</v>
      </c>
      <c r="P27" s="115"/>
    </row>
    <row r="28" spans="1:16" ht="15" customHeight="1">
      <c r="L28" s="127"/>
      <c r="O28" s="127"/>
      <c r="P28" s="127"/>
    </row>
    <row r="29" spans="1:16" ht="15" customHeight="1">
      <c r="A29" s="247"/>
    </row>
    <row r="30" spans="1:16" ht="15" customHeight="1">
      <c r="A30" s="247"/>
    </row>
    <row r="31" spans="1:16" ht="15" customHeight="1">
      <c r="A31" s="247"/>
    </row>
    <row r="32" spans="1:16" ht="15" customHeight="1">
      <c r="A32" s="247"/>
    </row>
    <row r="33" spans="1:12" ht="15" customHeight="1">
      <c r="A33" s="247"/>
    </row>
    <row r="34" spans="1:12" ht="15" customHeight="1">
      <c r="A34" s="247"/>
    </row>
    <row r="35" spans="1:12" ht="15" customHeight="1">
      <c r="A35" s="247"/>
    </row>
    <row r="36" spans="1:12" ht="15" customHeight="1">
      <c r="A36" s="247"/>
    </row>
    <row r="37" spans="1:12" ht="15" customHeight="1">
      <c r="A37" s="247"/>
    </row>
    <row r="38" spans="1:12" ht="15" customHeight="1">
      <c r="A38" s="247"/>
    </row>
    <row r="39" spans="1:12" ht="15" customHeight="1">
      <c r="A39" s="247"/>
    </row>
    <row r="40" spans="1:12" ht="15" customHeight="1">
      <c r="A40" s="247"/>
    </row>
    <row r="41" spans="1:12" ht="15" customHeight="1">
      <c r="A41" s="247"/>
    </row>
    <row r="42" spans="1:12" ht="15" customHeight="1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</row>
    <row r="43" spans="1:12" ht="15" customHeight="1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</row>
    <row r="44" spans="1:12" ht="15" customHeight="1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</row>
    <row r="45" spans="1:12" ht="15" customHeight="1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</row>
    <row r="46" spans="1:12" ht="15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</row>
    <row r="47" spans="1:12" ht="15" customHeight="1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</row>
    <row r="48" spans="1:12" ht="15" customHeight="1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</row>
    <row r="49" spans="1:12" ht="15" customHeight="1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</row>
    <row r="50" spans="1:12" ht="15" customHeight="1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</row>
    <row r="51" spans="1:12" ht="15" customHeight="1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</row>
    <row r="52" spans="1:12" ht="15" customHeight="1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</row>
    <row r="53" spans="1:12" ht="15" customHeight="1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</row>
    <row r="54" spans="1:12" ht="15" customHeight="1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</row>
    <row r="55" spans="1:12" ht="15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</row>
    <row r="56" spans="1:12" ht="15" customHeight="1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</row>
    <row r="57" spans="1:12" ht="15" customHeight="1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</row>
    <row r="58" spans="1:12" ht="15" customHeight="1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</row>
    <row r="59" spans="1:12" ht="15" customHeight="1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</row>
    <row r="60" spans="1:12" ht="15" customHeight="1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</row>
    <row r="61" spans="1:12" ht="15" customHeight="1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</row>
    <row r="62" spans="1:12" ht="15" customHeight="1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</row>
    <row r="63" spans="1:12" ht="15" customHeight="1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</row>
    <row r="64" spans="1:12" ht="15" customHeight="1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</row>
    <row r="65" spans="1:12" ht="15" customHeight="1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</row>
    <row r="66" spans="1:12" ht="15" customHeight="1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</row>
    <row r="67" spans="1:12" ht="15" customHeight="1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</row>
    <row r="68" spans="1:12" ht="15" customHeight="1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</row>
    <row r="69" spans="1:12" ht="15" customHeight="1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</row>
    <row r="70" spans="1:12" ht="15" customHeight="1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</row>
    <row r="71" spans="1:12" ht="15" customHeight="1">
      <c r="A71" s="2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</row>
    <row r="72" spans="1:12" ht="15" customHeight="1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</row>
    <row r="73" spans="1:12" ht="15" customHeight="1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</row>
    <row r="74" spans="1:12" ht="15" customHeight="1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</row>
    <row r="75" spans="1:12" ht="15" customHeight="1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</row>
    <row r="76" spans="1:12" ht="15" customHeight="1">
      <c r="A76" s="2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</row>
    <row r="77" spans="1:12" ht="15" customHeight="1">
      <c r="A77" s="2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</row>
    <row r="78" spans="1:12" ht="15" customHeight="1">
      <c r="A78" s="2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</row>
    <row r="79" spans="1:12" ht="15" customHeight="1">
      <c r="A79" s="247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</row>
    <row r="80" spans="1:12" ht="15" customHeight="1">
      <c r="A80" s="247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</row>
    <row r="81" spans="1:12" ht="15" customHeight="1">
      <c r="A81" s="247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</row>
    <row r="82" spans="1:12" ht="15" customHeight="1">
      <c r="A82" s="247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</row>
    <row r="83" spans="1:12" ht="15" customHeight="1">
      <c r="A83" s="247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</row>
    <row r="84" spans="1:12" ht="15" customHeight="1">
      <c r="A84" s="247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</row>
    <row r="85" spans="1:12" ht="15" customHeight="1">
      <c r="A85" s="2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</row>
    <row r="86" spans="1:12" ht="15" customHeight="1">
      <c r="A86" s="247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</row>
    <row r="87" spans="1:12" ht="15" customHeight="1">
      <c r="A87" s="247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</row>
    <row r="88" spans="1:12" ht="15" customHeight="1">
      <c r="A88" s="247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</row>
    <row r="89" spans="1:12" ht="15" customHeight="1">
      <c r="A89" s="2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</row>
    <row r="90" spans="1:12" ht="15" customHeight="1">
      <c r="A90" s="2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</row>
    <row r="91" spans="1:12" ht="15" customHeight="1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</row>
    <row r="92" spans="1:12" ht="15" customHeight="1">
      <c r="A92" s="2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</row>
    <row r="93" spans="1:12" ht="15" customHeight="1">
      <c r="A93" s="2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</row>
    <row r="94" spans="1:12" ht="15" customHeight="1">
      <c r="A94" s="2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</row>
    <row r="95" spans="1:12" ht="15" customHeight="1">
      <c r="A95" s="247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</row>
    <row r="96" spans="1:12" ht="15" customHeight="1">
      <c r="A96" s="247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</row>
    <row r="97" spans="1:12" ht="15" customHeight="1">
      <c r="A97" s="247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</row>
    <row r="98" spans="1:12" ht="15" customHeight="1">
      <c r="A98" s="247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</row>
    <row r="99" spans="1:12" ht="15" customHeight="1">
      <c r="A99" s="247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</row>
    <row r="100" spans="1:12" ht="15" customHeight="1">
      <c r="A100" s="247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</row>
    <row r="101" spans="1:12" ht="15" customHeight="1">
      <c r="A101" s="247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</row>
    <row r="102" spans="1:12" ht="15" customHeight="1">
      <c r="A102" s="247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</row>
    <row r="103" spans="1:12" ht="15" customHeight="1">
      <c r="A103" s="247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</row>
    <row r="104" spans="1:12" ht="15" customHeight="1">
      <c r="A104" s="2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</row>
    <row r="105" spans="1:12" ht="15" customHeight="1">
      <c r="A105" s="247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</row>
    <row r="106" spans="1:12" ht="15" customHeight="1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</row>
    <row r="107" spans="1:12" ht="15" customHeight="1">
      <c r="A107" s="247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</row>
    <row r="108" spans="1:12" ht="15" customHeight="1">
      <c r="A108" s="2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</row>
    <row r="109" spans="1:12" ht="15" customHeight="1">
      <c r="A109" s="247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</row>
    <row r="110" spans="1:12" ht="15" customHeight="1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</row>
    <row r="111" spans="1:12" ht="15" customHeight="1">
      <c r="A111" s="247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</row>
    <row r="112" spans="1:12" ht="15" customHeight="1">
      <c r="A112" s="2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</row>
    <row r="113" spans="1:12" ht="15" customHeight="1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</row>
    <row r="114" spans="1:12" ht="15" customHeight="1">
      <c r="A114" s="2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</row>
    <row r="115" spans="1:12" ht="15" customHeight="1">
      <c r="A115" s="2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</row>
    <row r="116" spans="1:12" ht="15" customHeight="1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</row>
    <row r="117" spans="1:12" ht="15" customHeight="1">
      <c r="A117" s="2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</row>
    <row r="118" spans="1:12" ht="15" customHeight="1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</row>
    <row r="119" spans="1:12" ht="15" customHeight="1">
      <c r="A119" s="2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</row>
    <row r="120" spans="1:12" ht="15" customHeight="1">
      <c r="A120" s="2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</row>
    <row r="121" spans="1:12" ht="15" customHeight="1">
      <c r="A121" s="2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</row>
    <row r="122" spans="1:12" ht="15" customHeight="1">
      <c r="A122" s="2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</row>
    <row r="123" spans="1:12" ht="15" customHeight="1">
      <c r="A123" s="2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</row>
    <row r="124" spans="1:12" ht="15" customHeight="1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</row>
    <row r="125" spans="1:12" ht="15" customHeight="1">
      <c r="A125" s="247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</row>
    <row r="126" spans="1:12" ht="15" customHeight="1">
      <c r="A126" s="247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</row>
    <row r="127" spans="1:12" ht="15" customHeight="1">
      <c r="A127" s="247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</row>
    <row r="128" spans="1:12" ht="15" customHeight="1">
      <c r="A128" s="2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</row>
    <row r="129" spans="1:12" ht="15" customHeight="1">
      <c r="A129" s="2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</row>
    <row r="130" spans="1:12" ht="15" customHeight="1">
      <c r="A130" s="247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</row>
    <row r="131" spans="1:12" ht="15" customHeight="1">
      <c r="A131" s="247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</row>
    <row r="132" spans="1:12" ht="15" customHeight="1">
      <c r="A132" s="247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</row>
    <row r="133" spans="1:12" ht="15" customHeight="1">
      <c r="A133" s="247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</row>
    <row r="134" spans="1:12" ht="15" customHeight="1">
      <c r="A134" s="2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</row>
    <row r="135" spans="1:12" ht="15" customHeight="1">
      <c r="A135" s="247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</row>
    <row r="136" spans="1:12" ht="15" customHeight="1">
      <c r="A136" s="247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</row>
    <row r="137" spans="1:12" ht="15" customHeight="1">
      <c r="A137" s="247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</row>
    <row r="138" spans="1:12" ht="15" customHeight="1">
      <c r="A138" s="2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</row>
    <row r="139" spans="1:12" ht="15" customHeight="1">
      <c r="A139" s="247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</row>
    <row r="140" spans="1:12" ht="15" customHeight="1">
      <c r="A140" s="2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</row>
    <row r="141" spans="1:12" ht="15" customHeight="1">
      <c r="A141" s="2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</row>
    <row r="142" spans="1:12" ht="15" customHeight="1">
      <c r="A142" s="247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</row>
    <row r="143" spans="1:12" ht="15" customHeight="1">
      <c r="A143" s="247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</row>
    <row r="144" spans="1:12" ht="15" customHeight="1">
      <c r="A144" s="2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</row>
    <row r="145" spans="1:12" ht="15" customHeight="1">
      <c r="A145" s="247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</row>
    <row r="146" spans="1:12" ht="15" customHeight="1">
      <c r="A146" s="247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</row>
    <row r="147" spans="1:12" ht="15" customHeight="1">
      <c r="A147" s="247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</row>
    <row r="148" spans="1:12" ht="15" customHeight="1">
      <c r="A148" s="247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</row>
    <row r="149" spans="1:12" ht="15" customHeight="1">
      <c r="A149" s="247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</row>
    <row r="150" spans="1:12" ht="15" customHeight="1">
      <c r="A150" s="247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</row>
    <row r="151" spans="1:12" ht="15" customHeight="1">
      <c r="A151" s="247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</row>
    <row r="152" spans="1:12" ht="15" customHeight="1">
      <c r="A152" s="247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</row>
    <row r="153" spans="1:12" ht="15" customHeight="1">
      <c r="A153" s="247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</row>
    <row r="154" spans="1:12" ht="15" customHeight="1">
      <c r="A154" s="247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</row>
    <row r="155" spans="1:12" ht="15" customHeight="1">
      <c r="A155" s="247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</row>
    <row r="156" spans="1:12" ht="15" customHeight="1">
      <c r="A156" s="2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</row>
    <row r="157" spans="1:12" ht="15" customHeight="1">
      <c r="A157" s="247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</row>
    <row r="158" spans="1:12" ht="15" customHeight="1">
      <c r="A158" s="247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</row>
    <row r="159" spans="1:12" ht="15" customHeight="1">
      <c r="A159" s="247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</row>
    <row r="160" spans="1:12" ht="15" customHeight="1">
      <c r="A160" s="247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</row>
    <row r="161" spans="1:12" ht="15" customHeight="1">
      <c r="A161" s="247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</row>
    <row r="162" spans="1:12" ht="15" customHeight="1">
      <c r="A162" s="247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</row>
    <row r="163" spans="1:12" ht="15" customHeight="1">
      <c r="A163" s="247"/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</row>
    <row r="164" spans="1:12" ht="15" customHeight="1">
      <c r="A164" s="247"/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</row>
    <row r="165" spans="1:12" ht="15" customHeight="1">
      <c r="A165" s="247"/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</row>
    <row r="166" spans="1:12" ht="15" customHeight="1">
      <c r="A166" s="247"/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</row>
    <row r="167" spans="1:12" ht="15" customHeight="1">
      <c r="A167" s="247"/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</row>
    <row r="168" spans="1:12" ht="15" customHeight="1">
      <c r="A168" s="247"/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</row>
    <row r="169" spans="1:12" ht="15" customHeight="1">
      <c r="A169" s="247"/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</row>
    <row r="170" spans="1:12" ht="15" customHeight="1">
      <c r="A170" s="247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</row>
    <row r="171" spans="1:12" ht="15" customHeight="1">
      <c r="A171" s="247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</row>
    <row r="172" spans="1:12" ht="15" customHeight="1">
      <c r="A172" s="247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</row>
    <row r="173" spans="1:12" ht="15" customHeight="1">
      <c r="A173" s="247"/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</row>
    <row r="174" spans="1:12" ht="15" customHeight="1">
      <c r="A174" s="247"/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</row>
    <row r="175" spans="1:12" ht="15" customHeight="1">
      <c r="A175" s="247"/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</row>
    <row r="176" spans="1:12" ht="15" customHeight="1">
      <c r="A176" s="247"/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</row>
    <row r="177" spans="1:12" ht="15" customHeight="1">
      <c r="A177" s="247"/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</row>
    <row r="178" spans="1:12" ht="15" customHeight="1">
      <c r="A178" s="247"/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</row>
    <row r="179" spans="1:12" ht="15" customHeight="1">
      <c r="A179" s="247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</row>
    <row r="180" spans="1:12" ht="15" customHeight="1">
      <c r="A180" s="247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</row>
    <row r="181" spans="1:12" ht="15" customHeight="1">
      <c r="A181" s="247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</row>
    <row r="182" spans="1:12" ht="15" customHeight="1">
      <c r="A182" s="247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</row>
    <row r="183" spans="1:12" ht="15" customHeight="1">
      <c r="A183" s="247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</row>
    <row r="184" spans="1:12" ht="15" customHeight="1">
      <c r="A184" s="247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</row>
    <row r="185" spans="1:12" ht="15" customHeight="1">
      <c r="A185" s="247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</row>
    <row r="186" spans="1:12" ht="15" customHeight="1">
      <c r="A186" s="247"/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</row>
    <row r="187" spans="1:12" ht="15" customHeight="1">
      <c r="A187" s="247"/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</row>
    <row r="188" spans="1:12" ht="15" customHeight="1">
      <c r="A188" s="247"/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</row>
    <row r="189" spans="1:12" ht="15" customHeight="1">
      <c r="A189" s="247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</row>
    <row r="190" spans="1:12" ht="15" customHeight="1">
      <c r="A190" s="247"/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</row>
    <row r="191" spans="1:12" ht="15" customHeight="1">
      <c r="A191" s="247"/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</row>
    <row r="192" spans="1:12" ht="15" customHeight="1">
      <c r="A192" s="247"/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</row>
    <row r="193" spans="1:12" ht="15" customHeight="1">
      <c r="A193" s="247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</row>
    <row r="194" spans="1:12" ht="15" customHeight="1">
      <c r="A194" s="247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</row>
    <row r="195" spans="1:12" ht="15" customHeight="1">
      <c r="A195" s="247"/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</row>
    <row r="196" spans="1:12" ht="15" customHeight="1">
      <c r="A196" s="247"/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</row>
    <row r="197" spans="1:12" ht="15" customHeight="1">
      <c r="A197" s="247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</row>
    <row r="198" spans="1:12" ht="15" customHeight="1">
      <c r="A198" s="247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</row>
    <row r="199" spans="1:12" ht="15" customHeight="1">
      <c r="A199" s="247"/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</row>
    <row r="200" spans="1:12" ht="15" customHeight="1">
      <c r="A200" s="247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</row>
    <row r="201" spans="1:12" ht="15" customHeight="1">
      <c r="A201" s="247"/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</row>
    <row r="202" spans="1:12" ht="15" customHeight="1">
      <c r="A202" s="247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</row>
    <row r="203" spans="1:12" ht="15" customHeight="1">
      <c r="A203" s="247"/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</row>
    <row r="204" spans="1:12" ht="15" customHeight="1">
      <c r="A204" s="247"/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</row>
    <row r="205" spans="1:12" ht="15" customHeight="1">
      <c r="A205" s="247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</row>
    <row r="206" spans="1:12" ht="15" customHeight="1">
      <c r="A206" s="247"/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</row>
    <row r="207" spans="1:12" ht="15" customHeight="1">
      <c r="A207" s="247"/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</row>
    <row r="208" spans="1:12" ht="15" customHeight="1">
      <c r="A208" s="247"/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</row>
    <row r="209" spans="1:12" ht="15" customHeight="1">
      <c r="A209" s="247"/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</row>
    <row r="210" spans="1:12" ht="15" customHeight="1">
      <c r="A210" s="247"/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</row>
    <row r="211" spans="1:12" ht="15" customHeight="1">
      <c r="A211" s="247"/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</row>
    <row r="212" spans="1:12" ht="15" customHeight="1">
      <c r="A212" s="247"/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</row>
    <row r="213" spans="1:12" ht="15" customHeight="1">
      <c r="A213" s="247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</row>
    <row r="214" spans="1:12" ht="15" customHeight="1">
      <c r="A214" s="247"/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</row>
    <row r="215" spans="1:12" ht="15" customHeight="1">
      <c r="A215" s="247"/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</row>
    <row r="216" spans="1:12" ht="15" customHeight="1">
      <c r="A216" s="247"/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</row>
    <row r="217" spans="1:12" ht="15" customHeight="1">
      <c r="A217" s="247"/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</row>
    <row r="218" spans="1:12" ht="15" customHeight="1">
      <c r="A218" s="247"/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</row>
    <row r="219" spans="1:12" ht="15" customHeight="1">
      <c r="A219" s="247"/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</row>
    <row r="220" spans="1:12" ht="15" customHeight="1">
      <c r="A220" s="247"/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</row>
    <row r="221" spans="1:12" ht="15" customHeight="1">
      <c r="A221" s="247"/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</row>
    <row r="222" spans="1:12" ht="15" customHeight="1">
      <c r="A222" s="247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</row>
    <row r="223" spans="1:12" ht="15" customHeight="1">
      <c r="A223" s="247"/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</row>
    <row r="224" spans="1:12" ht="15" customHeight="1">
      <c r="A224" s="247"/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</row>
    <row r="225" spans="1:12" ht="15" customHeight="1">
      <c r="A225" s="247"/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</row>
    <row r="226" spans="1:12" ht="15" customHeight="1">
      <c r="A226" s="247"/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</row>
    <row r="227" spans="1:12" ht="15" customHeight="1">
      <c r="A227" s="247"/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</row>
    <row r="228" spans="1:12" ht="15" customHeight="1">
      <c r="A228" s="247"/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</row>
    <row r="229" spans="1:12" ht="15" customHeight="1">
      <c r="A229" s="247"/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</row>
    <row r="230" spans="1:12" ht="15" customHeight="1">
      <c r="A230" s="247"/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</row>
    <row r="231" spans="1:12" ht="15" customHeight="1">
      <c r="A231" s="247"/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</row>
    <row r="232" spans="1:12" ht="15" customHeight="1">
      <c r="A232" s="247"/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</row>
    <row r="233" spans="1:12" ht="15" customHeight="1">
      <c r="A233" s="247"/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</row>
    <row r="234" spans="1:12" ht="15" customHeight="1">
      <c r="A234" s="247"/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</row>
    <row r="235" spans="1:12" ht="15" customHeight="1">
      <c r="A235" s="247"/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</row>
    <row r="236" spans="1:12" ht="15" customHeight="1">
      <c r="A236" s="247"/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</row>
    <row r="237" spans="1:12" ht="15" customHeight="1">
      <c r="A237" s="247"/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</row>
    <row r="238" spans="1:12" ht="15" customHeight="1">
      <c r="A238" s="247"/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</row>
    <row r="239" spans="1:12" ht="15" customHeight="1">
      <c r="A239" s="247"/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</row>
    <row r="240" spans="1:12" ht="15" customHeight="1">
      <c r="A240" s="247"/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</row>
    <row r="241" spans="1:12" ht="15" customHeight="1">
      <c r="A241" s="247"/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</row>
    <row r="242" spans="1:12" ht="15" customHeight="1">
      <c r="A242" s="247"/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</row>
    <row r="243" spans="1:12" ht="15" customHeight="1">
      <c r="A243" s="247"/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</row>
    <row r="244" spans="1:12" ht="15" customHeight="1">
      <c r="A244" s="247"/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</row>
    <row r="245" spans="1:12" ht="15" customHeight="1">
      <c r="A245" s="247"/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</row>
    <row r="246" spans="1:12" ht="15" customHeight="1">
      <c r="A246" s="247"/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</row>
    <row r="247" spans="1:12" ht="15" customHeight="1">
      <c r="A247" s="247"/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</row>
    <row r="248" spans="1:12" ht="15" customHeight="1">
      <c r="A248" s="247"/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</row>
    <row r="249" spans="1:12" ht="15" customHeight="1">
      <c r="A249" s="247"/>
      <c r="B249" s="247"/>
      <c r="C249" s="247"/>
      <c r="D249" s="247"/>
      <c r="E249" s="247"/>
      <c r="F249" s="247"/>
      <c r="G249" s="247"/>
      <c r="H249" s="247"/>
      <c r="I249" s="247"/>
      <c r="J249" s="247"/>
      <c r="K249" s="247"/>
      <c r="L249" s="247"/>
    </row>
    <row r="250" spans="1:12" ht="15" customHeight="1">
      <c r="A250" s="247"/>
      <c r="B250" s="247"/>
      <c r="C250" s="247"/>
      <c r="D250" s="247"/>
      <c r="E250" s="247"/>
      <c r="F250" s="247"/>
      <c r="G250" s="247"/>
      <c r="H250" s="247"/>
      <c r="I250" s="247"/>
      <c r="J250" s="247"/>
      <c r="K250" s="247"/>
      <c r="L250" s="247"/>
    </row>
    <row r="65536" ht="12.95" customHeight="1"/>
  </sheetData>
  <sheetProtection selectLockedCells="1" selectUnlockedCells="1"/>
  <mergeCells count="4">
    <mergeCell ref="K1:O1"/>
    <mergeCell ref="A2:O2"/>
    <mergeCell ref="B5:O5"/>
    <mergeCell ref="B16:O16"/>
  </mergeCells>
  <pageMargins left="0.70866141732283472" right="0.70866141732283472" top="0.74803149606299213" bottom="0.74803149606299213" header="0.51181102362204722" footer="0.51181102362204722"/>
  <pageSetup paperSize="9" scale="7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Mérleg</vt:lpstr>
      <vt:lpstr>Bevétel funkció</vt:lpstr>
      <vt:lpstr>Bevétel jogcím</vt:lpstr>
      <vt:lpstr>Bevétel feladat</vt:lpstr>
      <vt:lpstr>Kiadás</vt:lpstr>
      <vt:lpstr>Kiadási feladat</vt:lpstr>
      <vt:lpstr>Felhalmozási kiadások</vt:lpstr>
      <vt:lpstr>Tájékoztató műk</vt:lpstr>
      <vt:lpstr>elői.-felhaszn.terv</vt:lpstr>
      <vt:lpstr>Munka10</vt:lpstr>
      <vt:lpstr>Munka1</vt:lpstr>
      <vt:lpstr>Munkalap12</vt:lpstr>
      <vt:lpstr>'Bevétel feladat'!Nyomtatási_terület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Illesne</dc:creator>
  <cp:lastModifiedBy>Noemi</cp:lastModifiedBy>
  <cp:lastPrinted>2020-06-17T08:22:44Z</cp:lastPrinted>
  <dcterms:created xsi:type="dcterms:W3CDTF">2019-01-16T12:09:57Z</dcterms:created>
  <dcterms:modified xsi:type="dcterms:W3CDTF">2020-06-17T08:32:55Z</dcterms:modified>
</cp:coreProperties>
</file>