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3. melléklet" sheetId="1" r:id="rId1"/>
  </sheets>
  <externalReferences>
    <externalReference r:id="rId2"/>
    <externalReference r:id="rId3"/>
    <externalReference r:id="rId4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I31" i="1"/>
  <c r="I33" i="1" s="1"/>
  <c r="K30" i="1"/>
  <c r="D30" i="1"/>
  <c r="D33" i="1" s="1"/>
  <c r="F24" i="1"/>
  <c r="F21" i="1"/>
  <c r="F20" i="1"/>
  <c r="F19" i="1" s="1"/>
  <c r="F30" i="1" s="1"/>
  <c r="F31" i="1" s="1"/>
  <c r="E19" i="1"/>
  <c r="E30" i="1" s="1"/>
  <c r="J18" i="1"/>
  <c r="J31" i="1" s="1"/>
  <c r="I18" i="1"/>
  <c r="D32" i="1" s="1"/>
  <c r="F18" i="1"/>
  <c r="F33" i="1" s="1"/>
  <c r="E18" i="1"/>
  <c r="K9" i="1"/>
  <c r="F9" i="1"/>
  <c r="K8" i="1"/>
  <c r="F8" i="1"/>
  <c r="K7" i="1"/>
  <c r="K18" i="1" s="1"/>
  <c r="K31" i="1" s="1"/>
  <c r="F7" i="1"/>
  <c r="J33" i="1" l="1"/>
  <c r="E33" i="1"/>
  <c r="E31" i="1"/>
  <c r="E32" i="1"/>
  <c r="K32" i="1"/>
  <c r="K33" i="1"/>
  <c r="D31" i="1"/>
  <c r="F32" i="1"/>
  <c r="J32" i="1"/>
</calcChain>
</file>

<file path=xl/sharedStrings.xml><?xml version="1.0" encoding="utf-8"?>
<sst xmlns="http://schemas.openxmlformats.org/spreadsheetml/2006/main" count="79" uniqueCount="75">
  <si>
    <t>II. Felhalmozási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</si>
  <si>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</si>
  <si>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</si>
  <si>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</si>
  <si>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</si>
  <si>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</si>
  <si>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2019. évi eredeti előirányzat</t>
  </si>
  <si>
    <t>2019. évi módosított előriányzat</t>
  </si>
  <si>
    <t>2019. évi teljesítés</t>
  </si>
  <si>
    <t>2019. évi módosított előirányzat</t>
  </si>
  <si>
    <t>A</t>
  </si>
  <si>
    <t>B</t>
  </si>
  <si>
    <t>C</t>
  </si>
  <si>
    <t>D</t>
  </si>
  <si>
    <t>E</t>
  </si>
  <si>
    <t xml:space="preserve">F </t>
  </si>
  <si>
    <t>G</t>
  </si>
  <si>
    <t>H</t>
  </si>
  <si>
    <t>1.</t>
  </si>
  <si>
    <t>B2</t>
  </si>
  <si>
    <t>Felhalmozási célú támogatások államháztartáson belülről</t>
  </si>
  <si>
    <t>K6</t>
  </si>
  <si>
    <t>Beruházások</t>
  </si>
  <si>
    <t>2.</t>
  </si>
  <si>
    <t>B5</t>
  </si>
  <si>
    <t>Felhalmozási bevételek</t>
  </si>
  <si>
    <t>K7</t>
  </si>
  <si>
    <t>Felújítások</t>
  </si>
  <si>
    <t>3.</t>
  </si>
  <si>
    <t>B7</t>
  </si>
  <si>
    <t>Felhalmozási célú átvett pénzeszközök</t>
  </si>
  <si>
    <t>K8</t>
  </si>
  <si>
    <t>Egyéb felhalmozási célú kiadások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</si>
  <si>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</si>
  <si>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</si>
  <si>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</si>
  <si>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</si>
  <si>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</si>
  <si>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</si>
  <si>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</si>
  <si>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</si>
  <si>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</si>
  <si>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Költségvetési bevételek összesen</t>
  </si>
  <si>
    <t>Költségvetési kiadások összesen</t>
  </si>
  <si>
    <t>13.</t>
  </si>
  <si>
    <t>B81</t>
  </si>
  <si>
    <t>Hiány belső finanszírozásának bevételei</t>
  </si>
  <si>
    <t>K91</t>
  </si>
  <si>
    <t>Belföldi finanszírozási kiadások</t>
  </si>
  <si>
    <t>14.</t>
  </si>
  <si>
    <t xml:space="preserve">   Költségvetési maradvány igénybevétele (B813)</t>
  </si>
  <si>
    <t>Hitel-, és kölcsöntörlesztés államháztartáson kívülre (K911)</t>
  </si>
  <si>
    <t>16.</t>
  </si>
  <si>
    <t>Hiány külsőfinanszírozásának bevételei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</si>
  <si>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</si>
  <si>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</si>
  <si>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</si>
  <si>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</si>
  <si>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</si>
  <si>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</si>
  <si>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</si>
  <si>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</si>
  <si>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</si>
  <si>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Felhalmozási célú finanszírozási bevételek összesen </t>
  </si>
  <si>
    <t>Felhalmozási célú finanszírozási kiadások összesen</t>
  </si>
  <si>
    <t>26.</t>
  </si>
  <si>
    <t xml:space="preserve">BEVÉTEL ÖSSZESEN </t>
  </si>
  <si>
    <t xml:space="preserve">KIADÁSOK ÖSSZESEN 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</si>
  <si>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</si>
  <si>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</si>
  <si>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</si>
  <si>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</si>
  <si>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</si>
  <si>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</si>
  <si>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 xml:space="preserve">3. melléklet a 12/2020. (VI.30.)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</si>
</sst>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23">
    <xf numFmtId="0" fontId="0" fillId="0" borderId="0" xfId="0"/>
    <xf numFmtId="164" fontId="0" fillId="0" borderId="0" xfId="0" applyNumberFormat="1" applyFill="1" applyAlignment="1" applyProtection="1">
      <alignment horizontal="right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7" xfId="0" applyNumberFormat="1" applyFont="1" applyFill="1" applyBorder="1" applyAlignment="1" applyProtection="1">
      <alignment horizontal="centerContinuous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0" fillId="0" borderId="9" xfId="0" applyNumberForma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" fontId="8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3" fontId="9" fillId="0" borderId="11" xfId="0" applyNumberFormat="1" applyFont="1" applyBorder="1" applyAlignment="1">
      <alignment horizontal="right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11" xfId="0" applyNumberFormat="1" applyFont="1" applyBorder="1" applyAlignment="1">
      <alignment horizontal="right" indent="1"/>
    </xf>
    <xf numFmtId="3" fontId="0" fillId="0" borderId="11" xfId="0" applyNumberFormat="1" applyFont="1" applyBorder="1"/>
    <xf numFmtId="164" fontId="8" fillId="0" borderId="11" xfId="0" applyNumberFormat="1" applyFont="1" applyFill="1" applyBorder="1" applyAlignment="1" applyProtection="1">
      <alignment vertical="center" wrapTex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4" xfId="0" applyNumberFormat="1" applyFill="1" applyBorder="1" applyAlignment="1" applyProtection="1">
      <alignment horizontal="left" vertical="center" wrapText="1" indent="1"/>
    </xf>
    <xf numFmtId="164" fontId="0" fillId="0" borderId="15" xfId="0" applyNumberForma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5" xfId="0" applyNumberFormat="1" applyFill="1" applyBorder="1" applyAlignment="1" applyProtection="1">
      <alignment vertical="center" wrapText="1"/>
    </xf>
    <xf numFmtId="164" fontId="0" fillId="0" borderId="16" xfId="0" applyNumberFormat="1" applyFill="1" applyBorder="1" applyAlignment="1" applyProtection="1">
      <alignment horizontal="right" vertical="center" wrapText="1"/>
    </xf>
    <xf numFmtId="164" fontId="0" fillId="0" borderId="16" xfId="0" applyNumberForma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  <protection locked="0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7" fillId="0" borderId="20" xfId="0" applyNumberFormat="1" applyFont="1" applyFill="1" applyBorder="1" applyAlignment="1" applyProtection="1">
      <alignment horizontal="left" vertical="center" wrapText="1" indent="1"/>
    </xf>
    <xf numFmtId="1" fontId="7" fillId="0" borderId="21" xfId="0" applyNumberFormat="1" applyFont="1" applyFill="1" applyBorder="1" applyAlignment="1" applyProtection="1">
      <alignment horizontal="right" vertical="center" wrapText="1" indent="1"/>
    </xf>
    <xf numFmtId="164" fontId="7" fillId="0" borderId="21" xfId="0" applyNumberFormat="1" applyFont="1" applyFill="1" applyBorder="1" applyAlignment="1" applyProtection="1">
      <alignment horizontal="left" vertical="center" wrapText="1" indent="1"/>
    </xf>
    <xf numFmtId="164" fontId="7" fillId="0" borderId="22" xfId="0" applyNumberFormat="1" applyFon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 wrapText="1" indent="1"/>
    </xf>
    <xf numFmtId="164" fontId="7" fillId="0" borderId="22" xfId="0" applyNumberFormat="1" applyFont="1" applyFill="1" applyBorder="1" applyAlignment="1" applyProtection="1">
      <alignment horizontal="right" vertical="center" wrapText="1" indent="1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left" vertical="center" wrapText="1" indent="1"/>
    </xf>
    <xf numFmtId="164" fontId="9" fillId="0" borderId="25" xfId="0" applyNumberFormat="1" applyFont="1" applyFill="1" applyBorder="1" applyAlignment="1" applyProtection="1">
      <alignment horizontal="left" vertical="center" wrapText="1" indent="1"/>
    </xf>
    <xf numFmtId="164" fontId="9" fillId="0" borderId="26" xfId="0" applyNumberFormat="1" applyFont="1" applyFill="1" applyBorder="1" applyAlignment="1" applyProtection="1">
      <alignment horizontal="right" vertical="center" wrapText="1" indent="1"/>
    </xf>
    <xf numFmtId="164" fontId="9" fillId="0" borderId="27" xfId="0" applyNumberFormat="1" applyFont="1" applyFill="1" applyBorder="1" applyAlignment="1" applyProtection="1">
      <alignment horizontal="right" vertical="center" wrapText="1" indent="1"/>
    </xf>
    <xf numFmtId="3" fontId="11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5" xfId="0" applyNumberFormat="1" applyFont="1" applyFill="1" applyBorder="1" applyAlignment="1" applyProtection="1">
      <alignment horizontal="left" vertical="center" wrapText="1" indent="2"/>
    </xf>
    <xf numFmtId="1" fontId="9" fillId="0" borderId="26" xfId="0" applyNumberFormat="1" applyFont="1" applyFill="1" applyBorder="1" applyAlignment="1" applyProtection="1">
      <alignment vertical="center" wrapText="1"/>
    </xf>
    <xf numFmtId="1" fontId="9" fillId="0" borderId="27" xfId="0" applyNumberFormat="1" applyFont="1" applyBorder="1" applyAlignment="1"/>
    <xf numFmtId="164" fontId="11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right" vertical="center" wrapText="1" indent="1"/>
    </xf>
    <xf numFmtId="164" fontId="9" fillId="0" borderId="12" xfId="0" applyNumberFormat="1" applyFont="1" applyFill="1" applyBorder="1" applyAlignment="1" applyProtection="1">
      <alignment vertical="center" wrapText="1"/>
      <protection locked="0"/>
    </xf>
    <xf numFmtId="0" fontId="9" fillId="0" borderId="9" xfId="0" applyFont="1" applyBorder="1" applyAlignment="1">
      <alignment horizontal="left" indent="2"/>
    </xf>
    <xf numFmtId="0" fontId="9" fillId="0" borderId="13" xfId="0" applyFont="1" applyBorder="1" applyAlignment="1">
      <alignment horizontal="right" indent="2"/>
    </xf>
    <xf numFmtId="0" fontId="9" fillId="0" borderId="13" xfId="0" applyFont="1" applyBorder="1" applyAlignment="1">
      <alignment horizontal="left" indent="2"/>
    </xf>
    <xf numFmtId="164" fontId="9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9" xfId="0" applyNumberFormat="1" applyFont="1" applyFill="1" applyBorder="1" applyAlignment="1" applyProtection="1">
      <alignment horizontal="right" vertical="center" wrapText="1" indent="3"/>
    </xf>
    <xf numFmtId="164" fontId="9" fillId="0" borderId="13" xfId="0" applyNumberFormat="1" applyFont="1" applyFill="1" applyBorder="1" applyAlignment="1" applyProtection="1">
      <alignment horizontal="right" vertical="center" wrapText="1" indent="3"/>
    </xf>
    <xf numFmtId="164" fontId="9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0" xfId="0" applyNumberFormat="1" applyFont="1" applyFill="1" applyAlignment="1" applyProtection="1">
      <alignment horizontal="right" textRotation="180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9" fillId="0" borderId="13" xfId="0" applyNumberFormat="1" applyFont="1" applyFill="1" applyBorder="1" applyAlignment="1" applyProtection="1">
      <alignment horizontal="right" vertical="center" wrapText="1" indent="2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2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2" fillId="0" borderId="9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left" vertical="center" wrapText="1" indent="1"/>
    </xf>
    <xf numFmtId="164" fontId="12" fillId="0" borderId="11" xfId="0" applyNumberFormat="1" applyFont="1" applyFill="1" applyBorder="1" applyAlignment="1" applyProtection="1">
      <alignment vertical="center" wrapText="1"/>
    </xf>
    <xf numFmtId="164" fontId="12" fillId="0" borderId="12" xfId="0" applyNumberFormat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lef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2"/>
    </xf>
    <xf numFmtId="164" fontId="8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7" fillId="0" borderId="15" xfId="0" applyNumberFormat="1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left" vertical="center" wrapText="1" indent="1"/>
    </xf>
    <xf numFmtId="164" fontId="7" fillId="0" borderId="17" xfId="0" applyNumberFormat="1" applyFont="1" applyFill="1" applyBorder="1" applyAlignment="1" applyProtection="1">
      <alignment horizontal="left" vertical="center" wrapText="1" indent="1"/>
    </xf>
    <xf numFmtId="164" fontId="7" fillId="0" borderId="18" xfId="0" applyNumberFormat="1" applyFont="1" applyFill="1" applyBorder="1" applyAlignment="1" applyProtection="1">
      <alignment vertical="center" wrapTex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164" fontId="7" fillId="0" borderId="17" xfId="0" applyNumberFormat="1" applyFont="1" applyFill="1" applyBorder="1" applyAlignment="1" applyProtection="1">
      <alignment horizontal="right" vertical="center" wrapText="1" indent="1"/>
    </xf>
    <xf numFmtId="164" fontId="10" fillId="0" borderId="29" xfId="0" applyNumberFormat="1" applyFont="1" applyFill="1" applyBorder="1" applyAlignment="1" applyProtection="1">
      <alignment horizontal="left" vertical="center" wrapText="1" indent="1"/>
    </xf>
    <xf numFmtId="164" fontId="10" fillId="0" borderId="30" xfId="0" applyNumberFormat="1" applyFont="1" applyFill="1" applyBorder="1" applyAlignment="1" applyProtection="1">
      <alignment horizontal="left" vertical="center" wrapText="1" indent="1"/>
    </xf>
    <xf numFmtId="164" fontId="10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32" xfId="0" applyNumberFormat="1" applyFont="1" applyFill="1" applyBorder="1" applyAlignment="1" applyProtection="1">
      <alignment horizontal="left" vertical="center" wrapText="1" indent="1"/>
    </xf>
    <xf numFmtId="164" fontId="7" fillId="0" borderId="33" xfId="0" applyNumberFormat="1" applyFont="1" applyFill="1" applyBorder="1" applyAlignment="1" applyProtection="1">
      <alignment horizontal="right" vertical="center" wrapText="1" indent="1"/>
    </xf>
    <xf numFmtId="164" fontId="10" fillId="0" borderId="31" xfId="0" applyNumberFormat="1" applyFont="1" applyFill="1" applyBorder="1" applyAlignment="1" applyProtection="1">
      <alignment horizontal="right" vertical="center" wrapText="1" indent="1"/>
    </xf>
    <xf numFmtId="164" fontId="7" fillId="0" borderId="32" xfId="0" applyNumberFormat="1" applyFont="1" applyFill="1" applyBorder="1" applyAlignment="1" applyProtection="1">
      <alignment horizontal="right" vertical="center" wrapText="1" indent="1"/>
    </xf>
    <xf numFmtId="164" fontId="10" fillId="0" borderId="34" xfId="0" applyNumberFormat="1" applyFont="1" applyFill="1" applyBorder="1" applyAlignment="1" applyProtection="1">
      <alignment horizontal="left" vertical="center" wrapText="1" indent="1"/>
    </xf>
    <xf numFmtId="164" fontId="10" fillId="0" borderId="35" xfId="0" applyNumberFormat="1" applyFont="1" applyFill="1" applyBorder="1" applyAlignment="1" applyProtection="1">
      <alignment horizontal="left" vertical="center" wrapText="1" indent="1"/>
    </xf>
    <xf numFmtId="3" fontId="7" fillId="0" borderId="36" xfId="0" applyNumberFormat="1" applyFont="1" applyFill="1" applyBorder="1" applyAlignment="1" applyProtection="1">
      <alignment horizontal="right" vertical="center" wrapText="1" indent="1"/>
    </xf>
    <xf numFmtId="164" fontId="10" fillId="0" borderId="37" xfId="0" applyNumberFormat="1" applyFont="1" applyFill="1" applyBorder="1" applyAlignment="1" applyProtection="1">
      <alignment horizontal="right" vertical="center" wrapText="1" indent="1"/>
    </xf>
    <xf numFmtId="3" fontId="7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Alignment="1" applyProtection="1">
      <alignment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.t&#225;bl&#225;i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DOKUMENTUMOK\K&#214;LTS&#201;GVET&#201;S%20BESZ&#193;MOL&#211;\2019\2019.%20&#233;vi%20k&#246;lts&#233;gvet&#233;s%204.m&#243;d\2019.%20&#233;vi%20kv.%20t&#225;bl&#225;k%204.%20m&#243;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fel."/>
      <sheetName val="1.2. önk. fel. "/>
      <sheetName val="1.3. áll. fel. "/>
      <sheetName val="2.sz.mell  "/>
      <sheetName val="3.sz.mell  "/>
      <sheetName val="4.-önkormányzat"/>
      <sheetName val="4.1.-Ö.köt.fel"/>
      <sheetName val="4.2.-Ö.önk.fel"/>
      <sheetName val="4.3. 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>
        <row r="51">
          <cell r="H51">
            <v>94870958</v>
          </cell>
        </row>
        <row r="80">
          <cell r="H80">
            <v>510294763</v>
          </cell>
        </row>
        <row r="81">
          <cell r="H81">
            <v>87385958</v>
          </cell>
        </row>
        <row r="82">
          <cell r="H82">
            <v>6038110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 mell."/>
      <sheetName val="12. sz. mell."/>
    </sheetNames>
    <sheetDataSet>
      <sheetData sheetId="0">
        <row r="45">
          <cell r="F45">
            <v>0</v>
          </cell>
        </row>
        <row r="56">
          <cell r="F56">
            <v>30000000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3"/>
  <sheetViews>
    <sheetView tabSelected="1" view="pageBreakPreview" zoomScale="115" zoomScaleNormal="100" zoomScaleSheetLayoutView="115" workbookViewId="0">
      <selection activeCell="M10" sqref="M10"/>
    </sheetView>
  </sheetViews>
  <sheetFormatPr defaultRowHeight="12.75" x14ac:dyDescent="0.2"/>
  <cols>
    <col min="1" max="2" width="6.83203125" style="2" customWidth="1"/>
    <col min="3" max="3" width="55.1640625" style="6" customWidth="1"/>
    <col min="4" max="5" width="15.6640625" style="6" customWidth="1"/>
    <col min="6" max="6" width="15.6640625" style="2" customWidth="1"/>
    <col min="7" max="7" width="7.6640625" style="2" customWidth="1"/>
    <col min="8" max="8" width="57.5" style="2" customWidth="1"/>
    <col min="9" max="11" width="15" style="2" customWidth="1"/>
    <col min="12" max="12" width="5.83203125" style="2" customWidth="1"/>
    <col min="13" max="13" width="11.1640625" style="2" bestFit="1" customWidth="1"/>
    <col min="14" max="14" width="9.33203125" style="2"/>
    <col min="15" max="15" width="14" style="2" customWidth="1"/>
    <col min="16" max="16384" width="9.33203125" style="2"/>
  </cols>
  <sheetData>
    <row r="1" spans="1:12" x14ac:dyDescent="0.2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31.5" customHeight="1" x14ac:dyDescent="0.2">
      <c r="C2" s="3" t="s">
        <v>0</v>
      </c>
      <c r="D2" s="3"/>
      <c r="E2" s="3"/>
      <c r="F2" s="4"/>
      <c r="G2" s="4"/>
      <c r="H2" s="4"/>
      <c r="I2" s="4"/>
      <c r="J2" s="4"/>
      <c r="K2" s="4"/>
      <c r="L2" s="5"/>
    </row>
    <row r="3" spans="1:12" ht="14.25" thickBot="1" x14ac:dyDescent="0.25">
      <c r="K3" s="7" t="s">
        <v>1</v>
      </c>
      <c r="L3" s="5"/>
    </row>
    <row r="4" spans="1:12" ht="18" customHeight="1" x14ac:dyDescent="0.2">
      <c r="A4" s="8" t="s">
        <v>2</v>
      </c>
      <c r="B4" s="9"/>
      <c r="C4" s="10" t="s">
        <v>3</v>
      </c>
      <c r="D4" s="11"/>
      <c r="E4" s="11"/>
      <c r="F4" s="12"/>
      <c r="G4" s="13"/>
      <c r="H4" s="14" t="s">
        <v>4</v>
      </c>
      <c r="I4" s="15"/>
      <c r="J4" s="15"/>
      <c r="K4" s="16"/>
      <c r="L4" s="5"/>
    </row>
    <row r="5" spans="1:12" s="24" customFormat="1" ht="36" x14ac:dyDescent="0.2">
      <c r="A5" s="17"/>
      <c r="B5" s="18"/>
      <c r="C5" s="19" t="s">
        <v>5</v>
      </c>
      <c r="D5" s="19" t="s">
        <v>6</v>
      </c>
      <c r="E5" s="20" t="s">
        <v>7</v>
      </c>
      <c r="F5" s="21" t="s">
        <v>8</v>
      </c>
      <c r="G5" s="22"/>
      <c r="H5" s="19" t="s">
        <v>5</v>
      </c>
      <c r="I5" s="23" t="s">
        <v>6</v>
      </c>
      <c r="J5" s="23" t="s">
        <v>9</v>
      </c>
      <c r="K5" s="21" t="s">
        <v>8</v>
      </c>
      <c r="L5" s="5"/>
    </row>
    <row r="6" spans="1:12" s="24" customFormat="1" x14ac:dyDescent="0.2">
      <c r="A6" s="25"/>
      <c r="B6" s="26"/>
      <c r="C6" s="26" t="s">
        <v>10</v>
      </c>
      <c r="D6" s="27" t="s">
        <v>11</v>
      </c>
      <c r="E6" s="27" t="s">
        <v>12</v>
      </c>
      <c r="F6" s="28" t="s">
        <v>13</v>
      </c>
      <c r="G6" s="29"/>
      <c r="H6" s="26" t="s">
        <v>14</v>
      </c>
      <c r="I6" s="27" t="s">
        <v>15</v>
      </c>
      <c r="J6" s="27" t="s">
        <v>16</v>
      </c>
      <c r="K6" s="28" t="s">
        <v>17</v>
      </c>
      <c r="L6" s="5"/>
    </row>
    <row r="7" spans="1:12" ht="12.95" customHeight="1" x14ac:dyDescent="0.2">
      <c r="A7" s="30" t="s">
        <v>18</v>
      </c>
      <c r="B7" s="31" t="s">
        <v>19</v>
      </c>
      <c r="C7" s="32" t="s">
        <v>20</v>
      </c>
      <c r="D7" s="33">
        <v>0</v>
      </c>
      <c r="E7" s="34">
        <v>124640792</v>
      </c>
      <c r="F7" s="35">
        <f>+'[1]1.sz.mell.'!H51</f>
        <v>94870958</v>
      </c>
      <c r="G7" s="36" t="s">
        <v>21</v>
      </c>
      <c r="H7" s="32" t="s">
        <v>22</v>
      </c>
      <c r="I7" s="37">
        <v>109527000</v>
      </c>
      <c r="J7" s="37">
        <v>584858393</v>
      </c>
      <c r="K7" s="38">
        <f>+'[1]1.sz.mell.'!H80</f>
        <v>510294763</v>
      </c>
      <c r="L7" s="5"/>
    </row>
    <row r="8" spans="1:12" x14ac:dyDescent="0.2">
      <c r="A8" s="30" t="s">
        <v>23</v>
      </c>
      <c r="B8" s="31" t="s">
        <v>24</v>
      </c>
      <c r="C8" s="32" t="s">
        <v>25</v>
      </c>
      <c r="D8" s="37">
        <v>0</v>
      </c>
      <c r="E8" s="34">
        <v>0</v>
      </c>
      <c r="F8" s="39">
        <f>+'[2]1.sz.mell.'!F45</f>
        <v>0</v>
      </c>
      <c r="G8" s="36" t="s">
        <v>26</v>
      </c>
      <c r="H8" s="32" t="s">
        <v>27</v>
      </c>
      <c r="I8" s="37">
        <v>8606000</v>
      </c>
      <c r="J8" s="37">
        <v>116188911</v>
      </c>
      <c r="K8" s="38">
        <f>+'[1]1.sz.mell.'!H81</f>
        <v>87385958</v>
      </c>
      <c r="L8" s="5"/>
    </row>
    <row r="9" spans="1:12" ht="12.95" customHeight="1" x14ac:dyDescent="0.2">
      <c r="A9" s="30" t="s">
        <v>28</v>
      </c>
      <c r="B9" s="31" t="s">
        <v>29</v>
      </c>
      <c r="C9" s="32" t="s">
        <v>30</v>
      </c>
      <c r="D9" s="37">
        <v>0</v>
      </c>
      <c r="E9" s="34">
        <v>0</v>
      </c>
      <c r="F9" s="39">
        <f>+'[2]1.sz.mell.'!F50</f>
        <v>0</v>
      </c>
      <c r="G9" s="36" t="s">
        <v>31</v>
      </c>
      <c r="H9" s="32" t="s">
        <v>32</v>
      </c>
      <c r="I9" s="37">
        <v>1500000</v>
      </c>
      <c r="J9" s="37">
        <v>6297709</v>
      </c>
      <c r="K9" s="38">
        <f>+'[1]1.sz.mell.'!H82</f>
        <v>6038110</v>
      </c>
      <c r="L9" s="5"/>
    </row>
    <row r="10" spans="1:12" ht="12.95" customHeight="1" x14ac:dyDescent="0.2">
      <c r="A10" s="30" t="s">
        <v>33</v>
      </c>
      <c r="B10" s="31"/>
      <c r="C10" s="32"/>
      <c r="D10" s="34">
        <v>0</v>
      </c>
      <c r="E10" s="34"/>
      <c r="F10" s="40"/>
      <c r="G10" s="36"/>
      <c r="H10" s="32"/>
      <c r="I10" s="37"/>
      <c r="J10" s="34"/>
      <c r="K10" s="41"/>
      <c r="L10" s="5"/>
    </row>
    <row r="11" spans="1:12" ht="12.75" customHeight="1" x14ac:dyDescent="0.2">
      <c r="A11" s="30" t="s">
        <v>34</v>
      </c>
      <c r="B11" s="31"/>
      <c r="C11" s="32"/>
      <c r="D11" s="34"/>
      <c r="E11" s="34"/>
      <c r="F11" s="40"/>
      <c r="G11" s="36"/>
      <c r="H11" s="32"/>
      <c r="I11" s="37"/>
      <c r="J11" s="34"/>
      <c r="K11" s="41"/>
      <c r="L11" s="5"/>
    </row>
    <row r="12" spans="1:12" ht="12.95" customHeight="1" x14ac:dyDescent="0.2">
      <c r="A12" s="30" t="s">
        <v>35</v>
      </c>
      <c r="B12" s="31"/>
      <c r="C12" s="32"/>
      <c r="D12" s="34"/>
      <c r="E12" s="34"/>
      <c r="F12" s="40"/>
      <c r="G12" s="36"/>
      <c r="H12" s="32"/>
      <c r="I12" s="37"/>
      <c r="J12" s="34"/>
      <c r="K12" s="38"/>
      <c r="L12" s="5"/>
    </row>
    <row r="13" spans="1:12" ht="12.95" customHeight="1" x14ac:dyDescent="0.2">
      <c r="A13" s="30" t="s">
        <v>36</v>
      </c>
      <c r="B13" s="31"/>
      <c r="C13" s="32"/>
      <c r="D13" s="34"/>
      <c r="E13" s="34"/>
      <c r="F13" s="40"/>
      <c r="G13" s="36"/>
      <c r="H13" s="42"/>
      <c r="I13" s="43"/>
      <c r="J13" s="44"/>
      <c r="K13" s="41"/>
      <c r="L13" s="5"/>
    </row>
    <row r="14" spans="1:12" ht="12.95" customHeight="1" x14ac:dyDescent="0.2">
      <c r="A14" s="30" t="s">
        <v>37</v>
      </c>
      <c r="B14" s="31"/>
      <c r="C14" s="32"/>
      <c r="D14" s="34"/>
      <c r="E14" s="34"/>
      <c r="F14" s="40"/>
      <c r="G14" s="36"/>
      <c r="H14" s="42"/>
      <c r="I14" s="43"/>
      <c r="J14" s="44"/>
      <c r="K14" s="41"/>
      <c r="L14" s="5"/>
    </row>
    <row r="15" spans="1:12" ht="12.95" customHeight="1" x14ac:dyDescent="0.2">
      <c r="A15" s="30" t="s">
        <v>38</v>
      </c>
      <c r="B15" s="31"/>
      <c r="C15" s="42"/>
      <c r="D15" s="44"/>
      <c r="E15" s="44"/>
      <c r="F15" s="38"/>
      <c r="G15" s="36"/>
      <c r="H15" s="42"/>
      <c r="I15" s="43"/>
      <c r="J15" s="44"/>
      <c r="K15" s="41"/>
      <c r="L15" s="5"/>
    </row>
    <row r="16" spans="1:12" x14ac:dyDescent="0.2">
      <c r="A16" s="30" t="s">
        <v>39</v>
      </c>
      <c r="B16" s="31"/>
      <c r="C16" s="42"/>
      <c r="D16" s="44"/>
      <c r="E16" s="44"/>
      <c r="F16" s="38"/>
      <c r="G16" s="36"/>
      <c r="H16" s="42"/>
      <c r="I16" s="43"/>
      <c r="J16" s="44"/>
      <c r="K16" s="41"/>
      <c r="L16" s="5"/>
    </row>
    <row r="17" spans="1:16" ht="12.95" customHeight="1" thickBot="1" x14ac:dyDescent="0.25">
      <c r="A17" s="45" t="s">
        <v>40</v>
      </c>
      <c r="B17" s="46"/>
      <c r="C17" s="47"/>
      <c r="D17" s="48"/>
      <c r="E17" s="48"/>
      <c r="F17" s="49"/>
      <c r="G17" s="50"/>
      <c r="H17" s="51"/>
      <c r="I17" s="52"/>
      <c r="J17" s="53"/>
      <c r="K17" s="54"/>
      <c r="L17" s="5"/>
    </row>
    <row r="18" spans="1:16" ht="15.95" customHeight="1" thickBot="1" x14ac:dyDescent="0.25">
      <c r="A18" s="55" t="s">
        <v>41</v>
      </c>
      <c r="B18" s="56"/>
      <c r="C18" s="57" t="s">
        <v>42</v>
      </c>
      <c r="D18" s="58">
        <v>0</v>
      </c>
      <c r="E18" s="59">
        <f>+E7+E8+E9</f>
        <v>124640792</v>
      </c>
      <c r="F18" s="60">
        <f>+F7+F8+F9</f>
        <v>94870958</v>
      </c>
      <c r="G18" s="61"/>
      <c r="H18" s="57" t="s">
        <v>43</v>
      </c>
      <c r="I18" s="62">
        <f>+I7+I8+I9</f>
        <v>119633000</v>
      </c>
      <c r="J18" s="62">
        <f>+J7+J8+J9</f>
        <v>707345013</v>
      </c>
      <c r="K18" s="63">
        <f>+K7+K8+K9</f>
        <v>603718831</v>
      </c>
      <c r="L18" s="5"/>
    </row>
    <row r="19" spans="1:16" ht="12.95" customHeight="1" x14ac:dyDescent="0.2">
      <c r="A19" s="64" t="s">
        <v>44</v>
      </c>
      <c r="B19" s="65" t="s">
        <v>45</v>
      </c>
      <c r="C19" s="66" t="s">
        <v>46</v>
      </c>
      <c r="D19" s="67">
        <v>359633000</v>
      </c>
      <c r="E19" s="67">
        <f>+E20</f>
        <v>537249743</v>
      </c>
      <c r="F19" s="68">
        <f>+F20</f>
        <v>537249743</v>
      </c>
      <c r="G19" s="69" t="s">
        <v>47</v>
      </c>
      <c r="H19" s="70" t="s">
        <v>48</v>
      </c>
      <c r="I19" s="71">
        <v>0</v>
      </c>
      <c r="J19" s="71">
        <v>0</v>
      </c>
      <c r="K19" s="72">
        <v>0</v>
      </c>
      <c r="L19" s="5"/>
    </row>
    <row r="20" spans="1:16" ht="12.95" customHeight="1" x14ac:dyDescent="0.2">
      <c r="A20" s="30" t="s">
        <v>49</v>
      </c>
      <c r="B20" s="73"/>
      <c r="C20" s="74" t="s">
        <v>50</v>
      </c>
      <c r="D20" s="75">
        <v>359633000</v>
      </c>
      <c r="E20" s="75">
        <v>537249743</v>
      </c>
      <c r="F20" s="38">
        <f>131292184+405957559</f>
        <v>537249743</v>
      </c>
      <c r="G20" s="76"/>
      <c r="H20" s="77" t="s">
        <v>51</v>
      </c>
      <c r="I20" s="78"/>
      <c r="J20" s="79"/>
      <c r="K20" s="40"/>
      <c r="L20" s="5"/>
    </row>
    <row r="21" spans="1:16" ht="12.95" customHeight="1" x14ac:dyDescent="0.2">
      <c r="A21" s="30" t="s">
        <v>52</v>
      </c>
      <c r="B21" s="73" t="s">
        <v>45</v>
      </c>
      <c r="C21" s="74" t="s">
        <v>53</v>
      </c>
      <c r="D21" s="75">
        <v>30000000</v>
      </c>
      <c r="E21" s="75">
        <v>30000000</v>
      </c>
      <c r="F21" s="38">
        <f>+'[2]1.sz.mell.'!F56</f>
        <v>30000000</v>
      </c>
      <c r="G21" s="80"/>
      <c r="H21" s="81"/>
      <c r="I21" s="82"/>
      <c r="J21" s="82"/>
      <c r="K21" s="83"/>
      <c r="L21" s="84"/>
      <c r="M21" s="85"/>
      <c r="N21" s="85"/>
      <c r="O21" s="85"/>
      <c r="P21" s="85"/>
    </row>
    <row r="22" spans="1:16" ht="12.95" customHeight="1" x14ac:dyDescent="0.2">
      <c r="A22" s="30" t="s">
        <v>54</v>
      </c>
      <c r="B22" s="31"/>
      <c r="C22" s="86"/>
      <c r="D22" s="87"/>
      <c r="E22" s="87"/>
      <c r="F22" s="83"/>
      <c r="G22" s="80"/>
      <c r="H22" s="88"/>
      <c r="I22" s="75"/>
      <c r="J22" s="75"/>
      <c r="K22" s="83"/>
      <c r="L22" s="84"/>
      <c r="M22" s="85"/>
      <c r="N22" s="85"/>
      <c r="O22" s="85"/>
      <c r="P22" s="85"/>
    </row>
    <row r="23" spans="1:16" ht="12.95" customHeight="1" x14ac:dyDescent="0.2">
      <c r="A23" s="30" t="s">
        <v>55</v>
      </c>
      <c r="B23" s="31"/>
      <c r="C23" s="86"/>
      <c r="D23" s="89"/>
      <c r="E23" s="89"/>
      <c r="F23" s="90"/>
      <c r="G23" s="76"/>
      <c r="H23" s="74"/>
      <c r="I23" s="75"/>
      <c r="J23" s="91"/>
      <c r="K23" s="90"/>
      <c r="L23" s="5"/>
    </row>
    <row r="24" spans="1:16" ht="12.95" customHeight="1" x14ac:dyDescent="0.2">
      <c r="A24" s="30" t="s">
        <v>56</v>
      </c>
      <c r="B24" s="31"/>
      <c r="C24" s="92"/>
      <c r="D24" s="93"/>
      <c r="E24" s="93"/>
      <c r="F24" s="94">
        <f>+F25+F26+F27+F28+F29</f>
        <v>0</v>
      </c>
      <c r="G24" s="95"/>
      <c r="H24" s="74"/>
      <c r="I24" s="75"/>
      <c r="J24" s="91"/>
      <c r="K24" s="90"/>
      <c r="L24" s="5"/>
    </row>
    <row r="25" spans="1:16" ht="12.95" customHeight="1" x14ac:dyDescent="0.2">
      <c r="A25" s="30" t="s">
        <v>57</v>
      </c>
      <c r="B25" s="31"/>
      <c r="C25" s="86"/>
      <c r="D25" s="89"/>
      <c r="E25" s="89"/>
      <c r="F25" s="90"/>
      <c r="G25" s="76"/>
      <c r="H25" s="74"/>
      <c r="I25" s="75"/>
      <c r="J25" s="91"/>
      <c r="K25" s="90"/>
      <c r="L25" s="5"/>
    </row>
    <row r="26" spans="1:16" ht="12.95" customHeight="1" x14ac:dyDescent="0.2">
      <c r="A26" s="30" t="s">
        <v>58</v>
      </c>
      <c r="B26" s="31"/>
      <c r="C26" s="86"/>
      <c r="D26" s="89"/>
      <c r="E26" s="89"/>
      <c r="F26" s="90"/>
      <c r="G26" s="76"/>
      <c r="H26" s="96"/>
      <c r="I26" s="97"/>
      <c r="J26" s="98"/>
      <c r="K26" s="90"/>
      <c r="L26" s="5"/>
    </row>
    <row r="27" spans="1:16" ht="12.95" customHeight="1" x14ac:dyDescent="0.2">
      <c r="A27" s="30" t="s">
        <v>59</v>
      </c>
      <c r="B27" s="31"/>
      <c r="C27" s="86"/>
      <c r="D27" s="89"/>
      <c r="E27" s="89"/>
      <c r="F27" s="90"/>
      <c r="G27" s="76"/>
      <c r="H27" s="42"/>
      <c r="I27" s="43"/>
      <c r="J27" s="44"/>
      <c r="K27" s="90"/>
      <c r="L27" s="5"/>
    </row>
    <row r="28" spans="1:16" ht="12.95" customHeight="1" x14ac:dyDescent="0.2">
      <c r="A28" s="30" t="s">
        <v>60</v>
      </c>
      <c r="B28" s="31"/>
      <c r="C28" s="99"/>
      <c r="D28" s="100"/>
      <c r="E28" s="100"/>
      <c r="F28" s="90"/>
      <c r="G28" s="76"/>
      <c r="H28" s="42"/>
      <c r="I28" s="43"/>
      <c r="J28" s="44"/>
      <c r="K28" s="90"/>
      <c r="L28" s="5"/>
    </row>
    <row r="29" spans="1:16" ht="12.95" customHeight="1" x14ac:dyDescent="0.2">
      <c r="A29" s="30" t="s">
        <v>61</v>
      </c>
      <c r="B29" s="31"/>
      <c r="C29" s="99"/>
      <c r="D29" s="100"/>
      <c r="E29" s="100"/>
      <c r="F29" s="90"/>
      <c r="G29" s="76"/>
      <c r="H29" s="42"/>
      <c r="I29" s="43"/>
      <c r="J29" s="44"/>
      <c r="K29" s="90"/>
      <c r="L29" s="5"/>
    </row>
    <row r="30" spans="1:16" ht="21.75" customHeight="1" thickBot="1" x14ac:dyDescent="0.25">
      <c r="A30" s="101" t="s">
        <v>62</v>
      </c>
      <c r="B30" s="102"/>
      <c r="C30" s="103" t="s">
        <v>63</v>
      </c>
      <c r="D30" s="104">
        <f>+D19+D21</f>
        <v>389633000</v>
      </c>
      <c r="E30" s="104">
        <f>+E19+E21</f>
        <v>567249743</v>
      </c>
      <c r="F30" s="105">
        <f>+F19+F21</f>
        <v>567249743</v>
      </c>
      <c r="G30" s="106"/>
      <c r="H30" s="103" t="s">
        <v>64</v>
      </c>
      <c r="I30" s="107">
        <v>0</v>
      </c>
      <c r="J30" s="104"/>
      <c r="K30" s="108">
        <f>SUM(K19:K29)</f>
        <v>0</v>
      </c>
      <c r="L30" s="5"/>
    </row>
    <row r="31" spans="1:16" ht="13.5" thickBot="1" x14ac:dyDescent="0.25">
      <c r="A31" s="109" t="s">
        <v>65</v>
      </c>
      <c r="B31" s="110"/>
      <c r="C31" s="110" t="s">
        <v>66</v>
      </c>
      <c r="D31" s="111">
        <f>+D30+D18</f>
        <v>389633000</v>
      </c>
      <c r="E31" s="111">
        <f>+E30+E18</f>
        <v>691890535</v>
      </c>
      <c r="F31" s="112">
        <f>+F30+F18</f>
        <v>662120701</v>
      </c>
      <c r="G31" s="113"/>
      <c r="H31" s="110" t="s">
        <v>67</v>
      </c>
      <c r="I31" s="114">
        <f>+I30+I18</f>
        <v>119633000</v>
      </c>
      <c r="J31" s="111">
        <f>+J18</f>
        <v>707345013</v>
      </c>
      <c r="K31" s="115">
        <f>+K18+K30</f>
        <v>603718831</v>
      </c>
      <c r="L31" s="5"/>
    </row>
    <row r="32" spans="1:16" ht="13.5" thickBot="1" x14ac:dyDescent="0.25">
      <c r="A32" s="116" t="s">
        <v>68</v>
      </c>
      <c r="B32" s="117"/>
      <c r="C32" s="117" t="s">
        <v>69</v>
      </c>
      <c r="D32" s="118">
        <f>IF(D18-I18&lt;0,I18-D18,"-")</f>
        <v>119633000</v>
      </c>
      <c r="E32" s="118">
        <f>IF(E18-J18&lt;0,J18-E18,"-")</f>
        <v>582704221</v>
      </c>
      <c r="F32" s="118">
        <f>IF(F18-K18&lt;0,K18-F18,"-")</f>
        <v>508847873</v>
      </c>
      <c r="G32" s="119"/>
      <c r="H32" s="117" t="s">
        <v>70</v>
      </c>
      <c r="I32" s="118" t="str">
        <f>IF(D18-I18&gt;0,D18-I18,"-")</f>
        <v>-</v>
      </c>
      <c r="J32" s="118" t="str">
        <f>IF(E18-J18&gt;0,E18-J18,"-")</f>
        <v>-</v>
      </c>
      <c r="K32" s="118" t="str">
        <f>IF(F18-K18&gt;0,F18-K18,"-")</f>
        <v>-</v>
      </c>
      <c r="L32" s="5"/>
    </row>
    <row r="33" spans="1:12" ht="16.5" thickBot="1" x14ac:dyDescent="0.3">
      <c r="A33" s="55" t="s">
        <v>71</v>
      </c>
      <c r="B33" s="56"/>
      <c r="C33" s="56" t="s">
        <v>72</v>
      </c>
      <c r="D33" s="120" t="str">
        <f>IF(D18+D30-I30&lt;0,I30-(D18+D30),"-")</f>
        <v>-</v>
      </c>
      <c r="E33" s="120" t="str">
        <f>IF(E18+E30-J30&lt;0,J30-(E18+E30),"-")</f>
        <v>-</v>
      </c>
      <c r="F33" s="120" t="str">
        <f>IF(F18+F30-K30&lt;0,K30-(F18+F30),"-")</f>
        <v>-</v>
      </c>
      <c r="G33" s="121"/>
      <c r="H33" s="56" t="s">
        <v>73</v>
      </c>
      <c r="I33" s="120">
        <f>IF(D18+D30-I31&gt;0,D18+D30-I31,"-")</f>
        <v>270000000</v>
      </c>
      <c r="J33" s="120" t="str">
        <f>IF(E18+E30-J31&gt;0,E18+E30-J31,"-")</f>
        <v>-</v>
      </c>
      <c r="K33" s="120">
        <f>IF(F18+F30-K31&gt;0,F18+F30-K31,"-")</f>
        <v>58401870</v>
      </c>
      <c r="L33" s="122"/>
    </row>
  </sheetData>
  <mergeCells count="3">
    <mergeCell ref="A1:K1"/>
    <mergeCell ref="A4:A5"/>
    <mergeCell ref="C4:F4"/>
  </mergeCells>
  <printOptions horizontalCentered="1"/>
  <pageMargins left="0.78740157480314965" right="0.78740157480314965" top="1.2598425196850394" bottom="0.78740157480314965" header="0.47244094488188981" footer="0.78740157480314965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2020-06-30T07:16:24Z</dcterms:created>
  <dcterms:modified xsi:type="dcterms:W3CDTF">2020-06-30T07:17:56Z</dcterms:modified>
</cp:coreProperties>
</file>